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0515" windowHeight="7500" activeTab="1"/>
  </bookViews>
  <sheets>
    <sheet name="Tugas 2" sheetId="1" r:id="rId1"/>
    <sheet name="Tugas 3" sheetId="2" r:id="rId2"/>
    <sheet name="Sheet3" sheetId="3" r:id="rId3"/>
  </sheets>
  <definedNames>
    <definedName name="_xlnm.Print_Area" localSheetId="1">'Tugas 3'!$A$2:$J$15</definedName>
  </definedNames>
  <calcPr calcId="145621"/>
</workbook>
</file>

<file path=xl/calcChain.xml><?xml version="1.0" encoding="utf-8"?>
<calcChain xmlns="http://schemas.openxmlformats.org/spreadsheetml/2006/main">
  <c r="S45" i="2" l="1"/>
  <c r="T41" i="2"/>
  <c r="T40" i="2"/>
  <c r="T39" i="2"/>
  <c r="R32" i="2"/>
  <c r="AB53" i="1"/>
  <c r="R29" i="2" l="1"/>
  <c r="H4" i="2"/>
  <c r="M13" i="2"/>
  <c r="Q19" i="2" s="1"/>
  <c r="N26" i="2" s="1"/>
  <c r="N29" i="2" s="1"/>
  <c r="N30" i="2" s="1"/>
  <c r="D15" i="2"/>
  <c r="C15" i="2"/>
  <c r="B15" i="2"/>
  <c r="D14" i="2"/>
  <c r="M14" i="2" s="1"/>
  <c r="C14" i="2"/>
  <c r="P13" i="2" s="1"/>
  <c r="R19" i="2" s="1"/>
  <c r="O26" i="2" s="1"/>
  <c r="O29" i="2" s="1"/>
  <c r="O30" i="2" s="1"/>
  <c r="O46" i="2" s="1"/>
  <c r="B14" i="2"/>
  <c r="M4" i="2" s="1"/>
  <c r="O8" i="2" s="1"/>
  <c r="Q26" i="2" s="1"/>
  <c r="Q29" i="2" s="1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I7" i="2"/>
  <c r="H7" i="2"/>
  <c r="G7" i="2"/>
  <c r="F7" i="2"/>
  <c r="E7" i="2"/>
  <c r="J6" i="2"/>
  <c r="I6" i="2"/>
  <c r="H6" i="2"/>
  <c r="G6" i="2"/>
  <c r="F6" i="2"/>
  <c r="E6" i="2"/>
  <c r="J5" i="2"/>
  <c r="I5" i="2"/>
  <c r="H5" i="2"/>
  <c r="H14" i="2" s="1"/>
  <c r="P14" i="2" s="1"/>
  <c r="R20" i="2" s="1"/>
  <c r="O27" i="2" s="1"/>
  <c r="O31" i="2" s="1"/>
  <c r="G5" i="2"/>
  <c r="F5" i="2"/>
  <c r="E5" i="2"/>
  <c r="J4" i="2"/>
  <c r="J15" i="2" s="1"/>
  <c r="I4" i="2"/>
  <c r="G4" i="2"/>
  <c r="F4" i="2"/>
  <c r="E4" i="2"/>
  <c r="C15" i="1"/>
  <c r="D15" i="1"/>
  <c r="E15" i="1"/>
  <c r="O32" i="2" l="1"/>
  <c r="Q30" i="2"/>
  <c r="H15" i="2"/>
  <c r="S19" i="2"/>
  <c r="P26" i="2" s="1"/>
  <c r="P29" i="2" s="1"/>
  <c r="P30" i="2" s="1"/>
  <c r="S46" i="2" s="1"/>
  <c r="Q21" i="2"/>
  <c r="N28" i="2" s="1"/>
  <c r="E15" i="2"/>
  <c r="G15" i="2"/>
  <c r="Q20" i="2"/>
  <c r="N27" i="2" s="1"/>
  <c r="I15" i="2"/>
  <c r="I14" i="2"/>
  <c r="P15" i="2" s="1"/>
  <c r="S21" i="2" s="1"/>
  <c r="P28" i="2" s="1"/>
  <c r="F15" i="2"/>
  <c r="E14" i="2"/>
  <c r="P4" i="2" s="1"/>
  <c r="O9" i="2" s="1"/>
  <c r="Q27" i="2" s="1"/>
  <c r="Q31" i="2" s="1"/>
  <c r="Q32" i="2" s="1"/>
  <c r="F14" i="2"/>
  <c r="S4" i="2" s="1"/>
  <c r="O10" i="2" s="1"/>
  <c r="Q28" i="2" s="1"/>
  <c r="G14" i="2"/>
  <c r="M15" i="2" s="1"/>
  <c r="J14" i="2"/>
  <c r="R30" i="2" l="1"/>
  <c r="M46" i="2" s="1"/>
  <c r="S20" i="2"/>
  <c r="P27" i="2" s="1"/>
  <c r="P31" i="2" s="1"/>
  <c r="R21" i="2"/>
  <c r="O28" i="2" s="1"/>
  <c r="R28" i="2" s="1"/>
  <c r="L4" i="1"/>
  <c r="R14" i="1"/>
  <c r="W20" i="1" s="1"/>
  <c r="S28" i="1" s="1"/>
  <c r="S32" i="1" s="1"/>
  <c r="S33" i="1" s="1"/>
  <c r="B14" i="1"/>
  <c r="R4" i="1" s="1"/>
  <c r="T8" i="1" s="1"/>
  <c r="W28" i="1" s="1"/>
  <c r="W32" i="1" s="1"/>
  <c r="B15" i="1"/>
  <c r="D14" i="1"/>
  <c r="X14" i="1" s="1"/>
  <c r="W22" i="1" s="1"/>
  <c r="S30" i="1" s="1"/>
  <c r="E14" i="1"/>
  <c r="AA14" i="1" s="1"/>
  <c r="C14" i="1"/>
  <c r="U14" i="1" s="1"/>
  <c r="O5" i="1"/>
  <c r="O6" i="1"/>
  <c r="O7" i="1"/>
  <c r="O8" i="1"/>
  <c r="O9" i="1"/>
  <c r="O10" i="1"/>
  <c r="O11" i="1"/>
  <c r="O12" i="1"/>
  <c r="O13" i="1"/>
  <c r="M4" i="1"/>
  <c r="N4" i="1"/>
  <c r="O4" i="1"/>
  <c r="N5" i="1"/>
  <c r="N6" i="1"/>
  <c r="N7" i="1"/>
  <c r="N8" i="1"/>
  <c r="N9" i="1"/>
  <c r="N10" i="1"/>
  <c r="N11" i="1"/>
  <c r="N12" i="1"/>
  <c r="N13" i="1"/>
  <c r="M5" i="1"/>
  <c r="M6" i="1"/>
  <c r="M7" i="1"/>
  <c r="M8" i="1"/>
  <c r="M9" i="1"/>
  <c r="M10" i="1"/>
  <c r="M11" i="1"/>
  <c r="M12" i="1"/>
  <c r="M13" i="1"/>
  <c r="L8" i="1"/>
  <c r="L7" i="1"/>
  <c r="L6" i="1"/>
  <c r="L5" i="1"/>
  <c r="L9" i="1"/>
  <c r="L10" i="1"/>
  <c r="L11" i="1"/>
  <c r="L12" i="1"/>
  <c r="L13" i="1"/>
  <c r="K12" i="1"/>
  <c r="K13" i="1"/>
  <c r="K5" i="1"/>
  <c r="K6" i="1"/>
  <c r="K7" i="1"/>
  <c r="K8" i="1"/>
  <c r="K9" i="1"/>
  <c r="K10" i="1"/>
  <c r="K11" i="1"/>
  <c r="K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5" i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10" i="1"/>
  <c r="F11" i="1"/>
  <c r="F12" i="1"/>
  <c r="F13" i="1"/>
  <c r="F8" i="1"/>
  <c r="F9" i="1"/>
  <c r="F6" i="1"/>
  <c r="F7" i="1"/>
  <c r="F5" i="1"/>
  <c r="F4" i="1"/>
  <c r="G14" i="1" l="1"/>
  <c r="I14" i="1"/>
  <c r="X15" i="1" s="1"/>
  <c r="Y21" i="1" s="1"/>
  <c r="U29" i="1" s="1"/>
  <c r="K14" i="1"/>
  <c r="X16" i="1" s="1"/>
  <c r="O14" i="1"/>
  <c r="O15" i="1"/>
  <c r="M14" i="1"/>
  <c r="U16" i="1" s="1"/>
  <c r="Y22" i="1" s="1"/>
  <c r="U30" i="1" s="1"/>
  <c r="M15" i="1"/>
  <c r="L14" i="1"/>
  <c r="U15" i="1" s="1"/>
  <c r="X21" i="1" s="1"/>
  <c r="T29" i="1" s="1"/>
  <c r="L15" i="1"/>
  <c r="F14" i="1"/>
  <c r="F15" i="1"/>
  <c r="G15" i="1"/>
  <c r="H14" i="1"/>
  <c r="H15" i="1"/>
  <c r="I15" i="1"/>
  <c r="J14" i="1"/>
  <c r="AA15" i="1" s="1"/>
  <c r="J15" i="1"/>
  <c r="K15" i="1"/>
  <c r="N14" i="1"/>
  <c r="AA16" i="1" s="1"/>
  <c r="Z23" i="1" s="1"/>
  <c r="V31" i="1" s="1"/>
  <c r="N15" i="1"/>
  <c r="R27" i="2"/>
  <c r="P32" i="2"/>
  <c r="R31" i="2"/>
  <c r="Q33" i="2"/>
  <c r="P33" i="2"/>
  <c r="P34" i="2" s="1"/>
  <c r="X22" i="1"/>
  <c r="T30" i="1" s="1"/>
  <c r="Z22" i="1"/>
  <c r="V30" i="1" s="1"/>
  <c r="Y23" i="1"/>
  <c r="U31" i="1" s="1"/>
  <c r="X20" i="1"/>
  <c r="T28" i="1" s="1"/>
  <c r="W21" i="1"/>
  <c r="S29" i="1" s="1"/>
  <c r="Z21" i="1"/>
  <c r="V29" i="1" s="1"/>
  <c r="X23" i="1"/>
  <c r="T31" i="1" s="1"/>
  <c r="Z20" i="1"/>
  <c r="V28" i="1" s="1"/>
  <c r="V32" i="1" s="1"/>
  <c r="V33" i="1" s="1"/>
  <c r="AB54" i="1" s="1"/>
  <c r="W23" i="1"/>
  <c r="S31" i="1" s="1"/>
  <c r="W33" i="1"/>
  <c r="Y20" i="1"/>
  <c r="U28" i="1" s="1"/>
  <c r="U32" i="1" s="1"/>
  <c r="U33" i="1" s="1"/>
  <c r="X54" i="1" s="1"/>
  <c r="X30" i="1" l="1"/>
  <c r="AA45" i="1"/>
  <c r="R54" i="1" s="1"/>
  <c r="T9" i="1"/>
  <c r="W29" i="1" s="1"/>
  <c r="W34" i="1" s="1"/>
  <c r="U4" i="1"/>
  <c r="T10" i="1"/>
  <c r="W30" i="1" s="1"/>
  <c r="X4" i="1"/>
  <c r="X29" i="1"/>
  <c r="AA4" i="1"/>
  <c r="T11" i="1" s="1"/>
  <c r="W31" i="1" s="1"/>
  <c r="X31" i="1" s="1"/>
  <c r="R33" i="2"/>
  <c r="Q34" i="2"/>
  <c r="R34" i="2" s="1"/>
  <c r="M44" i="2" s="1"/>
  <c r="O45" i="2"/>
  <c r="M45" i="2"/>
  <c r="U34" i="1"/>
  <c r="V34" i="1"/>
  <c r="T32" i="1"/>
  <c r="T33" i="1" s="1"/>
  <c r="X28" i="1"/>
  <c r="T54" i="1" l="1"/>
  <c r="X33" i="1"/>
  <c r="M49" i="2"/>
  <c r="U46" i="2"/>
  <c r="Q45" i="2"/>
  <c r="T34" i="1"/>
  <c r="X34" i="1" s="1"/>
  <c r="U35" i="1"/>
  <c r="V35" i="1" l="1"/>
  <c r="X53" i="1" s="1"/>
  <c r="U36" i="1"/>
  <c r="T53" i="1"/>
  <c r="M50" i="2"/>
  <c r="Q46" i="2"/>
  <c r="W46" i="2" s="1"/>
  <c r="M51" i="2" s="1"/>
  <c r="M56" i="2" s="1"/>
  <c r="M58" i="2" s="1"/>
  <c r="U38" i="1"/>
  <c r="V36" i="1"/>
  <c r="V38" i="1" s="1"/>
  <c r="T52" i="1" s="1"/>
  <c r="T35" i="1"/>
  <c r="W35" i="1"/>
  <c r="X35" i="1" l="1"/>
  <c r="AA46" i="1"/>
  <c r="R53" i="1" s="1"/>
  <c r="W36" i="1"/>
  <c r="W38" i="1" s="1"/>
  <c r="V39" i="1"/>
  <c r="X36" i="1"/>
  <c r="V41" i="1"/>
  <c r="X38" i="1" l="1"/>
  <c r="AA47" i="1"/>
  <c r="R52" i="1" s="1"/>
  <c r="W39" i="1"/>
  <c r="W41" i="1" l="1"/>
  <c r="X39" i="1"/>
  <c r="X41" i="1" l="1"/>
  <c r="AA48" i="1"/>
  <c r="R51" i="1" s="1"/>
  <c r="R57" i="1" s="1"/>
  <c r="AD54" i="1" l="1"/>
  <c r="V52" i="1"/>
  <c r="X52" i="1" s="1"/>
  <c r="R58" i="1" s="1"/>
  <c r="Z53" i="1"/>
  <c r="V53" i="1" l="1"/>
  <c r="R59" i="1" s="1"/>
  <c r="Z54" i="1"/>
  <c r="V54" i="1" l="1"/>
  <c r="AF54" i="1" s="1"/>
  <c r="R60" i="1" l="1"/>
  <c r="R65" i="1" s="1"/>
  <c r="R67" i="1" s="1"/>
</calcChain>
</file>

<file path=xl/sharedStrings.xml><?xml version="1.0" encoding="utf-8"?>
<sst xmlns="http://schemas.openxmlformats.org/spreadsheetml/2006/main" count="293" uniqueCount="147">
  <si>
    <t>Compressive Strength</t>
  </si>
  <si>
    <t>Volume (%)</t>
  </si>
  <si>
    <t>Y</t>
  </si>
  <si>
    <t>X1</t>
  </si>
  <si>
    <t>X2</t>
  </si>
  <si>
    <t>X3</t>
  </si>
  <si>
    <t>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</si>
  <si>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</si>
  <si>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</si>
  <si>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</si>
  <si>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</si>
  <si>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</si>
  <si>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</si>
  <si>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</si>
  <si>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</si>
  <si>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</si>
  <si>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</si>
  <si>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X1.Y</t>
  </si>
  <si>
    <t>X3.Y</t>
  </si>
  <si>
    <t>X1.X2</t>
  </si>
  <si>
    <t>X1.X3</t>
  </si>
  <si>
    <t>X2.X3</t>
  </si>
  <si>
    <t>X1^2</t>
  </si>
  <si>
    <t>X2^2</t>
  </si>
  <si>
    <t>X3^2</t>
  </si>
  <si>
    <t>Y^2</t>
  </si>
  <si>
    <t>X2.Y</t>
  </si>
  <si>
    <t>dari tabel JK dan JHK di atas dapat dicatat bahwa :</t>
  </si>
  <si>
    <t>elemen - elemen ini yang akan membentuk matriks X'Y sebagai berikut :</t>
  </si>
  <si>
    <t>X'Y =</t>
  </si>
  <si>
    <t>=</t>
  </si>
  <si>
    <t xml:space="preserve">n = </t>
  </si>
  <si>
    <t>JML X1 =</t>
  </si>
  <si>
    <t>JML X1^2 =</t>
  </si>
  <si>
    <t>JML X2 =</t>
  </si>
  <si>
    <t>JML X1.X3 =</t>
  </si>
  <si>
    <t>JML X3^2 =</t>
  </si>
  <si>
    <t>JML X1.X2 =</t>
  </si>
  <si>
    <t>JML X2.X3 =</t>
  </si>
  <si>
    <t>JML X2^2 =</t>
  </si>
  <si>
    <t>JML X3 =</t>
  </si>
  <si>
    <t>n</t>
  </si>
  <si>
    <t>JML X1</t>
  </si>
  <si>
    <t>JML X1^2</t>
  </si>
  <si>
    <t>JML X1.X2</t>
  </si>
  <si>
    <t>JML X1.X3</t>
  </si>
  <si>
    <t>JML X2</t>
  </si>
  <si>
    <t>JML X2^2</t>
  </si>
  <si>
    <t>JML X2.X3</t>
  </si>
  <si>
    <t>JML X3^2</t>
  </si>
  <si>
    <t>JML X3</t>
  </si>
  <si>
    <t xml:space="preserve">JML X1 </t>
  </si>
  <si>
    <t xml:space="preserve">JML X2 </t>
  </si>
  <si>
    <t xml:space="preserve">JML X3 </t>
  </si>
  <si>
    <t>X'X =</t>
  </si>
  <si>
    <t>Baris</t>
  </si>
  <si>
    <t>b0</t>
  </si>
  <si>
    <t>b1</t>
  </si>
  <si>
    <t>b2</t>
  </si>
  <si>
    <t>b3</t>
  </si>
  <si>
    <t>X'X</t>
  </si>
  <si>
    <t>X'Y</t>
  </si>
  <si>
    <t>Kolom Penguji</t>
  </si>
  <si>
    <t>(4) = (0)</t>
  </si>
  <si>
    <t>(5) = (4)/10</t>
  </si>
  <si>
    <t>(3)</t>
  </si>
  <si>
    <t>(2)</t>
  </si>
  <si>
    <t>(1)</t>
  </si>
  <si>
    <t>(0)</t>
  </si>
  <si>
    <t>(6) = (1) - 220(5)</t>
  </si>
  <si>
    <t>(7) = (6)/460</t>
  </si>
  <si>
    <t>(9) = (8) : 3065.285</t>
  </si>
  <si>
    <t>(10) = (3) - 106.5(5) - 167(7) - 146.087(9)</t>
  </si>
  <si>
    <t>(11) = (10) : 119.4345</t>
  </si>
  <si>
    <t xml:space="preserve">sebagai berikut : </t>
  </si>
  <si>
    <t>Lihat baris (5) :</t>
  </si>
  <si>
    <t>+</t>
  </si>
  <si>
    <t>22b1</t>
  </si>
  <si>
    <t>26.75b2</t>
  </si>
  <si>
    <t>10.65b3</t>
  </si>
  <si>
    <t>Lihat baris (7) :</t>
  </si>
  <si>
    <t>1b1</t>
  </si>
  <si>
    <t>Lihat baris (9) :</t>
  </si>
  <si>
    <t>1b2</t>
  </si>
  <si>
    <t>0.363043b3</t>
  </si>
  <si>
    <t>0.047659b3</t>
  </si>
  <si>
    <t>-0.97283b2</t>
  </si>
  <si>
    <t>1b3</t>
  </si>
  <si>
    <t xml:space="preserve">Dengan cara langkah mundur secara mudah dapat dihitung : </t>
  </si>
  <si>
    <t>b3 =</t>
  </si>
  <si>
    <t>b2 =</t>
  </si>
  <si>
    <t>-</t>
  </si>
  <si>
    <t>x</t>
  </si>
  <si>
    <t>b1 =</t>
  </si>
  <si>
    <t>b0 =</t>
  </si>
  <si>
    <t>maka diperoleh :</t>
  </si>
  <si>
    <t xml:space="preserve">b3 = </t>
  </si>
  <si>
    <t xml:space="preserve">b2 = </t>
  </si>
  <si>
    <t xml:space="preserve">b1 = </t>
  </si>
  <si>
    <t xml:space="preserve">b0 = </t>
  </si>
  <si>
    <t>substitusikan ke dalam persamaan :</t>
  </si>
  <si>
    <t>TC =</t>
  </si>
  <si>
    <t>b2Q2</t>
  </si>
  <si>
    <t>b1Q</t>
  </si>
  <si>
    <t>b3Q3</t>
  </si>
  <si>
    <t>maka diperoleh hasil persamaan :</t>
  </si>
  <si>
    <t>0.3305Q</t>
  </si>
  <si>
    <t>0.5042Q2</t>
  </si>
  <si>
    <t>3.9436Q3</t>
  </si>
  <si>
    <t>JUMLAH</t>
  </si>
  <si>
    <t>RATA RATA</t>
  </si>
  <si>
    <t>1b0</t>
  </si>
  <si>
    <r>
      <t xml:space="preserve">Kumpulkan elemen - elemen JK dan JHK yang sesuai dari tabel di atas untuk membangun matriks </t>
    </r>
    <r>
      <rPr>
        <b/>
        <sz val="12"/>
        <color theme="1"/>
        <rFont val="Times New Roman"/>
        <family val="1"/>
      </rPr>
      <t>(X'X)</t>
    </r>
    <r>
      <rPr>
        <sz val="12"/>
        <color theme="1"/>
        <rFont val="Times New Roman"/>
        <family val="1"/>
      </rPr>
      <t xml:space="preserve"> dan </t>
    </r>
    <r>
      <rPr>
        <b/>
        <sz val="12"/>
        <color theme="1"/>
        <rFont val="Times New Roman"/>
        <family val="1"/>
      </rPr>
      <t>(X'Y)</t>
    </r>
  </si>
  <si>
    <r>
      <t xml:space="preserve">JML </t>
    </r>
    <r>
      <rPr>
        <b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 xml:space="preserve"> =</t>
    </r>
  </si>
  <si>
    <r>
      <t xml:space="preserve">JML </t>
    </r>
    <r>
      <rPr>
        <b/>
        <sz val="12"/>
        <color theme="1"/>
        <rFont val="Times New Roman"/>
        <family val="1"/>
      </rPr>
      <t>X1.Y</t>
    </r>
    <r>
      <rPr>
        <sz val="12"/>
        <color theme="1"/>
        <rFont val="Times New Roman"/>
        <family val="1"/>
      </rPr>
      <t>=</t>
    </r>
  </si>
  <si>
    <r>
      <t xml:space="preserve">JML </t>
    </r>
    <r>
      <rPr>
        <b/>
        <sz val="12"/>
        <color theme="1"/>
        <rFont val="Times New Roman"/>
        <family val="1"/>
      </rPr>
      <t>X2.Y</t>
    </r>
    <r>
      <rPr>
        <sz val="12"/>
        <color theme="1"/>
        <rFont val="Times New Roman"/>
        <family val="1"/>
      </rPr>
      <t>=</t>
    </r>
  </si>
  <si>
    <r>
      <t xml:space="preserve">JML </t>
    </r>
    <r>
      <rPr>
        <b/>
        <sz val="12"/>
        <color theme="1"/>
        <rFont val="Times New Roman"/>
        <family val="1"/>
      </rPr>
      <t>X3.Y</t>
    </r>
    <r>
      <rPr>
        <sz val="12"/>
        <color theme="1"/>
        <rFont val="Times New Roman"/>
        <family val="1"/>
      </rPr>
      <t>=</t>
    </r>
  </si>
  <si>
    <r>
      <t xml:space="preserve">JML </t>
    </r>
    <r>
      <rPr>
        <b/>
        <sz val="12"/>
        <color theme="1"/>
        <rFont val="Times New Roman"/>
        <family val="1"/>
      </rPr>
      <t>Y</t>
    </r>
    <r>
      <rPr>
        <sz val="12"/>
        <color theme="1"/>
        <rFont val="Times New Roman"/>
        <family val="1"/>
      </rPr>
      <t xml:space="preserve"> </t>
    </r>
  </si>
  <si>
    <r>
      <t xml:space="preserve">JML </t>
    </r>
    <r>
      <rPr>
        <b/>
        <sz val="12"/>
        <color theme="1"/>
        <rFont val="Times New Roman"/>
        <family val="1"/>
      </rPr>
      <t>X1.Y</t>
    </r>
  </si>
  <si>
    <r>
      <t xml:space="preserve">JML </t>
    </r>
    <r>
      <rPr>
        <b/>
        <sz val="12"/>
        <color theme="1"/>
        <rFont val="Times New Roman"/>
        <family val="1"/>
      </rPr>
      <t>X2.Y</t>
    </r>
  </si>
  <si>
    <r>
      <t xml:space="preserve">JML </t>
    </r>
    <r>
      <rPr>
        <b/>
        <sz val="12"/>
        <color theme="1"/>
        <rFont val="Times New Roman"/>
        <family val="1"/>
      </rPr>
      <t>X3.Y</t>
    </r>
  </si>
  <si>
    <r>
      <t xml:space="preserve">Selanjutnya kumpulkan elemen - elemen untuk membangun matriks </t>
    </r>
    <r>
      <rPr>
        <b/>
        <sz val="12"/>
        <color theme="1"/>
        <rFont val="Times New Roman"/>
        <family val="1"/>
      </rPr>
      <t>(X'X)</t>
    </r>
    <r>
      <rPr>
        <sz val="12"/>
        <color theme="1"/>
        <rFont val="Times New Roman"/>
        <family val="1"/>
      </rPr>
      <t xml:space="preserve"> yaitu </t>
    </r>
  </si>
  <si>
    <r>
      <t xml:space="preserve">Matriks </t>
    </r>
    <r>
      <rPr>
        <b/>
        <sz val="12"/>
        <color theme="1"/>
        <rFont val="Times New Roman"/>
        <family val="1"/>
      </rPr>
      <t>(X'X)</t>
    </r>
    <r>
      <rPr>
        <sz val="12"/>
        <color theme="1"/>
        <rFont val="Times New Roman"/>
        <family val="1"/>
      </rPr>
      <t xml:space="preserve"> terdiri dari elemen - elemen berikut : </t>
    </r>
  </si>
  <si>
    <t>Elemen - elemen ini yang akan membentuk matriks X'Y sebagai berikut :</t>
  </si>
  <si>
    <r>
      <t xml:space="preserve">Sedangkan untuk membangun matriks </t>
    </r>
    <r>
      <rPr>
        <b/>
        <sz val="12"/>
        <color theme="1"/>
        <rFont val="Times New Roman"/>
        <family val="1"/>
      </rPr>
      <t>(X'X)</t>
    </r>
    <r>
      <rPr>
        <sz val="12"/>
        <color theme="1"/>
        <rFont val="Times New Roman"/>
        <family val="1"/>
      </rPr>
      <t xml:space="preserve"> diperlukan elemen-elemen sebagai berikut: </t>
    </r>
  </si>
  <si>
    <t>Tampak bahwa matriks X'X bersifat setangkup</t>
  </si>
  <si>
    <t>(4) = (3)/10</t>
  </si>
  <si>
    <t>(5) = (1) - 220(4)</t>
  </si>
  <si>
    <t>(6) = (5)/460</t>
  </si>
  <si>
    <t>(7) = (2) - 267.5(4) - (-447.5)(6)</t>
  </si>
  <si>
    <t>(8) = (7)/3065.285</t>
  </si>
  <si>
    <r>
      <t>Selanjutnya, Tentukan koefisien regresi menggunakan penyelesaian langkah mundur (</t>
    </r>
    <r>
      <rPr>
        <i/>
        <sz val="12"/>
        <color theme="1"/>
        <rFont val="Times New Roman"/>
        <family val="1"/>
      </rPr>
      <t>backward solution</t>
    </r>
    <r>
      <rPr>
        <sz val="12"/>
        <color theme="1"/>
        <rFont val="Times New Roman"/>
        <family val="1"/>
      </rPr>
      <t>)</t>
    </r>
  </si>
  <si>
    <t>Lihat baris (4) :</t>
  </si>
  <si>
    <t>Lihat baris (6) :</t>
  </si>
  <si>
    <t>Lihat baris (8) :</t>
  </si>
  <si>
    <t>(8) = (2) - 267.5(5) -      (-447.5)(7)</t>
  </si>
  <si>
    <t xml:space="preserve">atau dapat juga dituliskan persamaannya menjadi : </t>
  </si>
  <si>
    <t>Y =</t>
  </si>
  <si>
    <t>0.3305X1</t>
  </si>
  <si>
    <t>0.5042X2</t>
  </si>
  <si>
    <t>3.9436X3</t>
  </si>
  <si>
    <t>2.945069Q</t>
  </si>
  <si>
    <t>1.692138Q2</t>
  </si>
  <si>
    <t>2.945069X1</t>
  </si>
  <si>
    <t>1.692138X2</t>
  </si>
  <si>
    <t>Tabel Hasil Perhitungan Jumlah Kuadrat (JK) dan Jumlah Hasil Kali (JHK)</t>
  </si>
  <si>
    <r>
      <t>JUMLAH (</t>
    </r>
    <r>
      <rPr>
        <sz val="12"/>
        <color theme="1"/>
        <rFont val="Calibri"/>
        <family val="2"/>
      </rPr>
      <t>Σ)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</si>
</sst>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0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" xfId="0" applyBorder="1"/>
    <xf numFmtId="0" fontId="2" fillId="0" borderId="10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7"/>
  <sheetViews>
    <sheetView showGridLines="0" topLeftCell="K41" zoomScale="80" zoomScaleNormal="80" workbookViewId="0">
      <selection activeCell="Q62" sqref="Q62:X67"/>
    </sheetView>
  </sheetViews>
  <sheetFormatPr defaultRowHeight="15.75" x14ac:dyDescent="0.25"/>
  <cols>
    <col min="1" max="2" width="13.5703125" style="1" bestFit="1" customWidth="1"/>
    <col min="3" max="3" width="7" style="1" customWidth="1"/>
    <col min="4" max="4" width="6.7109375" style="1" customWidth="1"/>
    <col min="5" max="5" width="6.7109375" style="1" bestFit="1" customWidth="1"/>
    <col min="6" max="6" width="8" style="1" customWidth="1"/>
    <col min="7" max="7" width="8.140625" style="1" customWidth="1"/>
    <col min="8" max="8" width="8" style="1" customWidth="1"/>
    <col min="9" max="9" width="8.140625" style="1" customWidth="1"/>
    <col min="10" max="12" width="8" style="1" customWidth="1"/>
    <col min="13" max="13" width="9.42578125" style="1" customWidth="1"/>
    <col min="14" max="14" width="8.42578125" style="1" customWidth="1"/>
    <col min="15" max="15" width="7.85546875" style="1" bestFit="1" customWidth="1"/>
    <col min="16" max="16" width="9.140625" style="1"/>
    <col min="17" max="17" width="10.42578125" style="1" customWidth="1"/>
    <col min="18" max="18" width="12.42578125" style="1" customWidth="1"/>
    <col min="19" max="19" width="11.85546875" style="1" customWidth="1"/>
    <col min="20" max="21" width="11.7109375" style="1" customWidth="1"/>
    <col min="22" max="24" width="11.85546875" style="1" customWidth="1"/>
    <col min="25" max="27" width="9.140625" style="1"/>
    <col min="28" max="28" width="12" style="1" customWidth="1"/>
    <col min="29" max="31" width="9.140625" style="1"/>
    <col min="32" max="32" width="14.28515625" style="1" customWidth="1"/>
    <col min="33" max="16384" width="9.140625" style="1"/>
  </cols>
  <sheetData>
    <row r="1" spans="1:27" ht="45" customHeight="1" x14ac:dyDescent="0.25">
      <c r="A1" s="67" t="s">
        <v>145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</row>
    <row r="2" spans="1:27" ht="31.5" x14ac:dyDescent="0.25">
      <c r="A2" s="23"/>
      <c r="B2" s="7" t="s">
        <v>0</v>
      </c>
      <c r="C2" s="56" t="s">
        <v>1</v>
      </c>
      <c r="D2" s="56"/>
      <c r="E2" s="56"/>
      <c r="F2" s="47"/>
      <c r="G2" s="48"/>
      <c r="H2" s="48"/>
      <c r="I2" s="48"/>
      <c r="J2" s="48"/>
      <c r="K2" s="48"/>
      <c r="L2" s="48"/>
      <c r="M2" s="48"/>
      <c r="N2" s="48"/>
      <c r="O2" s="49"/>
      <c r="Q2" s="9" t="s">
        <v>112</v>
      </c>
      <c r="R2" s="9"/>
    </row>
    <row r="3" spans="1:27" x14ac:dyDescent="0.25">
      <c r="A3" s="23" t="s">
        <v>6</v>
      </c>
      <c r="B3" s="23" t="s">
        <v>2</v>
      </c>
      <c r="C3" s="23" t="s">
        <v>3</v>
      </c>
      <c r="D3" s="23" t="s">
        <v>4</v>
      </c>
      <c r="E3" s="23" t="s">
        <v>5</v>
      </c>
      <c r="F3" s="23" t="s">
        <v>17</v>
      </c>
      <c r="G3" s="3" t="s">
        <v>26</v>
      </c>
      <c r="H3" s="3" t="s">
        <v>18</v>
      </c>
      <c r="I3" s="3" t="s">
        <v>19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  <c r="O3" s="3" t="s">
        <v>25</v>
      </c>
      <c r="Q3" s="9" t="s">
        <v>27</v>
      </c>
      <c r="R3" s="9"/>
    </row>
    <row r="4" spans="1:27" x14ac:dyDescent="0.25">
      <c r="A4" s="4" t="s">
        <v>7</v>
      </c>
      <c r="B4" s="23">
        <v>110</v>
      </c>
      <c r="C4" s="23">
        <v>30</v>
      </c>
      <c r="D4" s="23">
        <v>5</v>
      </c>
      <c r="E4" s="23">
        <v>10</v>
      </c>
      <c r="F4" s="23">
        <f>C4*B4</f>
        <v>3300</v>
      </c>
      <c r="G4" s="23">
        <f>D4*B4</f>
        <v>550</v>
      </c>
      <c r="H4" s="23">
        <f>E4*B4</f>
        <v>1100</v>
      </c>
      <c r="I4" s="23">
        <f>C4*D4</f>
        <v>150</v>
      </c>
      <c r="J4" s="23">
        <f>C4*E4</f>
        <v>300</v>
      </c>
      <c r="K4" s="23">
        <f>D4*E4</f>
        <v>50</v>
      </c>
      <c r="L4" s="23">
        <f>C4*C4</f>
        <v>900</v>
      </c>
      <c r="M4" s="23">
        <f>D4*D4</f>
        <v>25</v>
      </c>
      <c r="N4" s="23">
        <f>E4*E4</f>
        <v>100</v>
      </c>
      <c r="O4" s="23">
        <f>B4*B4</f>
        <v>12100</v>
      </c>
      <c r="Q4" s="1" t="s">
        <v>113</v>
      </c>
      <c r="R4" s="1">
        <f>B14</f>
        <v>1670</v>
      </c>
      <c r="T4" s="1" t="s">
        <v>114</v>
      </c>
      <c r="U4" s="1">
        <f>F14</f>
        <v>37325</v>
      </c>
      <c r="W4" s="1" t="s">
        <v>115</v>
      </c>
      <c r="X4" s="1">
        <f>G14</f>
        <v>46225</v>
      </c>
      <c r="Z4" s="1" t="s">
        <v>116</v>
      </c>
      <c r="AA4" s="1">
        <f>H14</f>
        <v>18570</v>
      </c>
    </row>
    <row r="5" spans="1:27" x14ac:dyDescent="0.25">
      <c r="A5" s="4" t="s">
        <v>8</v>
      </c>
      <c r="B5" s="23">
        <v>120</v>
      </c>
      <c r="C5" s="23">
        <v>15</v>
      </c>
      <c r="D5" s="23">
        <v>7.5</v>
      </c>
      <c r="E5" s="23">
        <v>5</v>
      </c>
      <c r="F5" s="23">
        <f>C5*B5</f>
        <v>1800</v>
      </c>
      <c r="G5" s="23">
        <f t="shared" ref="G5:G13" si="0">D5*B5</f>
        <v>900</v>
      </c>
      <c r="H5" s="23">
        <f t="shared" ref="H5:H13" si="1">E5*B5</f>
        <v>600</v>
      </c>
      <c r="I5" s="23">
        <f t="shared" ref="I5:I13" si="2">C5*D5</f>
        <v>112.5</v>
      </c>
      <c r="J5" s="23">
        <f t="shared" ref="J5:J13" si="3">C5*E5</f>
        <v>75</v>
      </c>
      <c r="K5" s="23">
        <f t="shared" ref="K5:K11" si="4">D5*E5</f>
        <v>37.5</v>
      </c>
      <c r="L5" s="23">
        <f t="shared" ref="L5:L13" si="5">C5*C5</f>
        <v>225</v>
      </c>
      <c r="M5" s="23">
        <f t="shared" ref="M5:M13" si="6">D5*D5</f>
        <v>56.25</v>
      </c>
      <c r="N5" s="23">
        <f t="shared" ref="N5:N13" si="7">E5*E5</f>
        <v>25</v>
      </c>
      <c r="O5" s="23">
        <f t="shared" ref="O5:O13" si="8">B5*B5</f>
        <v>14400</v>
      </c>
    </row>
    <row r="6" spans="1:27" x14ac:dyDescent="0.25">
      <c r="A6" s="4" t="s">
        <v>9</v>
      </c>
      <c r="B6" s="23">
        <v>180</v>
      </c>
      <c r="C6" s="23">
        <v>20</v>
      </c>
      <c r="D6" s="23">
        <v>20</v>
      </c>
      <c r="E6" s="23">
        <v>7.5</v>
      </c>
      <c r="F6" s="23">
        <f t="shared" ref="F6:F12" si="9">C6*B6</f>
        <v>3600</v>
      </c>
      <c r="G6" s="23">
        <f t="shared" si="0"/>
        <v>3600</v>
      </c>
      <c r="H6" s="23">
        <f t="shared" si="1"/>
        <v>1350</v>
      </c>
      <c r="I6" s="23">
        <f t="shared" si="2"/>
        <v>400</v>
      </c>
      <c r="J6" s="23">
        <f t="shared" si="3"/>
        <v>150</v>
      </c>
      <c r="K6" s="23">
        <f t="shared" si="4"/>
        <v>150</v>
      </c>
      <c r="L6" s="23">
        <f>C6*C6</f>
        <v>400</v>
      </c>
      <c r="M6" s="23">
        <f t="shared" si="6"/>
        <v>400</v>
      </c>
      <c r="N6" s="23">
        <f t="shared" si="7"/>
        <v>56.25</v>
      </c>
      <c r="O6" s="23">
        <f t="shared" si="8"/>
        <v>32400</v>
      </c>
      <c r="Q6" s="9" t="s">
        <v>28</v>
      </c>
    </row>
    <row r="7" spans="1:27" x14ac:dyDescent="0.25">
      <c r="A7" s="4" t="s">
        <v>10</v>
      </c>
      <c r="B7" s="23">
        <v>200</v>
      </c>
      <c r="C7" s="23">
        <v>25</v>
      </c>
      <c r="D7" s="23">
        <v>50</v>
      </c>
      <c r="E7" s="23">
        <v>8</v>
      </c>
      <c r="F7" s="23">
        <f t="shared" si="9"/>
        <v>5000</v>
      </c>
      <c r="G7" s="23">
        <f t="shared" si="0"/>
        <v>10000</v>
      </c>
      <c r="H7" s="23">
        <f t="shared" si="1"/>
        <v>1600</v>
      </c>
      <c r="I7" s="23">
        <f t="shared" si="2"/>
        <v>1250</v>
      </c>
      <c r="J7" s="23">
        <f t="shared" si="3"/>
        <v>200</v>
      </c>
      <c r="K7" s="23">
        <f t="shared" si="4"/>
        <v>400</v>
      </c>
      <c r="L7" s="23">
        <f>C7*C7</f>
        <v>625</v>
      </c>
      <c r="M7" s="23">
        <f t="shared" si="6"/>
        <v>2500</v>
      </c>
      <c r="N7" s="23">
        <f t="shared" si="7"/>
        <v>64</v>
      </c>
      <c r="O7" s="23">
        <f t="shared" si="8"/>
        <v>40000</v>
      </c>
    </row>
    <row r="8" spans="1:27" x14ac:dyDescent="0.25">
      <c r="A8" s="4" t="s">
        <v>11</v>
      </c>
      <c r="B8" s="23">
        <v>145</v>
      </c>
      <c r="C8" s="23">
        <v>25</v>
      </c>
      <c r="D8" s="23">
        <v>30</v>
      </c>
      <c r="E8" s="23">
        <v>9</v>
      </c>
      <c r="F8" s="23">
        <f t="shared" si="9"/>
        <v>3625</v>
      </c>
      <c r="G8" s="23">
        <f t="shared" si="0"/>
        <v>4350</v>
      </c>
      <c r="H8" s="23">
        <f t="shared" si="1"/>
        <v>1305</v>
      </c>
      <c r="I8" s="23">
        <f t="shared" si="2"/>
        <v>750</v>
      </c>
      <c r="J8" s="23">
        <f t="shared" si="3"/>
        <v>225</v>
      </c>
      <c r="K8" s="23">
        <f t="shared" si="4"/>
        <v>270</v>
      </c>
      <c r="L8" s="23">
        <f>C8*C8</f>
        <v>625</v>
      </c>
      <c r="M8" s="23">
        <f t="shared" si="6"/>
        <v>900</v>
      </c>
      <c r="N8" s="23">
        <f t="shared" si="7"/>
        <v>81</v>
      </c>
      <c r="O8" s="23">
        <f t="shared" si="8"/>
        <v>21025</v>
      </c>
      <c r="R8" s="10" t="s">
        <v>117</v>
      </c>
      <c r="T8" s="10">
        <f>R4</f>
        <v>1670</v>
      </c>
    </row>
    <row r="9" spans="1:27" x14ac:dyDescent="0.25">
      <c r="A9" s="4" t="s">
        <v>12</v>
      </c>
      <c r="B9" s="23">
        <v>200</v>
      </c>
      <c r="C9" s="23">
        <v>30</v>
      </c>
      <c r="D9" s="23">
        <v>20</v>
      </c>
      <c r="E9" s="23">
        <v>15</v>
      </c>
      <c r="F9" s="23">
        <f t="shared" si="9"/>
        <v>6000</v>
      </c>
      <c r="G9" s="23">
        <f t="shared" si="0"/>
        <v>4000</v>
      </c>
      <c r="H9" s="23">
        <f t="shared" si="1"/>
        <v>3000</v>
      </c>
      <c r="I9" s="23">
        <f t="shared" si="2"/>
        <v>600</v>
      </c>
      <c r="J9" s="23">
        <f t="shared" si="3"/>
        <v>450</v>
      </c>
      <c r="K9" s="23">
        <f t="shared" si="4"/>
        <v>300</v>
      </c>
      <c r="L9" s="23">
        <f t="shared" si="5"/>
        <v>900</v>
      </c>
      <c r="M9" s="23">
        <f t="shared" si="6"/>
        <v>400</v>
      </c>
      <c r="N9" s="23">
        <f t="shared" si="7"/>
        <v>225</v>
      </c>
      <c r="O9" s="23">
        <f t="shared" si="8"/>
        <v>40000</v>
      </c>
      <c r="Q9" s="41" t="s">
        <v>29</v>
      </c>
      <c r="R9" s="10" t="s">
        <v>118</v>
      </c>
      <c r="S9" s="57" t="s">
        <v>30</v>
      </c>
      <c r="T9" s="10">
        <f>U4</f>
        <v>37325</v>
      </c>
      <c r="U9" s="11"/>
    </row>
    <row r="10" spans="1:27" x14ac:dyDescent="0.25">
      <c r="A10" s="4" t="s">
        <v>13</v>
      </c>
      <c r="B10" s="23">
        <v>175</v>
      </c>
      <c r="C10" s="23">
        <v>20</v>
      </c>
      <c r="D10" s="23">
        <v>25</v>
      </c>
      <c r="E10" s="23">
        <v>15</v>
      </c>
      <c r="F10" s="23">
        <f>C10*B10</f>
        <v>3500</v>
      </c>
      <c r="G10" s="23">
        <f t="shared" si="0"/>
        <v>4375</v>
      </c>
      <c r="H10" s="23">
        <f t="shared" si="1"/>
        <v>2625</v>
      </c>
      <c r="I10" s="23">
        <f t="shared" si="2"/>
        <v>500</v>
      </c>
      <c r="J10" s="23">
        <f t="shared" si="3"/>
        <v>300</v>
      </c>
      <c r="K10" s="23">
        <f t="shared" si="4"/>
        <v>375</v>
      </c>
      <c r="L10" s="23">
        <f t="shared" si="5"/>
        <v>400</v>
      </c>
      <c r="M10" s="23">
        <f t="shared" si="6"/>
        <v>625</v>
      </c>
      <c r="N10" s="23">
        <f t="shared" si="7"/>
        <v>225</v>
      </c>
      <c r="O10" s="23">
        <f t="shared" si="8"/>
        <v>30625</v>
      </c>
      <c r="Q10" s="41"/>
      <c r="R10" s="10" t="s">
        <v>119</v>
      </c>
      <c r="S10" s="57"/>
      <c r="T10" s="10">
        <f>X4</f>
        <v>46225</v>
      </c>
    </row>
    <row r="11" spans="1:27" x14ac:dyDescent="0.25">
      <c r="A11" s="4" t="s">
        <v>14</v>
      </c>
      <c r="B11" s="23">
        <v>150</v>
      </c>
      <c r="C11" s="23">
        <v>10</v>
      </c>
      <c r="D11" s="23">
        <v>70</v>
      </c>
      <c r="E11" s="23">
        <v>9</v>
      </c>
      <c r="F11" s="23">
        <f>C11*B11</f>
        <v>1500</v>
      </c>
      <c r="G11" s="23">
        <f t="shared" si="0"/>
        <v>10500</v>
      </c>
      <c r="H11" s="23">
        <f t="shared" si="1"/>
        <v>1350</v>
      </c>
      <c r="I11" s="23">
        <f t="shared" si="2"/>
        <v>700</v>
      </c>
      <c r="J11" s="23">
        <f t="shared" si="3"/>
        <v>90</v>
      </c>
      <c r="K11" s="23">
        <f t="shared" si="4"/>
        <v>630</v>
      </c>
      <c r="L11" s="23">
        <f t="shared" si="5"/>
        <v>100</v>
      </c>
      <c r="M11" s="23">
        <f t="shared" si="6"/>
        <v>4900</v>
      </c>
      <c r="N11" s="23">
        <f t="shared" si="7"/>
        <v>81</v>
      </c>
      <c r="O11" s="23">
        <f t="shared" si="8"/>
        <v>22500</v>
      </c>
      <c r="R11" s="10" t="s">
        <v>120</v>
      </c>
      <c r="T11" s="10">
        <f>AA4</f>
        <v>18570</v>
      </c>
    </row>
    <row r="12" spans="1:27" x14ac:dyDescent="0.25">
      <c r="A12" s="4" t="s">
        <v>15</v>
      </c>
      <c r="B12" s="23">
        <v>180</v>
      </c>
      <c r="C12" s="23">
        <v>15</v>
      </c>
      <c r="D12" s="23">
        <v>15</v>
      </c>
      <c r="E12" s="23">
        <v>8</v>
      </c>
      <c r="F12" s="23">
        <f t="shared" si="9"/>
        <v>2700</v>
      </c>
      <c r="G12" s="23">
        <f t="shared" si="0"/>
        <v>2700</v>
      </c>
      <c r="H12" s="23">
        <f t="shared" si="1"/>
        <v>1440</v>
      </c>
      <c r="I12" s="23">
        <f t="shared" si="2"/>
        <v>225</v>
      </c>
      <c r="J12" s="23">
        <f t="shared" si="3"/>
        <v>120</v>
      </c>
      <c r="K12" s="23">
        <f>D12*E12</f>
        <v>120</v>
      </c>
      <c r="L12" s="23">
        <f t="shared" si="5"/>
        <v>225</v>
      </c>
      <c r="M12" s="23">
        <f t="shared" si="6"/>
        <v>225</v>
      </c>
      <c r="N12" s="23">
        <f t="shared" si="7"/>
        <v>64</v>
      </c>
      <c r="O12" s="23">
        <f t="shared" si="8"/>
        <v>32400</v>
      </c>
    </row>
    <row r="13" spans="1:27" x14ac:dyDescent="0.25">
      <c r="A13" s="4" t="s">
        <v>16</v>
      </c>
      <c r="B13" s="23">
        <v>210</v>
      </c>
      <c r="C13" s="23">
        <v>30</v>
      </c>
      <c r="D13" s="23">
        <v>25</v>
      </c>
      <c r="E13" s="23">
        <v>20</v>
      </c>
      <c r="F13" s="23">
        <f>C13*B13</f>
        <v>6300</v>
      </c>
      <c r="G13" s="23">
        <f t="shared" si="0"/>
        <v>5250</v>
      </c>
      <c r="H13" s="23">
        <f t="shared" si="1"/>
        <v>4200</v>
      </c>
      <c r="I13" s="23">
        <f t="shared" si="2"/>
        <v>750</v>
      </c>
      <c r="J13" s="23">
        <f t="shared" si="3"/>
        <v>600</v>
      </c>
      <c r="K13" s="23">
        <f>D13*E13</f>
        <v>500</v>
      </c>
      <c r="L13" s="23">
        <f t="shared" si="5"/>
        <v>900</v>
      </c>
      <c r="M13" s="23">
        <f t="shared" si="6"/>
        <v>625</v>
      </c>
      <c r="N13" s="23">
        <f t="shared" si="7"/>
        <v>400</v>
      </c>
      <c r="O13" s="23">
        <f t="shared" si="8"/>
        <v>44100</v>
      </c>
      <c r="Q13" s="9" t="s">
        <v>121</v>
      </c>
    </row>
    <row r="14" spans="1:27" x14ac:dyDescent="0.25">
      <c r="A14" s="3" t="s">
        <v>146</v>
      </c>
      <c r="B14" s="68">
        <f>SUM(B4:B13)</f>
        <v>1670</v>
      </c>
      <c r="C14" s="68">
        <f>SUM(C4:C13)</f>
        <v>220</v>
      </c>
      <c r="D14" s="68">
        <f t="shared" ref="D14:M14" si="10">SUM(D4:D13)</f>
        <v>267.5</v>
      </c>
      <c r="E14" s="68">
        <f t="shared" si="10"/>
        <v>106.5</v>
      </c>
      <c r="F14" s="68">
        <f t="shared" si="10"/>
        <v>37325</v>
      </c>
      <c r="G14" s="68">
        <f t="shared" si="10"/>
        <v>46225</v>
      </c>
      <c r="H14" s="68">
        <f t="shared" si="10"/>
        <v>18570</v>
      </c>
      <c r="I14" s="68">
        <f t="shared" si="10"/>
        <v>5437.5</v>
      </c>
      <c r="J14" s="68">
        <f t="shared" si="10"/>
        <v>2510</v>
      </c>
      <c r="K14" s="68">
        <f t="shared" si="10"/>
        <v>2832.5</v>
      </c>
      <c r="L14" s="68">
        <f>SUM(L4:L13)</f>
        <v>5300</v>
      </c>
      <c r="M14" s="68">
        <f t="shared" si="10"/>
        <v>10656.25</v>
      </c>
      <c r="N14" s="68">
        <f>SUM(N4:N13)</f>
        <v>1321.25</v>
      </c>
      <c r="O14" s="68">
        <f>SUM(O4:O13)</f>
        <v>289550</v>
      </c>
      <c r="Q14" s="1" t="s">
        <v>31</v>
      </c>
      <c r="R14" s="1" t="str">
        <f>A13</f>
        <v>10</v>
      </c>
      <c r="T14" s="1" t="s">
        <v>32</v>
      </c>
      <c r="U14" s="1">
        <f>C14</f>
        <v>220</v>
      </c>
      <c r="W14" s="1" t="s">
        <v>34</v>
      </c>
      <c r="X14" s="1">
        <f>D14</f>
        <v>267.5</v>
      </c>
      <c r="Z14" s="1" t="s">
        <v>40</v>
      </c>
      <c r="AA14" s="1">
        <f>E14</f>
        <v>106.5</v>
      </c>
    </row>
    <row r="15" spans="1:27" ht="31.5" x14ac:dyDescent="0.25">
      <c r="A15" s="8" t="s">
        <v>110</v>
      </c>
      <c r="B15" s="69">
        <f>AVERAGE(B4:B13)</f>
        <v>167</v>
      </c>
      <c r="C15" s="69">
        <f t="shared" ref="C15:O15" si="11">AVERAGE(C4:C13)</f>
        <v>22</v>
      </c>
      <c r="D15" s="69">
        <f t="shared" si="11"/>
        <v>26.75</v>
      </c>
      <c r="E15" s="69">
        <f t="shared" si="11"/>
        <v>10.65</v>
      </c>
      <c r="F15" s="69">
        <f t="shared" si="11"/>
        <v>3732.5</v>
      </c>
      <c r="G15" s="69">
        <f t="shared" si="11"/>
        <v>4622.5</v>
      </c>
      <c r="H15" s="69">
        <f t="shared" si="11"/>
        <v>1857</v>
      </c>
      <c r="I15" s="69">
        <f t="shared" si="11"/>
        <v>543.75</v>
      </c>
      <c r="J15" s="69">
        <f t="shared" si="11"/>
        <v>251</v>
      </c>
      <c r="K15" s="69">
        <f t="shared" si="11"/>
        <v>283.25</v>
      </c>
      <c r="L15" s="69">
        <f t="shared" si="11"/>
        <v>530</v>
      </c>
      <c r="M15" s="69">
        <f t="shared" si="11"/>
        <v>1065.625</v>
      </c>
      <c r="N15" s="69">
        <f t="shared" si="11"/>
        <v>132.125</v>
      </c>
      <c r="O15" s="69">
        <f t="shared" si="11"/>
        <v>28955</v>
      </c>
      <c r="T15" s="1" t="s">
        <v>33</v>
      </c>
      <c r="U15" s="1">
        <f>L14</f>
        <v>5300</v>
      </c>
      <c r="W15" s="1" t="s">
        <v>37</v>
      </c>
      <c r="X15" s="1">
        <f>I14</f>
        <v>5437.5</v>
      </c>
      <c r="Z15" s="1" t="s">
        <v>35</v>
      </c>
      <c r="AA15" s="1">
        <f>J14</f>
        <v>2510</v>
      </c>
    </row>
    <row r="16" spans="1:27" x14ac:dyDescent="0.25">
      <c r="T16" s="1" t="s">
        <v>39</v>
      </c>
      <c r="U16" s="1">
        <f>M14</f>
        <v>10656.25</v>
      </c>
      <c r="W16" s="1" t="s">
        <v>38</v>
      </c>
      <c r="X16" s="1">
        <f>K14</f>
        <v>2832.5</v>
      </c>
      <c r="Z16" s="1" t="s">
        <v>36</v>
      </c>
      <c r="AA16" s="1">
        <f>N14</f>
        <v>1321.25</v>
      </c>
    </row>
    <row r="18" spans="17:26" x14ac:dyDescent="0.25">
      <c r="Q18" s="9" t="s">
        <v>122</v>
      </c>
    </row>
    <row r="19" spans="17:26" x14ac:dyDescent="0.25">
      <c r="R19" s="12"/>
      <c r="T19" s="12"/>
      <c r="U19" s="12"/>
      <c r="W19" s="12"/>
      <c r="X19" s="12"/>
      <c r="Y19" s="12"/>
    </row>
    <row r="20" spans="17:26" x14ac:dyDescent="0.25">
      <c r="R20" s="11" t="s">
        <v>41</v>
      </c>
      <c r="S20" s="12" t="s">
        <v>42</v>
      </c>
      <c r="T20" s="12" t="s">
        <v>46</v>
      </c>
      <c r="U20" s="13" t="s">
        <v>50</v>
      </c>
      <c r="W20" s="14" t="str">
        <f>R14</f>
        <v>10</v>
      </c>
      <c r="X20" s="15">
        <f>U14</f>
        <v>220</v>
      </c>
      <c r="Y20" s="15">
        <f>X14</f>
        <v>267.5</v>
      </c>
      <c r="Z20" s="16">
        <f>AA14</f>
        <v>106.5</v>
      </c>
    </row>
    <row r="21" spans="17:26" x14ac:dyDescent="0.25">
      <c r="Q21" s="41" t="s">
        <v>54</v>
      </c>
      <c r="R21" s="11" t="s">
        <v>51</v>
      </c>
      <c r="S21" s="12" t="s">
        <v>43</v>
      </c>
      <c r="T21" s="12" t="s">
        <v>44</v>
      </c>
      <c r="U21" s="13" t="s">
        <v>45</v>
      </c>
      <c r="V21" s="41" t="s">
        <v>30</v>
      </c>
      <c r="W21" s="11">
        <f>U14</f>
        <v>220</v>
      </c>
      <c r="X21" s="17">
        <f>U15</f>
        <v>5300</v>
      </c>
      <c r="Y21" s="15">
        <f>X15</f>
        <v>5437.5</v>
      </c>
      <c r="Z21" s="16">
        <f>AA15</f>
        <v>2510</v>
      </c>
    </row>
    <row r="22" spans="17:26" x14ac:dyDescent="0.25">
      <c r="Q22" s="41"/>
      <c r="R22" s="11" t="s">
        <v>52</v>
      </c>
      <c r="S22" s="12" t="s">
        <v>44</v>
      </c>
      <c r="T22" s="12" t="s">
        <v>47</v>
      </c>
      <c r="U22" s="13" t="s">
        <v>48</v>
      </c>
      <c r="V22" s="41"/>
      <c r="W22" s="11">
        <f>X14</f>
        <v>267.5</v>
      </c>
      <c r="X22" s="12">
        <f>X15</f>
        <v>5437.5</v>
      </c>
      <c r="Y22" s="17">
        <f>U16</f>
        <v>10656.25</v>
      </c>
      <c r="Z22" s="16">
        <f>X16</f>
        <v>2832.5</v>
      </c>
    </row>
    <row r="23" spans="17:26" x14ac:dyDescent="0.25">
      <c r="R23" s="11" t="s">
        <v>53</v>
      </c>
      <c r="S23" s="12" t="s">
        <v>45</v>
      </c>
      <c r="T23" s="12" t="s">
        <v>48</v>
      </c>
      <c r="U23" s="13" t="s">
        <v>49</v>
      </c>
      <c r="W23" s="11">
        <f>AA14</f>
        <v>106.5</v>
      </c>
      <c r="X23" s="12">
        <f>AA15</f>
        <v>2510</v>
      </c>
      <c r="Y23" s="12">
        <f>X16</f>
        <v>2832.5</v>
      </c>
      <c r="Z23" s="18">
        <f>AA16</f>
        <v>1321.25</v>
      </c>
    </row>
    <row r="24" spans="17:26" x14ac:dyDescent="0.25">
      <c r="S24" s="12"/>
      <c r="T24" s="12"/>
      <c r="Y24" s="12"/>
    </row>
    <row r="26" spans="17:26" x14ac:dyDescent="0.25">
      <c r="Q26" s="36" t="s">
        <v>55</v>
      </c>
      <c r="R26" s="36"/>
      <c r="S26" s="36" t="s">
        <v>60</v>
      </c>
      <c r="T26" s="36"/>
      <c r="U26" s="36"/>
      <c r="V26" s="36"/>
      <c r="W26" s="36" t="s">
        <v>61</v>
      </c>
      <c r="X26" s="56" t="s">
        <v>62</v>
      </c>
    </row>
    <row r="27" spans="17:26" x14ac:dyDescent="0.25">
      <c r="Q27" s="36"/>
      <c r="R27" s="36"/>
      <c r="S27" s="23" t="s">
        <v>56</v>
      </c>
      <c r="T27" s="23" t="s">
        <v>57</v>
      </c>
      <c r="U27" s="23" t="s">
        <v>58</v>
      </c>
      <c r="V27" s="23" t="s">
        <v>59</v>
      </c>
      <c r="W27" s="36"/>
      <c r="X27" s="56"/>
    </row>
    <row r="28" spans="17:26" x14ac:dyDescent="0.25">
      <c r="Q28" s="70" t="s">
        <v>68</v>
      </c>
      <c r="R28" s="39"/>
      <c r="S28" s="23" t="str">
        <f>W20</f>
        <v>10</v>
      </c>
      <c r="T28" s="23">
        <f t="shared" ref="T28:V28" si="12">X20</f>
        <v>220</v>
      </c>
      <c r="U28" s="23">
        <f t="shared" si="12"/>
        <v>267.5</v>
      </c>
      <c r="V28" s="23">
        <f t="shared" si="12"/>
        <v>106.5</v>
      </c>
      <c r="W28" s="23">
        <f>T8</f>
        <v>1670</v>
      </c>
      <c r="X28" s="23">
        <f>SUM(T28:W28)</f>
        <v>2264</v>
      </c>
    </row>
    <row r="29" spans="17:26" x14ac:dyDescent="0.25">
      <c r="Q29" s="70" t="s">
        <v>67</v>
      </c>
      <c r="R29" s="39"/>
      <c r="S29" s="71">
        <f>W21</f>
        <v>220</v>
      </c>
      <c r="T29" s="23">
        <f>X21</f>
        <v>5300</v>
      </c>
      <c r="U29" s="23">
        <f t="shared" ref="U29:V29" si="13">Y21</f>
        <v>5437.5</v>
      </c>
      <c r="V29" s="23">
        <f t="shared" si="13"/>
        <v>2510</v>
      </c>
      <c r="W29" s="23">
        <f t="shared" ref="W29:W31" si="14">T9</f>
        <v>37325</v>
      </c>
      <c r="X29" s="23">
        <f>SUM(S29:W29)</f>
        <v>50792.5</v>
      </c>
    </row>
    <row r="30" spans="17:26" x14ac:dyDescent="0.25">
      <c r="Q30" s="70" t="s">
        <v>66</v>
      </c>
      <c r="R30" s="39"/>
      <c r="S30" s="71">
        <f>W22</f>
        <v>267.5</v>
      </c>
      <c r="T30" s="71">
        <f>X22</f>
        <v>5437.5</v>
      </c>
      <c r="U30" s="23">
        <f>Y22</f>
        <v>10656.25</v>
      </c>
      <c r="V30" s="23">
        <f>Z22</f>
        <v>2832.5</v>
      </c>
      <c r="W30" s="23">
        <f t="shared" si="14"/>
        <v>46225</v>
      </c>
      <c r="X30" s="23">
        <f>SUM(S30:W30)</f>
        <v>65418.75</v>
      </c>
    </row>
    <row r="31" spans="17:26" x14ac:dyDescent="0.25">
      <c r="Q31" s="70" t="s">
        <v>65</v>
      </c>
      <c r="R31" s="39"/>
      <c r="S31" s="71">
        <f>W23</f>
        <v>106.5</v>
      </c>
      <c r="T31" s="71">
        <f t="shared" ref="T31:U31" si="15">X23</f>
        <v>2510</v>
      </c>
      <c r="U31" s="71">
        <f t="shared" si="15"/>
        <v>2832.5</v>
      </c>
      <c r="V31" s="23">
        <f>Z23</f>
        <v>1321.25</v>
      </c>
      <c r="W31" s="23">
        <f t="shared" si="14"/>
        <v>18570</v>
      </c>
      <c r="X31" s="23">
        <f>SUM(S31:W31)</f>
        <v>25340.25</v>
      </c>
    </row>
    <row r="32" spans="17:26" x14ac:dyDescent="0.25">
      <c r="Q32" s="39" t="s">
        <v>63</v>
      </c>
      <c r="R32" s="39"/>
      <c r="S32" s="23" t="str">
        <f>S28</f>
        <v>10</v>
      </c>
      <c r="T32" s="23">
        <f t="shared" ref="T32:W32" si="16">T28</f>
        <v>220</v>
      </c>
      <c r="U32" s="23">
        <f t="shared" si="16"/>
        <v>267.5</v>
      </c>
      <c r="V32" s="23">
        <f t="shared" si="16"/>
        <v>106.5</v>
      </c>
      <c r="W32" s="23">
        <f t="shared" si="16"/>
        <v>1670</v>
      </c>
      <c r="X32" s="23">
        <v>2274</v>
      </c>
    </row>
    <row r="33" spans="17:27" x14ac:dyDescent="0.25">
      <c r="Q33" s="39" t="s">
        <v>64</v>
      </c>
      <c r="R33" s="39"/>
      <c r="S33" s="23">
        <f>S32/S32</f>
        <v>1</v>
      </c>
      <c r="T33" s="23">
        <f>T32/S32</f>
        <v>22</v>
      </c>
      <c r="U33" s="23">
        <f>U32/S32</f>
        <v>26.75</v>
      </c>
      <c r="V33" s="23">
        <f>V32/S32</f>
        <v>10.65</v>
      </c>
      <c r="W33" s="23">
        <f>W32/S32</f>
        <v>167</v>
      </c>
      <c r="X33" s="23">
        <f>SUM(S33:W33)</f>
        <v>227.4</v>
      </c>
    </row>
    <row r="34" spans="17:27" x14ac:dyDescent="0.25">
      <c r="Q34" s="39" t="s">
        <v>69</v>
      </c>
      <c r="R34" s="39"/>
      <c r="S34" s="23"/>
      <c r="T34" s="23">
        <f>T29-(T28*T33)</f>
        <v>460</v>
      </c>
      <c r="U34" s="23">
        <f>U29-(T28*U33)</f>
        <v>-447.5</v>
      </c>
      <c r="V34" s="23">
        <f>V29-(T28*V33)</f>
        <v>167</v>
      </c>
      <c r="W34" s="23">
        <f>W29-(T28*W33)</f>
        <v>585</v>
      </c>
      <c r="X34" s="23">
        <f>SUM(T34:W34)</f>
        <v>764.5</v>
      </c>
    </row>
    <row r="35" spans="17:27" x14ac:dyDescent="0.25">
      <c r="Q35" s="39" t="s">
        <v>70</v>
      </c>
      <c r="R35" s="39"/>
      <c r="S35" s="23"/>
      <c r="T35" s="23">
        <f>T34/T34</f>
        <v>1</v>
      </c>
      <c r="U35" s="23">
        <f>U34/T34</f>
        <v>-0.97282608695652173</v>
      </c>
      <c r="V35" s="23">
        <f>V34/T34</f>
        <v>0.36304347826086958</v>
      </c>
      <c r="W35" s="23">
        <f>W34/T34</f>
        <v>1.2717391304347827</v>
      </c>
      <c r="X35" s="23">
        <f>SUM(T35:W35)</f>
        <v>1.6619565217391306</v>
      </c>
    </row>
    <row r="36" spans="17:27" x14ac:dyDescent="0.25">
      <c r="Q36" s="40" t="s">
        <v>135</v>
      </c>
      <c r="R36" s="40"/>
      <c r="S36" s="36"/>
      <c r="T36" s="36"/>
      <c r="U36" s="36">
        <f>U30-(U28*U33)-(U34*U35)</f>
        <v>3065.2853260869565</v>
      </c>
      <c r="V36" s="36">
        <f>V30-(U28*V33)-(U34*V35)</f>
        <v>146.08695652173913</v>
      </c>
      <c r="W36" s="36">
        <f>W30-(U28*W33)-(U34*W35)</f>
        <v>2121.603260869565</v>
      </c>
      <c r="X36" s="36">
        <f>SUM(U36:W36)</f>
        <v>5332.9755434782601</v>
      </c>
    </row>
    <row r="37" spans="17:27" x14ac:dyDescent="0.25">
      <c r="Q37" s="40"/>
      <c r="R37" s="40"/>
      <c r="S37" s="36"/>
      <c r="T37" s="36"/>
      <c r="U37" s="36"/>
      <c r="V37" s="36"/>
      <c r="W37" s="36"/>
      <c r="X37" s="36"/>
    </row>
    <row r="38" spans="17:27" x14ac:dyDescent="0.25">
      <c r="Q38" s="39" t="s">
        <v>71</v>
      </c>
      <c r="R38" s="39"/>
      <c r="S38" s="23"/>
      <c r="T38" s="23"/>
      <c r="U38" s="23">
        <f>U36/U36</f>
        <v>1</v>
      </c>
      <c r="V38" s="23">
        <f>V36/U36</f>
        <v>4.7658518206600033E-2</v>
      </c>
      <c r="W38" s="23">
        <f>W36/U36</f>
        <v>0.69213891536091832</v>
      </c>
      <c r="X38" s="23">
        <f>SUM(U38:W38)</f>
        <v>1.7397974335675184</v>
      </c>
    </row>
    <row r="39" spans="17:27" x14ac:dyDescent="0.25">
      <c r="Q39" s="40" t="s">
        <v>72</v>
      </c>
      <c r="R39" s="40"/>
      <c r="S39" s="36"/>
      <c r="T39" s="36"/>
      <c r="U39" s="36"/>
      <c r="V39" s="36">
        <f>V31-(V28*V33)-(V34*V35)-(V36*V38)</f>
        <v>119.43445125329654</v>
      </c>
      <c r="W39" s="36">
        <f>W31-(V28*W33)-(V34*W35)-(V36*W38)</f>
        <v>471.0070975820571</v>
      </c>
      <c r="X39" s="36">
        <f>SUM(V39:W39)</f>
        <v>590.44154883535361</v>
      </c>
    </row>
    <row r="40" spans="17:27" x14ac:dyDescent="0.25">
      <c r="Q40" s="40"/>
      <c r="R40" s="40"/>
      <c r="S40" s="36"/>
      <c r="T40" s="36"/>
      <c r="U40" s="36"/>
      <c r="V40" s="36"/>
      <c r="W40" s="36"/>
      <c r="X40" s="36"/>
    </row>
    <row r="41" spans="17:27" x14ac:dyDescent="0.25">
      <c r="Q41" s="39" t="s">
        <v>73</v>
      </c>
      <c r="R41" s="39"/>
      <c r="S41" s="23"/>
      <c r="T41" s="23"/>
      <c r="U41" s="23"/>
      <c r="V41" s="23">
        <f>V39/V39</f>
        <v>1</v>
      </c>
      <c r="W41" s="23">
        <f>W39/V39</f>
        <v>3.9436451764084839</v>
      </c>
      <c r="X41" s="23">
        <f>SUM(V41:W41)</f>
        <v>4.9436451764084843</v>
      </c>
    </row>
    <row r="43" spans="17:27" x14ac:dyDescent="0.25">
      <c r="Q43" s="9" t="s">
        <v>131</v>
      </c>
      <c r="R43" s="9"/>
    </row>
    <row r="44" spans="17:27" x14ac:dyDescent="0.25">
      <c r="Q44" s="9" t="s">
        <v>74</v>
      </c>
      <c r="R44" s="9"/>
    </row>
    <row r="45" spans="17:27" x14ac:dyDescent="0.25">
      <c r="Q45" s="9" t="s">
        <v>75</v>
      </c>
      <c r="R45" s="9"/>
      <c r="S45" s="1" t="s">
        <v>111</v>
      </c>
      <c r="T45" s="1" t="s">
        <v>76</v>
      </c>
      <c r="U45" s="1" t="s">
        <v>77</v>
      </c>
      <c r="V45" s="1" t="s">
        <v>76</v>
      </c>
      <c r="W45" s="1" t="s">
        <v>78</v>
      </c>
      <c r="X45" s="1" t="s">
        <v>76</v>
      </c>
      <c r="Y45" s="1" t="s">
        <v>79</v>
      </c>
      <c r="Z45" s="1" t="s">
        <v>30</v>
      </c>
      <c r="AA45" s="1">
        <f>W33</f>
        <v>167</v>
      </c>
    </row>
    <row r="46" spans="17:27" x14ac:dyDescent="0.25">
      <c r="Q46" s="9" t="s">
        <v>80</v>
      </c>
      <c r="R46" s="9"/>
      <c r="U46" s="1" t="s">
        <v>81</v>
      </c>
      <c r="V46" s="1" t="s">
        <v>76</v>
      </c>
      <c r="W46" s="24" t="s">
        <v>86</v>
      </c>
      <c r="X46" s="1" t="s">
        <v>76</v>
      </c>
      <c r="Y46" s="12" t="s">
        <v>84</v>
      </c>
      <c r="Z46" s="1" t="s">
        <v>30</v>
      </c>
      <c r="AA46" s="1">
        <f>W35</f>
        <v>1.2717391304347827</v>
      </c>
    </row>
    <row r="47" spans="17:27" x14ac:dyDescent="0.25">
      <c r="Q47" s="9" t="s">
        <v>82</v>
      </c>
      <c r="R47" s="9"/>
      <c r="W47" s="1" t="s">
        <v>83</v>
      </c>
      <c r="X47" s="1" t="s">
        <v>76</v>
      </c>
      <c r="Y47" s="1" t="s">
        <v>85</v>
      </c>
      <c r="Z47" s="1" t="s">
        <v>30</v>
      </c>
      <c r="AA47" s="1">
        <f>W38</f>
        <v>0.69213891536091832</v>
      </c>
    </row>
    <row r="48" spans="17:27" x14ac:dyDescent="0.25">
      <c r="Q48" s="9" t="s">
        <v>82</v>
      </c>
      <c r="R48" s="9"/>
      <c r="Y48" s="1" t="s">
        <v>87</v>
      </c>
      <c r="Z48" s="1" t="s">
        <v>30</v>
      </c>
      <c r="AA48" s="1">
        <f>W41</f>
        <v>3.9436451764084839</v>
      </c>
    </row>
    <row r="50" spans="17:32" x14ac:dyDescent="0.25">
      <c r="Q50" s="9" t="s">
        <v>88</v>
      </c>
    </row>
    <row r="51" spans="17:32" x14ac:dyDescent="0.25">
      <c r="Q51" s="25" t="s">
        <v>89</v>
      </c>
      <c r="R51" s="26">
        <f>AA48</f>
        <v>3.9436451764084839</v>
      </c>
    </row>
    <row r="52" spans="17:32" ht="15" customHeight="1" x14ac:dyDescent="0.25">
      <c r="Q52" s="25" t="s">
        <v>90</v>
      </c>
      <c r="R52" s="1">
        <f>AA47</f>
        <v>0.69213891536091832</v>
      </c>
      <c r="S52" s="1" t="s">
        <v>91</v>
      </c>
      <c r="T52" s="1">
        <f>V38</f>
        <v>4.7658518206600033E-2</v>
      </c>
      <c r="U52" s="1" t="s">
        <v>92</v>
      </c>
      <c r="V52" s="1">
        <f>R51</f>
        <v>3.9436451764084839</v>
      </c>
      <c r="W52" s="1" t="s">
        <v>30</v>
      </c>
      <c r="X52" s="26">
        <f>R52-(T52*V52)</f>
        <v>0.5041906299206842</v>
      </c>
    </row>
    <row r="53" spans="17:32" x14ac:dyDescent="0.25">
      <c r="Q53" s="25" t="s">
        <v>93</v>
      </c>
      <c r="R53" s="1">
        <f>AA46</f>
        <v>1.2717391304347827</v>
      </c>
      <c r="S53" s="1" t="s">
        <v>91</v>
      </c>
      <c r="T53" s="1">
        <f>U35</f>
        <v>-0.97282608695652173</v>
      </c>
      <c r="U53" s="1" t="s">
        <v>92</v>
      </c>
      <c r="V53" s="1">
        <f>X52</f>
        <v>0.5041906299206842</v>
      </c>
      <c r="W53" s="1" t="s">
        <v>91</v>
      </c>
      <c r="X53" s="1">
        <f>V35</f>
        <v>0.36304347826086958</v>
      </c>
      <c r="Y53" s="1" t="s">
        <v>92</v>
      </c>
      <c r="Z53" s="1">
        <f>R51</f>
        <v>3.9436451764084839</v>
      </c>
      <c r="AA53" s="1" t="s">
        <v>30</v>
      </c>
      <c r="AB53" s="26">
        <f>R53-(T53*V53)-(X53*Z53)</f>
        <v>0.33051426615062929</v>
      </c>
    </row>
    <row r="54" spans="17:32" x14ac:dyDescent="0.25">
      <c r="Q54" s="25" t="s">
        <v>94</v>
      </c>
      <c r="R54" s="1">
        <f>AA45</f>
        <v>167</v>
      </c>
      <c r="S54" s="1" t="s">
        <v>91</v>
      </c>
      <c r="T54" s="1">
        <f>T33</f>
        <v>22</v>
      </c>
      <c r="U54" s="1" t="s">
        <v>92</v>
      </c>
      <c r="V54" s="1">
        <f>AB53</f>
        <v>0.33051426615062929</v>
      </c>
      <c r="W54" s="1" t="s">
        <v>91</v>
      </c>
      <c r="X54" s="1">
        <f>U33</f>
        <v>26.75</v>
      </c>
      <c r="Y54" s="1" t="s">
        <v>92</v>
      </c>
      <c r="Z54" s="1">
        <f>X52</f>
        <v>0.5041906299206842</v>
      </c>
      <c r="AA54" s="1" t="s">
        <v>91</v>
      </c>
      <c r="AB54" s="1">
        <f>V33</f>
        <v>10.65</v>
      </c>
      <c r="AC54" s="1" t="s">
        <v>92</v>
      </c>
      <c r="AD54" s="1">
        <f>R51</f>
        <v>3.9436451764084839</v>
      </c>
      <c r="AE54" s="1" t="s">
        <v>30</v>
      </c>
      <c r="AF54" s="26">
        <f>R54-(T54*V54)-(X54*Z54)-(AB54*AD54)</f>
        <v>104.24176566555748</v>
      </c>
    </row>
    <row r="56" spans="17:32" x14ac:dyDescent="0.25">
      <c r="Q56" s="9" t="s">
        <v>95</v>
      </c>
    </row>
    <row r="57" spans="17:32" x14ac:dyDescent="0.25">
      <c r="Q57" s="25" t="s">
        <v>96</v>
      </c>
      <c r="R57" s="1">
        <f>R51</f>
        <v>3.9436451764084839</v>
      </c>
    </row>
    <row r="58" spans="17:32" x14ac:dyDescent="0.25">
      <c r="Q58" s="25" t="s">
        <v>97</v>
      </c>
      <c r="R58" s="1">
        <f>X52</f>
        <v>0.5041906299206842</v>
      </c>
    </row>
    <row r="59" spans="17:32" x14ac:dyDescent="0.25">
      <c r="Q59" s="25" t="s">
        <v>98</v>
      </c>
      <c r="R59" s="1">
        <f>AB53</f>
        <v>0.33051426615062929</v>
      </c>
    </row>
    <row r="60" spans="17:32" x14ac:dyDescent="0.25">
      <c r="Q60" s="25" t="s">
        <v>99</v>
      </c>
      <c r="R60" s="1">
        <f>AF54</f>
        <v>104.24176566555748</v>
      </c>
    </row>
    <row r="62" spans="17:32" x14ac:dyDescent="0.25">
      <c r="Q62" s="9" t="s">
        <v>100</v>
      </c>
    </row>
    <row r="63" spans="17:32" x14ac:dyDescent="0.25">
      <c r="Q63" s="26" t="s">
        <v>101</v>
      </c>
      <c r="R63" s="26" t="s">
        <v>56</v>
      </c>
      <c r="S63" s="26" t="s">
        <v>76</v>
      </c>
      <c r="T63" s="26" t="s">
        <v>103</v>
      </c>
      <c r="U63" s="26" t="s">
        <v>76</v>
      </c>
      <c r="V63" s="26" t="s">
        <v>102</v>
      </c>
      <c r="W63" s="26" t="s">
        <v>76</v>
      </c>
      <c r="X63" s="26" t="s">
        <v>104</v>
      </c>
      <c r="Y63" s="26"/>
    </row>
    <row r="64" spans="17:32" x14ac:dyDescent="0.25">
      <c r="Q64" s="9" t="s">
        <v>105</v>
      </c>
    </row>
    <row r="65" spans="17:24" x14ac:dyDescent="0.25">
      <c r="Q65" s="26" t="s">
        <v>101</v>
      </c>
      <c r="R65" s="26">
        <f>R60</f>
        <v>104.24176566555748</v>
      </c>
      <c r="S65" s="26" t="s">
        <v>76</v>
      </c>
      <c r="T65" s="26" t="s">
        <v>106</v>
      </c>
      <c r="U65" s="26" t="s">
        <v>76</v>
      </c>
      <c r="V65" s="26" t="s">
        <v>107</v>
      </c>
      <c r="W65" s="26" t="s">
        <v>76</v>
      </c>
      <c r="X65" s="26" t="s">
        <v>108</v>
      </c>
    </row>
    <row r="66" spans="17:24" x14ac:dyDescent="0.25">
      <c r="Q66" s="9" t="s">
        <v>136</v>
      </c>
    </row>
    <row r="67" spans="17:24" x14ac:dyDescent="0.25">
      <c r="Q67" s="26" t="s">
        <v>137</v>
      </c>
      <c r="R67" s="26">
        <f>R65</f>
        <v>104.24176566555748</v>
      </c>
      <c r="S67" s="26" t="s">
        <v>76</v>
      </c>
      <c r="T67" s="26" t="s">
        <v>138</v>
      </c>
      <c r="U67" s="26" t="s">
        <v>76</v>
      </c>
      <c r="V67" s="26" t="s">
        <v>139</v>
      </c>
      <c r="W67" s="26" t="s">
        <v>76</v>
      </c>
      <c r="X67" s="26" t="s">
        <v>140</v>
      </c>
    </row>
  </sheetData>
  <mergeCells count="35">
    <mergeCell ref="A1:O1"/>
    <mergeCell ref="W26:W27"/>
    <mergeCell ref="X26:X27"/>
    <mergeCell ref="Q36:R37"/>
    <mergeCell ref="T36:T37"/>
    <mergeCell ref="U36:U37"/>
    <mergeCell ref="V36:V37"/>
    <mergeCell ref="C2:E2"/>
    <mergeCell ref="Q9:Q10"/>
    <mergeCell ref="S9:S10"/>
    <mergeCell ref="F2:O2"/>
    <mergeCell ref="Q31:R31"/>
    <mergeCell ref="Q32:R32"/>
    <mergeCell ref="Q33:R33"/>
    <mergeCell ref="Q34:R34"/>
    <mergeCell ref="Q35:R35"/>
    <mergeCell ref="V21:V22"/>
    <mergeCell ref="Q28:R28"/>
    <mergeCell ref="Q29:R29"/>
    <mergeCell ref="Q30:R30"/>
    <mergeCell ref="Q21:Q22"/>
    <mergeCell ref="Q26:R27"/>
    <mergeCell ref="S26:V26"/>
    <mergeCell ref="Q38:R38"/>
    <mergeCell ref="Q41:R41"/>
    <mergeCell ref="Q39:R40"/>
    <mergeCell ref="S39:S40"/>
    <mergeCell ref="T39:T40"/>
    <mergeCell ref="U39:U40"/>
    <mergeCell ref="V39:V40"/>
    <mergeCell ref="W39:W40"/>
    <mergeCell ref="X39:X40"/>
    <mergeCell ref="S36:S37"/>
    <mergeCell ref="W36:W37"/>
    <mergeCell ref="X36:X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topLeftCell="K18" zoomScale="70" zoomScaleNormal="70" workbookViewId="0">
      <selection activeCell="W46" sqref="W46"/>
    </sheetView>
  </sheetViews>
  <sheetFormatPr defaultRowHeight="15" x14ac:dyDescent="0.25"/>
  <cols>
    <col min="1" max="1" width="9.7109375" customWidth="1"/>
    <col min="2" max="2" width="13" customWidth="1"/>
    <col min="3" max="4" width="7.85546875" customWidth="1"/>
    <col min="5" max="7" width="9.28515625" customWidth="1"/>
    <col min="8" max="8" width="9.42578125" customWidth="1"/>
    <col min="9" max="9" width="11.7109375" customWidth="1"/>
    <col min="10" max="10" width="9.28515625" customWidth="1"/>
    <col min="13" max="13" width="10" customWidth="1"/>
    <col min="16" max="16" width="11" customWidth="1"/>
    <col min="17" max="17" width="10" customWidth="1"/>
    <col min="18" max="18" width="10.42578125" customWidth="1"/>
    <col min="19" max="19" width="11.5703125" customWidth="1"/>
    <col min="23" max="23" width="12.140625" customWidth="1"/>
  </cols>
  <sheetData>
    <row r="1" spans="1:22" ht="30.75" customHeight="1" x14ac:dyDescent="0.25">
      <c r="A1" s="67" t="s">
        <v>145</v>
      </c>
      <c r="B1" s="67"/>
      <c r="C1" s="67"/>
      <c r="D1" s="67"/>
      <c r="E1" s="67"/>
      <c r="F1" s="67"/>
      <c r="G1" s="67"/>
      <c r="H1" s="67"/>
      <c r="I1" s="67"/>
      <c r="J1" s="67"/>
      <c r="K1" s="1"/>
      <c r="L1" s="1"/>
      <c r="M1" s="1"/>
      <c r="N1" s="1"/>
    </row>
    <row r="2" spans="1:22" ht="31.5" x14ac:dyDescent="0.25">
      <c r="A2" s="66"/>
      <c r="B2" s="7" t="s">
        <v>0</v>
      </c>
      <c r="C2" s="36" t="s">
        <v>1</v>
      </c>
      <c r="D2" s="36"/>
      <c r="E2" s="47"/>
      <c r="F2" s="48"/>
      <c r="G2" s="48"/>
      <c r="H2" s="48"/>
      <c r="I2" s="48"/>
      <c r="J2" s="49"/>
      <c r="L2" s="9" t="s">
        <v>112</v>
      </c>
      <c r="M2" s="9"/>
      <c r="N2" s="1"/>
      <c r="O2" s="1"/>
      <c r="P2" s="1"/>
      <c r="Q2" s="1"/>
      <c r="R2" s="1"/>
      <c r="S2" s="1"/>
      <c r="T2" s="1"/>
      <c r="U2" s="1"/>
      <c r="V2" s="1"/>
    </row>
    <row r="3" spans="1:22" ht="15.75" x14ac:dyDescent="0.25">
      <c r="A3" s="23" t="s">
        <v>6</v>
      </c>
      <c r="B3" s="2" t="s">
        <v>2</v>
      </c>
      <c r="C3" s="2" t="s">
        <v>3</v>
      </c>
      <c r="D3" s="2" t="s">
        <v>4</v>
      </c>
      <c r="E3" s="2" t="s">
        <v>17</v>
      </c>
      <c r="F3" s="3" t="s">
        <v>26</v>
      </c>
      <c r="G3" s="3" t="s">
        <v>19</v>
      </c>
      <c r="H3" s="3" t="s">
        <v>22</v>
      </c>
      <c r="I3" s="3" t="s">
        <v>23</v>
      </c>
      <c r="J3" s="3" t="s">
        <v>25</v>
      </c>
      <c r="L3" s="9" t="s">
        <v>27</v>
      </c>
      <c r="M3" s="9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A4" s="4" t="s">
        <v>7</v>
      </c>
      <c r="B4" s="2">
        <v>110</v>
      </c>
      <c r="C4" s="2">
        <v>30</v>
      </c>
      <c r="D4" s="2">
        <v>5</v>
      </c>
      <c r="E4" s="2">
        <f t="shared" ref="E4:E13" si="0">C4*B4</f>
        <v>3300</v>
      </c>
      <c r="F4" s="2">
        <f t="shared" ref="F4:F13" si="1">D4*B4</f>
        <v>550</v>
      </c>
      <c r="G4" s="2">
        <f t="shared" ref="G4:G13" si="2">C4*D4</f>
        <v>150</v>
      </c>
      <c r="H4" s="2">
        <f t="shared" ref="H4:H13" si="3">C4*C4</f>
        <v>900</v>
      </c>
      <c r="I4" s="2">
        <f t="shared" ref="I4:I13" si="4">D4*D4</f>
        <v>25</v>
      </c>
      <c r="J4" s="2">
        <f t="shared" ref="J4:J13" si="5">B4*B4</f>
        <v>12100</v>
      </c>
      <c r="L4" s="1" t="s">
        <v>113</v>
      </c>
      <c r="M4" s="1">
        <f>B14</f>
        <v>1670</v>
      </c>
      <c r="N4" s="1"/>
      <c r="O4" s="1" t="s">
        <v>114</v>
      </c>
      <c r="P4" s="1">
        <f>E14</f>
        <v>37325</v>
      </c>
      <c r="Q4" s="1"/>
      <c r="R4" s="1" t="s">
        <v>115</v>
      </c>
      <c r="S4" s="1">
        <f>F14</f>
        <v>46225</v>
      </c>
      <c r="T4" s="1"/>
      <c r="U4" s="1"/>
      <c r="V4" s="1"/>
    </row>
    <row r="5" spans="1:22" ht="15.75" x14ac:dyDescent="0.25">
      <c r="A5" s="4" t="s">
        <v>8</v>
      </c>
      <c r="B5" s="2">
        <v>120</v>
      </c>
      <c r="C5" s="2">
        <v>15</v>
      </c>
      <c r="D5" s="2">
        <v>7.5</v>
      </c>
      <c r="E5" s="2">
        <f t="shared" si="0"/>
        <v>1800</v>
      </c>
      <c r="F5" s="2">
        <f t="shared" si="1"/>
        <v>900</v>
      </c>
      <c r="G5" s="2">
        <f t="shared" si="2"/>
        <v>112.5</v>
      </c>
      <c r="H5" s="2">
        <f t="shared" si="3"/>
        <v>225</v>
      </c>
      <c r="I5" s="2">
        <f t="shared" si="4"/>
        <v>56.25</v>
      </c>
      <c r="J5" s="2">
        <f t="shared" si="5"/>
        <v>14400</v>
      </c>
    </row>
    <row r="6" spans="1:22" ht="15.75" x14ac:dyDescent="0.25">
      <c r="A6" s="4" t="s">
        <v>9</v>
      </c>
      <c r="B6" s="2">
        <v>180</v>
      </c>
      <c r="C6" s="2">
        <v>20</v>
      </c>
      <c r="D6" s="2">
        <v>20</v>
      </c>
      <c r="E6" s="2">
        <f t="shared" si="0"/>
        <v>3600</v>
      </c>
      <c r="F6" s="2">
        <f t="shared" si="1"/>
        <v>3600</v>
      </c>
      <c r="G6" s="2">
        <f t="shared" si="2"/>
        <v>400</v>
      </c>
      <c r="H6" s="2">
        <f t="shared" si="3"/>
        <v>400</v>
      </c>
      <c r="I6" s="2">
        <f t="shared" si="4"/>
        <v>400</v>
      </c>
      <c r="J6" s="2">
        <f t="shared" si="5"/>
        <v>32400</v>
      </c>
      <c r="L6" s="9" t="s">
        <v>123</v>
      </c>
      <c r="M6" s="1"/>
      <c r="N6" s="1"/>
      <c r="O6" s="1"/>
      <c r="P6" s="1"/>
      <c r="Q6" s="1"/>
    </row>
    <row r="7" spans="1:22" ht="15.75" x14ac:dyDescent="0.25">
      <c r="A7" s="4" t="s">
        <v>10</v>
      </c>
      <c r="B7" s="2">
        <v>200</v>
      </c>
      <c r="C7" s="2">
        <v>25</v>
      </c>
      <c r="D7" s="2">
        <v>50</v>
      </c>
      <c r="E7" s="2">
        <f t="shared" si="0"/>
        <v>5000</v>
      </c>
      <c r="F7" s="2">
        <f t="shared" si="1"/>
        <v>10000</v>
      </c>
      <c r="G7" s="2">
        <f t="shared" si="2"/>
        <v>1250</v>
      </c>
      <c r="H7" s="2">
        <f t="shared" si="3"/>
        <v>625</v>
      </c>
      <c r="I7" s="2">
        <f t="shared" si="4"/>
        <v>2500</v>
      </c>
      <c r="J7" s="2">
        <f t="shared" si="5"/>
        <v>40000</v>
      </c>
      <c r="L7" s="1"/>
      <c r="M7" s="1"/>
      <c r="N7" s="1"/>
      <c r="O7" s="1"/>
      <c r="P7" s="1"/>
      <c r="Q7" s="1"/>
    </row>
    <row r="8" spans="1:22" ht="15.75" x14ac:dyDescent="0.25">
      <c r="A8" s="4" t="s">
        <v>11</v>
      </c>
      <c r="B8" s="2">
        <v>145</v>
      </c>
      <c r="C8" s="2">
        <v>25</v>
      </c>
      <c r="D8" s="2">
        <v>30</v>
      </c>
      <c r="E8" s="2">
        <f t="shared" si="0"/>
        <v>3625</v>
      </c>
      <c r="F8" s="2">
        <f t="shared" si="1"/>
        <v>4350</v>
      </c>
      <c r="G8" s="2">
        <f t="shared" si="2"/>
        <v>750</v>
      </c>
      <c r="H8" s="2">
        <f t="shared" si="3"/>
        <v>625</v>
      </c>
      <c r="I8" s="2">
        <f t="shared" si="4"/>
        <v>900</v>
      </c>
      <c r="J8" s="2">
        <f t="shared" si="5"/>
        <v>21025</v>
      </c>
      <c r="L8" s="1"/>
      <c r="M8" s="10" t="s">
        <v>117</v>
      </c>
      <c r="N8" s="1"/>
      <c r="O8" s="10">
        <f>M4</f>
        <v>1670</v>
      </c>
      <c r="P8" s="1"/>
      <c r="Q8" s="1"/>
    </row>
    <row r="9" spans="1:22" ht="15.75" x14ac:dyDescent="0.25">
      <c r="A9" s="4" t="s">
        <v>12</v>
      </c>
      <c r="B9" s="2">
        <v>200</v>
      </c>
      <c r="C9" s="2">
        <v>30</v>
      </c>
      <c r="D9" s="2">
        <v>20</v>
      </c>
      <c r="E9" s="2">
        <f t="shared" si="0"/>
        <v>6000</v>
      </c>
      <c r="F9" s="2">
        <f t="shared" si="1"/>
        <v>4000</v>
      </c>
      <c r="G9" s="2">
        <f t="shared" si="2"/>
        <v>600</v>
      </c>
      <c r="H9" s="2">
        <f t="shared" si="3"/>
        <v>900</v>
      </c>
      <c r="I9" s="2">
        <f t="shared" si="4"/>
        <v>400</v>
      </c>
      <c r="J9" s="2">
        <f t="shared" si="5"/>
        <v>40000</v>
      </c>
      <c r="L9" s="41" t="s">
        <v>29</v>
      </c>
      <c r="M9" s="10" t="s">
        <v>118</v>
      </c>
      <c r="N9" s="57" t="s">
        <v>30</v>
      </c>
      <c r="O9" s="10">
        <f>P4</f>
        <v>37325</v>
      </c>
      <c r="P9" s="11"/>
      <c r="Q9" s="1"/>
    </row>
    <row r="10" spans="1:22" ht="15.75" x14ac:dyDescent="0.25">
      <c r="A10" s="4" t="s">
        <v>13</v>
      </c>
      <c r="B10" s="2">
        <v>175</v>
      </c>
      <c r="C10" s="2">
        <v>20</v>
      </c>
      <c r="D10" s="2">
        <v>25</v>
      </c>
      <c r="E10" s="2">
        <f t="shared" si="0"/>
        <v>3500</v>
      </c>
      <c r="F10" s="2">
        <f t="shared" si="1"/>
        <v>4375</v>
      </c>
      <c r="G10" s="2">
        <f t="shared" si="2"/>
        <v>500</v>
      </c>
      <c r="H10" s="2">
        <f t="shared" si="3"/>
        <v>400</v>
      </c>
      <c r="I10" s="2">
        <f t="shared" si="4"/>
        <v>625</v>
      </c>
      <c r="J10" s="2">
        <f t="shared" si="5"/>
        <v>30625</v>
      </c>
      <c r="L10" s="41"/>
      <c r="M10" s="10" t="s">
        <v>119</v>
      </c>
      <c r="N10" s="57"/>
      <c r="O10" s="10">
        <f>S4</f>
        <v>46225</v>
      </c>
      <c r="P10" s="1"/>
      <c r="Q10" s="1"/>
    </row>
    <row r="11" spans="1:22" ht="15.75" x14ac:dyDescent="0.25">
      <c r="A11" s="4" t="s">
        <v>14</v>
      </c>
      <c r="B11" s="2">
        <v>150</v>
      </c>
      <c r="C11" s="2">
        <v>10</v>
      </c>
      <c r="D11" s="2">
        <v>70</v>
      </c>
      <c r="E11" s="2">
        <f t="shared" si="0"/>
        <v>1500</v>
      </c>
      <c r="F11" s="2">
        <f t="shared" si="1"/>
        <v>10500</v>
      </c>
      <c r="G11" s="2">
        <f t="shared" si="2"/>
        <v>700</v>
      </c>
      <c r="H11" s="2">
        <f t="shared" si="3"/>
        <v>100</v>
      </c>
      <c r="I11" s="2">
        <f t="shared" si="4"/>
        <v>4900</v>
      </c>
      <c r="J11" s="2">
        <f t="shared" si="5"/>
        <v>22500</v>
      </c>
      <c r="L11" s="1"/>
    </row>
    <row r="12" spans="1:22" ht="15.75" x14ac:dyDescent="0.25">
      <c r="A12" s="4" t="s">
        <v>15</v>
      </c>
      <c r="B12" s="2">
        <v>180</v>
      </c>
      <c r="C12" s="2">
        <v>15</v>
      </c>
      <c r="D12" s="2">
        <v>15</v>
      </c>
      <c r="E12" s="2">
        <f t="shared" si="0"/>
        <v>2700</v>
      </c>
      <c r="F12" s="2">
        <f t="shared" si="1"/>
        <v>2700</v>
      </c>
      <c r="G12" s="2">
        <f t="shared" si="2"/>
        <v>225</v>
      </c>
      <c r="H12" s="2">
        <f t="shared" si="3"/>
        <v>225</v>
      </c>
      <c r="I12" s="2">
        <f t="shared" si="4"/>
        <v>225</v>
      </c>
      <c r="J12" s="2">
        <f t="shared" si="5"/>
        <v>32400</v>
      </c>
      <c r="L12" s="9" t="s">
        <v>124</v>
      </c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A13" s="4" t="s">
        <v>16</v>
      </c>
      <c r="B13" s="2">
        <v>210</v>
      </c>
      <c r="C13" s="2">
        <v>30</v>
      </c>
      <c r="D13" s="2">
        <v>25</v>
      </c>
      <c r="E13" s="2">
        <f t="shared" si="0"/>
        <v>6300</v>
      </c>
      <c r="F13" s="2">
        <f t="shared" si="1"/>
        <v>5250</v>
      </c>
      <c r="G13" s="2">
        <f t="shared" si="2"/>
        <v>750</v>
      </c>
      <c r="H13" s="2">
        <f t="shared" si="3"/>
        <v>900</v>
      </c>
      <c r="I13" s="2">
        <f t="shared" si="4"/>
        <v>625</v>
      </c>
      <c r="J13" s="2">
        <f t="shared" si="5"/>
        <v>44100</v>
      </c>
      <c r="L13" s="1" t="s">
        <v>31</v>
      </c>
      <c r="M13" s="1" t="str">
        <f>A13</f>
        <v>10</v>
      </c>
      <c r="N13" s="1"/>
      <c r="O13" s="1" t="s">
        <v>32</v>
      </c>
      <c r="P13" s="1">
        <f>C14</f>
        <v>220</v>
      </c>
      <c r="Q13" s="1"/>
      <c r="T13" s="1"/>
      <c r="U13" s="1"/>
      <c r="V13" s="1"/>
    </row>
    <row r="14" spans="1:22" ht="15.75" x14ac:dyDescent="0.25">
      <c r="A14" s="3" t="s">
        <v>109</v>
      </c>
      <c r="B14" s="5">
        <f>SUM(B4:B13)</f>
        <v>1670</v>
      </c>
      <c r="C14" s="5">
        <f>SUM(C4:C13)</f>
        <v>220</v>
      </c>
      <c r="D14" s="5">
        <f t="shared" ref="D14:G14" si="6">SUM(D4:D13)</f>
        <v>267.5</v>
      </c>
      <c r="E14" s="5">
        <f t="shared" si="6"/>
        <v>37325</v>
      </c>
      <c r="F14" s="5">
        <f t="shared" si="6"/>
        <v>46225</v>
      </c>
      <c r="G14" s="5">
        <f t="shared" si="6"/>
        <v>5437.5</v>
      </c>
      <c r="H14" s="5">
        <f>SUM(H4:H13)</f>
        <v>5300</v>
      </c>
      <c r="I14" s="5">
        <f>SUM(I4:I13)</f>
        <v>10656.25</v>
      </c>
      <c r="J14" s="5">
        <f>SUM(J4:J13)</f>
        <v>289550</v>
      </c>
      <c r="L14" s="1" t="s">
        <v>34</v>
      </c>
      <c r="M14" s="1">
        <f>D14</f>
        <v>267.5</v>
      </c>
      <c r="N14" s="1"/>
      <c r="O14" s="1" t="s">
        <v>33</v>
      </c>
      <c r="P14" s="1">
        <f>H14</f>
        <v>5300</v>
      </c>
      <c r="Q14" s="1"/>
      <c r="T14" s="1"/>
      <c r="U14" s="1"/>
      <c r="V14" s="1"/>
    </row>
    <row r="15" spans="1:22" ht="31.5" x14ac:dyDescent="0.25">
      <c r="A15" s="8" t="s">
        <v>110</v>
      </c>
      <c r="B15" s="6">
        <f>AVERAGE(B4:B13)</f>
        <v>167</v>
      </c>
      <c r="C15" s="6">
        <f t="shared" ref="C15:J15" si="7">AVERAGE(C4:C13)</f>
        <v>22</v>
      </c>
      <c r="D15" s="6">
        <f t="shared" si="7"/>
        <v>26.75</v>
      </c>
      <c r="E15" s="6">
        <f t="shared" si="7"/>
        <v>3732.5</v>
      </c>
      <c r="F15" s="6">
        <f t="shared" si="7"/>
        <v>4622.5</v>
      </c>
      <c r="G15" s="6">
        <f t="shared" si="7"/>
        <v>543.75</v>
      </c>
      <c r="H15" s="6">
        <f>AVERAGE(H4:H13)</f>
        <v>530</v>
      </c>
      <c r="I15" s="6">
        <f t="shared" si="7"/>
        <v>1065.625</v>
      </c>
      <c r="J15" s="6">
        <f t="shared" si="7"/>
        <v>28955</v>
      </c>
      <c r="L15" s="1" t="s">
        <v>37</v>
      </c>
      <c r="M15" s="1">
        <f>G14</f>
        <v>5437.5</v>
      </c>
      <c r="N15" s="1"/>
      <c r="O15" s="1" t="s">
        <v>39</v>
      </c>
      <c r="P15" s="1">
        <f>I14</f>
        <v>10656.25</v>
      </c>
      <c r="Q15" s="1"/>
      <c r="R15" s="1"/>
      <c r="S15" s="1"/>
      <c r="T15" s="1"/>
      <c r="U15" s="1"/>
      <c r="V15" s="1"/>
    </row>
    <row r="17" spans="12:21" ht="15.75" x14ac:dyDescent="0.25">
      <c r="L17" s="9" t="s">
        <v>122</v>
      </c>
      <c r="M17" s="1"/>
      <c r="N17" s="1"/>
      <c r="O17" s="1"/>
      <c r="P17" s="1"/>
      <c r="Q17" s="1"/>
      <c r="R17" s="1"/>
      <c r="S17" s="1"/>
      <c r="T17" s="1"/>
      <c r="U17" s="1"/>
    </row>
    <row r="18" spans="12:21" ht="15.75" x14ac:dyDescent="0.25">
      <c r="L18" s="1"/>
      <c r="M18" s="12"/>
      <c r="N18" s="1"/>
      <c r="O18" s="12"/>
      <c r="P18" s="12"/>
      <c r="Q18" s="1"/>
      <c r="R18" s="12"/>
      <c r="S18" s="12"/>
      <c r="T18" s="12"/>
      <c r="U18" s="1"/>
    </row>
    <row r="19" spans="12:21" ht="15.75" x14ac:dyDescent="0.25">
      <c r="L19" s="1"/>
      <c r="M19" s="11" t="s">
        <v>41</v>
      </c>
      <c r="N19" s="12" t="s">
        <v>42</v>
      </c>
      <c r="O19" s="13" t="s">
        <v>46</v>
      </c>
      <c r="P19" s="13"/>
      <c r="Q19" s="27" t="str">
        <f>M13</f>
        <v>10</v>
      </c>
      <c r="R19" s="28">
        <f>P13</f>
        <v>220</v>
      </c>
      <c r="S19" s="29">
        <f>M14</f>
        <v>267.5</v>
      </c>
    </row>
    <row r="20" spans="12:21" ht="15.75" x14ac:dyDescent="0.25">
      <c r="L20" s="41" t="s">
        <v>54</v>
      </c>
      <c r="M20" s="11" t="s">
        <v>51</v>
      </c>
      <c r="N20" s="12" t="s">
        <v>43</v>
      </c>
      <c r="O20" s="13" t="s">
        <v>44</v>
      </c>
      <c r="P20" s="13" t="s">
        <v>30</v>
      </c>
      <c r="Q20" s="30">
        <f>P13</f>
        <v>220</v>
      </c>
      <c r="R20" s="28">
        <f>P14</f>
        <v>5300</v>
      </c>
      <c r="S20" s="29">
        <f>M15</f>
        <v>5437.5</v>
      </c>
    </row>
    <row r="21" spans="12:21" ht="15.75" x14ac:dyDescent="0.25">
      <c r="L21" s="41"/>
      <c r="M21" s="11" t="s">
        <v>52</v>
      </c>
      <c r="N21" s="12" t="s">
        <v>44</v>
      </c>
      <c r="O21" s="13" t="s">
        <v>47</v>
      </c>
      <c r="P21" s="13"/>
      <c r="Q21" s="31">
        <f>M14</f>
        <v>267.5</v>
      </c>
      <c r="R21" s="32">
        <f>M15</f>
        <v>5437.5</v>
      </c>
      <c r="S21" s="29">
        <f>P15</f>
        <v>10656.25</v>
      </c>
    </row>
    <row r="22" spans="12:21" x14ac:dyDescent="0.25">
      <c r="L22" t="s">
        <v>125</v>
      </c>
    </row>
    <row r="24" spans="12:21" ht="15.75" x14ac:dyDescent="0.25">
      <c r="L24" s="43" t="s">
        <v>55</v>
      </c>
      <c r="M24" s="44"/>
      <c r="N24" s="47" t="s">
        <v>60</v>
      </c>
      <c r="O24" s="48"/>
      <c r="P24" s="49"/>
      <c r="Q24" s="52" t="s">
        <v>61</v>
      </c>
      <c r="R24" s="54" t="s">
        <v>62</v>
      </c>
    </row>
    <row r="25" spans="12:21" ht="15.75" x14ac:dyDescent="0.25">
      <c r="L25" s="45"/>
      <c r="M25" s="46"/>
      <c r="N25" s="2" t="s">
        <v>56</v>
      </c>
      <c r="O25" s="2" t="s">
        <v>57</v>
      </c>
      <c r="P25" s="2" t="s">
        <v>58</v>
      </c>
      <c r="Q25" s="53"/>
      <c r="R25" s="55"/>
    </row>
    <row r="26" spans="12:21" ht="15.75" x14ac:dyDescent="0.25">
      <c r="L26" s="61" t="s">
        <v>68</v>
      </c>
      <c r="M26" s="62"/>
      <c r="N26" s="22" t="str">
        <f t="shared" ref="N26:P28" si="8">Q19</f>
        <v>10</v>
      </c>
      <c r="O26" s="22">
        <f t="shared" si="8"/>
        <v>220</v>
      </c>
      <c r="P26" s="22">
        <f t="shared" si="8"/>
        <v>267.5</v>
      </c>
      <c r="Q26" s="22">
        <f>O8</f>
        <v>1670</v>
      </c>
      <c r="R26" s="21">
        <v>2167.5</v>
      </c>
    </row>
    <row r="27" spans="12:21" ht="15.75" x14ac:dyDescent="0.25">
      <c r="L27" s="63" t="s">
        <v>67</v>
      </c>
      <c r="M27" s="42"/>
      <c r="N27" s="33">
        <f t="shared" si="8"/>
        <v>220</v>
      </c>
      <c r="O27" s="10">
        <f t="shared" si="8"/>
        <v>5300</v>
      </c>
      <c r="P27" s="10">
        <f t="shared" si="8"/>
        <v>5437.5</v>
      </c>
      <c r="Q27" s="10">
        <f>O9</f>
        <v>37325</v>
      </c>
      <c r="R27" s="13">
        <f>SUM(N27:Q27)</f>
        <v>48282.5</v>
      </c>
    </row>
    <row r="28" spans="12:21" ht="15.75" x14ac:dyDescent="0.25">
      <c r="L28" s="64" t="s">
        <v>66</v>
      </c>
      <c r="M28" s="65"/>
      <c r="N28" s="34">
        <f t="shared" si="8"/>
        <v>267.5</v>
      </c>
      <c r="O28" s="34">
        <f t="shared" si="8"/>
        <v>5437.5</v>
      </c>
      <c r="P28" s="19">
        <f t="shared" si="8"/>
        <v>10656.25</v>
      </c>
      <c r="Q28" s="19">
        <f>O10</f>
        <v>46225</v>
      </c>
      <c r="R28" s="20">
        <f>SUM(N28:Q28)</f>
        <v>62586.25</v>
      </c>
    </row>
    <row r="29" spans="12:21" ht="15.75" x14ac:dyDescent="0.25">
      <c r="L29" s="61" t="s">
        <v>65</v>
      </c>
      <c r="M29" s="51"/>
      <c r="N29" s="35" t="str">
        <f>N26</f>
        <v>10</v>
      </c>
      <c r="O29" s="35">
        <f t="shared" ref="O29:R29" si="9">O26</f>
        <v>220</v>
      </c>
      <c r="P29" s="35">
        <f t="shared" si="9"/>
        <v>267.5</v>
      </c>
      <c r="Q29" s="35">
        <f t="shared" si="9"/>
        <v>1670</v>
      </c>
      <c r="R29" s="35">
        <f t="shared" si="9"/>
        <v>2167.5</v>
      </c>
    </row>
    <row r="30" spans="12:21" ht="15.75" x14ac:dyDescent="0.25">
      <c r="L30" s="37" t="s">
        <v>126</v>
      </c>
      <c r="M30" s="38"/>
      <c r="N30" s="20">
        <f>N29/N29</f>
        <v>1</v>
      </c>
      <c r="O30" s="19">
        <f>O29/N29</f>
        <v>22</v>
      </c>
      <c r="P30" s="19">
        <f>P29/N29</f>
        <v>26.75</v>
      </c>
      <c r="Q30" s="19">
        <f>Q29/N29</f>
        <v>167</v>
      </c>
      <c r="R30" s="19">
        <f>SUM(N30:Q30)</f>
        <v>216.75</v>
      </c>
    </row>
    <row r="31" spans="12:21" ht="15.75" x14ac:dyDescent="0.25">
      <c r="L31" s="50" t="s">
        <v>127</v>
      </c>
      <c r="M31" s="51"/>
      <c r="N31" s="22"/>
      <c r="O31" s="22">
        <f>O27-(O26*O30)</f>
        <v>460</v>
      </c>
      <c r="P31" s="22">
        <f>P27-(O26*P30)</f>
        <v>-447.5</v>
      </c>
      <c r="Q31" s="22">
        <f>Q27-(O26*Q30)</f>
        <v>585</v>
      </c>
      <c r="R31" s="22">
        <f>SUM(O31:Q31)</f>
        <v>597.5</v>
      </c>
    </row>
    <row r="32" spans="12:21" ht="15.75" x14ac:dyDescent="0.25">
      <c r="L32" s="37" t="s">
        <v>128</v>
      </c>
      <c r="M32" s="38"/>
      <c r="N32" s="19"/>
      <c r="O32" s="19">
        <f>O31/O31</f>
        <v>1</v>
      </c>
      <c r="P32" s="19">
        <f>P31/O31</f>
        <v>-0.97282608695652173</v>
      </c>
      <c r="Q32" s="19">
        <f>Q31/O31</f>
        <v>1.2717391304347827</v>
      </c>
      <c r="R32" s="19">
        <f>SUM(O32:Q32)</f>
        <v>1.298913043478261</v>
      </c>
    </row>
    <row r="33" spans="12:24" ht="15.75" x14ac:dyDescent="0.25">
      <c r="L33" s="58" t="s">
        <v>129</v>
      </c>
      <c r="M33" s="59"/>
      <c r="N33" s="10"/>
      <c r="O33" s="10"/>
      <c r="P33" s="10">
        <f>P28-(P26*P30)-(P31*P32)</f>
        <v>3065.2853260869565</v>
      </c>
      <c r="Q33" s="10">
        <f>Q28-(P26*Q30)-(P31*Q32)</f>
        <v>2121.603260869565</v>
      </c>
      <c r="R33" s="10">
        <f>SUM(P33:Q33)</f>
        <v>5186.888586956522</v>
      </c>
    </row>
    <row r="34" spans="12:24" x14ac:dyDescent="0.25">
      <c r="L34" s="60" t="s">
        <v>130</v>
      </c>
      <c r="M34" s="60"/>
      <c r="N34" s="53"/>
      <c r="O34" s="53"/>
      <c r="P34" s="53">
        <f>P33/P33</f>
        <v>1</v>
      </c>
      <c r="Q34" s="53">
        <f>Q33/P33</f>
        <v>0.69213891536091832</v>
      </c>
      <c r="R34" s="53">
        <f>SUM(P34:Q34)</f>
        <v>1.6921389153609183</v>
      </c>
    </row>
    <row r="35" spans="12:24" x14ac:dyDescent="0.25">
      <c r="L35" s="40"/>
      <c r="M35" s="40"/>
      <c r="N35" s="36"/>
      <c r="O35" s="36"/>
      <c r="P35" s="36"/>
      <c r="Q35" s="36"/>
      <c r="R35" s="36"/>
    </row>
    <row r="37" spans="12:24" ht="15.75" x14ac:dyDescent="0.25">
      <c r="L37" s="9" t="s">
        <v>131</v>
      </c>
    </row>
    <row r="38" spans="12:24" ht="15.75" x14ac:dyDescent="0.25">
      <c r="L38" s="9" t="s">
        <v>74</v>
      </c>
    </row>
    <row r="39" spans="12:24" ht="15.75" x14ac:dyDescent="0.25">
      <c r="L39" s="9" t="s">
        <v>132</v>
      </c>
      <c r="M39" s="9"/>
      <c r="N39" s="1" t="s">
        <v>111</v>
      </c>
      <c r="O39" s="1" t="s">
        <v>76</v>
      </c>
      <c r="P39" s="1" t="s">
        <v>77</v>
      </c>
      <c r="Q39" s="1" t="s">
        <v>76</v>
      </c>
      <c r="R39" s="1" t="s">
        <v>78</v>
      </c>
      <c r="S39" s="1" t="s">
        <v>30</v>
      </c>
      <c r="T39" s="1">
        <f>Q30</f>
        <v>167</v>
      </c>
    </row>
    <row r="40" spans="12:24" ht="15.75" x14ac:dyDescent="0.25">
      <c r="L40" s="9" t="s">
        <v>133</v>
      </c>
      <c r="M40" s="9"/>
      <c r="N40" s="1"/>
      <c r="O40" s="1"/>
      <c r="P40" s="1" t="s">
        <v>81</v>
      </c>
      <c r="Q40" s="1" t="s">
        <v>76</v>
      </c>
      <c r="R40" s="24" t="s">
        <v>86</v>
      </c>
      <c r="S40" s="1" t="s">
        <v>30</v>
      </c>
      <c r="T40" s="1">
        <f>Q32</f>
        <v>1.2717391304347827</v>
      </c>
    </row>
    <row r="41" spans="12:24" ht="15.75" x14ac:dyDescent="0.25">
      <c r="L41" s="9" t="s">
        <v>134</v>
      </c>
      <c r="M41" s="9"/>
      <c r="N41" s="1"/>
      <c r="O41" s="1"/>
      <c r="P41" s="1"/>
      <c r="Q41" s="1"/>
      <c r="R41" s="1" t="s">
        <v>83</v>
      </c>
      <c r="S41" s="1" t="s">
        <v>30</v>
      </c>
      <c r="T41" s="1">
        <f>Q34</f>
        <v>0.69213891536091832</v>
      </c>
    </row>
    <row r="43" spans="12:24" ht="15.75" x14ac:dyDescent="0.25">
      <c r="L43" s="9" t="s">
        <v>88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2:24" ht="15.75" x14ac:dyDescent="0.25">
      <c r="L44" s="25" t="s">
        <v>90</v>
      </c>
      <c r="M44" s="26">
        <f>T41</f>
        <v>0.69213891536091832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2:24" ht="15.75" x14ac:dyDescent="0.25">
      <c r="L45" s="25" t="s">
        <v>93</v>
      </c>
      <c r="M45" s="1">
        <f>T40</f>
        <v>1.2717391304347827</v>
      </c>
      <c r="N45" s="1" t="s">
        <v>91</v>
      </c>
      <c r="O45" s="1">
        <f>P32</f>
        <v>-0.97282608695652173</v>
      </c>
      <c r="P45" s="1" t="s">
        <v>92</v>
      </c>
      <c r="Q45" s="1">
        <f>M44</f>
        <v>0.69213891536091832</v>
      </c>
      <c r="R45" s="1" t="s">
        <v>30</v>
      </c>
      <c r="S45" s="26">
        <f>M45-(O45*Q45)</f>
        <v>1.9450699230956761</v>
      </c>
      <c r="T45" s="1"/>
      <c r="U45" s="1"/>
      <c r="X45" s="1"/>
    </row>
    <row r="46" spans="12:24" ht="15.75" x14ac:dyDescent="0.25">
      <c r="L46" s="25" t="s">
        <v>94</v>
      </c>
      <c r="M46" s="1">
        <f>T39</f>
        <v>167</v>
      </c>
      <c r="N46" s="1" t="s">
        <v>91</v>
      </c>
      <c r="O46" s="1">
        <f>O30</f>
        <v>22</v>
      </c>
      <c r="P46" s="1" t="s">
        <v>92</v>
      </c>
      <c r="Q46" s="1">
        <f>S45</f>
        <v>1.9450699230956761</v>
      </c>
      <c r="R46" s="1" t="s">
        <v>91</v>
      </c>
      <c r="S46" s="1">
        <f>P30</f>
        <v>26.75</v>
      </c>
      <c r="T46" s="1" t="s">
        <v>92</v>
      </c>
      <c r="U46" s="1">
        <f>M44</f>
        <v>0.69213891536091832</v>
      </c>
      <c r="V46" s="1" t="s">
        <v>30</v>
      </c>
      <c r="W46" s="26">
        <f>M46-(O46*Q46)-(S46*U46)</f>
        <v>105.69374570599055</v>
      </c>
      <c r="X46" s="1"/>
    </row>
    <row r="47" spans="12:24" ht="30.75" customHeight="1" x14ac:dyDescent="0.25"/>
    <row r="48" spans="12:24" ht="15" customHeight="1" x14ac:dyDescent="0.25">
      <c r="L48" s="9" t="s">
        <v>95</v>
      </c>
      <c r="M48" s="1"/>
    </row>
    <row r="49" spans="12:17" ht="15" customHeight="1" x14ac:dyDescent="0.25">
      <c r="L49" s="25" t="s">
        <v>97</v>
      </c>
      <c r="M49" s="1">
        <f>M44</f>
        <v>0.69213891536091832</v>
      </c>
    </row>
    <row r="50" spans="12:17" ht="15.75" x14ac:dyDescent="0.25">
      <c r="L50" s="25" t="s">
        <v>98</v>
      </c>
      <c r="M50" s="1">
        <f>S45</f>
        <v>1.9450699230956761</v>
      </c>
    </row>
    <row r="51" spans="12:17" ht="15.75" x14ac:dyDescent="0.25">
      <c r="L51" s="25" t="s">
        <v>99</v>
      </c>
      <c r="M51" s="1">
        <f>W46</f>
        <v>105.69374570599055</v>
      </c>
    </row>
    <row r="53" spans="12:17" ht="15.75" x14ac:dyDescent="0.25">
      <c r="L53" s="9" t="s">
        <v>100</v>
      </c>
      <c r="M53" s="1"/>
      <c r="N53" s="1"/>
      <c r="O53" s="1"/>
      <c r="P53" s="1"/>
      <c r="Q53" s="1"/>
    </row>
    <row r="54" spans="12:17" ht="15.75" x14ac:dyDescent="0.25">
      <c r="L54" s="26" t="s">
        <v>101</v>
      </c>
      <c r="M54" s="26" t="s">
        <v>56</v>
      </c>
      <c r="N54" s="26" t="s">
        <v>76</v>
      </c>
      <c r="O54" s="26" t="s">
        <v>103</v>
      </c>
      <c r="P54" s="26" t="s">
        <v>76</v>
      </c>
      <c r="Q54" s="26" t="s">
        <v>102</v>
      </c>
    </row>
    <row r="55" spans="12:17" ht="15.75" x14ac:dyDescent="0.25">
      <c r="L55" s="9" t="s">
        <v>105</v>
      </c>
      <c r="M55" s="1"/>
      <c r="N55" s="1"/>
      <c r="O55" s="1"/>
      <c r="P55" s="1"/>
      <c r="Q55" s="1"/>
    </row>
    <row r="56" spans="12:17" ht="15.75" x14ac:dyDescent="0.25">
      <c r="L56" s="26" t="s">
        <v>101</v>
      </c>
      <c r="M56" s="26">
        <f>M51</f>
        <v>105.69374570599055</v>
      </c>
      <c r="N56" s="26" t="s">
        <v>76</v>
      </c>
      <c r="O56" s="26" t="s">
        <v>141</v>
      </c>
      <c r="P56" s="26" t="s">
        <v>76</v>
      </c>
      <c r="Q56" s="26" t="s">
        <v>142</v>
      </c>
    </row>
    <row r="57" spans="12:17" ht="15.75" x14ac:dyDescent="0.25">
      <c r="L57" s="9" t="s">
        <v>136</v>
      </c>
      <c r="M57" s="1"/>
      <c r="N57" s="1"/>
      <c r="O57" s="1"/>
      <c r="P57" s="1"/>
      <c r="Q57" s="1"/>
    </row>
    <row r="58" spans="12:17" ht="15.75" x14ac:dyDescent="0.25">
      <c r="L58" s="26" t="s">
        <v>137</v>
      </c>
      <c r="M58" s="26">
        <f>M56</f>
        <v>105.69374570599055</v>
      </c>
      <c r="N58" s="26" t="s">
        <v>76</v>
      </c>
      <c r="O58" s="26" t="s">
        <v>143</v>
      </c>
      <c r="P58" s="26" t="s">
        <v>76</v>
      </c>
      <c r="Q58" s="26" t="s">
        <v>144</v>
      </c>
    </row>
    <row r="59" spans="12:17" ht="15.75" x14ac:dyDescent="0.25">
      <c r="N59" s="1"/>
      <c r="O59" s="1"/>
      <c r="P59" s="1"/>
    </row>
    <row r="60" spans="12:17" ht="15.75" x14ac:dyDescent="0.25">
      <c r="N60" s="1"/>
    </row>
  </sheetData>
  <mergeCells count="24">
    <mergeCell ref="A1:J1"/>
    <mergeCell ref="L20:L21"/>
    <mergeCell ref="L24:M25"/>
    <mergeCell ref="Q24:Q25"/>
    <mergeCell ref="R24:R25"/>
    <mergeCell ref="C2:D2"/>
    <mergeCell ref="L9:L10"/>
    <mergeCell ref="N9:N10"/>
    <mergeCell ref="E2:J2"/>
    <mergeCell ref="Q34:Q35"/>
    <mergeCell ref="R34:R35"/>
    <mergeCell ref="N24:P24"/>
    <mergeCell ref="L32:M32"/>
    <mergeCell ref="L33:M33"/>
    <mergeCell ref="L34:M35"/>
    <mergeCell ref="N34:N35"/>
    <mergeCell ref="O34:O35"/>
    <mergeCell ref="P34:P35"/>
    <mergeCell ref="L26:M26"/>
    <mergeCell ref="L27:M27"/>
    <mergeCell ref="L28:M28"/>
    <mergeCell ref="L29:M29"/>
    <mergeCell ref="L30:M30"/>
    <mergeCell ref="L31:M31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Tugas 2</vt:lpstr>
      <vt:lpstr>Tugas 3</vt:lpstr>
      <vt:lpstr>Sheet3</vt:lpstr>
      <vt:lpstr>'Tugas 3'!Print_Area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Rizik Ricky Ardi</dc:creator>
  <cp:lastModifiedBy>Rizik Ricky Ardi</cp:lastModifiedBy>
  <dcterms:created xsi:type="dcterms:W3CDTF">2019-07-10T15:07:37Z</dcterms:created>
  <dcterms:modified xsi:type="dcterms:W3CDTF">2019-08-04T03:58:22Z</dcterms:modified>
</cp:coreProperties>
</file>