
<file path=[Content_Types].xml><?xml version="1.0" encoding="utf-8"?>
<Types xmlns="http://schemas.openxmlformats.org/package/2006/content-types">
  <Default Extension="jpeg" ContentType="image/jpeg"/>
  <Default Extension="JPG" ContentType="image/.jpg"/>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6800" tabRatio="671" firstSheet="30" activeTab="30"/>
  </bookViews>
  <sheets>
    <sheet name="JULI 20" sheetId="10" state="hidden" r:id="rId1"/>
    <sheet name="AGST 20" sheetId="17" state="hidden" r:id="rId2"/>
    <sheet name="SEPT 20" sheetId="18" state="hidden" r:id="rId3"/>
    <sheet name="OKT 20" sheetId="19" state="hidden" r:id="rId4"/>
    <sheet name="NOV 20" sheetId="20" state="hidden" r:id="rId5"/>
    <sheet name="DES 20" sheetId="21" state="hidden" r:id="rId6"/>
    <sheet name="JAN 21" sheetId="22" state="hidden" r:id="rId7"/>
    <sheet name="FEB 21" sheetId="23" state="hidden" r:id="rId8"/>
    <sheet name="MAR 21" sheetId="24" state="hidden" r:id="rId9"/>
    <sheet name="APR 21" sheetId="25" state="hidden" r:id="rId10"/>
    <sheet name="MEI 21" sheetId="26" state="hidden" r:id="rId11"/>
    <sheet name="JUN 21" sheetId="27" state="hidden" r:id="rId12"/>
    <sheet name="JUL 21" sheetId="28" state="hidden" r:id="rId13"/>
    <sheet name="AGS 21" sheetId="29" state="hidden" r:id="rId14"/>
    <sheet name="SEP 21" sheetId="32" state="hidden" r:id="rId15"/>
    <sheet name="OKT 21" sheetId="33" state="hidden" r:id="rId16"/>
    <sheet name="NOV 21" sheetId="34" state="hidden" r:id="rId17"/>
    <sheet name="DES 21" sheetId="35" state="hidden" r:id="rId18"/>
    <sheet name="JAN 22" sheetId="36" state="hidden" r:id="rId19"/>
    <sheet name="FEB 22" sheetId="37" state="hidden" r:id="rId20"/>
    <sheet name="MAR 22" sheetId="38" state="hidden" r:id="rId21"/>
    <sheet name="APR 22" sheetId="39" state="hidden" r:id="rId22"/>
    <sheet name="MEI 22" sheetId="40" state="hidden" r:id="rId23"/>
    <sheet name="JUNI 22" sheetId="41" state="hidden" r:id="rId24"/>
    <sheet name="JULI 22" sheetId="42" state="hidden" r:id="rId25"/>
    <sheet name="AGS 22" sheetId="43" state="hidden" r:id="rId26"/>
    <sheet name="SEPT 22" sheetId="44" state="hidden" r:id="rId27"/>
    <sheet name="OKT 22" sheetId="45" state="hidden" r:id="rId28"/>
    <sheet name="NOV 22" sheetId="46" state="hidden" r:id="rId29"/>
    <sheet name="DES 22" sheetId="47" state="hidden" r:id="rId30"/>
    <sheet name="Akhir Bulan" sheetId="71" r:id="rId31"/>
    <sheet name="JAN 24" sheetId="60" r:id="rId32"/>
    <sheet name="FEB 24" sheetId="61" r:id="rId33"/>
    <sheet name="MAR 24" sheetId="62" r:id="rId34"/>
    <sheet name="APR 24" sheetId="63" r:id="rId35"/>
    <sheet name="MEI 24" sheetId="64" r:id="rId36"/>
    <sheet name="JUN 24" sheetId="65" r:id="rId37"/>
    <sheet name="JUL 24" sheetId="67" r:id="rId38"/>
    <sheet name="AGT 24" sheetId="68" r:id="rId39"/>
    <sheet name="SEP 24" sheetId="69" r:id="rId40"/>
    <sheet name="OKT 24" sheetId="70" r:id="rId41"/>
  </sheets>
  <externalReferences>
    <externalReference r:id="rId42"/>
    <externalReference r:id="rId43"/>
    <externalReference r:id="rId44"/>
    <externalReference r:id="rId45"/>
    <externalReference r:id="rId46"/>
    <externalReference r:id="rId47"/>
  </externalReferences>
  <definedNames>
    <definedName name="_\A" localSheetId="38">#REF!</definedName>
    <definedName name="__\A" localSheetId="34">#REF!</definedName>
    <definedName name="___\A" localSheetId="29">#REF!</definedName>
    <definedName name="____\A" localSheetId="32">#REF!</definedName>
    <definedName name="_____\A" localSheetId="31">#REF!</definedName>
    <definedName name="______\A" localSheetId="37">#REF!</definedName>
    <definedName name="_______\A" localSheetId="36">#REF!</definedName>
    <definedName name="________\A" localSheetId="33">#REF!</definedName>
    <definedName name="_________\A" localSheetId="35">#REF!</definedName>
    <definedName name="__________\A" localSheetId="28">#REF!</definedName>
    <definedName name="___________\A" localSheetId="27">#REF!</definedName>
    <definedName name="____________\A" localSheetId="40">#REF!</definedName>
    <definedName name="_____________\A" localSheetId="39">#REF!</definedName>
    <definedName name="______________\A" localSheetId="26">#REF!</definedName>
    <definedName name="_______________\A">#REF!</definedName>
    <definedName name="_\B" localSheetId="38">#REF!</definedName>
    <definedName name="__\B" localSheetId="34">#REF!</definedName>
    <definedName name="___\B" localSheetId="29">#REF!</definedName>
    <definedName name="____\B" localSheetId="32">#REF!</definedName>
    <definedName name="_____\B" localSheetId="31">#REF!</definedName>
    <definedName name="______\B" localSheetId="37">#REF!</definedName>
    <definedName name="_______\B" localSheetId="36">#REF!</definedName>
    <definedName name="________\B" localSheetId="33">#REF!</definedName>
    <definedName name="_________\B" localSheetId="35">#REF!</definedName>
    <definedName name="__________\B" localSheetId="28">#REF!</definedName>
    <definedName name="___________\B" localSheetId="27">#REF!</definedName>
    <definedName name="____________\B" localSheetId="40">#REF!</definedName>
    <definedName name="_____________\B" localSheetId="39">#REF!</definedName>
    <definedName name="______________\B" localSheetId="26">#REF!</definedName>
    <definedName name="_______________\B">#REF!</definedName>
    <definedName name="_\C" localSheetId="38">#REF!</definedName>
    <definedName name="__\C" localSheetId="34">#REF!</definedName>
    <definedName name="___\C" localSheetId="29">#REF!</definedName>
    <definedName name="____\C" localSheetId="32">#REF!</definedName>
    <definedName name="_____\C" localSheetId="31">#REF!</definedName>
    <definedName name="______\C" localSheetId="37">#REF!</definedName>
    <definedName name="_______\C" localSheetId="36">#REF!</definedName>
    <definedName name="________\C" localSheetId="33">#REF!</definedName>
    <definedName name="_________\C" localSheetId="35">#REF!</definedName>
    <definedName name="__________\C" localSheetId="28">#REF!</definedName>
    <definedName name="___________\C" localSheetId="27">#REF!</definedName>
    <definedName name="____________\C" localSheetId="40">#REF!</definedName>
    <definedName name="_____________\C" localSheetId="39">#REF!</definedName>
    <definedName name="______________\C" localSheetId="26">#REF!</definedName>
    <definedName name="_______________\C">#REF!</definedName>
    <definedName name="_\D" localSheetId="38">#REF!</definedName>
    <definedName name="__\D" localSheetId="34">#REF!</definedName>
    <definedName name="___\D" localSheetId="32">#REF!</definedName>
    <definedName name="____\D" localSheetId="31">#REF!</definedName>
    <definedName name="_____\D" localSheetId="37">#REF!</definedName>
    <definedName name="______\D" localSheetId="36">#REF!</definedName>
    <definedName name="_______\D" localSheetId="33">#REF!</definedName>
    <definedName name="________\D" localSheetId="35">#REF!</definedName>
    <definedName name="_________\D" localSheetId="40">#REF!</definedName>
    <definedName name="__________\D" localSheetId="39">#REF!</definedName>
    <definedName name="___________\D">#REF!</definedName>
    <definedName name="_\E" localSheetId="38">#REF!</definedName>
    <definedName name="__\E" localSheetId="34">#REF!</definedName>
    <definedName name="___\E" localSheetId="32">#REF!</definedName>
    <definedName name="____\E" localSheetId="31">#REF!</definedName>
    <definedName name="_____\E" localSheetId="37">#REF!</definedName>
    <definedName name="______\E" localSheetId="36">#REF!</definedName>
    <definedName name="_______\E" localSheetId="33">#REF!</definedName>
    <definedName name="________\E" localSheetId="35">#REF!</definedName>
    <definedName name="_________\E" localSheetId="40">#REF!</definedName>
    <definedName name="__________\E" localSheetId="39">#REF!</definedName>
    <definedName name="___________\E">#REF!</definedName>
    <definedName name="_\F" localSheetId="38">#REF!</definedName>
    <definedName name="__\F" localSheetId="34">#REF!</definedName>
    <definedName name="___\F" localSheetId="32">#REF!</definedName>
    <definedName name="____\F" localSheetId="31">#REF!</definedName>
    <definedName name="_____\F" localSheetId="37">#REF!</definedName>
    <definedName name="______\F" localSheetId="36">#REF!</definedName>
    <definedName name="_______\F" localSheetId="33">#REF!</definedName>
    <definedName name="________\F" localSheetId="35">#REF!</definedName>
    <definedName name="_________\F" localSheetId="40">#REF!</definedName>
    <definedName name="__________\F" localSheetId="39">#REF!</definedName>
    <definedName name="___________\F">#REF!</definedName>
    <definedName name="_\G" localSheetId="38">#REF!</definedName>
    <definedName name="__\G" localSheetId="34">#REF!</definedName>
    <definedName name="___\G" localSheetId="32">#REF!</definedName>
    <definedName name="____\G" localSheetId="31">#REF!</definedName>
    <definedName name="_____\G" localSheetId="37">#REF!</definedName>
    <definedName name="______\G" localSheetId="36">#REF!</definedName>
    <definedName name="_______\G" localSheetId="33">#REF!</definedName>
    <definedName name="________\G" localSheetId="35">#REF!</definedName>
    <definedName name="_________\G" localSheetId="40">#REF!</definedName>
    <definedName name="__________\G" localSheetId="39">#REF!</definedName>
    <definedName name="___________\G">#REF!</definedName>
    <definedName name="_\O" localSheetId="38">#REF!</definedName>
    <definedName name="__\O" localSheetId="34">#REF!</definedName>
    <definedName name="___\O" localSheetId="32">#REF!</definedName>
    <definedName name="____\O" localSheetId="31">#REF!</definedName>
    <definedName name="_____\O" localSheetId="37">#REF!</definedName>
    <definedName name="______\O" localSheetId="36">#REF!</definedName>
    <definedName name="_______\O" localSheetId="33">#REF!</definedName>
    <definedName name="________\O" localSheetId="35">#REF!</definedName>
    <definedName name="_________\O" localSheetId="40">#REF!</definedName>
    <definedName name="__________\O" localSheetId="39">#REF!</definedName>
    <definedName name="___________\O">#REF!</definedName>
    <definedName name="_\P" localSheetId="38">#REF!</definedName>
    <definedName name="__\P" localSheetId="34">#REF!</definedName>
    <definedName name="___\P" localSheetId="32">#REF!</definedName>
    <definedName name="____\P" localSheetId="31">#REF!</definedName>
    <definedName name="_____\P" localSheetId="37">#REF!</definedName>
    <definedName name="______\P" localSheetId="36">#REF!</definedName>
    <definedName name="_______\P" localSheetId="33">#REF!</definedName>
    <definedName name="________\P" localSheetId="35">#REF!</definedName>
    <definedName name="_________\P" localSheetId="40">#REF!</definedName>
    <definedName name="__________\P" localSheetId="39">#REF!</definedName>
    <definedName name="___________\P">#REF!</definedName>
    <definedName name="_\Q" localSheetId="38">#REF!</definedName>
    <definedName name="__\Q" localSheetId="34">#REF!</definedName>
    <definedName name="___\Q" localSheetId="32">#REF!</definedName>
    <definedName name="____\Q" localSheetId="31">#REF!</definedName>
    <definedName name="_____\Q" localSheetId="37">#REF!</definedName>
    <definedName name="______\Q" localSheetId="36">#REF!</definedName>
    <definedName name="_______\Q" localSheetId="33">#REF!</definedName>
    <definedName name="________\Q" localSheetId="35">#REF!</definedName>
    <definedName name="_________\Q" localSheetId="40">#REF!</definedName>
    <definedName name="__________\Q" localSheetId="39">#REF!</definedName>
    <definedName name="___________\Q">#REF!</definedName>
    <definedName name="_\R" localSheetId="38">#REF!</definedName>
    <definedName name="__\R" localSheetId="34">#REF!</definedName>
    <definedName name="___\R" localSheetId="32">#REF!</definedName>
    <definedName name="____\R" localSheetId="31">#REF!</definedName>
    <definedName name="_____\R" localSheetId="37">#REF!</definedName>
    <definedName name="______\R" localSheetId="36">#REF!</definedName>
    <definedName name="_______\R" localSheetId="33">#REF!</definedName>
    <definedName name="________\R" localSheetId="35">#REF!</definedName>
    <definedName name="_________\R" localSheetId="40">#REF!</definedName>
    <definedName name="__________\R" localSheetId="39">#REF!</definedName>
    <definedName name="___________\R">#REF!</definedName>
    <definedName name="_\S" localSheetId="38">#REF!</definedName>
    <definedName name="__\S" localSheetId="34">#REF!</definedName>
    <definedName name="___\S" localSheetId="32">#REF!</definedName>
    <definedName name="____\S" localSheetId="31">#REF!</definedName>
    <definedName name="_____\S" localSheetId="37">#REF!</definedName>
    <definedName name="______\S" localSheetId="36">#REF!</definedName>
    <definedName name="_______\S" localSheetId="33">#REF!</definedName>
    <definedName name="________\S" localSheetId="35">#REF!</definedName>
    <definedName name="_________\S" localSheetId="40">#REF!</definedName>
    <definedName name="__________\S" localSheetId="39">#REF!</definedName>
    <definedName name="___________\S">#REF!</definedName>
    <definedName name="__123Graph_A" localSheetId="13" hidden="1">[1]DExp.Lmb!#REF!</definedName>
    <definedName name="__123Graph_A" localSheetId="25" hidden="1">[1]DExp.Lmb!#REF!</definedName>
    <definedName name="__123Graph_A" localSheetId="1" hidden="1">[1]DExp.Lmb!#REF!</definedName>
    <definedName name="__123Graph_A" localSheetId="38" hidden="1">[1]DExp.Lmb!#REF!</definedName>
    <definedName name="__123Graph_A" localSheetId="9" hidden="1">[1]DExp.Lmb!#REF!</definedName>
    <definedName name="__123Graph_A" localSheetId="21" hidden="1">[1]DExp.Lmb!#REF!</definedName>
    <definedName name="__123Graph_A" localSheetId="34" hidden="1">[1]DExp.Lmb!#REF!</definedName>
    <definedName name="__123Graph_A" localSheetId="5" hidden="1">[1]DExp.Lmb!#REF!</definedName>
    <definedName name="__123Graph_A" localSheetId="17" hidden="1">[1]DExp.Lmb!#REF!</definedName>
    <definedName name="__123Graph_A" localSheetId="29" hidden="1">[1]DExp.Lmb!#REF!</definedName>
    <definedName name="__123Graph_A" localSheetId="7" hidden="1">[1]DExp.Lmb!#REF!</definedName>
    <definedName name="__123Graph_A" localSheetId="19" hidden="1">[1]DExp.Lmb!#REF!</definedName>
    <definedName name="__123Graph_A" localSheetId="32" hidden="1">[1]DExp.Lmb!#REF!</definedName>
    <definedName name="__123Graph_A" localSheetId="6" hidden="1">[1]DExp.Lmb!#REF!</definedName>
    <definedName name="__123Graph_A" localSheetId="18" hidden="1">[1]DExp.Lmb!#REF!</definedName>
    <definedName name="__123Graph_A" localSheetId="31" hidden="1">[1]DExp.Lmb!#REF!</definedName>
    <definedName name="__123Graph_A" localSheetId="12" hidden="1">[1]DExp.Lmb!#REF!</definedName>
    <definedName name="__123Graph_A" localSheetId="37" hidden="1">[1]DExp.Lmb!#REF!</definedName>
    <definedName name="__123Graph_A" localSheetId="0" hidden="1">[1]DExp.Lmb!#REF!</definedName>
    <definedName name="__123Graph_A" localSheetId="24" hidden="1">[1]DExp.Lmb!#REF!</definedName>
    <definedName name="__123Graph_A" localSheetId="11" hidden="1">[1]DExp.Lmb!#REF!</definedName>
    <definedName name="__123Graph_A" localSheetId="36" hidden="1">[1]DExp.Lmb!#REF!</definedName>
    <definedName name="__123Graph_A" localSheetId="23" hidden="1">[1]DExp.Lmb!#REF!</definedName>
    <definedName name="__123Graph_A" localSheetId="8" hidden="1">[1]DExp.Lmb!#REF!</definedName>
    <definedName name="__123Graph_A" localSheetId="20" hidden="1">[1]DExp.Lmb!#REF!</definedName>
    <definedName name="__123Graph_A" localSheetId="33" hidden="1">[1]DExp.Lmb!#REF!</definedName>
    <definedName name="__123Graph_A" localSheetId="10" hidden="1">[1]DExp.Lmb!#REF!</definedName>
    <definedName name="__123Graph_A" localSheetId="22" hidden="1">[1]DExp.Lmb!#REF!</definedName>
    <definedName name="__123Graph_A" localSheetId="35" hidden="1">[1]DExp.Lmb!#REF!</definedName>
    <definedName name="__123Graph_A" localSheetId="4" hidden="1">[1]DExp.Lmb!#REF!</definedName>
    <definedName name="__123Graph_A" localSheetId="16" hidden="1">[1]DExp.Lmb!#REF!</definedName>
    <definedName name="__123Graph_A" localSheetId="28" hidden="1">[1]DExp.Lmb!#REF!</definedName>
    <definedName name="__123Graph_A" localSheetId="3" hidden="1">[1]DExp.Lmb!#REF!</definedName>
    <definedName name="__123Graph_A" localSheetId="15" hidden="1">[1]DExp.Lmb!#REF!</definedName>
    <definedName name="__123Graph_A" localSheetId="27" hidden="1">[1]DExp.Lmb!#REF!</definedName>
    <definedName name="__123Graph_A" localSheetId="40" hidden="1">[1]DExp.Lmb!#REF!</definedName>
    <definedName name="__123Graph_A" localSheetId="14" hidden="1">[1]DExp.Lmb!#REF!</definedName>
    <definedName name="__123Graph_A" localSheetId="39" hidden="1">[1]DExp.Lmb!#REF!</definedName>
    <definedName name="__123Graph_A" localSheetId="2" hidden="1">[1]DExp.Lmb!#REF!</definedName>
    <definedName name="__123Graph_A" localSheetId="26" hidden="1">[1]DExp.Lmb!#REF!</definedName>
    <definedName name="__123Graph_B" localSheetId="13" hidden="1">[1]DExp.Lmb!#REF!</definedName>
    <definedName name="__123Graph_B" localSheetId="25" hidden="1">[1]DExp.Lmb!#REF!</definedName>
    <definedName name="__123Graph_B" localSheetId="1" hidden="1">[1]DExp.Lmb!#REF!</definedName>
    <definedName name="__123Graph_B" localSheetId="38" hidden="1">[1]DExp.Lmb!#REF!</definedName>
    <definedName name="__123Graph_B" localSheetId="9" hidden="1">[1]DExp.Lmb!#REF!</definedName>
    <definedName name="__123Graph_B" localSheetId="21" hidden="1">[1]DExp.Lmb!#REF!</definedName>
    <definedName name="__123Graph_B" localSheetId="34" hidden="1">[1]DExp.Lmb!#REF!</definedName>
    <definedName name="__123Graph_B" localSheetId="5" hidden="1">[1]DExp.Lmb!#REF!</definedName>
    <definedName name="__123Graph_B" localSheetId="17" hidden="1">[1]DExp.Lmb!#REF!</definedName>
    <definedName name="__123Graph_B" localSheetId="29" hidden="1">[1]DExp.Lmb!#REF!</definedName>
    <definedName name="__123Graph_B" localSheetId="7" hidden="1">[1]DExp.Lmb!#REF!</definedName>
    <definedName name="__123Graph_B" localSheetId="19" hidden="1">[1]DExp.Lmb!#REF!</definedName>
    <definedName name="__123Graph_B" localSheetId="32" hidden="1">[1]DExp.Lmb!#REF!</definedName>
    <definedName name="__123Graph_B" localSheetId="6" hidden="1">[1]DExp.Lmb!#REF!</definedName>
    <definedName name="__123Graph_B" localSheetId="18" hidden="1">[1]DExp.Lmb!#REF!</definedName>
    <definedName name="__123Graph_B" localSheetId="31" hidden="1">[1]DExp.Lmb!#REF!</definedName>
    <definedName name="__123Graph_B" localSheetId="12" hidden="1">[1]DExp.Lmb!#REF!</definedName>
    <definedName name="__123Graph_B" localSheetId="37" hidden="1">[1]DExp.Lmb!#REF!</definedName>
    <definedName name="__123Graph_B" localSheetId="0" hidden="1">[1]DExp.Lmb!#REF!</definedName>
    <definedName name="__123Graph_B" localSheetId="24" hidden="1">[1]DExp.Lmb!#REF!</definedName>
    <definedName name="__123Graph_B" localSheetId="11" hidden="1">[1]DExp.Lmb!#REF!</definedName>
    <definedName name="__123Graph_B" localSheetId="36" hidden="1">[1]DExp.Lmb!#REF!</definedName>
    <definedName name="__123Graph_B" localSheetId="23" hidden="1">[1]DExp.Lmb!#REF!</definedName>
    <definedName name="__123Graph_B" localSheetId="8" hidden="1">[1]DExp.Lmb!#REF!</definedName>
    <definedName name="__123Graph_B" localSheetId="20" hidden="1">[1]DExp.Lmb!#REF!</definedName>
    <definedName name="__123Graph_B" localSheetId="33" hidden="1">[1]DExp.Lmb!#REF!</definedName>
    <definedName name="__123Graph_B" localSheetId="10" hidden="1">[1]DExp.Lmb!#REF!</definedName>
    <definedName name="__123Graph_B" localSheetId="22" hidden="1">[1]DExp.Lmb!#REF!</definedName>
    <definedName name="__123Graph_B" localSheetId="35" hidden="1">[1]DExp.Lmb!#REF!</definedName>
    <definedName name="__123Graph_B" localSheetId="4" hidden="1">[1]DExp.Lmb!#REF!</definedName>
    <definedName name="__123Graph_B" localSheetId="16" hidden="1">[1]DExp.Lmb!#REF!</definedName>
    <definedName name="__123Graph_B" localSheetId="28" hidden="1">[1]DExp.Lmb!#REF!</definedName>
    <definedName name="__123Graph_B" localSheetId="3" hidden="1">[1]DExp.Lmb!#REF!</definedName>
    <definedName name="__123Graph_B" localSheetId="15" hidden="1">[1]DExp.Lmb!#REF!</definedName>
    <definedName name="__123Graph_B" localSheetId="27" hidden="1">[1]DExp.Lmb!#REF!</definedName>
    <definedName name="__123Graph_B" localSheetId="40" hidden="1">[1]DExp.Lmb!#REF!</definedName>
    <definedName name="__123Graph_B" localSheetId="14" hidden="1">[1]DExp.Lmb!#REF!</definedName>
    <definedName name="__123Graph_B" localSheetId="39" hidden="1">[1]DExp.Lmb!#REF!</definedName>
    <definedName name="__123Graph_B" localSheetId="2" hidden="1">[1]DExp.Lmb!#REF!</definedName>
    <definedName name="__123Graph_B" localSheetId="26" hidden="1">[1]DExp.Lmb!#REF!</definedName>
    <definedName name="__123Graph_D" localSheetId="13" hidden="1">[2]PkRp!#REF!</definedName>
    <definedName name="__123Graph_D" localSheetId="25" hidden="1">[2]PkRp!#REF!</definedName>
    <definedName name="__123Graph_D" localSheetId="1" hidden="1">[2]PkRp!#REF!</definedName>
    <definedName name="__123Graph_D" localSheetId="38" hidden="1">[2]PkRp!#REF!</definedName>
    <definedName name="__123Graph_D" localSheetId="9" hidden="1">[2]PkRp!#REF!</definedName>
    <definedName name="__123Graph_D" localSheetId="21" hidden="1">[2]PkRp!#REF!</definedName>
    <definedName name="__123Graph_D" localSheetId="34" hidden="1">[2]PkRp!#REF!</definedName>
    <definedName name="__123Graph_D" localSheetId="5" hidden="1">[2]PkRp!#REF!</definedName>
    <definedName name="__123Graph_D" localSheetId="17" hidden="1">[2]PkRp!#REF!</definedName>
    <definedName name="__123Graph_D" localSheetId="29" hidden="1">[2]PkRp!#REF!</definedName>
    <definedName name="__123Graph_D" localSheetId="7" hidden="1">[2]PkRp!#REF!</definedName>
    <definedName name="__123Graph_D" localSheetId="19" hidden="1">[2]PkRp!#REF!</definedName>
    <definedName name="__123Graph_D" localSheetId="32" hidden="1">[2]PkRp!#REF!</definedName>
    <definedName name="__123Graph_D" localSheetId="6" hidden="1">[2]PkRp!#REF!</definedName>
    <definedName name="__123Graph_D" localSheetId="18" hidden="1">[2]PkRp!#REF!</definedName>
    <definedName name="__123Graph_D" localSheetId="31" hidden="1">[2]PkRp!#REF!</definedName>
    <definedName name="__123Graph_D" localSheetId="12" hidden="1">[2]PkRp!#REF!</definedName>
    <definedName name="__123Graph_D" localSheetId="37" hidden="1">[2]PkRp!#REF!</definedName>
    <definedName name="__123Graph_D" localSheetId="0" hidden="1">[2]PkRp!#REF!</definedName>
    <definedName name="__123Graph_D" localSheetId="24" hidden="1">[2]PkRp!#REF!</definedName>
    <definedName name="__123Graph_D" localSheetId="11" hidden="1">[2]PkRp!#REF!</definedName>
    <definedName name="__123Graph_D" localSheetId="36" hidden="1">[2]PkRp!#REF!</definedName>
    <definedName name="__123Graph_D" localSheetId="23" hidden="1">[2]PkRp!#REF!</definedName>
    <definedName name="__123Graph_D" localSheetId="8" hidden="1">[2]PkRp!#REF!</definedName>
    <definedName name="__123Graph_D" localSheetId="20" hidden="1">[2]PkRp!#REF!</definedName>
    <definedName name="__123Graph_D" localSheetId="33" hidden="1">[2]PkRp!#REF!</definedName>
    <definedName name="__123Graph_D" localSheetId="10" hidden="1">[2]PkRp!#REF!</definedName>
    <definedName name="__123Graph_D" localSheetId="22" hidden="1">[2]PkRp!#REF!</definedName>
    <definedName name="__123Graph_D" localSheetId="35" hidden="1">[2]PkRp!#REF!</definedName>
    <definedName name="__123Graph_D" localSheetId="4" hidden="1">[2]PkRp!#REF!</definedName>
    <definedName name="__123Graph_D" localSheetId="16" hidden="1">[2]PkRp!#REF!</definedName>
    <definedName name="__123Graph_D" localSheetId="28" hidden="1">[2]PkRp!#REF!</definedName>
    <definedName name="__123Graph_D" localSheetId="3" hidden="1">[2]PkRp!#REF!</definedName>
    <definedName name="__123Graph_D" localSheetId="15" hidden="1">[2]PkRp!#REF!</definedName>
    <definedName name="__123Graph_D" localSheetId="27" hidden="1">[2]PkRp!#REF!</definedName>
    <definedName name="__123Graph_D" localSheetId="40" hidden="1">[2]PkRp!#REF!</definedName>
    <definedName name="__123Graph_D" localSheetId="14" hidden="1">[2]PkRp!#REF!</definedName>
    <definedName name="__123Graph_D" localSheetId="39" hidden="1">[2]PkRp!#REF!</definedName>
    <definedName name="__123Graph_D" localSheetId="2" hidden="1">[2]PkRp!#REF!</definedName>
    <definedName name="__123Graph_D" localSheetId="26" hidden="1">[2]PkRp!#REF!</definedName>
    <definedName name="__123Graph_X" localSheetId="13" hidden="1">[1]DExp.Lmb!#REF!</definedName>
    <definedName name="__123Graph_X" localSheetId="25" hidden="1">[1]DExp.Lmb!#REF!</definedName>
    <definedName name="__123Graph_X" localSheetId="1" hidden="1">[1]DExp.Lmb!#REF!</definedName>
    <definedName name="__123Graph_X" localSheetId="38" hidden="1">[1]DExp.Lmb!#REF!</definedName>
    <definedName name="__123Graph_X" localSheetId="9" hidden="1">[1]DExp.Lmb!#REF!</definedName>
    <definedName name="__123Graph_X" localSheetId="21" hidden="1">[1]DExp.Lmb!#REF!</definedName>
    <definedName name="__123Graph_X" localSheetId="34" hidden="1">[1]DExp.Lmb!#REF!</definedName>
    <definedName name="__123Graph_X" localSheetId="5" hidden="1">[1]DExp.Lmb!#REF!</definedName>
    <definedName name="__123Graph_X" localSheetId="17" hidden="1">[1]DExp.Lmb!#REF!</definedName>
    <definedName name="__123Graph_X" localSheetId="29" hidden="1">[1]DExp.Lmb!#REF!</definedName>
    <definedName name="__123Graph_X" localSheetId="7" hidden="1">[1]DExp.Lmb!#REF!</definedName>
    <definedName name="__123Graph_X" localSheetId="19" hidden="1">[1]DExp.Lmb!#REF!</definedName>
    <definedName name="__123Graph_X" localSheetId="32" hidden="1">[1]DExp.Lmb!#REF!</definedName>
    <definedName name="__123Graph_X" localSheetId="6" hidden="1">[1]DExp.Lmb!#REF!</definedName>
    <definedName name="__123Graph_X" localSheetId="18" hidden="1">[1]DExp.Lmb!#REF!</definedName>
    <definedName name="__123Graph_X" localSheetId="31" hidden="1">[1]DExp.Lmb!#REF!</definedName>
    <definedName name="__123Graph_X" localSheetId="12" hidden="1">[1]DExp.Lmb!#REF!</definedName>
    <definedName name="__123Graph_X" localSheetId="37" hidden="1">[1]DExp.Lmb!#REF!</definedName>
    <definedName name="__123Graph_X" localSheetId="0" hidden="1">[1]DExp.Lmb!#REF!</definedName>
    <definedName name="__123Graph_X" localSheetId="24" hidden="1">[1]DExp.Lmb!#REF!</definedName>
    <definedName name="__123Graph_X" localSheetId="11" hidden="1">[1]DExp.Lmb!#REF!</definedName>
    <definedName name="__123Graph_X" localSheetId="36" hidden="1">[1]DExp.Lmb!#REF!</definedName>
    <definedName name="__123Graph_X" localSheetId="23" hidden="1">[1]DExp.Lmb!#REF!</definedName>
    <definedName name="__123Graph_X" localSheetId="8" hidden="1">[1]DExp.Lmb!#REF!</definedName>
    <definedName name="__123Graph_X" localSheetId="20" hidden="1">[1]DExp.Lmb!#REF!</definedName>
    <definedName name="__123Graph_X" localSheetId="33" hidden="1">[1]DExp.Lmb!#REF!</definedName>
    <definedName name="__123Graph_X" localSheetId="10" hidden="1">[1]DExp.Lmb!#REF!</definedName>
    <definedName name="__123Graph_X" localSheetId="22" hidden="1">[1]DExp.Lmb!#REF!</definedName>
    <definedName name="__123Graph_X" localSheetId="35" hidden="1">[1]DExp.Lmb!#REF!</definedName>
    <definedName name="__123Graph_X" localSheetId="4" hidden="1">[1]DExp.Lmb!#REF!</definedName>
    <definedName name="__123Graph_X" localSheetId="16" hidden="1">[1]DExp.Lmb!#REF!</definedName>
    <definedName name="__123Graph_X" localSheetId="28" hidden="1">[1]DExp.Lmb!#REF!</definedName>
    <definedName name="__123Graph_X" localSheetId="3" hidden="1">[1]DExp.Lmb!#REF!</definedName>
    <definedName name="__123Graph_X" localSheetId="15" hidden="1">[1]DExp.Lmb!#REF!</definedName>
    <definedName name="__123Graph_X" localSheetId="27" hidden="1">[1]DExp.Lmb!#REF!</definedName>
    <definedName name="__123Graph_X" localSheetId="40" hidden="1">[1]DExp.Lmb!#REF!</definedName>
    <definedName name="__123Graph_X" localSheetId="14" hidden="1">[1]DExp.Lmb!#REF!</definedName>
    <definedName name="__123Graph_X" localSheetId="39" hidden="1">[1]DExp.Lmb!#REF!</definedName>
    <definedName name="__123Graph_X" localSheetId="2" hidden="1">[1]DExp.Lmb!#REF!</definedName>
    <definedName name="__123Graph_X" localSheetId="26" hidden="1">[1]DExp.Lmb!#REF!</definedName>
    <definedName name="_1__123Graph_ACHART_2" hidden="1">[3]graf2!$D$10:$L$10</definedName>
    <definedName name="_1__123Graph_BCHART_1" hidden="1">'[4]PUNCAK-89'!$AB$1:$AB$7</definedName>
    <definedName name="_15___123Graph_ACHART_2" hidden="1">[3]graf2!$D$10:$L$10</definedName>
    <definedName name="_16___123Graph_BCHART_2" hidden="1">[3]graf2!$D$12:$L$12</definedName>
    <definedName name="_17___123Graph_CCHART_2" hidden="1">[3]graf2!$D$14:$L$14</definedName>
    <definedName name="_18___123Graph_LBL_ACHART_2" hidden="1">[3]graf2!$D$10:$L$10</definedName>
    <definedName name="_19___123Graph_LBL_BCHART_2" hidden="1">[3]graf2!$D$12:$L$12</definedName>
    <definedName name="_2__123Graph_BCHART_2" hidden="1">[3]graf2!$D$12:$L$12</definedName>
    <definedName name="_20___123Graph_LBL_CCHART_2" hidden="1">[3]graf2!$D$14:$L$14</definedName>
    <definedName name="_21___123Graph_XCHART_2" hidden="1">[3]graf2!$D$8:$L$8</definedName>
    <definedName name="_22__123Graph_ACHART_2" hidden="1">[3]graf2!$D$10:$L$10</definedName>
    <definedName name="_23__123Graph_BCHART_2" hidden="1">[3]graf2!$D$12:$L$12</definedName>
    <definedName name="_24__123Graph_CCHART_2" hidden="1">[3]graf2!$D$14:$L$14</definedName>
    <definedName name="_25__123Graph_LBL_ACHART_2" hidden="1">[3]graf2!$D$10:$L$10</definedName>
    <definedName name="_26__123Graph_LBL_BCHART_2" hidden="1">[3]graf2!$D$12:$L$12</definedName>
    <definedName name="_27__123Graph_LBL_CCHART_2" hidden="1">[3]graf2!$D$14:$L$14</definedName>
    <definedName name="_28__123Graph_XCHART_2" hidden="1">[3]graf2!$D$8:$L$8</definedName>
    <definedName name="_3__123Graph_CCHART_2" hidden="1">[3]graf2!$D$14:$L$14</definedName>
    <definedName name="_4__123Graph_LBL_ACHART_2" hidden="1">[3]graf2!$D$10:$L$10</definedName>
    <definedName name="_5__123Graph_LBL_BCHART_2" hidden="1">[3]graf2!$D$12:$L$12</definedName>
    <definedName name="_6__123Graph_LBL_CCHART_2" hidden="1">[3]graf2!$D$14:$L$14</definedName>
    <definedName name="_7__123Graph_XCHART_2" hidden="1">[3]graf2!$D$8:$L$8</definedName>
    <definedName name="_Fill" localSheetId="13" hidden="1">#REF!</definedName>
    <definedName name="_Fill" localSheetId="25" hidden="1">#REF!</definedName>
    <definedName name="_Fill" localSheetId="1" hidden="1">#REF!</definedName>
    <definedName name="_Fill" localSheetId="38" hidden="1">#REF!</definedName>
    <definedName name="_Fill" localSheetId="9" hidden="1">#REF!</definedName>
    <definedName name="_Fill" localSheetId="21" hidden="1">#REF!</definedName>
    <definedName name="_Fill" localSheetId="34" hidden="1">#REF!</definedName>
    <definedName name="_Fill" localSheetId="5" hidden="1">#REF!</definedName>
    <definedName name="_Fill" localSheetId="17" hidden="1">#REF!</definedName>
    <definedName name="_Fill" localSheetId="29" hidden="1">#REF!</definedName>
    <definedName name="_Fill" localSheetId="7" hidden="1">#REF!</definedName>
    <definedName name="_Fill" localSheetId="19" hidden="1">#REF!</definedName>
    <definedName name="_Fill" localSheetId="32" hidden="1">#REF!</definedName>
    <definedName name="_Fill" localSheetId="6" hidden="1">#REF!</definedName>
    <definedName name="_Fill" localSheetId="18" hidden="1">#REF!</definedName>
    <definedName name="_Fill" localSheetId="31" hidden="1">#REF!</definedName>
    <definedName name="_Fill" localSheetId="12" hidden="1">#REF!</definedName>
    <definedName name="_Fill" localSheetId="37" hidden="1">#REF!</definedName>
    <definedName name="_Fill" localSheetId="0" hidden="1">#REF!</definedName>
    <definedName name="_Fill" localSheetId="24" hidden="1">#REF!</definedName>
    <definedName name="_Fill" localSheetId="11" hidden="1">#REF!</definedName>
    <definedName name="_Fill" localSheetId="36" hidden="1">#REF!</definedName>
    <definedName name="_Fill" localSheetId="23" hidden="1">#REF!</definedName>
    <definedName name="_Fill" localSheetId="8" hidden="1">#REF!</definedName>
    <definedName name="_Fill" localSheetId="20" hidden="1">#REF!</definedName>
    <definedName name="_Fill" localSheetId="33" hidden="1">#REF!</definedName>
    <definedName name="_Fill" localSheetId="10" hidden="1">#REF!</definedName>
    <definedName name="_Fill" localSheetId="22" hidden="1">#REF!</definedName>
    <definedName name="_Fill" localSheetId="35" hidden="1">#REF!</definedName>
    <definedName name="_Fill" localSheetId="4" hidden="1">#REF!</definedName>
    <definedName name="_Fill" localSheetId="16" hidden="1">#REF!</definedName>
    <definedName name="_Fill" localSheetId="28" hidden="1">#REF!</definedName>
    <definedName name="_Fill" localSheetId="3" hidden="1">#REF!</definedName>
    <definedName name="_Fill" localSheetId="15" hidden="1">#REF!</definedName>
    <definedName name="_Fill" localSheetId="27" hidden="1">#REF!</definedName>
    <definedName name="_Fill" localSheetId="40" hidden="1">#REF!</definedName>
    <definedName name="_Fill" localSheetId="14" hidden="1">#REF!</definedName>
    <definedName name="_Fill" localSheetId="39" hidden="1">#REF!</definedName>
    <definedName name="_Fill" localSheetId="2" hidden="1">#REF!</definedName>
    <definedName name="_Fill" localSheetId="26" hidden="1">#REF!</definedName>
    <definedName name="_Fill" hidden="1">#REF!</definedName>
    <definedName name="_isi" localSheetId="13" hidden="1">#REF!</definedName>
    <definedName name="_isi" localSheetId="25" hidden="1">#REF!</definedName>
    <definedName name="_isi" localSheetId="1" hidden="1">#REF!</definedName>
    <definedName name="_isi" localSheetId="38" hidden="1">#REF!</definedName>
    <definedName name="_isi" localSheetId="9" hidden="1">#REF!</definedName>
    <definedName name="_isi" localSheetId="21" hidden="1">#REF!</definedName>
    <definedName name="_isi" localSheetId="34" hidden="1">#REF!</definedName>
    <definedName name="_isi" localSheetId="5" hidden="1">#REF!</definedName>
    <definedName name="_isi" localSheetId="17" hidden="1">#REF!</definedName>
    <definedName name="_isi" localSheetId="29" hidden="1">#REF!</definedName>
    <definedName name="_isi" localSheetId="7" hidden="1">#REF!</definedName>
    <definedName name="_isi" localSheetId="19" hidden="1">#REF!</definedName>
    <definedName name="_isi" localSheetId="32" hidden="1">#REF!</definedName>
    <definedName name="_isi" localSheetId="6" hidden="1">#REF!</definedName>
    <definedName name="_isi" localSheetId="18" hidden="1">#REF!</definedName>
    <definedName name="_isi" localSheetId="31" hidden="1">#REF!</definedName>
    <definedName name="_isi" localSheetId="12" hidden="1">#REF!</definedName>
    <definedName name="_isi" localSheetId="37" hidden="1">#REF!</definedName>
    <definedName name="_isi" localSheetId="0" hidden="1">#REF!</definedName>
    <definedName name="_isi" localSheetId="24" hidden="1">#REF!</definedName>
    <definedName name="_isi" localSheetId="11" hidden="1">#REF!</definedName>
    <definedName name="_isi" localSheetId="36" hidden="1">#REF!</definedName>
    <definedName name="_isi" localSheetId="23" hidden="1">#REF!</definedName>
    <definedName name="_isi" localSheetId="8" hidden="1">#REF!</definedName>
    <definedName name="_isi" localSheetId="20" hidden="1">#REF!</definedName>
    <definedName name="_isi" localSheetId="33" hidden="1">#REF!</definedName>
    <definedName name="_isi" localSheetId="10" hidden="1">#REF!</definedName>
    <definedName name="_isi" localSheetId="22" hidden="1">#REF!</definedName>
    <definedName name="_isi" localSheetId="35" hidden="1">#REF!</definedName>
    <definedName name="_isi" localSheetId="4" hidden="1">#REF!</definedName>
    <definedName name="_isi" localSheetId="16" hidden="1">#REF!</definedName>
    <definedName name="_isi" localSheetId="28" hidden="1">#REF!</definedName>
    <definedName name="_isi" localSheetId="3" hidden="1">#REF!</definedName>
    <definedName name="_isi" localSheetId="15" hidden="1">#REF!</definedName>
    <definedName name="_isi" localSheetId="27" hidden="1">#REF!</definedName>
    <definedName name="_isi" localSheetId="40" hidden="1">#REF!</definedName>
    <definedName name="_isi" localSheetId="14" hidden="1">#REF!</definedName>
    <definedName name="_isi" localSheetId="39" hidden="1">#REF!</definedName>
    <definedName name="_isi" localSheetId="2" hidden="1">#REF!</definedName>
    <definedName name="_isi" localSheetId="26" hidden="1">#REF!</definedName>
    <definedName name="_ke2" localSheetId="13" hidden="1">#REF!</definedName>
    <definedName name="_ke2" localSheetId="25" hidden="1">#REF!</definedName>
    <definedName name="_ke2" localSheetId="1" hidden="1">#REF!</definedName>
    <definedName name="_ke2" localSheetId="38" hidden="1">#REF!</definedName>
    <definedName name="_ke2" localSheetId="9" hidden="1">#REF!</definedName>
    <definedName name="_ke2" localSheetId="21" hidden="1">#REF!</definedName>
    <definedName name="_ke2" localSheetId="34" hidden="1">#REF!</definedName>
    <definedName name="_ke2" localSheetId="5" hidden="1">#REF!</definedName>
    <definedName name="_ke2" localSheetId="17" hidden="1">#REF!</definedName>
    <definedName name="_ke2" localSheetId="29" hidden="1">#REF!</definedName>
    <definedName name="_ke2" localSheetId="7" hidden="1">#REF!</definedName>
    <definedName name="_ke2" localSheetId="19" hidden="1">#REF!</definedName>
    <definedName name="_ke2" localSheetId="32" hidden="1">#REF!</definedName>
    <definedName name="_ke2" localSheetId="6" hidden="1">#REF!</definedName>
    <definedName name="_ke2" localSheetId="18" hidden="1">#REF!</definedName>
    <definedName name="_ke2" localSheetId="31" hidden="1">#REF!</definedName>
    <definedName name="_ke2" localSheetId="12" hidden="1">#REF!</definedName>
    <definedName name="_ke2" localSheetId="37" hidden="1">#REF!</definedName>
    <definedName name="_ke2" localSheetId="0" hidden="1">#REF!</definedName>
    <definedName name="_ke2" localSheetId="24" hidden="1">#REF!</definedName>
    <definedName name="_ke2" localSheetId="11" hidden="1">#REF!</definedName>
    <definedName name="_ke2" localSheetId="36" hidden="1">#REF!</definedName>
    <definedName name="_ke2" localSheetId="23" hidden="1">#REF!</definedName>
    <definedName name="_ke2" localSheetId="8" hidden="1">#REF!</definedName>
    <definedName name="_ke2" localSheetId="20" hidden="1">#REF!</definedName>
    <definedName name="_ke2" localSheetId="33" hidden="1">#REF!</definedName>
    <definedName name="_ke2" localSheetId="10" hidden="1">#REF!</definedName>
    <definedName name="_ke2" localSheetId="22" hidden="1">#REF!</definedName>
    <definedName name="_ke2" localSheetId="35" hidden="1">#REF!</definedName>
    <definedName name="_ke2" localSheetId="4" hidden="1">#REF!</definedName>
    <definedName name="_ke2" localSheetId="16" hidden="1">#REF!</definedName>
    <definedName name="_ke2" localSheetId="28" hidden="1">#REF!</definedName>
    <definedName name="_ke2" localSheetId="3" hidden="1">#REF!</definedName>
    <definedName name="_ke2" localSheetId="15" hidden="1">#REF!</definedName>
    <definedName name="_ke2" localSheetId="27" hidden="1">#REF!</definedName>
    <definedName name="_ke2" localSheetId="40" hidden="1">#REF!</definedName>
    <definedName name="_ke2" localSheetId="14" hidden="1">#REF!</definedName>
    <definedName name="_ke2" localSheetId="39" hidden="1">#REF!</definedName>
    <definedName name="_ke2" localSheetId="2" hidden="1">#REF!</definedName>
    <definedName name="_ke2" localSheetId="26" hidden="1">#REF!</definedName>
    <definedName name="_Key1" localSheetId="13" hidden="1">#REF!</definedName>
    <definedName name="_Key1" localSheetId="25" hidden="1">#REF!</definedName>
    <definedName name="_Key1" localSheetId="1" hidden="1">#REF!</definedName>
    <definedName name="_Key1" localSheetId="38" hidden="1">#REF!</definedName>
    <definedName name="_Key1" localSheetId="9" hidden="1">#REF!</definedName>
    <definedName name="_Key1" localSheetId="21" hidden="1">#REF!</definedName>
    <definedName name="_Key1" localSheetId="34" hidden="1">#REF!</definedName>
    <definedName name="_Key1" localSheetId="5" hidden="1">#REF!</definedName>
    <definedName name="_Key1" localSheetId="17" hidden="1">#REF!</definedName>
    <definedName name="_Key1" localSheetId="29" hidden="1">#REF!</definedName>
    <definedName name="_Key1" localSheetId="7" hidden="1">#REF!</definedName>
    <definedName name="_Key1" localSheetId="19" hidden="1">#REF!</definedName>
    <definedName name="_Key1" localSheetId="32" hidden="1">#REF!</definedName>
    <definedName name="_Key1" localSheetId="6" hidden="1">#REF!</definedName>
    <definedName name="_Key1" localSheetId="18" hidden="1">#REF!</definedName>
    <definedName name="_Key1" localSheetId="31" hidden="1">#REF!</definedName>
    <definedName name="_Key1" localSheetId="12" hidden="1">#REF!</definedName>
    <definedName name="_Key1" localSheetId="37" hidden="1">#REF!</definedName>
    <definedName name="_Key1" localSheetId="0" hidden="1">#REF!</definedName>
    <definedName name="_Key1" localSheetId="24" hidden="1">#REF!</definedName>
    <definedName name="_Key1" localSheetId="11" hidden="1">#REF!</definedName>
    <definedName name="_Key1" localSheetId="36" hidden="1">#REF!</definedName>
    <definedName name="_Key1" localSheetId="23" hidden="1">#REF!</definedName>
    <definedName name="_Key1" localSheetId="8" hidden="1">#REF!</definedName>
    <definedName name="_Key1" localSheetId="20" hidden="1">#REF!</definedName>
    <definedName name="_Key1" localSheetId="33" hidden="1">#REF!</definedName>
    <definedName name="_Key1" localSheetId="10" hidden="1">#REF!</definedName>
    <definedName name="_Key1" localSheetId="22" hidden="1">#REF!</definedName>
    <definedName name="_Key1" localSheetId="35" hidden="1">#REF!</definedName>
    <definedName name="_Key1" localSheetId="4" hidden="1">#REF!</definedName>
    <definedName name="_Key1" localSheetId="16" hidden="1">#REF!</definedName>
    <definedName name="_Key1" localSheetId="28" hidden="1">#REF!</definedName>
    <definedName name="_Key1" localSheetId="3" hidden="1">#REF!</definedName>
    <definedName name="_Key1" localSheetId="15" hidden="1">#REF!</definedName>
    <definedName name="_Key1" localSheetId="27" hidden="1">#REF!</definedName>
    <definedName name="_Key1" localSheetId="40" hidden="1">#REF!</definedName>
    <definedName name="_Key1" localSheetId="14" hidden="1">#REF!</definedName>
    <definedName name="_Key1" localSheetId="39" hidden="1">#REF!</definedName>
    <definedName name="_Key1" localSheetId="2" hidden="1">#REF!</definedName>
    <definedName name="_Key1" localSheetId="26" hidden="1">#REF!</definedName>
    <definedName name="_Key2" localSheetId="13" hidden="1">#REF!</definedName>
    <definedName name="_Key2" localSheetId="25" hidden="1">#REF!</definedName>
    <definedName name="_Key2" localSheetId="1" hidden="1">#REF!</definedName>
    <definedName name="_Key2" localSheetId="38" hidden="1">#REF!</definedName>
    <definedName name="_Key2" localSheetId="9" hidden="1">#REF!</definedName>
    <definedName name="_Key2" localSheetId="21" hidden="1">#REF!</definedName>
    <definedName name="_Key2" localSheetId="34" hidden="1">#REF!</definedName>
    <definedName name="_Key2" localSheetId="5" hidden="1">#REF!</definedName>
    <definedName name="_Key2" localSheetId="17" hidden="1">#REF!</definedName>
    <definedName name="_Key2" localSheetId="29" hidden="1">#REF!</definedName>
    <definedName name="_Key2" localSheetId="7" hidden="1">#REF!</definedName>
    <definedName name="_Key2" localSheetId="19" hidden="1">#REF!</definedName>
    <definedName name="_Key2" localSheetId="32" hidden="1">#REF!</definedName>
    <definedName name="_Key2" localSheetId="6" hidden="1">#REF!</definedName>
    <definedName name="_Key2" localSheetId="18" hidden="1">#REF!</definedName>
    <definedName name="_Key2" localSheetId="31" hidden="1">#REF!</definedName>
    <definedName name="_Key2" localSheetId="12" hidden="1">#REF!</definedName>
    <definedName name="_Key2" localSheetId="37" hidden="1">#REF!</definedName>
    <definedName name="_Key2" localSheetId="0" hidden="1">#REF!</definedName>
    <definedName name="_Key2" localSheetId="24" hidden="1">#REF!</definedName>
    <definedName name="_Key2" localSheetId="11" hidden="1">#REF!</definedName>
    <definedName name="_Key2" localSheetId="36" hidden="1">#REF!</definedName>
    <definedName name="_Key2" localSheetId="23" hidden="1">#REF!</definedName>
    <definedName name="_Key2" localSheetId="8" hidden="1">#REF!</definedName>
    <definedName name="_Key2" localSheetId="20" hidden="1">#REF!</definedName>
    <definedName name="_Key2" localSheetId="33" hidden="1">#REF!</definedName>
    <definedName name="_Key2" localSheetId="10" hidden="1">#REF!</definedName>
    <definedName name="_Key2" localSheetId="22" hidden="1">#REF!</definedName>
    <definedName name="_Key2" localSheetId="35" hidden="1">#REF!</definedName>
    <definedName name="_Key2" localSheetId="4" hidden="1">#REF!</definedName>
    <definedName name="_Key2" localSheetId="16" hidden="1">#REF!</definedName>
    <definedName name="_Key2" localSheetId="28" hidden="1">#REF!</definedName>
    <definedName name="_Key2" localSheetId="3" hidden="1">#REF!</definedName>
    <definedName name="_Key2" localSheetId="15" hidden="1">#REF!</definedName>
    <definedName name="_Key2" localSheetId="27" hidden="1">#REF!</definedName>
    <definedName name="_Key2" localSheetId="40" hidden="1">#REF!</definedName>
    <definedName name="_Key2" localSheetId="14" hidden="1">#REF!</definedName>
    <definedName name="_Key2" localSheetId="39" hidden="1">#REF!</definedName>
    <definedName name="_Key2" localSheetId="2" hidden="1">#REF!</definedName>
    <definedName name="_Key2" localSheetId="26" hidden="1">#REF!</definedName>
    <definedName name="_Kunci2" localSheetId="13" hidden="1">#REF!</definedName>
    <definedName name="_Kunci2" localSheetId="25" hidden="1">#REF!</definedName>
    <definedName name="_Kunci2" localSheetId="1" hidden="1">#REF!</definedName>
    <definedName name="_Kunci2" localSheetId="38" hidden="1">#REF!</definedName>
    <definedName name="_Kunci2" localSheetId="9" hidden="1">#REF!</definedName>
    <definedName name="_Kunci2" localSheetId="21" hidden="1">#REF!</definedName>
    <definedName name="_Kunci2" localSheetId="34" hidden="1">#REF!</definedName>
    <definedName name="_Kunci2" localSheetId="5" hidden="1">#REF!</definedName>
    <definedName name="_Kunci2" localSheetId="17" hidden="1">#REF!</definedName>
    <definedName name="_Kunci2" localSheetId="29" hidden="1">#REF!</definedName>
    <definedName name="_Kunci2" localSheetId="7" hidden="1">#REF!</definedName>
    <definedName name="_Kunci2" localSheetId="19" hidden="1">#REF!</definedName>
    <definedName name="_Kunci2" localSheetId="32" hidden="1">#REF!</definedName>
    <definedName name="_Kunci2" localSheetId="6" hidden="1">#REF!</definedName>
    <definedName name="_Kunci2" localSheetId="18" hidden="1">#REF!</definedName>
    <definedName name="_Kunci2" localSheetId="31" hidden="1">#REF!</definedName>
    <definedName name="_Kunci2" localSheetId="12" hidden="1">#REF!</definedName>
    <definedName name="_Kunci2" localSheetId="37" hidden="1">#REF!</definedName>
    <definedName name="_Kunci2" localSheetId="0" hidden="1">#REF!</definedName>
    <definedName name="_Kunci2" localSheetId="24" hidden="1">#REF!</definedName>
    <definedName name="_Kunci2" localSheetId="11" hidden="1">#REF!</definedName>
    <definedName name="_Kunci2" localSheetId="36" hidden="1">#REF!</definedName>
    <definedName name="_Kunci2" localSheetId="23" hidden="1">#REF!</definedName>
    <definedName name="_Kunci2" localSheetId="8" hidden="1">#REF!</definedName>
    <definedName name="_Kunci2" localSheetId="20" hidden="1">#REF!</definedName>
    <definedName name="_Kunci2" localSheetId="33" hidden="1">#REF!</definedName>
    <definedName name="_Kunci2" localSheetId="10" hidden="1">#REF!</definedName>
    <definedName name="_Kunci2" localSheetId="22" hidden="1">#REF!</definedName>
    <definedName name="_Kunci2" localSheetId="35" hidden="1">#REF!</definedName>
    <definedName name="_Kunci2" localSheetId="4" hidden="1">#REF!</definedName>
    <definedName name="_Kunci2" localSheetId="16" hidden="1">#REF!</definedName>
    <definedName name="_Kunci2" localSheetId="28" hidden="1">#REF!</definedName>
    <definedName name="_Kunci2" localSheetId="3" hidden="1">#REF!</definedName>
    <definedName name="_Kunci2" localSheetId="15" hidden="1">#REF!</definedName>
    <definedName name="_Kunci2" localSheetId="27" hidden="1">#REF!</definedName>
    <definedName name="_Kunci2" localSheetId="40" hidden="1">#REF!</definedName>
    <definedName name="_Kunci2" localSheetId="14" hidden="1">#REF!</definedName>
    <definedName name="_Kunci2" localSheetId="39" hidden="1">#REF!</definedName>
    <definedName name="_Kunci2" localSheetId="2" hidden="1">#REF!</definedName>
    <definedName name="_Kunci2" localSheetId="26" hidden="1">#REF!</definedName>
    <definedName name="_Order1" hidden="1">255</definedName>
    <definedName name="_Order2" hidden="1">255</definedName>
    <definedName name="_Sort" localSheetId="13" hidden="1">#REF!</definedName>
    <definedName name="_Sort" localSheetId="25" hidden="1">#REF!</definedName>
    <definedName name="_Sort" localSheetId="1" hidden="1">#REF!</definedName>
    <definedName name="_Sort" localSheetId="38" hidden="1">#REF!</definedName>
    <definedName name="_Sort" localSheetId="9" hidden="1">#REF!</definedName>
    <definedName name="_Sort" localSheetId="21" hidden="1">#REF!</definedName>
    <definedName name="_Sort" localSheetId="34" hidden="1">#REF!</definedName>
    <definedName name="_Sort" localSheetId="5" hidden="1">#REF!</definedName>
    <definedName name="_Sort" localSheetId="17" hidden="1">#REF!</definedName>
    <definedName name="_Sort" localSheetId="29" hidden="1">#REF!</definedName>
    <definedName name="_Sort" localSheetId="7" hidden="1">#REF!</definedName>
    <definedName name="_Sort" localSheetId="19" hidden="1">#REF!</definedName>
    <definedName name="_Sort" localSheetId="32" hidden="1">#REF!</definedName>
    <definedName name="_Sort" localSheetId="6" hidden="1">#REF!</definedName>
    <definedName name="_Sort" localSheetId="18" hidden="1">#REF!</definedName>
    <definedName name="_Sort" localSheetId="31" hidden="1">#REF!</definedName>
    <definedName name="_Sort" localSheetId="12" hidden="1">#REF!</definedName>
    <definedName name="_Sort" localSheetId="37" hidden="1">#REF!</definedName>
    <definedName name="_Sort" localSheetId="0" hidden="1">#REF!</definedName>
    <definedName name="_Sort" localSheetId="24" hidden="1">#REF!</definedName>
    <definedName name="_Sort" localSheetId="11" hidden="1">#REF!</definedName>
    <definedName name="_Sort" localSheetId="36" hidden="1">#REF!</definedName>
    <definedName name="_Sort" localSheetId="23" hidden="1">#REF!</definedName>
    <definedName name="_Sort" localSheetId="8" hidden="1">#REF!</definedName>
    <definedName name="_Sort" localSheetId="20" hidden="1">#REF!</definedName>
    <definedName name="_Sort" localSheetId="33" hidden="1">#REF!</definedName>
    <definedName name="_Sort" localSheetId="10" hidden="1">#REF!</definedName>
    <definedName name="_Sort" localSheetId="22" hidden="1">#REF!</definedName>
    <definedName name="_Sort" localSheetId="35" hidden="1">#REF!</definedName>
    <definedName name="_Sort" localSheetId="4" hidden="1">#REF!</definedName>
    <definedName name="_Sort" localSheetId="16" hidden="1">#REF!</definedName>
    <definedName name="_Sort" localSheetId="28" hidden="1">#REF!</definedName>
    <definedName name="_Sort" localSheetId="3" hidden="1">#REF!</definedName>
    <definedName name="_Sort" localSheetId="15" hidden="1">#REF!</definedName>
    <definedName name="_Sort" localSheetId="27" hidden="1">#REF!</definedName>
    <definedName name="_Sort" localSheetId="40" hidden="1">#REF!</definedName>
    <definedName name="_Sort" localSheetId="14" hidden="1">#REF!</definedName>
    <definedName name="_Sort" localSheetId="39" hidden="1">#REF!</definedName>
    <definedName name="_Sort" localSheetId="2" hidden="1">#REF!</definedName>
    <definedName name="_Sort" localSheetId="26" hidden="1">#REF!</definedName>
    <definedName name="_Sortir" localSheetId="13" hidden="1">#REF!</definedName>
    <definedName name="_Sortir" localSheetId="25" hidden="1">#REF!</definedName>
    <definedName name="_Sortir" localSheetId="1" hidden="1">#REF!</definedName>
    <definedName name="_Sortir" localSheetId="38" hidden="1">#REF!</definedName>
    <definedName name="_Sortir" localSheetId="9" hidden="1">#REF!</definedName>
    <definedName name="_Sortir" localSheetId="21" hidden="1">#REF!</definedName>
    <definedName name="_Sortir" localSheetId="34" hidden="1">#REF!</definedName>
    <definedName name="_Sortir" localSheetId="5" hidden="1">#REF!</definedName>
    <definedName name="_Sortir" localSheetId="17" hidden="1">#REF!</definedName>
    <definedName name="_Sortir" localSheetId="29" hidden="1">#REF!</definedName>
    <definedName name="_Sortir" localSheetId="7" hidden="1">#REF!</definedName>
    <definedName name="_Sortir" localSheetId="19" hidden="1">#REF!</definedName>
    <definedName name="_Sortir" localSheetId="32" hidden="1">#REF!</definedName>
    <definedName name="_Sortir" localSheetId="6" hidden="1">#REF!</definedName>
    <definedName name="_Sortir" localSheetId="18" hidden="1">#REF!</definedName>
    <definedName name="_Sortir" localSheetId="31" hidden="1">#REF!</definedName>
    <definedName name="_Sortir" localSheetId="12" hidden="1">#REF!</definedName>
    <definedName name="_Sortir" localSheetId="37" hidden="1">#REF!</definedName>
    <definedName name="_Sortir" localSheetId="0" hidden="1">#REF!</definedName>
    <definedName name="_Sortir" localSheetId="24" hidden="1">#REF!</definedName>
    <definedName name="_Sortir" localSheetId="11" hidden="1">#REF!</definedName>
    <definedName name="_Sortir" localSheetId="36" hidden="1">#REF!</definedName>
    <definedName name="_Sortir" localSheetId="23" hidden="1">#REF!</definedName>
    <definedName name="_Sortir" localSheetId="8" hidden="1">#REF!</definedName>
    <definedName name="_Sortir" localSheetId="20" hidden="1">#REF!</definedName>
    <definedName name="_Sortir" localSheetId="33" hidden="1">#REF!</definedName>
    <definedName name="_Sortir" localSheetId="10" hidden="1">#REF!</definedName>
    <definedName name="_Sortir" localSheetId="22" hidden="1">#REF!</definedName>
    <definedName name="_Sortir" localSheetId="35" hidden="1">#REF!</definedName>
    <definedName name="_Sortir" localSheetId="4" hidden="1">#REF!</definedName>
    <definedName name="_Sortir" localSheetId="16" hidden="1">#REF!</definedName>
    <definedName name="_Sortir" localSheetId="28" hidden="1">#REF!</definedName>
    <definedName name="_Sortir" localSheetId="3" hidden="1">#REF!</definedName>
    <definedName name="_Sortir" localSheetId="15" hidden="1">#REF!</definedName>
    <definedName name="_Sortir" localSheetId="27" hidden="1">#REF!</definedName>
    <definedName name="_Sortir" localSheetId="40" hidden="1">#REF!</definedName>
    <definedName name="_Sortir" localSheetId="14" hidden="1">#REF!</definedName>
    <definedName name="_Sortir" localSheetId="39" hidden="1">#REF!</definedName>
    <definedName name="_Sortir" localSheetId="2" hidden="1">#REF!</definedName>
    <definedName name="_Sortir" localSheetId="26" hidden="1">#REF!</definedName>
    <definedName name="_srot" localSheetId="13" hidden="1">#REF!</definedName>
    <definedName name="_srot" localSheetId="25" hidden="1">#REF!</definedName>
    <definedName name="_srot" localSheetId="1" hidden="1">#REF!</definedName>
    <definedName name="_srot" localSheetId="38" hidden="1">#REF!</definedName>
    <definedName name="_srot" localSheetId="9" hidden="1">#REF!</definedName>
    <definedName name="_srot" localSheetId="21" hidden="1">#REF!</definedName>
    <definedName name="_srot" localSheetId="34" hidden="1">#REF!</definedName>
    <definedName name="_srot" localSheetId="5" hidden="1">#REF!</definedName>
    <definedName name="_srot" localSheetId="17" hidden="1">#REF!</definedName>
    <definedName name="_srot" localSheetId="29" hidden="1">#REF!</definedName>
    <definedName name="_srot" localSheetId="7" hidden="1">#REF!</definedName>
    <definedName name="_srot" localSheetId="19" hidden="1">#REF!</definedName>
    <definedName name="_srot" localSheetId="32" hidden="1">#REF!</definedName>
    <definedName name="_srot" localSheetId="6" hidden="1">#REF!</definedName>
    <definedName name="_srot" localSheetId="18" hidden="1">#REF!</definedName>
    <definedName name="_srot" localSheetId="31" hidden="1">#REF!</definedName>
    <definedName name="_srot" localSheetId="12" hidden="1">#REF!</definedName>
    <definedName name="_srot" localSheetId="37" hidden="1">#REF!</definedName>
    <definedName name="_srot" localSheetId="0" hidden="1">#REF!</definedName>
    <definedName name="_srot" localSheetId="24" hidden="1">#REF!</definedName>
    <definedName name="_srot" localSheetId="11" hidden="1">#REF!</definedName>
    <definedName name="_srot" localSheetId="36" hidden="1">#REF!</definedName>
    <definedName name="_srot" localSheetId="23" hidden="1">#REF!</definedName>
    <definedName name="_srot" localSheetId="8" hidden="1">#REF!</definedName>
    <definedName name="_srot" localSheetId="20" hidden="1">#REF!</definedName>
    <definedName name="_srot" localSheetId="33" hidden="1">#REF!</definedName>
    <definedName name="_srot" localSheetId="10" hidden="1">#REF!</definedName>
    <definedName name="_srot" localSheetId="22" hidden="1">#REF!</definedName>
    <definedName name="_srot" localSheetId="35" hidden="1">#REF!</definedName>
    <definedName name="_srot" localSheetId="4" hidden="1">#REF!</definedName>
    <definedName name="_srot" localSheetId="16" hidden="1">#REF!</definedName>
    <definedName name="_srot" localSheetId="28" hidden="1">#REF!</definedName>
    <definedName name="_srot" localSheetId="3" hidden="1">#REF!</definedName>
    <definedName name="_srot" localSheetId="15" hidden="1">#REF!</definedName>
    <definedName name="_srot" localSheetId="27" hidden="1">#REF!</definedName>
    <definedName name="_srot" localSheetId="40" hidden="1">#REF!</definedName>
    <definedName name="_srot" localSheetId="14" hidden="1">#REF!</definedName>
    <definedName name="_srot" localSheetId="39" hidden="1">#REF!</definedName>
    <definedName name="_srot" localSheetId="2" hidden="1">#REF!</definedName>
    <definedName name="_srot" localSheetId="26" hidden="1">#REF!</definedName>
    <definedName name="a" localSheetId="38">#REF!</definedName>
    <definedName name="a" localSheetId="34">#REF!</definedName>
    <definedName name="a" localSheetId="32">#REF!</definedName>
    <definedName name="a" localSheetId="31">#REF!</definedName>
    <definedName name="a" localSheetId="37">#REF!</definedName>
    <definedName name="a" localSheetId="36">#REF!</definedName>
    <definedName name="a" localSheetId="33">#REF!</definedName>
    <definedName name="a" localSheetId="35">#REF!</definedName>
    <definedName name="a" localSheetId="40">#REF!</definedName>
    <definedName name="a" localSheetId="39">#REF!</definedName>
    <definedName name="a">#REF!</definedName>
    <definedName name="Bangsri" localSheetId="13" hidden="1">#REF!</definedName>
    <definedName name="Bangsri" localSheetId="25" hidden="1">#REF!</definedName>
    <definedName name="Bangsri" localSheetId="1" hidden="1">#REF!</definedName>
    <definedName name="Bangsri" localSheetId="38" hidden="1">#REF!</definedName>
    <definedName name="Bangsri" localSheetId="9" hidden="1">#REF!</definedName>
    <definedName name="Bangsri" localSheetId="21" hidden="1">#REF!</definedName>
    <definedName name="Bangsri" localSheetId="34" hidden="1">#REF!</definedName>
    <definedName name="Bangsri" localSheetId="5" hidden="1">#REF!</definedName>
    <definedName name="Bangsri" localSheetId="17" hidden="1">#REF!</definedName>
    <definedName name="Bangsri" localSheetId="29" hidden="1">#REF!</definedName>
    <definedName name="Bangsri" localSheetId="7" hidden="1">#REF!</definedName>
    <definedName name="Bangsri" localSheetId="19" hidden="1">#REF!</definedName>
    <definedName name="Bangsri" localSheetId="32" hidden="1">#REF!</definedName>
    <definedName name="Bangsri" localSheetId="6" hidden="1">#REF!</definedName>
    <definedName name="Bangsri" localSheetId="18" hidden="1">#REF!</definedName>
    <definedName name="Bangsri" localSheetId="31" hidden="1">#REF!</definedName>
    <definedName name="Bangsri" localSheetId="12" hidden="1">#REF!</definedName>
    <definedName name="Bangsri" localSheetId="37" hidden="1">#REF!</definedName>
    <definedName name="Bangsri" localSheetId="0" hidden="1">#REF!</definedName>
    <definedName name="Bangsri" localSheetId="24" hidden="1">#REF!</definedName>
    <definedName name="Bangsri" localSheetId="11" hidden="1">#REF!</definedName>
    <definedName name="Bangsri" localSheetId="36" hidden="1">#REF!</definedName>
    <definedName name="Bangsri" localSheetId="23" hidden="1">#REF!</definedName>
    <definedName name="Bangsri" localSheetId="8" hidden="1">#REF!</definedName>
    <definedName name="Bangsri" localSheetId="20" hidden="1">#REF!</definedName>
    <definedName name="Bangsri" localSheetId="33" hidden="1">#REF!</definedName>
    <definedName name="Bangsri" localSheetId="10" hidden="1">#REF!</definedName>
    <definedName name="Bangsri" localSheetId="22" hidden="1">#REF!</definedName>
    <definedName name="Bangsri" localSheetId="35" hidden="1">#REF!</definedName>
    <definedName name="Bangsri" localSheetId="4" hidden="1">#REF!</definedName>
    <definedName name="Bangsri" localSheetId="16" hidden="1">#REF!</definedName>
    <definedName name="Bangsri" localSheetId="28" hidden="1">#REF!</definedName>
    <definedName name="Bangsri" localSheetId="3" hidden="1">#REF!</definedName>
    <definedName name="Bangsri" localSheetId="15" hidden="1">#REF!</definedName>
    <definedName name="Bangsri" localSheetId="27" hidden="1">#REF!</definedName>
    <definedName name="Bangsri" localSheetId="40" hidden="1">#REF!</definedName>
    <definedName name="Bangsri" localSheetId="14" hidden="1">#REF!</definedName>
    <definedName name="Bangsri" localSheetId="39" hidden="1">#REF!</definedName>
    <definedName name="Bangsri" localSheetId="2" hidden="1">#REF!</definedName>
    <definedName name="Bangsri" localSheetId="26" hidden="1">#REF!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beban." localSheetId="38">#REF!</definedName>
    <definedName name="beban." localSheetId="34">#REF!</definedName>
    <definedName name="beban." localSheetId="32">#REF!</definedName>
    <definedName name="beban." localSheetId="31">#REF!</definedName>
    <definedName name="beban." localSheetId="37">#REF!</definedName>
    <definedName name="beban." localSheetId="36">#REF!</definedName>
    <definedName name="beban." localSheetId="33">#REF!</definedName>
    <definedName name="beban." localSheetId="35">#REF!</definedName>
    <definedName name="beban." localSheetId="40">#REF!</definedName>
    <definedName name="beban." localSheetId="39">#REF!</definedName>
    <definedName name="beban.">#REF!</definedName>
    <definedName name="cs" localSheetId="38">#REF!</definedName>
    <definedName name="cs" localSheetId="34">#REF!</definedName>
    <definedName name="cs" localSheetId="32">#REF!</definedName>
    <definedName name="cs" localSheetId="31">#REF!</definedName>
    <definedName name="cs" localSheetId="37">#REF!</definedName>
    <definedName name="cs" localSheetId="36">#REF!</definedName>
    <definedName name="cs" localSheetId="33">#REF!</definedName>
    <definedName name="cs" localSheetId="35">#REF!</definedName>
    <definedName name="cs" localSheetId="40">#REF!</definedName>
    <definedName name="cs" localSheetId="39">#REF!</definedName>
    <definedName name="cs">#REF!</definedName>
    <definedName name="daftar">[5]buku!$A$2:$I$13</definedName>
    <definedName name="F950F833" localSheetId="13">#REF!</definedName>
    <definedName name="F950F833" localSheetId="25">#REF!</definedName>
    <definedName name="F950F833" localSheetId="1">#REF!</definedName>
    <definedName name="F950F833" localSheetId="38">#REF!</definedName>
    <definedName name="F950F833" localSheetId="9">#REF!</definedName>
    <definedName name="F950F833" localSheetId="21">#REF!</definedName>
    <definedName name="F950F833" localSheetId="34">#REF!</definedName>
    <definedName name="F950F833" localSheetId="5">#REF!</definedName>
    <definedName name="F950F833" localSheetId="17">#REF!</definedName>
    <definedName name="F950F833" localSheetId="29">#REF!</definedName>
    <definedName name="F950F833" localSheetId="7">#REF!</definedName>
    <definedName name="F950F833" localSheetId="19">#REF!</definedName>
    <definedName name="F950F833" localSheetId="32">#REF!</definedName>
    <definedName name="F950F833" localSheetId="6">#REF!</definedName>
    <definedName name="F950F833" localSheetId="18">#REF!</definedName>
    <definedName name="F950F833" localSheetId="31">#REF!</definedName>
    <definedName name="F950F833" localSheetId="12">#REF!</definedName>
    <definedName name="F950F833" localSheetId="37">#REF!</definedName>
    <definedName name="F950F833" localSheetId="0">#REF!</definedName>
    <definedName name="F950F833" localSheetId="24">#REF!</definedName>
    <definedName name="F950F833" localSheetId="11">#REF!</definedName>
    <definedName name="F950F833" localSheetId="36">#REF!</definedName>
    <definedName name="F950F833" localSheetId="23">#REF!</definedName>
    <definedName name="F950F833" localSheetId="8">#REF!</definedName>
    <definedName name="F950F833" localSheetId="20">#REF!</definedName>
    <definedName name="F950F833" localSheetId="33">#REF!</definedName>
    <definedName name="F950F833" localSheetId="10">#REF!</definedName>
    <definedName name="F950F833" localSheetId="22">#REF!</definedName>
    <definedName name="F950F833" localSheetId="35">#REF!</definedName>
    <definedName name="F950F833" localSheetId="4">#REF!</definedName>
    <definedName name="F950F833" localSheetId="16">#REF!</definedName>
    <definedName name="F950F833" localSheetId="28">#REF!</definedName>
    <definedName name="F950F833" localSheetId="3">#REF!</definedName>
    <definedName name="F950F833" localSheetId="15">#REF!</definedName>
    <definedName name="F950F833" localSheetId="27">#REF!</definedName>
    <definedName name="F950F833" localSheetId="40">#REF!</definedName>
    <definedName name="F950F833" localSheetId="14">#REF!</definedName>
    <definedName name="F950F833" localSheetId="39">#REF!</definedName>
    <definedName name="F950F833" localSheetId="2">#REF!</definedName>
    <definedName name="F950F833" localSheetId="26">#REF!</definedName>
    <definedName name="FXXHBGH" localSheetId="13" hidden="1">#REF!</definedName>
    <definedName name="FXXHBGH" localSheetId="25" hidden="1">#REF!</definedName>
    <definedName name="FXXHBGH" localSheetId="1" hidden="1">#REF!</definedName>
    <definedName name="FXXHBGH" localSheetId="38" hidden="1">#REF!</definedName>
    <definedName name="FXXHBGH" localSheetId="9" hidden="1">#REF!</definedName>
    <definedName name="FXXHBGH" localSheetId="21" hidden="1">#REF!</definedName>
    <definedName name="FXXHBGH" localSheetId="34" hidden="1">#REF!</definedName>
    <definedName name="FXXHBGH" localSheetId="5" hidden="1">#REF!</definedName>
    <definedName name="FXXHBGH" localSheetId="17" hidden="1">#REF!</definedName>
    <definedName name="FXXHBGH" localSheetId="29" hidden="1">#REF!</definedName>
    <definedName name="FXXHBGH" localSheetId="7" hidden="1">#REF!</definedName>
    <definedName name="FXXHBGH" localSheetId="19" hidden="1">#REF!</definedName>
    <definedName name="FXXHBGH" localSheetId="32" hidden="1">#REF!</definedName>
    <definedName name="FXXHBGH" localSheetId="6" hidden="1">#REF!</definedName>
    <definedName name="FXXHBGH" localSheetId="18" hidden="1">#REF!</definedName>
    <definedName name="FXXHBGH" localSheetId="31" hidden="1">#REF!</definedName>
    <definedName name="FXXHBGH" localSheetId="12" hidden="1">#REF!</definedName>
    <definedName name="FXXHBGH" localSheetId="37" hidden="1">#REF!</definedName>
    <definedName name="FXXHBGH" localSheetId="0" hidden="1">#REF!</definedName>
    <definedName name="FXXHBGH" localSheetId="24" hidden="1">#REF!</definedName>
    <definedName name="FXXHBGH" localSheetId="11" hidden="1">#REF!</definedName>
    <definedName name="FXXHBGH" localSheetId="36" hidden="1">#REF!</definedName>
    <definedName name="FXXHBGH" localSheetId="23" hidden="1">#REF!</definedName>
    <definedName name="FXXHBGH" localSheetId="8" hidden="1">#REF!</definedName>
    <definedName name="FXXHBGH" localSheetId="20" hidden="1">#REF!</definedName>
    <definedName name="FXXHBGH" localSheetId="33" hidden="1">#REF!</definedName>
    <definedName name="FXXHBGH" localSheetId="10" hidden="1">#REF!</definedName>
    <definedName name="FXXHBGH" localSheetId="22" hidden="1">#REF!</definedName>
    <definedName name="FXXHBGH" localSheetId="35" hidden="1">#REF!</definedName>
    <definedName name="FXXHBGH" localSheetId="4" hidden="1">#REF!</definedName>
    <definedName name="FXXHBGH" localSheetId="16" hidden="1">#REF!</definedName>
    <definedName name="FXXHBGH" localSheetId="28" hidden="1">#REF!</definedName>
    <definedName name="FXXHBGH" localSheetId="3" hidden="1">#REF!</definedName>
    <definedName name="FXXHBGH" localSheetId="15" hidden="1">#REF!</definedName>
    <definedName name="FXXHBGH" localSheetId="27" hidden="1">#REF!</definedName>
    <definedName name="FXXHBGH" localSheetId="40" hidden="1">#REF!</definedName>
    <definedName name="FXXHBGH" localSheetId="14" hidden="1">#REF!</definedName>
    <definedName name="FXXHBGH" localSheetId="39" hidden="1">#REF!</definedName>
    <definedName name="FXXHBGH" localSheetId="2" hidden="1">#REF!</definedName>
    <definedName name="FXXHBGH" localSheetId="26" hidden="1">#REF!</definedName>
    <definedName name="load" localSheetId="38">#REF!</definedName>
    <definedName name="load" localSheetId="34">#REF!</definedName>
    <definedName name="load" localSheetId="32">#REF!</definedName>
    <definedName name="load" localSheetId="31">#REF!</definedName>
    <definedName name="load" localSheetId="37">#REF!</definedName>
    <definedName name="load" localSheetId="36">#REF!</definedName>
    <definedName name="load" localSheetId="33">#REF!</definedName>
    <definedName name="load" localSheetId="35">#REF!</definedName>
    <definedName name="load" localSheetId="40">#REF!</definedName>
    <definedName name="load" localSheetId="39">#REF!</definedName>
    <definedName name="load">#REF!</definedName>
    <definedName name="lop" localSheetId="38">#REF!</definedName>
    <definedName name="lop" localSheetId="34">#REF!</definedName>
    <definedName name="lop" localSheetId="32">#REF!</definedName>
    <definedName name="lop" localSheetId="31">#REF!</definedName>
    <definedName name="lop" localSheetId="37">#REF!</definedName>
    <definedName name="lop" localSheetId="36">#REF!</definedName>
    <definedName name="lop" localSheetId="33">#REF!</definedName>
    <definedName name="lop" localSheetId="35">#REF!</definedName>
    <definedName name="lop" localSheetId="40">#REF!</definedName>
    <definedName name="lop" localSheetId="39">#REF!</definedName>
    <definedName name="lop">#REF!</definedName>
    <definedName name="MARET" localSheetId="38">#REF!</definedName>
    <definedName name="MARET" localSheetId="34">#REF!</definedName>
    <definedName name="MARET" localSheetId="32">#REF!</definedName>
    <definedName name="MARET" localSheetId="31">#REF!</definedName>
    <definedName name="MARET" localSheetId="37">#REF!</definedName>
    <definedName name="MARET" localSheetId="36">#REF!</definedName>
    <definedName name="MARET" localSheetId="33">#REF!</definedName>
    <definedName name="MARET" localSheetId="35">#REF!</definedName>
    <definedName name="MARET" localSheetId="40">#REF!</definedName>
    <definedName name="MARET" localSheetId="39">#REF!</definedName>
    <definedName name="MARET">#REF!</definedName>
    <definedName name="Mesin" localSheetId="38">#REF!</definedName>
    <definedName name="Mesin" localSheetId="34">#REF!</definedName>
    <definedName name="Mesin" localSheetId="32">#REF!</definedName>
    <definedName name="Mesin" localSheetId="31">#REF!</definedName>
    <definedName name="Mesin" localSheetId="37">#REF!</definedName>
    <definedName name="Mesin" localSheetId="36">#REF!</definedName>
    <definedName name="Mesin" localSheetId="33">#REF!</definedName>
    <definedName name="Mesin" localSheetId="35">#REF!</definedName>
    <definedName name="Mesin" localSheetId="40">#REF!</definedName>
    <definedName name="Mesin" localSheetId="39">#REF!</definedName>
    <definedName name="Mesin">#REF!</definedName>
    <definedName name="PLN">'[6]1'!$A$12:$BR$40</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pltg..." localSheetId="38">#REF!</definedName>
    <definedName name="pltg..." localSheetId="34">#REF!</definedName>
    <definedName name="pltg..." localSheetId="32">#REF!</definedName>
    <definedName name="pltg..." localSheetId="31">#REF!</definedName>
    <definedName name="pltg..." localSheetId="37">#REF!</definedName>
    <definedName name="pltg..." localSheetId="36">#REF!</definedName>
    <definedName name="pltg..." localSheetId="33">#REF!</definedName>
    <definedName name="pltg..." localSheetId="35">#REF!</definedName>
    <definedName name="pltg..." localSheetId="40">#REF!</definedName>
    <definedName name="pltg..." localSheetId="39">#REF!</definedName>
    <definedName name="pltg...">#REF!</definedName>
    <definedName name="_xlnm.Print_Area" localSheetId="13">'AGS 21'!$C$1:$K$55</definedName>
    <definedName name="_xlnm.Print_Area" localSheetId="25">'AGS 22'!$B$1:$L$55</definedName>
    <definedName name="_xlnm.Print_Area" localSheetId="1">'AGST 20'!$B$1:$L$57</definedName>
    <definedName name="_xlnm.Print_Area" localSheetId="38">'AGT 24'!$A$1:$K$56</definedName>
    <definedName name="_xlnm.Print_Area" localSheetId="9">'APR 21'!$C$1:$K$55</definedName>
    <definedName name="_xlnm.Print_Area" localSheetId="21">'APR 22'!$C$1:$K$55</definedName>
    <definedName name="_xlnm.Print_Area" localSheetId="34">'APR 24'!$B$1:$L$55</definedName>
    <definedName name="_xlnm.Print_Area" localSheetId="5">'DES 20'!$B$1:$L$57</definedName>
    <definedName name="_xlnm.Print_Area" localSheetId="17">'DES 21'!$C$1:$K$55</definedName>
    <definedName name="_xlnm.Print_Area" localSheetId="29">'DES 22'!$B$1:$L$55</definedName>
    <definedName name="_xlnm.Print_Area" localSheetId="7">'FEB 21'!$C$1:$K$55</definedName>
    <definedName name="_xlnm.Print_Area" localSheetId="19">'FEB 22'!$C$1:$K$55</definedName>
    <definedName name="_xlnm.Print_Area" localSheetId="32">'FEB 24'!$B$1:$L$55</definedName>
    <definedName name="_xlnm.Print_Area" localSheetId="6">'JAN 21'!$B$1:$L$57</definedName>
    <definedName name="_xlnm.Print_Area" localSheetId="18">'JAN 22'!$C$1:$K$55</definedName>
    <definedName name="_xlnm.Print_Area" localSheetId="31">'JAN 24'!$B$1:$L$55</definedName>
    <definedName name="_xlnm.Print_Area" localSheetId="12">'JUL 21'!$C$1:$K$55</definedName>
    <definedName name="_xlnm.Print_Area" localSheetId="37">'JUL 24'!$A$1:$K$56</definedName>
    <definedName name="_xlnm.Print_Area" localSheetId="0">'JULI 20'!$B$1:$L$57</definedName>
    <definedName name="_xlnm.Print_Area" localSheetId="24">'JULI 22'!$B$1:$L$55</definedName>
    <definedName name="_xlnm.Print_Area" localSheetId="11">'JUN 21'!$C$1:$K$55</definedName>
    <definedName name="_xlnm.Print_Area" localSheetId="36">'JUN 24'!$B$1:$L$55</definedName>
    <definedName name="_xlnm.Print_Area" localSheetId="23">'JUNI 22'!$C$1:$K$55</definedName>
    <definedName name="_xlnm.Print_Area" localSheetId="8">'MAR 21'!$C$1:$K$55</definedName>
    <definedName name="_xlnm.Print_Area" localSheetId="20">'MAR 22'!$C$1:$K$55</definedName>
    <definedName name="_xlnm.Print_Area" localSheetId="33">'MAR 24'!$B$1:$L$55</definedName>
    <definedName name="_xlnm.Print_Area" localSheetId="10">'MEI 21'!$C$1:$K$55</definedName>
    <definedName name="_xlnm.Print_Area" localSheetId="22">'MEI 22'!$C$1:$K$55</definedName>
    <definedName name="_xlnm.Print_Area" localSheetId="35">'MEI 24'!$B$1:$L$55</definedName>
    <definedName name="_xlnm.Print_Area" localSheetId="4">'NOV 20'!$B$1:$L$57</definedName>
    <definedName name="_xlnm.Print_Area" localSheetId="16">'NOV 21'!$C$1:$K$55</definedName>
    <definedName name="_xlnm.Print_Area" localSheetId="28">'NOV 22'!$B$1:$L$55</definedName>
    <definedName name="_xlnm.Print_Area" localSheetId="3">'OKT 20'!$B$1:$L$57</definedName>
    <definedName name="_xlnm.Print_Area" localSheetId="15">'OKT 21'!$C$1:$K$55</definedName>
    <definedName name="_xlnm.Print_Area" localSheetId="27">'OKT 22'!$B$1:$L$55</definedName>
    <definedName name="_xlnm.Print_Area" localSheetId="40">'OKT 24'!$A$1:$K$56</definedName>
    <definedName name="_xlnm.Print_Area" localSheetId="14">'SEP 21'!$C$1:$K$55</definedName>
    <definedName name="_xlnm.Print_Area" localSheetId="39">'SEP 24'!$A$1:$K$56</definedName>
    <definedName name="_xlnm.Print_Area" localSheetId="2">'SEPT 20'!$B$1:$L$57</definedName>
    <definedName name="_xlnm.Print_Area" localSheetId="26">'SEPT 22'!$B$1:$L$55</definedName>
    <definedName name="REKAP" localSheetId="38">#REF!</definedName>
    <definedName name="REKAP" localSheetId="34">#REF!</definedName>
    <definedName name="REKAP" localSheetId="29">#REF!</definedName>
    <definedName name="REKAP" localSheetId="32">#REF!</definedName>
    <definedName name="REKAP" localSheetId="31">#REF!</definedName>
    <definedName name="REKAP" localSheetId="37">#REF!</definedName>
    <definedName name="REKAP" localSheetId="36">#REF!</definedName>
    <definedName name="REKAP" localSheetId="33">#REF!</definedName>
    <definedName name="REKAP" localSheetId="35">#REF!</definedName>
    <definedName name="REKAP" localSheetId="28">#REF!</definedName>
    <definedName name="REKAP" localSheetId="27">#REF!</definedName>
    <definedName name="REKAP" localSheetId="40">#REF!</definedName>
    <definedName name="REKAP" localSheetId="39">#REF!</definedName>
    <definedName name="REKAP" localSheetId="26">#REF!</definedName>
    <definedName name="REKAP">#REF!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rental." localSheetId="38">#REF!</definedName>
    <definedName name="rental." localSheetId="34">#REF!</definedName>
    <definedName name="rental." localSheetId="29">#REF!</definedName>
    <definedName name="rental." localSheetId="32">#REF!</definedName>
    <definedName name="rental." localSheetId="31">#REF!</definedName>
    <definedName name="rental." localSheetId="37">#REF!</definedName>
    <definedName name="rental." localSheetId="36">#REF!</definedName>
    <definedName name="rental." localSheetId="33">#REF!</definedName>
    <definedName name="rental." localSheetId="35">#REF!</definedName>
    <definedName name="rental." localSheetId="28">#REF!</definedName>
    <definedName name="rental." localSheetId="27">#REF!</definedName>
    <definedName name="rental." localSheetId="40">#REF!</definedName>
    <definedName name="rental." localSheetId="39">#REF!</definedName>
    <definedName name="rental." localSheetId="26">#REF!</definedName>
    <definedName name="rental.">#REF!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era." localSheetId="38">#REF!</definedName>
    <definedName name="sera." localSheetId="34">#REF!</definedName>
    <definedName name="sera." localSheetId="32">#REF!</definedName>
    <definedName name="sera." localSheetId="31">#REF!</definedName>
    <definedName name="sera." localSheetId="37">#REF!</definedName>
    <definedName name="sera." localSheetId="36">#REF!</definedName>
    <definedName name="sera." localSheetId="33">#REF!</definedName>
    <definedName name="sera." localSheetId="35">#REF!</definedName>
    <definedName name="sera." localSheetId="40">#REF!</definedName>
    <definedName name="sera." localSheetId="39">#REF!</definedName>
    <definedName name="sera.">#REF!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iantan." localSheetId="38">#REF!</definedName>
    <definedName name="siantan." localSheetId="34">#REF!</definedName>
    <definedName name="siantan." localSheetId="32">#REF!</definedName>
    <definedName name="siantan." localSheetId="31">#REF!</definedName>
    <definedName name="siantan." localSheetId="37">#REF!</definedName>
    <definedName name="siantan." localSheetId="36">#REF!</definedName>
    <definedName name="siantan." localSheetId="33">#REF!</definedName>
    <definedName name="siantan." localSheetId="35">#REF!</definedName>
    <definedName name="siantan." localSheetId="40">#REF!</definedName>
    <definedName name="siantan." localSheetId="39">#REF!</definedName>
    <definedName name="siantan.">#REF!</definedName>
    <definedName name="SKA" localSheetId="13" hidden="1">[2]PkRp!#REF!</definedName>
    <definedName name="SKA" localSheetId="25" hidden="1">[2]PkRp!#REF!</definedName>
    <definedName name="SKA" localSheetId="1" hidden="1">[2]PkRp!#REF!</definedName>
    <definedName name="SKA" localSheetId="38" hidden="1">[2]PkRp!#REF!</definedName>
    <definedName name="SKA" localSheetId="9" hidden="1">[2]PkRp!#REF!</definedName>
    <definedName name="SKA" localSheetId="21" hidden="1">[2]PkRp!#REF!</definedName>
    <definedName name="SKA" localSheetId="34" hidden="1">[2]PkRp!#REF!</definedName>
    <definedName name="SKA" localSheetId="5" hidden="1">[2]PkRp!#REF!</definedName>
    <definedName name="SKA" localSheetId="17" hidden="1">[2]PkRp!#REF!</definedName>
    <definedName name="SKA" localSheetId="29" hidden="1">[2]PkRp!#REF!</definedName>
    <definedName name="SKA" localSheetId="7" hidden="1">[2]PkRp!#REF!</definedName>
    <definedName name="SKA" localSheetId="19" hidden="1">[2]PkRp!#REF!</definedName>
    <definedName name="SKA" localSheetId="32" hidden="1">[2]PkRp!#REF!</definedName>
    <definedName name="SKA" localSheetId="6" hidden="1">[2]PkRp!#REF!</definedName>
    <definedName name="SKA" localSheetId="18" hidden="1">[2]PkRp!#REF!</definedName>
    <definedName name="SKA" localSheetId="31" hidden="1">[2]PkRp!#REF!</definedName>
    <definedName name="SKA" localSheetId="12" hidden="1">[2]PkRp!#REF!</definedName>
    <definedName name="SKA" localSheetId="37" hidden="1">[2]PkRp!#REF!</definedName>
    <definedName name="SKA" localSheetId="0" hidden="1">[2]PkRp!#REF!</definedName>
    <definedName name="SKA" localSheetId="24" hidden="1">[2]PkRp!#REF!</definedName>
    <definedName name="SKA" localSheetId="11" hidden="1">[2]PkRp!#REF!</definedName>
    <definedName name="SKA" localSheetId="36" hidden="1">[2]PkRp!#REF!</definedName>
    <definedName name="SKA" localSheetId="23" hidden="1">[2]PkRp!#REF!</definedName>
    <definedName name="SKA" localSheetId="8" hidden="1">[2]PkRp!#REF!</definedName>
    <definedName name="SKA" localSheetId="20" hidden="1">[2]PkRp!#REF!</definedName>
    <definedName name="SKA" localSheetId="33" hidden="1">[2]PkRp!#REF!</definedName>
    <definedName name="SKA" localSheetId="10" hidden="1">[2]PkRp!#REF!</definedName>
    <definedName name="SKA" localSheetId="22" hidden="1">[2]PkRp!#REF!</definedName>
    <definedName name="SKA" localSheetId="35" hidden="1">[2]PkRp!#REF!</definedName>
    <definedName name="SKA" localSheetId="4" hidden="1">[2]PkRp!#REF!</definedName>
    <definedName name="SKA" localSheetId="16" hidden="1">[2]PkRp!#REF!</definedName>
    <definedName name="SKA" localSheetId="28" hidden="1">[2]PkRp!#REF!</definedName>
    <definedName name="SKA" localSheetId="3" hidden="1">[2]PkRp!#REF!</definedName>
    <definedName name="SKA" localSheetId="15" hidden="1">[2]PkRp!#REF!</definedName>
    <definedName name="SKA" localSheetId="27" hidden="1">[2]PkRp!#REF!</definedName>
    <definedName name="SKA" localSheetId="40" hidden="1">[2]PkRp!#REF!</definedName>
    <definedName name="SKA" localSheetId="14" hidden="1">[2]PkRp!#REF!</definedName>
    <definedName name="SKA" localSheetId="39" hidden="1">[2]PkRp!#REF!</definedName>
    <definedName name="SKA" localSheetId="2" hidden="1">[2]PkRp!#REF!</definedName>
    <definedName name="SKA" localSheetId="26" hidden="1">[2]PkRp!#REF!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r." localSheetId="38">#REF!</definedName>
    <definedName name="sr." localSheetId="34">#REF!</definedName>
    <definedName name="sr." localSheetId="32">#REF!</definedName>
    <definedName name="sr." localSheetId="31">#REF!</definedName>
    <definedName name="sr." localSheetId="37">#REF!</definedName>
    <definedName name="sr." localSheetId="36">#REF!</definedName>
    <definedName name="sr." localSheetId="33">#REF!</definedName>
    <definedName name="sr." localSheetId="35">#REF!</definedName>
    <definedName name="sr." localSheetId="40">#REF!</definedName>
    <definedName name="sr." localSheetId="39">#REF!</definedName>
    <definedName name="sr.">#REF!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tn." localSheetId="38">#REF!</definedName>
    <definedName name="stn." localSheetId="34">#REF!</definedName>
    <definedName name="stn." localSheetId="32">#REF!</definedName>
    <definedName name="stn." localSheetId="31">#REF!</definedName>
    <definedName name="stn." localSheetId="37">#REF!</definedName>
    <definedName name="stn." localSheetId="36">#REF!</definedName>
    <definedName name="stn." localSheetId="33">#REF!</definedName>
    <definedName name="stn." localSheetId="35">#REF!</definedName>
    <definedName name="stn." localSheetId="40">#REF!</definedName>
    <definedName name="stn." localSheetId="39">#REF!</definedName>
    <definedName name="stn.">#REF!</definedName>
    <definedName name="SUMMARY" localSheetId="38">#REF!</definedName>
    <definedName name="SUMMARY" localSheetId="34">#REF!</definedName>
    <definedName name="SUMMARY" localSheetId="32">#REF!</definedName>
    <definedName name="SUMMARY" localSheetId="31">#REF!</definedName>
    <definedName name="SUMMARY" localSheetId="37">#REF!</definedName>
    <definedName name="SUMMARY" localSheetId="36">#REF!</definedName>
    <definedName name="SUMMARY" localSheetId="33">#REF!</definedName>
    <definedName name="SUMMARY" localSheetId="35">#REF!</definedName>
    <definedName name="SUMMARY" localSheetId="40">#REF!</definedName>
    <definedName name="SUMMARY" localSheetId="39">#REF!</definedName>
    <definedName name="SUMMARY">#REF!</definedName>
    <definedName name="Tyfe" localSheetId="38">#REF!</definedName>
    <definedName name="Tyfe" localSheetId="34">#REF!</definedName>
    <definedName name="Tyfe" localSheetId="32">#REF!</definedName>
    <definedName name="Tyfe" localSheetId="31">#REF!</definedName>
    <definedName name="Tyfe" localSheetId="37">#REF!</definedName>
    <definedName name="Tyfe" localSheetId="36">#REF!</definedName>
    <definedName name="Tyfe" localSheetId="33">#REF!</definedName>
    <definedName name="Tyfe" localSheetId="35">#REF!</definedName>
    <definedName name="Tyfe" localSheetId="40">#REF!</definedName>
    <definedName name="Tyfe" localSheetId="39">#REF!</definedName>
    <definedName name="Tyfe">#REF!</definedName>
    <definedName name="WARSONO">'[6]1'!$A$12:$BR$40</definedName>
    <definedName name="weqw" localSheetId="13" hidden="1">#REF!</definedName>
    <definedName name="weqw" localSheetId="25" hidden="1">#REF!</definedName>
    <definedName name="weqw" localSheetId="1" hidden="1">#REF!</definedName>
    <definedName name="weqw" localSheetId="38" hidden="1">#REF!</definedName>
    <definedName name="weqw" localSheetId="9" hidden="1">#REF!</definedName>
    <definedName name="weqw" localSheetId="21" hidden="1">#REF!</definedName>
    <definedName name="weqw" localSheetId="34" hidden="1">#REF!</definedName>
    <definedName name="weqw" localSheetId="5" hidden="1">#REF!</definedName>
    <definedName name="weqw" localSheetId="17" hidden="1">#REF!</definedName>
    <definedName name="weqw" localSheetId="29" hidden="1">#REF!</definedName>
    <definedName name="weqw" localSheetId="7" hidden="1">#REF!</definedName>
    <definedName name="weqw" localSheetId="19" hidden="1">#REF!</definedName>
    <definedName name="weqw" localSheetId="32" hidden="1">#REF!</definedName>
    <definedName name="weqw" localSheetId="6" hidden="1">#REF!</definedName>
    <definedName name="weqw" localSheetId="18" hidden="1">#REF!</definedName>
    <definedName name="weqw" localSheetId="31" hidden="1">#REF!</definedName>
    <definedName name="weqw" localSheetId="12" hidden="1">#REF!</definedName>
    <definedName name="weqw" localSheetId="37" hidden="1">#REF!</definedName>
    <definedName name="weqw" localSheetId="0" hidden="1">#REF!</definedName>
    <definedName name="weqw" localSheetId="24" hidden="1">#REF!</definedName>
    <definedName name="weqw" localSheetId="11" hidden="1">#REF!</definedName>
    <definedName name="weqw" localSheetId="36" hidden="1">#REF!</definedName>
    <definedName name="weqw" localSheetId="23" hidden="1">#REF!</definedName>
    <definedName name="weqw" localSheetId="8" hidden="1">#REF!</definedName>
    <definedName name="weqw" localSheetId="20" hidden="1">#REF!</definedName>
    <definedName name="weqw" localSheetId="33" hidden="1">#REF!</definedName>
    <definedName name="weqw" localSheetId="10" hidden="1">#REF!</definedName>
    <definedName name="weqw" localSheetId="22" hidden="1">#REF!</definedName>
    <definedName name="weqw" localSheetId="35" hidden="1">#REF!</definedName>
    <definedName name="weqw" localSheetId="4" hidden="1">#REF!</definedName>
    <definedName name="weqw" localSheetId="16" hidden="1">#REF!</definedName>
    <definedName name="weqw" localSheetId="28" hidden="1">#REF!</definedName>
    <definedName name="weqw" localSheetId="3" hidden="1">#REF!</definedName>
    <definedName name="weqw" localSheetId="15" hidden="1">#REF!</definedName>
    <definedName name="weqw" localSheetId="27" hidden="1">#REF!</definedName>
    <definedName name="weqw" localSheetId="40" hidden="1">#REF!</definedName>
    <definedName name="weqw" localSheetId="14" hidden="1">#REF!</definedName>
    <definedName name="weqw" localSheetId="39" hidden="1">#REF!</definedName>
    <definedName name="weqw" localSheetId="2" hidden="1">#REF!</definedName>
    <definedName name="weqw" localSheetId="26"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<sst xmlns="http://schemas.openxmlformats.org/spreadsheetml/2006/main" count="2220" uniqueCount="161">
  <si>
    <t xml:space="preserve">               </t>
  </si>
  <si>
    <t>PT PLN (PERSERO)</t>
  </si>
  <si>
    <t>UNIT INDUK DISTRIBUSI JAWA TENGAH DAN DI YOGYAKARTA</t>
  </si>
  <si>
    <t>RESUME LAPORAN ASET UP3 DEMAK PERIODE BULAN JULI</t>
  </si>
  <si>
    <t>TAHUN 2020</t>
  </si>
  <si>
    <t>Data hasil verifikasi aset bulan JUNI 2020 :</t>
  </si>
  <si>
    <t>NO</t>
  </si>
  <si>
    <t>ULP</t>
  </si>
  <si>
    <t>KMS JTM</t>
  </si>
  <si>
    <t>KMS JTR</t>
  </si>
  <si>
    <t>JUMLAH TRAFO</t>
  </si>
  <si>
    <t>TOTAL DAYA TRAFO</t>
  </si>
  <si>
    <t>SR</t>
  </si>
  <si>
    <t>JUMLAH TIANG TM</t>
  </si>
  <si>
    <t>JUMLAH TIANG TR</t>
  </si>
  <si>
    <t>ULP Demak</t>
  </si>
  <si>
    <t>ULP Purwodadi</t>
  </si>
  <si>
    <t>ULP Tegowanu</t>
  </si>
  <si>
    <t>ULP Wirosari</t>
  </si>
  <si>
    <t>Jumlah</t>
  </si>
  <si>
    <t>Data hasil verifikasi aset bulan JULI 2020 :</t>
  </si>
  <si>
    <t>Perubahan Aset Periode JUNI 2020 - JULI 2020 :</t>
  </si>
  <si>
    <t>Demak,  5 Agustus 2020</t>
  </si>
  <si>
    <t xml:space="preserve">SPV. OPS </t>
  </si>
  <si>
    <t>SPV. MAPPING</t>
  </si>
  <si>
    <t>RESUME LAPORAN ASET UP3 DEMAK PERIODE BULAN AGUSTUS</t>
  </si>
  <si>
    <t>Data hasil verifikasi aset bulan AGUSTUS 2020 :</t>
  </si>
  <si>
    <t>Perubahan Aset Periode JULI 2020 - AGUSTUS 2020 :</t>
  </si>
  <si>
    <t>Demak,  2 September 2020</t>
  </si>
  <si>
    <t>RESUME LAPORAN ASET UP3 DEMAK PERIODE BULAN SEPTEMBER</t>
  </si>
  <si>
    <t>Data hasil verifikasi aset bulan SEPTEMBER 2020 :</t>
  </si>
  <si>
    <t>Perubahan Aset Periode AGUSTUS 2020 - SEPTEMBER 2020 :</t>
  </si>
  <si>
    <t xml:space="preserve"> </t>
  </si>
  <si>
    <t>Demak,  1 Oktober 2020</t>
  </si>
  <si>
    <t>RESUME LAPORAN ASET UP3 DEMAK PERIODE BULAN OKTOBER</t>
  </si>
  <si>
    <t>Data hasil verifikasi aset bulan OKTOBER 2020 :</t>
  </si>
  <si>
    <t>Perubahan Aset Periode SEPTEMBER 2020 - OKTOBER 2020 :</t>
  </si>
  <si>
    <t>Demak,  2 November 2020</t>
  </si>
  <si>
    <t>RESUME LAPORAN ASET UP3 DEMAK PERIODE BULAN NOVEMBER</t>
  </si>
  <si>
    <t>Data hasil verifikasi aset bulan NOVEMBER 2020 :</t>
  </si>
  <si>
    <t>Perubahan Aset Periode OKTOBER 2020 - NOVEMBER 2020 :</t>
  </si>
  <si>
    <t>Demak,  2 Desember 2020</t>
  </si>
  <si>
    <t>RESUME LAPORAN ASET UP3 DEMAK PERIODE BULAN DESEMBER</t>
  </si>
  <si>
    <t>Data hasil verifikasi aset bulan DESEMBER 2020 :</t>
  </si>
  <si>
    <t>Perubahan Aset Periode NOVEMBER 2020 - DESEMBER 2020 :</t>
  </si>
  <si>
    <t>Demak,  4 Januari 2021</t>
  </si>
  <si>
    <t>RESUME LAPORAN ASET UP3 DEMAK PERIODE BULAN JANUARI</t>
  </si>
  <si>
    <t>TAHUN 2021</t>
  </si>
  <si>
    <t>Data hasil verifikasi aset bulan JANUARI 2021 :</t>
  </si>
  <si>
    <t>Perubahan Aset Periode DESEMBER 2020 - JANUARI 2021 :</t>
  </si>
  <si>
    <t>Demak,  1 Februari 2021</t>
  </si>
  <si>
    <t>RESUME LAPORAN ASET UP3 DEMAK PERIODE BULAN FEBRUARI</t>
  </si>
  <si>
    <t>Data hasil verifikasi aset bulan FEBRUARI 2021 :</t>
  </si>
  <si>
    <t>Perubahan Aset Periode JANUARI 2021 - FEBRUARI 2021 :</t>
  </si>
  <si>
    <t>Demak,  2 Maret 2021</t>
  </si>
  <si>
    <t>RESUME LAPORAN ASET UP3 DEMAK PERIODE BULAN MARET</t>
  </si>
  <si>
    <t>Data hasil verifikasi aset bulan MARET 2021 :</t>
  </si>
  <si>
    <t>Perubahan Aset Periode FEBRUARI 2021 - MARET 2021 :</t>
  </si>
  <si>
    <t>Demak,  1 April 2021</t>
  </si>
  <si>
    <t>RESUME LAPORAN ASET UP3 DEMAK PERIODE BULAN APRIL</t>
  </si>
  <si>
    <t>Data hasil verifikasi aset bulan APRIL 2021 :</t>
  </si>
  <si>
    <t>Perubahan Aset Periode MARET 2021 - APRIL 2021 :</t>
  </si>
  <si>
    <t>Demak,  3 Mei 2021</t>
  </si>
  <si>
    <t>RESUME LAPORAN ASET UP3 DEMAK PERIODE BULAN MEI</t>
  </si>
  <si>
    <t>Data hasil verifikasi aset bulan MEI 2021 :</t>
  </si>
  <si>
    <t>Perubahan Aset Periode APRIL 2021 - MEI 2021 :</t>
  </si>
  <si>
    <t>Demak,  2 Juni 2021</t>
  </si>
  <si>
    <t>RESUME LAPORAN ASET UP3 DEMAK PERIODE BULAN JUNI</t>
  </si>
  <si>
    <t>Data hasil verifikasi aset bulan JUNI 2021 :</t>
  </si>
  <si>
    <t>Perubahan Aset Periode MEI 2021 - JUNI 2021 :</t>
  </si>
  <si>
    <t>Demak,  1 Juli 2021</t>
  </si>
  <si>
    <t>Data hasil verifikasi aset bulan JULI 2021 :</t>
  </si>
  <si>
    <t>Perubahan Aset Periode JUNI 2021 - JULI 2021 :</t>
  </si>
  <si>
    <t>Demak,  3 Agustus 2021</t>
  </si>
  <si>
    <t>Data hasil verifikasi aset bulan AGUSTUS 2021 :</t>
  </si>
  <si>
    <t>Perubahan Aset Periode JULI 2021 - AGUSTUS 2021 :</t>
  </si>
  <si>
    <t>Demak, 1 September 2021</t>
  </si>
  <si>
    <t>Data hasil verifikasi aset bulan SEPTEMBER 2021 :</t>
  </si>
  <si>
    <t>Perubahan Aset Periode AGUSTUS 2021 - SEPTEMBER 2021 :</t>
  </si>
  <si>
    <t>Demak, 4 Oktober 2021</t>
  </si>
  <si>
    <t>Data hasil verifikasi aset bulan OKTOBER 2021 :</t>
  </si>
  <si>
    <t>Perubahan Aset Periode SEPTEMBER 2021 - OKTOBER 2021 :</t>
  </si>
  <si>
    <t>Demak, 2 November 2021</t>
  </si>
  <si>
    <t>Data hasil verifikasi aset bulan NOVEMBER 2021 :</t>
  </si>
  <si>
    <t>Perubahan Aset Periode OKTOBER 2021 - NOVEMBER 2021 :</t>
  </si>
  <si>
    <t>Demak, 2 Desember 2021</t>
  </si>
  <si>
    <t>Data hasil verifikasi aset bulan DESEMBER 2021 :</t>
  </si>
  <si>
    <t>Perubahan Aset Periode NOVEMBER 2021 - DESEMBER 2021 :</t>
  </si>
  <si>
    <t>Demak, 4 Januari 2022</t>
  </si>
  <si>
    <t>TAHUN 2022</t>
  </si>
  <si>
    <t>Data hasil verifikasi aset bulan JANUARI 2022</t>
  </si>
  <si>
    <t>Perubahan Aset Periode DESEMBER 2021 - JANUARI 2022 :</t>
  </si>
  <si>
    <t>Demak, 2 Februari 2022</t>
  </si>
  <si>
    <t>Data hasil verifikasi aset bulan FEBRUARI 2022</t>
  </si>
  <si>
    <t>Perubahan Aset Periode JANUARI 2022 - FEBRUARI 2022 :</t>
  </si>
  <si>
    <t>Demak, 4 MARET 2022</t>
  </si>
  <si>
    <t>Data hasil verifikasi aset bulan MARET 2022</t>
  </si>
  <si>
    <t>Perubahan Aset Periode FEBRUARI 2022 - MARET 2022 :</t>
  </si>
  <si>
    <t>Demak, 4 APRIL 2022</t>
  </si>
  <si>
    <t>Data hasil verifikasi aset bulan APRIL 2022</t>
  </si>
  <si>
    <t>Perubahan Aset Periode MARET 2022 - APRIL 2022 :</t>
  </si>
  <si>
    <t>Demak, 5 MEI 2022</t>
  </si>
  <si>
    <t>Data hasil verifikasi aset bulan MEI 2022</t>
  </si>
  <si>
    <t>Perubahan Aset Periode APRIL 2022 - MEI 2022 :</t>
  </si>
  <si>
    <t>Demak, 3 JUNI 2022</t>
  </si>
  <si>
    <t>Data hasil verifikasi aset bulan JUNI 2022</t>
  </si>
  <si>
    <t>Perubahan Aset Periode MEI 2022 - JUNI 2022 :</t>
  </si>
  <si>
    <t>Demak, 4 JULI 2022</t>
  </si>
  <si>
    <t>Data hasil verifikasi aset bulan JULI 2022</t>
  </si>
  <si>
    <t>Perubahan Aset Periode JUNI 2022 - JULI 2022 :</t>
  </si>
  <si>
    <t>Demak, 4 Agustus 2022</t>
  </si>
  <si>
    <t>MENGETAHUI,</t>
  </si>
  <si>
    <t>PENGELOLA ASET,</t>
  </si>
  <si>
    <t>MANAGER BAGIAN JARINGAN</t>
  </si>
  <si>
    <t>(AGUS TRI YULIANTO)</t>
  </si>
  <si>
    <t>(RYAN KUSUMA PRADANA)</t>
  </si>
  <si>
    <t>(I PUTU KRISNA DARMAPUTRA)</t>
  </si>
  <si>
    <t>Data hasil verifikasi aset bulan AGUSTUS 2022</t>
  </si>
  <si>
    <t>Perubahan Aset Periode JULI 2022 - AGUSTUS 2022 :</t>
  </si>
  <si>
    <t>Demak, 5 September 2022</t>
  </si>
  <si>
    <t>(BAYU MAHENDRA)</t>
  </si>
  <si>
    <t>Data hasil verifikasi aset bulan SEPTEMBER 2022</t>
  </si>
  <si>
    <t>Perubahan Aset Periode AGUSTUS 2022 - SEPTEMBER 2022 :</t>
  </si>
  <si>
    <t>Demak, 04 Oktober 2022</t>
  </si>
  <si>
    <t>Data hasil verifikasi aset bulan OKTOBER 2022</t>
  </si>
  <si>
    <t>Perubahan Aset Periode SEPTEMBER 2022 - OKTOBER 2022 :</t>
  </si>
  <si>
    <t>Demak, 04 November 2022</t>
  </si>
  <si>
    <t>Data hasil verifikasi aset bulan NOVEMBER 2022</t>
  </si>
  <si>
    <t>Perubahan Aset Periode OKTOBER 2022 - NOVEMBER 2022 :</t>
  </si>
  <si>
    <t>Demak, 02 Desember 2022</t>
  </si>
  <si>
    <t>Data hasil verifikasi aset bulan DESEMBER 2022</t>
  </si>
  <si>
    <t>Perubahan Aset Periode NOVEMBER 2022 - DESEMBER 2022 :</t>
  </si>
  <si>
    <t>Demak, 03 Januari 2023</t>
  </si>
  <si>
    <t>UP3 DEMAK</t>
  </si>
  <si>
    <t>JANUARI</t>
  </si>
  <si>
    <t>FEBRUARI</t>
  </si>
  <si>
    <t>MARET</t>
  </si>
  <si>
    <t>APRIL</t>
  </si>
  <si>
    <t>MEI</t>
  </si>
  <si>
    <t>JUNI</t>
  </si>
  <si>
    <t>JULI</t>
  </si>
  <si>
    <t>AGUSTUS</t>
  </si>
  <si>
    <t>SEPTEMBER</t>
  </si>
  <si>
    <t>Demak, 3 Oktober 2024</t>
  </si>
  <si>
    <t>ASSISTANT MANAGER JARINGAN</t>
  </si>
  <si>
    <t xml:space="preserve">TL. OPS </t>
  </si>
  <si>
    <t>TL. MAPPING</t>
  </si>
  <si>
    <t>(JUN HELMUT PANJAITAN)</t>
  </si>
  <si>
    <t>(EKO WINARNO)</t>
  </si>
  <si>
    <t>DESEMBER</t>
  </si>
  <si>
    <t>Demak, 05 Februari 2024</t>
  </si>
  <si>
    <t>Demak, 05 Maret 2024</t>
  </si>
  <si>
    <t>Demak, 02 April 2024</t>
  </si>
  <si>
    <t>Demak, 02 Mei 2024</t>
  </si>
  <si>
    <t>Demak, 03 Juni 2024</t>
  </si>
  <si>
    <t>Demak, 04 Juli 2024</t>
  </si>
  <si>
    <t>JUL</t>
  </si>
  <si>
    <t>Demak, 02 Agustus 2024</t>
  </si>
  <si>
    <t>Demak, 04 September 2024</t>
  </si>
  <si>
    <t>OKTOBER</t>
  </si>
  <si>
    <t>Demak, 5 November 2024</t>
  </si>
</sst>
</file>

<file path=xl/styles.xml><?xml version="1.0" encoding="utf-8"?>
<styleSheet xmlns="http://schemas.openxmlformats.org/spreadsheetml/2006/main" xmlns:mc="http://schemas.openxmlformats.org/markup-compatibility/2006" xmlns:xr9="http://schemas.microsoft.com/office/spreadsheetml/2016/revision9" mc:Ignorable="xr9">
  <numFmts count="45">
    <numFmt numFmtId="41" formatCode="_-* #,##0_-;\-* #,##0_-;_-* &quot;-&quot;_-;_-@_-"/>
    <numFmt numFmtId="176" formatCode="_(* #,##0.00_);_(* \(#,##0.00\);_(* &quot;-&quot;??_);_(@_)"/>
    <numFmt numFmtId="177" formatCode="_-&quot;Rp&quot;* #,##0.00_-;\-&quot;Rp&quot;* #,##0.00_-;_-&quot;Rp&quot;* &quot;-&quot;??_-;_-@_-"/>
    <numFmt numFmtId="178" formatCode="_(* #,##0_);_(* \(#,##0\);_(* &quot;-&quot;_);_(@_)"/>
    <numFmt numFmtId="179" formatCode="_-&quot;Rp&quot;* #,##0_-;\-&quot;Rp&quot;* #,##0_-;_-&quot;Rp&quot;* &quot;-&quot;??_-;_-@_-"/>
    <numFmt numFmtId="180" formatCode="General_)"/>
    <numFmt numFmtId="181" formatCode="#,##0;\-#,##0;&quot;-&quot;"/>
    <numFmt numFmtId="182" formatCode="0.000000%"/>
    <numFmt numFmtId="183" formatCode="_(&quot;$&quot;* #,##0.0_);_(&quot;$&quot;* \(#,##0.0\);_(&quot;$&quot;* &quot;-&quot;?_);_(@_)"/>
    <numFmt numFmtId="184" formatCode="00000"/>
    <numFmt numFmtId="185" formatCode="m/d"/>
    <numFmt numFmtId="186" formatCode="0.0000000000"/>
    <numFmt numFmtId="187" formatCode="d\ayy"/>
    <numFmt numFmtId="188" formatCode="dd/mm/yy;@"/>
    <numFmt numFmtId="189" formatCode="&quot;Rp&quot;#,##0.00_);\(&quot;Rp&quot;#,##0.00\)"/>
    <numFmt numFmtId="190" formatCode="_([$Rp-421]* #,##0_);_([$Rp-421]* \(#,##0\);_([$Rp-421]* &quot;-&quot;??_);_(@_)"/>
    <numFmt numFmtId="191" formatCode="_-* #,##0.000_-;\-* #,##0.000_-;_-* &quot;-&quot;_-;_-@_-"/>
    <numFmt numFmtId="192" formatCode="_-* #,##0.00_-;\-* #,##0.00_-;_-* &quot;-&quot;??_-;_-@_-"/>
    <numFmt numFmtId="193" formatCode="_(* #,##0.000_);_(* \(#,##0.000\);_(* &quot;-&quot;??_);_(@_)"/>
    <numFmt numFmtId="194" formatCode="[$-409]d\-mmm\-yy;@"/>
    <numFmt numFmtId="195" formatCode="0.0"/>
    <numFmt numFmtId="196" formatCode="_(* #,##0.000_);_(* \(#,##0.000\);_(* &quot;-&quot;_);_(@_)"/>
    <numFmt numFmtId="197" formatCode="&quot;IR£&quot;#,##0.00;[Red]\-&quot;IR£&quot;#,##0.00"/>
    <numFmt numFmtId="198" formatCode="_(&quot;$&quot;* #,##0_);_(&quot;$&quot;* \(#,##0\);_(&quot;$&quot;* &quot;-&quot;_);_(@_)"/>
    <numFmt numFmtId="199" formatCode="_(&quot;$&quot;* #,##0.00_);_(&quot;$&quot;* \(#,##0.00\);_(&quot;$&quot;* &quot;-&quot;??_);_(@_)"/>
    <numFmt numFmtId="200" formatCode="&quot;$&quot;#,##0\ ;\(&quot;$&quot;#,##0\)"/>
    <numFmt numFmtId="201" formatCode="m\o\n\th\ \D\,\ \y\y\y\y"/>
    <numFmt numFmtId="202" formatCode="#."/>
    <numFmt numFmtId="203" formatCode="#,#00"/>
    <numFmt numFmtId="204" formatCode="_-* #,##0\ _€_-;\-* #,##0\ _€_-;_-* &quot;-&quot;\ _€_-;_-@_-"/>
    <numFmt numFmtId="205" formatCode="&quot;Rp.&quot;#,##0.00;&quot;Rp.&quot;\-#,##0.00"/>
    <numFmt numFmtId="206" formatCode="#\ ?/?"/>
    <numFmt numFmtId="207" formatCode="0.00_)"/>
    <numFmt numFmtId="208" formatCode="[$-421]dd\ mmmm\ yyyy;@"/>
    <numFmt numFmtId="209" formatCode="_([$Rp-421]* #,##0.00_);_([$Rp-421]* \(#,##0.00\);_([$Rp-421]* &quot;-&quot;??_);_(@_)"/>
    <numFmt numFmtId="210" formatCode="_-&quot;£&quot;* #,##0_-;\-&quot;£&quot;* #,##0_-;_-&quot;£&quot;* &quot;-&quot;_-;_-@_-"/>
    <numFmt numFmtId="211" formatCode="_(* #,##0.0000_);_(* \(#,##0.0000\);_(* &quot;-&quot;??_);_(@_)"/>
    <numFmt numFmtId="212" formatCode="[$-409]d\-mmm\-yyyy;@"/>
    <numFmt numFmtId="213" formatCode="#,##0&quot;NT$&quot;;[Red]\-#,##0&quot;NT$&quot;"/>
    <numFmt numFmtId="214" formatCode="mm/dd/yy"/>
    <numFmt numFmtId="215" formatCode="dddd"/>
    <numFmt numFmtId="216" formatCode="ddd"/>
    <numFmt numFmtId="217" formatCode="#.##0_);\(#.##\)"/>
    <numFmt numFmtId="218" formatCode="_(* #,##0.00_);_(* \(#,##0.00\);_(* &quot;-&quot;_);_(@_)"/>
    <numFmt numFmtId="219" formatCode="_(* #,##0_);_(* \(#,##0\);_(* &quot;-&quot;??_);_(@_)"/>
  </numFmts>
  <fonts count="83">
    <font>
      <sz val="11"/>
      <color theme="1"/>
      <name val="Calibri"/>
      <charset val="134"/>
      <scheme val="minor"/>
    </font>
    <font>
      <sz val="12"/>
      <name val="Calibri"/>
      <charset val="134"/>
      <scheme val="minor"/>
    </font>
    <font>
      <b/>
      <sz val="12"/>
      <name val="Calibri"/>
      <charset val="134"/>
      <scheme val="minor"/>
    </font>
    <font>
      <sz val="12"/>
      <name val="Calibri"/>
      <charset val="134"/>
    </font>
    <font>
      <b/>
      <sz val="14"/>
      <name val="Calibri"/>
      <charset val="134"/>
      <scheme val="minor"/>
    </font>
    <font>
      <b/>
      <sz val="14"/>
      <color theme="1"/>
      <name val="Calibri"/>
      <charset val="134"/>
      <scheme val="minor"/>
    </font>
    <font>
      <sz val="12"/>
      <color theme="1"/>
      <name val="Calibri"/>
      <charset val="134"/>
      <scheme val="minor"/>
    </font>
    <font>
      <sz val="14"/>
      <color theme="1"/>
      <name val="Calibri"/>
      <charset val="134"/>
      <scheme val="minor"/>
    </font>
    <font>
      <sz val="10"/>
      <name val="Arial"/>
      <charset val="134"/>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sz val="10"/>
      <name val="Times New Roman"/>
      <charset val="134"/>
    </font>
    <font>
      <sz val="11"/>
      <color indexed="8"/>
      <name val="Calibri"/>
      <charset val="1"/>
    </font>
    <font>
      <sz val="11"/>
      <color indexed="9"/>
      <name val="Calibri"/>
      <charset val="1"/>
    </font>
    <font>
      <sz val="11"/>
      <color indexed="20"/>
      <name val="Calibri"/>
      <charset val="1"/>
    </font>
    <font>
      <sz val="10"/>
      <color indexed="8"/>
      <name val="Arial"/>
      <charset val="134"/>
    </font>
    <font>
      <b/>
      <sz val="11"/>
      <color indexed="52"/>
      <name val="Calibri"/>
      <charset val="1"/>
    </font>
    <font>
      <b/>
      <sz val="11"/>
      <color indexed="9"/>
      <name val="Calibri"/>
      <charset val="1"/>
    </font>
    <font>
      <sz val="12"/>
      <name val="Helv"/>
      <charset val="134"/>
    </font>
    <font>
      <sz val="11"/>
      <color theme="1"/>
      <name val="Calibri"/>
      <charset val="1"/>
      <scheme val="minor"/>
    </font>
    <font>
      <sz val="11"/>
      <color indexed="8"/>
      <name val="Calibri"/>
      <charset val="134"/>
    </font>
    <font>
      <sz val="11"/>
      <color indexed="8"/>
      <name val="Trebuchet MS"/>
      <charset val="1"/>
    </font>
    <font>
      <sz val="12"/>
      <name val="Arial Narrow"/>
      <charset val="134"/>
    </font>
    <font>
      <sz val="10"/>
      <color indexed="22"/>
      <name val="MS Sans Serif"/>
      <charset val="134"/>
    </font>
    <font>
      <sz val="10"/>
      <name val="MS Serif"/>
      <charset val="134"/>
    </font>
    <font>
      <sz val="1"/>
      <color indexed="8"/>
      <name val="Courier"/>
      <charset val="134"/>
    </font>
    <font>
      <sz val="1"/>
      <color indexed="16"/>
      <name val="Courier"/>
      <charset val="134"/>
    </font>
    <font>
      <sz val="10"/>
      <name val="Courier"/>
      <charset val="134"/>
    </font>
    <font>
      <sz val="24"/>
      <color indexed="13"/>
      <name val="Arial"/>
      <charset val="134"/>
    </font>
    <font>
      <sz val="10"/>
      <color indexed="16"/>
      <name val="MS Serif"/>
      <charset val="134"/>
    </font>
    <font>
      <i/>
      <sz val="11"/>
      <color indexed="23"/>
      <name val="Calibri"/>
      <charset val="1"/>
    </font>
    <font>
      <i/>
      <sz val="11"/>
      <color rgb="FF7F7F7F"/>
      <name val="Calibri"/>
      <charset val="134"/>
      <scheme val="minor"/>
    </font>
    <font>
      <b/>
      <sz val="1"/>
      <color indexed="8"/>
      <name val="Courier"/>
      <charset val="134"/>
    </font>
    <font>
      <i/>
      <sz val="1"/>
      <color indexed="8"/>
      <name val="Courier"/>
      <charset val="134"/>
    </font>
    <font>
      <b/>
      <sz val="14"/>
      <name val="Arial"/>
      <charset val="134"/>
    </font>
    <font>
      <sz val="11"/>
      <color indexed="17"/>
      <name val="Calibri"/>
      <charset val="1"/>
    </font>
    <font>
      <sz val="10"/>
      <color indexed="10"/>
      <name val="Arial MT Black"/>
      <charset val="134"/>
    </font>
    <font>
      <sz val="8"/>
      <name val="Arial"/>
      <charset val="134"/>
    </font>
    <font>
      <b/>
      <sz val="12"/>
      <name val="Arial"/>
      <charset val="134"/>
    </font>
    <font>
      <b/>
      <sz val="15"/>
      <color indexed="56"/>
      <name val="Calibri"/>
      <charset val="1"/>
    </font>
    <font>
      <b/>
      <sz val="13"/>
      <color indexed="56"/>
      <name val="Calibri"/>
      <charset val="1"/>
    </font>
    <font>
      <b/>
      <sz val="11"/>
      <color indexed="56"/>
      <name val="Calibri"/>
      <charset val="1"/>
    </font>
    <font>
      <u/>
      <sz val="11"/>
      <color theme="10"/>
      <name val="Calibri"/>
      <charset val="1"/>
    </font>
    <font>
      <u/>
      <sz val="6.8"/>
      <color theme="10"/>
      <name val="Arial"/>
      <charset val="134"/>
    </font>
    <font>
      <u/>
      <sz val="10"/>
      <color indexed="12"/>
      <name val="Arial"/>
      <charset val="134"/>
    </font>
    <font>
      <sz val="11"/>
      <color indexed="62"/>
      <name val="Calibri"/>
      <charset val="1"/>
    </font>
    <font>
      <sz val="11"/>
      <color indexed="52"/>
      <name val="Calibri"/>
      <charset val="1"/>
    </font>
    <font>
      <sz val="11"/>
      <color indexed="60"/>
      <name val="Calibri"/>
      <charset val="1"/>
    </font>
    <font>
      <sz val="7"/>
      <name val="Small Fonts"/>
      <charset val="134"/>
    </font>
    <font>
      <sz val="9"/>
      <name val="Helv"/>
      <charset val="134"/>
    </font>
    <font>
      <sz val="10"/>
      <name val="Helv"/>
      <charset val="134"/>
    </font>
    <font>
      <sz val="10"/>
      <color indexed="0"/>
      <name val="Arial"/>
      <charset val="134"/>
    </font>
    <font>
      <sz val="12"/>
      <color indexed="8"/>
      <name val="Calibri"/>
      <charset val="1"/>
    </font>
    <font>
      <sz val="12"/>
      <name val="Arial"/>
      <charset val="134"/>
    </font>
    <font>
      <sz val="11"/>
      <color indexed="8"/>
      <name val="Cambria"/>
      <charset val="134"/>
    </font>
    <font>
      <b/>
      <sz val="11"/>
      <color indexed="63"/>
      <name val="Calibri"/>
      <charset val="1"/>
    </font>
    <font>
      <sz val="12"/>
      <name val="Times New Roman"/>
      <charset val="134"/>
    </font>
    <font>
      <sz val="8"/>
      <name val="Helv"/>
      <charset val="134"/>
    </font>
    <font>
      <b/>
      <i/>
      <sz val="8"/>
      <name val="Arial"/>
      <charset val="134"/>
    </font>
    <font>
      <b/>
      <sz val="9"/>
      <name val="Arial"/>
      <charset val="134"/>
    </font>
    <font>
      <b/>
      <sz val="8"/>
      <color indexed="8"/>
      <name val="Helv"/>
      <charset val="134"/>
    </font>
    <font>
      <sz val="9"/>
      <name val="Tms Rmn"/>
      <charset val="134"/>
    </font>
    <font>
      <b/>
      <sz val="18"/>
      <color indexed="56"/>
      <name val="Cambria"/>
      <charset val="1"/>
    </font>
    <font>
      <b/>
      <sz val="11"/>
      <color indexed="8"/>
      <name val="Calibri"/>
      <charset val="1"/>
    </font>
    <font>
      <sz val="11"/>
      <color indexed="10"/>
      <name val="Calibri"/>
      <charset val="1"/>
    </font>
  </fonts>
  <fills count="63">
    <fill>
      <patternFill patternType="none"/>
    </fill>
    <fill>
      <patternFill patternType="gray125"/>
    </fill>
    <fill>
      <patternFill patternType="solid">
        <fgColor theme="5" tint="0.599993896298105"/>
        <bgColor indexed="64"/>
      </patternFill>
    </fill>
    <fill>
      <patternFill patternType="solid">
        <fgColor theme="0"/>
        <bgColor indexed="64"/>
      </patternFill>
    </fill>
    <fill>
      <patternFill patternType="solid">
        <fgColor theme="7" tint="0.599993896298105"/>
        <bgColor indexed="64"/>
      </patternFill>
    </fill>
    <fill>
      <patternFill patternType="solid">
        <fgColor rgb="FFFFFF00"/>
        <bgColor indexed="64"/>
      </patternFill>
    </fill>
    <fill>
      <patternFill patternType="solid">
        <fgColor theme="3" tint="0.79998168889431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12"/>
        <bgColor indexed="12"/>
      </patternFill>
    </fill>
    <fill>
      <patternFill patternType="solid">
        <fgColor indexed="13"/>
        <bgColor indexed="13"/>
      </patternFill>
    </fill>
    <fill>
      <patternFill patternType="solid">
        <fgColor indexed="26"/>
        <bgColor indexed="64"/>
      </patternFill>
    </fill>
    <fill>
      <patternFill patternType="solid">
        <fgColor indexed="43"/>
        <bgColor indexed="64"/>
      </patternFill>
    </fill>
    <fill>
      <patternFill patternType="solid">
        <fgColor indexed="26"/>
        <bgColor indexed="9"/>
      </patternFill>
    </fill>
  </fills>
  <borders count="49">
    <border>
      <left/>
      <right/>
      <top/>
      <bottom/>
      <diagonal/>
    </border>
    <border>
      <left style="double">
        <color theme="0" tint="-0.499984740745262"/>
      </left>
      <right style="thin">
        <color theme="0" tint="-0.499984740745262"/>
      </right>
      <top style="double">
        <color theme="0" tint="-0.499984740745262"/>
      </top>
      <bottom style="double">
        <color theme="0" tint="-0.499984740745262"/>
      </bottom>
      <diagonal/>
    </border>
    <border>
      <left style="thin">
        <color theme="0" tint="-0.499984740745262"/>
      </left>
      <right/>
      <top style="double">
        <color theme="0" tint="-0.499984740745262"/>
      </top>
      <bottom style="double">
        <color theme="0" tint="-0.499984740745262"/>
      </bottom>
      <diagonal/>
    </border>
    <border>
      <left style="thin">
        <color theme="0" tint="-0.499984740745262"/>
      </left>
      <right style="thin">
        <color theme="0" tint="-0.499984740745262"/>
      </right>
      <top style="double">
        <color theme="0" tint="-0.499984740745262"/>
      </top>
      <bottom style="double">
        <color theme="0" tint="-0.499984740745262"/>
      </bottom>
      <diagonal/>
    </border>
    <border>
      <left style="double">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double">
        <color theme="0" tint="-0.499984740745262"/>
      </left>
      <right style="thin">
        <color theme="0" tint="-0.499984740745262"/>
      </right>
      <top style="thin">
        <color theme="0" tint="-0.499984740745262"/>
      </top>
      <bottom style="double">
        <color theme="0" tint="-0.499984740745262"/>
      </bottom>
      <diagonal/>
    </border>
    <border>
      <left style="thin">
        <color theme="0" tint="-0.499984740745262"/>
      </left>
      <right style="thin">
        <color theme="0" tint="-0.499984740745262"/>
      </right>
      <top style="thin">
        <color theme="0" tint="-0.499984740745262"/>
      </top>
      <bottom style="double">
        <color theme="0" tint="-0.499984740745262"/>
      </bottom>
      <diagonal/>
    </border>
    <border>
      <left style="double">
        <color theme="0" tint="-0.499984740745262"/>
      </left>
      <right/>
      <top style="double">
        <color theme="0" tint="-0.499984740745262"/>
      </top>
      <bottom style="double">
        <color theme="0" tint="-0.499984740745262"/>
      </bottom>
      <diagonal/>
    </border>
    <border>
      <left/>
      <right style="thin">
        <color theme="0" tint="-0.499984740745262"/>
      </right>
      <top style="double">
        <color theme="0" tint="-0.499984740745262"/>
      </top>
      <bottom style="double">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thin">
        <color theme="0" tint="-0.499984740745262"/>
      </left>
      <right style="double">
        <color theme="0" tint="-0.499984740745262"/>
      </right>
      <top style="double">
        <color theme="0" tint="-0.499984740745262"/>
      </top>
      <bottom style="double">
        <color theme="0" tint="-0.499984740745262"/>
      </bottom>
      <diagonal/>
    </border>
    <border>
      <left style="thin">
        <color theme="0" tint="-0.499984740745262"/>
      </left>
      <right style="double">
        <color theme="0" tint="-0.499984740745262"/>
      </right>
      <top style="double">
        <color theme="0" tint="-0.499984740745262"/>
      </top>
      <bottom style="thin">
        <color theme="0" tint="-0.499984740745262"/>
      </bottom>
      <diagonal/>
    </border>
    <border>
      <left style="thin">
        <color theme="0" tint="-0.499984740745262"/>
      </left>
      <right style="double">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style="double">
        <color theme="0" tint="-0.499984740745262"/>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double">
        <color theme="0" tint="-0.499984740745262"/>
      </left>
      <right style="thin">
        <color auto="1"/>
      </right>
      <top style="thin">
        <color theme="0" tint="-0.499984740745262"/>
      </top>
      <bottom style="double">
        <color theme="0" tint="-0.499984740745262"/>
      </bottom>
      <diagonal/>
    </border>
    <border>
      <left style="thin">
        <color theme="0" tint="-0.499984740745262"/>
      </left>
      <right style="double">
        <color auto="1"/>
      </right>
      <top style="double">
        <color theme="0" tint="-0.499984740745262"/>
      </top>
      <bottom style="thin">
        <color theme="0" tint="-0.499984740745262"/>
      </bottom>
      <diagonal/>
    </border>
    <border>
      <left style="double">
        <color auto="1"/>
      </left>
      <right/>
      <top/>
      <bottom/>
      <diagonal/>
    </border>
    <border>
      <left style="thin">
        <color theme="0" tint="-0.499984740745262"/>
      </left>
      <right style="double">
        <color auto="1"/>
      </right>
      <top style="thin">
        <color theme="0" tint="-0.499984740745262"/>
      </top>
      <bottom style="thin">
        <color theme="0" tint="-0.499984740745262"/>
      </bottom>
      <diagonal/>
    </border>
    <border>
      <left style="double">
        <color theme="0" tint="-0.499984740745262"/>
      </left>
      <right/>
      <top/>
      <bottom/>
      <diagonal/>
    </border>
    <border>
      <left style="thin">
        <color theme="0" tint="-0.499984740745262"/>
      </left>
      <right style="double">
        <color theme="0" tint="-0.499984740745262"/>
      </right>
      <top style="thin">
        <color theme="0" tint="-0.499984740745262"/>
      </top>
      <bottom style="double">
        <color theme="0" tint="-0.499984740745262"/>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auto="1"/>
      </top>
      <bottom style="medium">
        <color auto="1"/>
      </bottom>
      <diagonal/>
    </border>
    <border>
      <left/>
      <right/>
      <top style="thin">
        <color auto="1"/>
      </top>
      <bottom style="thin">
        <color auto="1"/>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hair">
        <color auto="1"/>
      </left>
      <right style="hair">
        <color auto="1"/>
      </right>
      <top style="thin">
        <color auto="1"/>
      </top>
      <bottom/>
      <diagonal/>
    </border>
    <border>
      <left style="hair">
        <color auto="1"/>
      </left>
      <right style="hair">
        <color auto="1"/>
      </right>
      <top style="double">
        <color auto="1"/>
      </top>
      <bottom/>
      <diagonal/>
    </border>
    <border>
      <left/>
      <right style="thin">
        <color indexed="8"/>
      </right>
      <top/>
      <bottom/>
      <diagonal/>
    </border>
    <border>
      <left/>
      <right/>
      <top style="thin">
        <color indexed="62"/>
      </top>
      <bottom style="double">
        <color indexed="62"/>
      </bottom>
      <diagonal/>
    </border>
  </borders>
  <cellStyleXfs count="2734">
    <xf numFmtId="0" fontId="0" fillId="0" borderId="0"/>
    <xf numFmtId="176" fontId="0" fillId="0" borderId="0" applyFont="0" applyFill="0" applyBorder="0" applyAlignment="0" applyProtection="0"/>
    <xf numFmtId="177" fontId="9" fillId="0" borderId="0" applyFont="0" applyFill="0" applyBorder="0" applyAlignment="0" applyProtection="0">
      <alignment vertical="center"/>
    </xf>
    <xf numFmtId="9" fontId="9" fillId="0" borderId="0" applyFont="0" applyFill="0" applyBorder="0" applyAlignment="0" applyProtection="0">
      <alignment vertical="center"/>
    </xf>
    <xf numFmtId="178" fontId="9" fillId="0" borderId="0" applyFont="0" applyFill="0" applyBorder="0" applyAlignment="0" applyProtection="0">
      <alignment vertical="center"/>
    </xf>
    <xf numFmtId="179" fontId="9" fillId="0" borderId="0" applyFont="0" applyFill="0" applyBorder="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9" fillId="7" borderId="25" applyNumberFormat="0" applyFont="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26" applyNumberFormat="0" applyFill="0" applyAlignment="0" applyProtection="0">
      <alignment vertical="center"/>
    </xf>
    <xf numFmtId="0" fontId="16" fillId="0" borderId="26" applyNumberFormat="0" applyFill="0" applyAlignment="0" applyProtection="0">
      <alignment vertical="center"/>
    </xf>
    <xf numFmtId="0" fontId="17" fillId="0" borderId="27" applyNumberFormat="0" applyFill="0" applyAlignment="0" applyProtection="0">
      <alignment vertical="center"/>
    </xf>
    <xf numFmtId="0" fontId="17" fillId="0" borderId="0" applyNumberFormat="0" applyFill="0" applyBorder="0" applyAlignment="0" applyProtection="0">
      <alignment vertical="center"/>
    </xf>
    <xf numFmtId="0" fontId="18" fillId="8" borderId="28" applyNumberFormat="0" applyAlignment="0" applyProtection="0">
      <alignment vertical="center"/>
    </xf>
    <xf numFmtId="0" fontId="19" fillId="9" borderId="29" applyNumberFormat="0" applyAlignment="0" applyProtection="0">
      <alignment vertical="center"/>
    </xf>
    <xf numFmtId="0" fontId="20" fillId="9" borderId="28" applyNumberFormat="0" applyAlignment="0" applyProtection="0">
      <alignment vertical="center"/>
    </xf>
    <xf numFmtId="0" fontId="21" fillId="10" borderId="30" applyNumberFormat="0" applyAlignment="0" applyProtection="0">
      <alignment vertical="center"/>
    </xf>
    <xf numFmtId="0" fontId="22" fillId="0" borderId="31" applyNumberFormat="0" applyFill="0" applyAlignment="0" applyProtection="0">
      <alignment vertical="center"/>
    </xf>
    <xf numFmtId="0" fontId="23" fillId="0" borderId="32" applyNumberFormat="0" applyFill="0" applyAlignment="0" applyProtection="0">
      <alignment vertical="center"/>
    </xf>
    <xf numFmtId="0" fontId="24" fillId="11" borderId="0" applyNumberFormat="0" applyBorder="0" applyAlignment="0" applyProtection="0">
      <alignment vertical="center"/>
    </xf>
    <xf numFmtId="0" fontId="25" fillId="12" borderId="0" applyNumberFormat="0" applyBorder="0" applyAlignment="0" applyProtection="0">
      <alignment vertical="center"/>
    </xf>
    <xf numFmtId="0" fontId="26" fillId="13" borderId="0" applyNumberFormat="0" applyBorder="0" applyAlignment="0" applyProtection="0">
      <alignment vertical="center"/>
    </xf>
    <xf numFmtId="0" fontId="27" fillId="14" borderId="0" applyNumberFormat="0" applyBorder="0" applyAlignment="0" applyProtection="0">
      <alignment vertical="center"/>
    </xf>
    <xf numFmtId="0" fontId="28" fillId="15" borderId="0" applyNumberFormat="0" applyBorder="0" applyAlignment="0" applyProtection="0">
      <alignment vertical="center"/>
    </xf>
    <xf numFmtId="0" fontId="28" fillId="16" borderId="0" applyNumberFormat="0" applyBorder="0" applyAlignment="0" applyProtection="0">
      <alignment vertical="center"/>
    </xf>
    <xf numFmtId="0" fontId="27" fillId="17" borderId="0" applyNumberFormat="0" applyBorder="0" applyAlignment="0" applyProtection="0">
      <alignment vertical="center"/>
    </xf>
    <xf numFmtId="0" fontId="27"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7" fillId="21" borderId="0" applyNumberFormat="0" applyBorder="0" applyAlignment="0" applyProtection="0">
      <alignment vertical="center"/>
    </xf>
    <xf numFmtId="0" fontId="27"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8" fillId="27" borderId="0" applyNumberFormat="0" applyBorder="0" applyAlignment="0" applyProtection="0">
      <alignment vertical="center"/>
    </xf>
    <xf numFmtId="0" fontId="28"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8" fillId="31" borderId="0" applyNumberFormat="0" applyBorder="0" applyAlignment="0" applyProtection="0">
      <alignment vertical="center"/>
    </xf>
    <xf numFmtId="0" fontId="28" fillId="32" borderId="0" applyNumberFormat="0" applyBorder="0" applyAlignment="0" applyProtection="0">
      <alignment vertical="center"/>
    </xf>
    <xf numFmtId="0" fontId="27" fillId="33" borderId="0" applyNumberFormat="0" applyBorder="0" applyAlignment="0" applyProtection="0">
      <alignment vertical="center"/>
    </xf>
    <xf numFmtId="0" fontId="27" fillId="34"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27" fillId="37" borderId="0" applyNumberFormat="0" applyBorder="0" applyAlignment="0" applyProtection="0">
      <alignment vertical="center"/>
    </xf>
    <xf numFmtId="180" fontId="29" fillId="0" borderId="0">
      <alignment horizontal="centerContinuous"/>
    </xf>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8"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39"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0"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2"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3"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5"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6"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1"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4"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0" fillId="47"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5"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1"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2"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3"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54"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49"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0"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1" fillId="55"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3" fillId="0" borderId="0" applyFill="0" applyBorder="0" applyAlignment="0"/>
    <xf numFmtId="181" fontId="33" fillId="0" borderId="0" applyFill="0" applyBorder="0" applyAlignment="0"/>
    <xf numFmtId="0" fontId="33" fillId="0" borderId="0" applyFill="0" applyBorder="0" applyAlignment="0"/>
    <xf numFmtId="0" fontId="33" fillId="0" borderId="0" applyFill="0" applyBorder="0" applyAlignment="0"/>
    <xf numFmtId="0" fontId="33" fillId="0" borderId="0" applyFill="0" applyBorder="0" applyAlignment="0"/>
    <xf numFmtId="182" fontId="8" fillId="0" borderId="0" applyFill="0" applyBorder="0" applyAlignment="0"/>
    <xf numFmtId="183" fontId="8" fillId="0" borderId="0" applyFill="0" applyBorder="0" applyAlignment="0"/>
    <xf numFmtId="184" fontId="8" fillId="0" borderId="0" applyFill="0" applyBorder="0" applyAlignment="0"/>
    <xf numFmtId="185" fontId="8" fillId="0" borderId="0" applyFill="0" applyBorder="0" applyAlignment="0"/>
    <xf numFmtId="186" fontId="8" fillId="0" borderId="0" applyFill="0" applyBorder="0" applyAlignment="0"/>
    <xf numFmtId="187" fontId="8" fillId="0" borderId="0" applyFill="0" applyBorder="0" applyAlignment="0"/>
    <xf numFmtId="182" fontId="8" fillId="0" borderId="0" applyFill="0" applyBorder="0" applyAlignment="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4" fillId="56" borderId="33"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5" fillId="57" borderId="34" applyNumberFormat="0" applyAlignment="0" applyProtection="0"/>
    <xf numFmtId="0" fontId="36" fillId="0" borderId="0"/>
    <xf numFmtId="0" fontId="36" fillId="0" borderId="0"/>
    <xf numFmtId="0" fontId="36" fillId="0" borderId="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88" fontId="8" fillId="0" borderId="0" applyFont="0" applyFill="0" applyBorder="0" applyAlignment="0" applyProtection="0"/>
    <xf numFmtId="41" fontId="0" fillId="0" borderId="0" applyFont="0" applyFill="0" applyBorder="0" applyAlignment="0" applyProtection="0"/>
    <xf numFmtId="188" fontId="8" fillId="0" borderId="0" applyFont="0" applyFill="0" applyBorder="0" applyAlignment="0" applyProtection="0"/>
    <xf numFmtId="188" fontId="8" fillId="0" borderId="0" applyFont="0" applyFill="0" applyBorder="0" applyAlignment="0" applyProtection="0"/>
    <xf numFmtId="178" fontId="8" fillId="0" borderId="0" applyFont="0" applyFill="0" applyBorder="0" applyAlignment="0" applyProtection="0"/>
    <xf numFmtId="188" fontId="8" fillId="0" borderId="0" applyFont="0" applyFill="0" applyBorder="0" applyAlignment="0" applyProtection="0"/>
    <xf numFmtId="178" fontId="30" fillId="0" borderId="0" applyFont="0" applyFill="0" applyBorder="0" applyAlignment="0" applyProtection="0"/>
    <xf numFmtId="189" fontId="8"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90" fontId="8" fillId="0" borderId="0" applyFont="0" applyFill="0" applyBorder="0" applyAlignment="0" applyProtection="0"/>
    <xf numFmtId="178" fontId="8" fillId="0" borderId="0" applyFont="0" applyFill="0" applyBorder="0" applyAlignment="0" applyProtection="0"/>
    <xf numFmtId="190"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0" fillId="0" borderId="0" applyFont="0" applyFill="0" applyBorder="0" applyAlignment="0" applyProtection="0"/>
    <xf numFmtId="178" fontId="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90" fontId="8" fillId="0" borderId="0" applyFont="0" applyFill="0" applyBorder="0" applyAlignment="0" applyProtection="0"/>
    <xf numFmtId="178" fontId="8" fillId="0" borderId="0" applyFont="0" applyFill="0" applyBorder="0" applyAlignment="0" applyProtection="0"/>
    <xf numFmtId="190" fontId="8" fillId="0" borderId="0" applyFont="0" applyFill="0" applyBorder="0" applyAlignment="0" applyProtection="0"/>
    <xf numFmtId="190" fontId="8" fillId="0" borderId="0" applyFont="0" applyFill="0" applyBorder="0" applyAlignment="0" applyProtection="0"/>
    <xf numFmtId="41" fontId="37" fillId="0" borderId="0" applyFont="0" applyFill="0" applyBorder="0" applyAlignment="0" applyProtection="0"/>
    <xf numFmtId="190" fontId="8" fillId="0" borderId="0" applyFont="0" applyFill="0" applyBorder="0" applyAlignment="0" applyProtection="0"/>
    <xf numFmtId="41" fontId="37"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37" fillId="0" borderId="0" applyFont="0" applyFill="0" applyBorder="0" applyAlignment="0" applyProtection="0"/>
    <xf numFmtId="178" fontId="37"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91" fontId="8" fillId="0" borderId="0" applyFont="0" applyFill="0" applyBorder="0" applyAlignment="0" applyProtection="0"/>
    <xf numFmtId="178" fontId="8" fillId="0" borderId="0" applyFont="0" applyFill="0" applyBorder="0" applyAlignment="0" applyProtection="0"/>
    <xf numFmtId="191"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0"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8" fillId="0" borderId="0" applyFont="0" applyFill="0" applyBorder="0" applyAlignment="0" applyProtection="0"/>
    <xf numFmtId="178" fontId="39"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39"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78" fontId="8" fillId="0" borderId="0" applyFont="0" applyFill="0" applyBorder="0" applyAlignment="0" applyProtection="0"/>
    <xf numFmtId="18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92" fontId="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38" fillId="0" borderId="0" applyFont="0" applyFill="0" applyBorder="0" applyAlignment="0" applyProtection="0"/>
    <xf numFmtId="176" fontId="8" fillId="0" borderId="0" applyFont="0" applyFill="0" applyBorder="0" applyAlignment="0" applyProtection="0"/>
    <xf numFmtId="193" fontId="8" fillId="0" borderId="0" applyFont="0" applyFill="0" applyBorder="0" applyAlignment="0" applyProtection="0"/>
    <xf numFmtId="194" fontId="8" fillId="0" borderId="0" applyFont="0" applyFill="0" applyBorder="0" applyAlignment="0" applyProtection="0"/>
    <xf numFmtId="194" fontId="8" fillId="0" borderId="0" applyFont="0" applyFill="0" applyBorder="0" applyAlignment="0" applyProtection="0"/>
    <xf numFmtId="194" fontId="8" fillId="0" borderId="0" applyFont="0" applyFill="0" applyBorder="0" applyAlignment="0" applyProtection="0"/>
    <xf numFmtId="190" fontId="8" fillId="0" borderId="0" applyFont="0" applyFill="0" applyBorder="0" applyAlignment="0" applyProtection="0"/>
    <xf numFmtId="0" fontId="8" fillId="0" borderId="0" applyFont="0" applyFill="0" applyBorder="0" applyAlignment="0" applyProtection="0"/>
    <xf numFmtId="195" fontId="8" fillId="0" borderId="0" applyFont="0" applyFill="0" applyBorder="0" applyAlignment="0" applyProtection="0"/>
    <xf numFmtId="195" fontId="8" fillId="0" borderId="0" applyFont="0" applyFill="0" applyBorder="0" applyAlignment="0" applyProtection="0"/>
    <xf numFmtId="195" fontId="8" fillId="0" borderId="0" applyFont="0" applyFill="0" applyBorder="0" applyAlignment="0" applyProtection="0"/>
    <xf numFmtId="0"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7"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37"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9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0" fontId="8" fillId="0" borderId="0" applyFont="0" applyFill="0" applyBorder="0" applyAlignment="0" applyProtection="0"/>
    <xf numFmtId="192" fontId="0" fillId="0" borderId="0" applyFont="0" applyFill="0" applyBorder="0" applyAlignment="0" applyProtection="0"/>
    <xf numFmtId="0"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76" fontId="0" fillId="0" borderId="0" applyFont="0" applyFill="0" applyBorder="0" applyAlignment="0" applyProtection="0"/>
    <xf numFmtId="176"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7"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92" fontId="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176" fontId="40" fillId="0" borderId="0" applyFont="0" applyFill="0" applyBorder="0" applyAlignment="0" applyProtection="0"/>
    <xf numFmtId="176" fontId="8" fillId="0" borderId="0" applyFont="0" applyFill="0" applyBorder="0" applyAlignment="0" applyProtection="0"/>
    <xf numFmtId="192" fontId="0" fillId="0" borderId="0" applyFont="0" applyFill="0" applyBorder="0" applyAlignment="0" applyProtection="0"/>
    <xf numFmtId="176" fontId="40" fillId="0" borderId="0" applyFont="0" applyFill="0" applyBorder="0" applyAlignment="0" applyProtection="0"/>
    <xf numFmtId="176" fontId="40" fillId="0" borderId="0" applyFont="0" applyFill="0" applyBorder="0" applyAlignment="0" applyProtection="0"/>
    <xf numFmtId="176" fontId="8" fillId="0" borderId="0" applyFont="0" applyFill="0" applyBorder="0" applyAlignment="0" applyProtection="0"/>
    <xf numFmtId="176" fontId="40"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8" fillId="0" borderId="0" applyFont="0" applyFill="0" applyBorder="0" applyAlignment="0" applyProtection="0"/>
    <xf numFmtId="176" fontId="30" fillId="0" borderId="0" applyFont="0" applyFill="0" applyBorder="0" applyAlignment="0" applyProtection="0"/>
    <xf numFmtId="176" fontId="8" fillId="0" borderId="0" applyFont="0" applyFill="0" applyBorder="0" applyAlignment="0" applyProtection="0"/>
    <xf numFmtId="3" fontId="41" fillId="0" borderId="0" applyFont="0" applyFill="0" applyBorder="0" applyAlignment="0" applyProtection="0"/>
    <xf numFmtId="3" fontId="41" fillId="0" borderId="0" applyFont="0" applyFill="0" applyBorder="0" applyAlignment="0" applyProtection="0"/>
    <xf numFmtId="3" fontId="41" fillId="0" borderId="0" applyFont="0" applyFill="0" applyBorder="0" applyAlignment="0" applyProtection="0"/>
    <xf numFmtId="3" fontId="41" fillId="0" borderId="0" applyFont="0" applyFill="0" applyBorder="0" applyAlignment="0" applyProtection="0"/>
    <xf numFmtId="3" fontId="41" fillId="0" borderId="0" applyFont="0" applyFill="0" applyBorder="0" applyAlignment="0" applyProtection="0"/>
    <xf numFmtId="3" fontId="41" fillId="0" borderId="0" applyFont="0" applyFill="0" applyBorder="0" applyAlignment="0" applyProtection="0"/>
    <xf numFmtId="3" fontId="41" fillId="0" borderId="0" applyFont="0" applyFill="0" applyBorder="0" applyAlignment="0" applyProtection="0"/>
    <xf numFmtId="0" fontId="42" fillId="0" borderId="0" applyNumberFormat="0" applyAlignment="0">
      <alignment horizontal="left"/>
    </xf>
    <xf numFmtId="0" fontId="36" fillId="0" borderId="0"/>
    <xf numFmtId="0" fontId="36" fillId="0" borderId="0"/>
    <xf numFmtId="197" fontId="8" fillId="0" borderId="24"/>
    <xf numFmtId="198" fontId="30" fillId="0" borderId="0" applyFont="0" applyFill="0" applyBorder="0" applyAlignment="0" applyProtection="0"/>
    <xf numFmtId="198" fontId="37" fillId="0" borderId="0" applyFont="0" applyFill="0" applyBorder="0" applyAlignment="0" applyProtection="0"/>
    <xf numFmtId="198" fontId="37" fillId="0" borderId="0" applyFont="0" applyFill="0" applyBorder="0" applyAlignment="0" applyProtection="0"/>
    <xf numFmtId="182" fontId="8" fillId="0" borderId="0" applyFont="0" applyFill="0" applyBorder="0" applyAlignment="0" applyProtection="0"/>
    <xf numFmtId="199" fontId="8"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0" fontId="41" fillId="0" borderId="0" applyFont="0" applyFill="0" applyBorder="0" applyAlignment="0" applyProtection="0"/>
    <xf numFmtId="201" fontId="43" fillId="0" borderId="0">
      <protection locked="0"/>
    </xf>
    <xf numFmtId="58" fontId="33" fillId="0" borderId="0" applyFill="0" applyBorder="0" applyAlignment="0"/>
    <xf numFmtId="202" fontId="44" fillId="0" borderId="0">
      <protection locked="0"/>
    </xf>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5" fillId="0" borderId="35"/>
    <xf numFmtId="0" fontId="46" fillId="58" borderId="0"/>
    <xf numFmtId="186" fontId="8" fillId="0" borderId="0" applyFill="0" applyBorder="0" applyAlignment="0"/>
    <xf numFmtId="182" fontId="8" fillId="0" borderId="0" applyFill="0" applyBorder="0" applyAlignment="0"/>
    <xf numFmtId="186" fontId="8" fillId="0" borderId="0" applyFill="0" applyBorder="0" applyAlignment="0"/>
    <xf numFmtId="187" fontId="8" fillId="0" borderId="0" applyFill="0" applyBorder="0" applyAlignment="0"/>
    <xf numFmtId="182" fontId="8" fillId="0" borderId="0" applyFill="0" applyBorder="0" applyAlignment="0"/>
    <xf numFmtId="0" fontId="47" fillId="0" borderId="0" applyNumberFormat="0" applyAlignment="0">
      <alignment horizontal="left"/>
    </xf>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9"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48" fillId="0" borderId="0" applyNumberFormat="0" applyFill="0" applyBorder="0" applyAlignment="0" applyProtection="0"/>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43"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0" fillId="0" borderId="0">
      <protection locked="0"/>
    </xf>
    <xf numFmtId="0" fontId="51" fillId="0" borderId="0">
      <protection locked="0"/>
    </xf>
    <xf numFmtId="0" fontId="51" fillId="0" borderId="0">
      <protection locked="0"/>
    </xf>
    <xf numFmtId="0" fontId="51" fillId="0" borderId="0">
      <protection locked="0"/>
    </xf>
    <xf numFmtId="0" fontId="51" fillId="0" borderId="0">
      <protection locked="0"/>
    </xf>
    <xf numFmtId="0" fontId="51" fillId="0" borderId="0">
      <protection locked="0"/>
    </xf>
    <xf numFmtId="0" fontId="51" fillId="0" borderId="0">
      <protection locked="0"/>
    </xf>
    <xf numFmtId="0" fontId="51" fillId="0" borderId="0">
      <protection locked="0"/>
    </xf>
    <xf numFmtId="0" fontId="51" fillId="0" borderId="0">
      <protection locked="0"/>
    </xf>
    <xf numFmtId="203" fontId="43" fillId="0" borderId="0">
      <protection locked="0"/>
    </xf>
    <xf numFmtId="0" fontId="52" fillId="0" borderId="36"/>
    <xf numFmtId="0" fontId="52" fillId="0" borderId="36"/>
    <xf numFmtId="0" fontId="52" fillId="0" borderId="35"/>
    <xf numFmtId="0" fontId="52" fillId="59" borderId="35"/>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3" fillId="40" borderId="0" applyNumberFormat="0" applyBorder="0" applyAlignment="0" applyProtection="0"/>
    <xf numFmtId="0" fontId="54" fillId="0" borderId="0" applyNumberFormat="0"/>
    <xf numFmtId="38" fontId="55" fillId="56" borderId="0" applyNumberFormat="0" applyBorder="0" applyAlignment="0" applyProtection="0"/>
    <xf numFmtId="0" fontId="56" fillId="0" borderId="37" applyNumberFormat="0" applyAlignment="0" applyProtection="0">
      <alignment horizontal="left" vertical="center"/>
    </xf>
    <xf numFmtId="0" fontId="56" fillId="0" borderId="38">
      <alignment horizontal="left" vertical="center"/>
    </xf>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7" fillId="0" borderId="39"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8" fillId="0" borderId="40"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41" applyNumberFormat="0" applyFill="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0" fontId="59" fillId="0" borderId="0" applyNumberFormat="0" applyFill="0" applyBorder="0" applyAlignment="0" applyProtection="0"/>
    <xf numFmtId="202" fontId="50" fillId="0" borderId="0">
      <protection locked="0"/>
    </xf>
    <xf numFmtId="202" fontId="50" fillId="0" borderId="0">
      <protection locked="0"/>
    </xf>
    <xf numFmtId="0" fontId="60" fillId="0" borderId="0" applyNumberFormat="0" applyFill="0" applyBorder="0" applyAlignment="0" applyProtection="0">
      <alignment vertical="top"/>
      <protection locked="0"/>
    </xf>
    <xf numFmtId="0" fontId="61" fillId="0" borderId="0" applyNumberFormat="0" applyFill="0" applyBorder="0" applyAlignment="0" applyProtection="0">
      <alignment vertical="top"/>
      <protection locked="0"/>
    </xf>
    <xf numFmtId="0" fontId="60"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xf numFmtId="10" fontId="55" fillId="60" borderId="24" applyNumberFormat="0" applyBorder="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0" fontId="63" fillId="43" borderId="33" applyNumberFormat="0" applyAlignment="0" applyProtection="0"/>
    <xf numFmtId="186" fontId="8" fillId="0" borderId="0" applyFill="0" applyBorder="0" applyAlignment="0"/>
    <xf numFmtId="182" fontId="8" fillId="0" borderId="0" applyFill="0" applyBorder="0" applyAlignment="0"/>
    <xf numFmtId="186" fontId="8" fillId="0" borderId="0" applyFill="0" applyBorder="0" applyAlignment="0"/>
    <xf numFmtId="187" fontId="8" fillId="0" borderId="0" applyFill="0" applyBorder="0" applyAlignment="0"/>
    <xf numFmtId="182" fontId="8" fillId="0" borderId="0" applyFill="0" applyBorder="0" applyAlignment="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0" fontId="64" fillId="0" borderId="42" applyNumberFormat="0" applyFill="0" applyAlignment="0" applyProtection="0"/>
    <xf numFmtId="204" fontId="8" fillId="0" borderId="0" applyFont="0" applyFill="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0" fontId="65" fillId="61" borderId="0" applyNumberFormat="0" applyBorder="0" applyAlignment="0" applyProtection="0"/>
    <xf numFmtId="37" fontId="66" fillId="0" borderId="0"/>
    <xf numFmtId="205" fontId="8" fillId="0" borderId="0"/>
    <xf numFmtId="205" fontId="8" fillId="0" borderId="0"/>
    <xf numFmtId="205" fontId="8" fillId="0" borderId="0"/>
    <xf numFmtId="205" fontId="8" fillId="0" borderId="0"/>
    <xf numFmtId="205" fontId="8" fillId="0" borderId="0"/>
    <xf numFmtId="0" fontId="8" fillId="0" borderId="0"/>
    <xf numFmtId="205" fontId="8" fillId="0" borderId="0"/>
    <xf numFmtId="205" fontId="8" fillId="0" borderId="0"/>
    <xf numFmtId="205" fontId="8" fillId="0" borderId="0"/>
    <xf numFmtId="205" fontId="8" fillId="0" borderId="0"/>
    <xf numFmtId="205" fontId="8" fillId="0" borderId="0"/>
    <xf numFmtId="205" fontId="8" fillId="0" borderId="0"/>
    <xf numFmtId="205" fontId="8" fillId="0" borderId="0"/>
    <xf numFmtId="205" fontId="8" fillId="0" borderId="0"/>
    <xf numFmtId="180" fontId="67" fillId="0" borderId="0"/>
    <xf numFmtId="180" fontId="68" fillId="0" borderId="0"/>
    <xf numFmtId="180" fontId="68" fillId="0" borderId="0"/>
    <xf numFmtId="0" fontId="0" fillId="0" borderId="0"/>
    <xf numFmtId="0" fontId="0" fillId="0" borderId="0"/>
    <xf numFmtId="0" fontId="8" fillId="0" borderId="0"/>
    <xf numFmtId="0" fontId="0" fillId="0" borderId="0"/>
    <xf numFmtId="0" fontId="40" fillId="0" borderId="0"/>
    <xf numFmtId="0" fontId="8" fillId="0" borderId="0"/>
    <xf numFmtId="0" fontId="8" fillId="0" borderId="0"/>
    <xf numFmtId="0" fontId="40" fillId="0" borderId="0"/>
    <xf numFmtId="0" fontId="8" fillId="0" borderId="0"/>
    <xf numFmtId="206" fontId="8" fillId="0" borderId="0"/>
    <xf numFmtId="0" fontId="0" fillId="0" borderId="0"/>
    <xf numFmtId="206" fontId="8" fillId="0" borderId="0"/>
    <xf numFmtId="0" fontId="37" fillId="0" borderId="0"/>
    <xf numFmtId="0" fontId="37" fillId="0" borderId="0"/>
    <xf numFmtId="0" fontId="37" fillId="0" borderId="0"/>
    <xf numFmtId="0" fontId="37" fillId="0" borderId="0"/>
    <xf numFmtId="0" fontId="37" fillId="0" borderId="0"/>
    <xf numFmtId="0" fontId="0" fillId="0" borderId="0"/>
    <xf numFmtId="0" fontId="0" fillId="0" borderId="0"/>
    <xf numFmtId="0" fontId="37" fillId="0" borderId="0"/>
    <xf numFmtId="0" fontId="37" fillId="0" borderId="0"/>
    <xf numFmtId="0" fontId="30"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69" fillId="0" borderId="0"/>
    <xf numFmtId="0" fontId="37" fillId="0" borderId="0"/>
    <xf numFmtId="0" fontId="37" fillId="0" borderId="0"/>
    <xf numFmtId="0" fontId="37" fillId="0" borderId="0"/>
    <xf numFmtId="0" fontId="37" fillId="0" borderId="0"/>
    <xf numFmtId="0" fontId="37" fillId="0" borderId="0"/>
    <xf numFmtId="0" fontId="37"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37" fillId="0" borderId="0"/>
    <xf numFmtId="0" fontId="0" fillId="0" borderId="0"/>
    <xf numFmtId="0" fontId="8" fillId="0" borderId="0"/>
    <xf numFmtId="0" fontId="8" fillId="0" borderId="0"/>
    <xf numFmtId="0" fontId="8" fillId="0" borderId="0"/>
    <xf numFmtId="0" fontId="8" fillId="0" borderId="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8" fillId="0" borderId="0"/>
    <xf numFmtId="0" fontId="8" fillId="0" borderId="0"/>
    <xf numFmtId="0" fontId="8" fillId="0" borderId="0"/>
    <xf numFmtId="0" fontId="8" fillId="0" borderId="0" applyProtection="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40" fillId="0" borderId="0"/>
    <xf numFmtId="0" fontId="8" fillId="0" borderId="0"/>
    <xf numFmtId="0" fontId="37" fillId="0" borderId="0"/>
    <xf numFmtId="0" fontId="8" fillId="0" borderId="0"/>
    <xf numFmtId="0" fontId="37" fillId="0" borderId="0"/>
    <xf numFmtId="0" fontId="8" fillId="0" borderId="0"/>
    <xf numFmtId="0" fontId="37" fillId="0" borderId="0"/>
    <xf numFmtId="0" fontId="30" fillId="0" borderId="0"/>
    <xf numFmtId="0" fontId="8" fillId="0" borderId="0"/>
    <xf numFmtId="0" fontId="37" fillId="0" borderId="0"/>
    <xf numFmtId="0" fontId="30" fillId="0" borderId="0"/>
    <xf numFmtId="0" fontId="37" fillId="0" borderId="0"/>
    <xf numFmtId="0" fontId="8" fillId="0" borderId="0"/>
    <xf numFmtId="0" fontId="37" fillId="0" borderId="0"/>
    <xf numFmtId="0" fontId="30" fillId="0" borderId="0"/>
    <xf numFmtId="0" fontId="8" fillId="0" borderId="0"/>
    <xf numFmtId="0" fontId="37" fillId="0" borderId="0"/>
    <xf numFmtId="0" fontId="8" fillId="0" borderId="0"/>
    <xf numFmtId="0" fontId="37" fillId="0" borderId="0"/>
    <xf numFmtId="0" fontId="30" fillId="0" borderId="0"/>
    <xf numFmtId="0" fontId="8" fillId="0" borderId="0"/>
    <xf numFmtId="0" fontId="40" fillId="0" borderId="0"/>
    <xf numFmtId="0" fontId="37" fillId="0" borderId="0"/>
    <xf numFmtId="0" fontId="37" fillId="0" borderId="0"/>
    <xf numFmtId="0" fontId="37" fillId="0" borderId="0"/>
    <xf numFmtId="0" fontId="37"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0" fillId="0" borderId="0"/>
    <xf numFmtId="0" fontId="30" fillId="0" borderId="0"/>
    <xf numFmtId="0" fontId="30" fillId="0" borderId="0"/>
    <xf numFmtId="0" fontId="30" fillId="0" borderId="0"/>
    <xf numFmtId="0" fontId="8" fillId="0" borderId="0"/>
    <xf numFmtId="0" fontId="30"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0" fillId="0" borderId="0"/>
    <xf numFmtId="0" fontId="0" fillId="0" borderId="0"/>
    <xf numFmtId="0" fontId="70" fillId="0" borderId="0"/>
    <xf numFmtId="0" fontId="8" fillId="0" borderId="0"/>
    <xf numFmtId="0" fontId="8" fillId="0" borderId="0"/>
    <xf numFmtId="0" fontId="8" fillId="0" borderId="0"/>
    <xf numFmtId="0" fontId="8" fillId="0" borderId="0"/>
    <xf numFmtId="0" fontId="37" fillId="0" borderId="0"/>
    <xf numFmtId="0" fontId="37" fillId="0" borderId="0"/>
    <xf numFmtId="0" fontId="3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0" fillId="0" borderId="0"/>
    <xf numFmtId="0" fontId="8" fillId="0" borderId="0"/>
    <xf numFmtId="0" fontId="8" fillId="0" borderId="0"/>
    <xf numFmtId="0" fontId="8" fillId="0" borderId="0"/>
    <xf numFmtId="0" fontId="33" fillId="0" borderId="0">
      <alignment vertical="top"/>
    </xf>
    <xf numFmtId="0" fontId="30" fillId="0" borderId="0"/>
    <xf numFmtId="0" fontId="30" fillId="0" borderId="0"/>
    <xf numFmtId="0" fontId="0" fillId="0" borderId="0"/>
    <xf numFmtId="0" fontId="0" fillId="0" borderId="0"/>
    <xf numFmtId="0" fontId="8" fillId="0" borderId="0"/>
    <xf numFmtId="0" fontId="8" fillId="0" borderId="0"/>
    <xf numFmtId="0" fontId="8" fillId="0" borderId="0"/>
    <xf numFmtId="0" fontId="38" fillId="0" borderId="0"/>
    <xf numFmtId="0" fontId="8" fillId="0" borderId="0"/>
    <xf numFmtId="0" fontId="8" fillId="0" borderId="0"/>
    <xf numFmtId="0" fontId="8" fillId="0" borderId="0"/>
    <xf numFmtId="0" fontId="8" fillId="0" borderId="0"/>
    <xf numFmtId="0" fontId="8" fillId="0" borderId="0"/>
    <xf numFmtId="0" fontId="8" fillId="0" borderId="0"/>
    <xf numFmtId="0" fontId="33" fillId="0" borderId="0">
      <alignment vertical="top"/>
    </xf>
    <xf numFmtId="0" fontId="33" fillId="0" borderId="0">
      <alignment vertical="top"/>
    </xf>
    <xf numFmtId="0" fontId="30" fillId="0" borderId="0"/>
    <xf numFmtId="207" fontId="71" fillId="0" borderId="0"/>
    <xf numFmtId="0" fontId="38" fillId="0" borderId="0"/>
    <xf numFmtId="0" fontId="38" fillId="0" borderId="0"/>
    <xf numFmtId="0" fontId="8" fillId="0" borderId="0"/>
    <xf numFmtId="0" fontId="30" fillId="0" borderId="0"/>
    <xf numFmtId="0" fontId="30" fillId="0" borderId="0"/>
    <xf numFmtId="0" fontId="30" fillId="0" borderId="0"/>
    <xf numFmtId="0" fontId="38" fillId="0" borderId="0"/>
    <xf numFmtId="0" fontId="30" fillId="0" borderId="0"/>
    <xf numFmtId="0" fontId="30" fillId="0" borderId="0"/>
    <xf numFmtId="0" fontId="8" fillId="0" borderId="0"/>
    <xf numFmtId="0" fontId="30"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8" fillId="0" borderId="0"/>
    <xf numFmtId="0" fontId="8" fillId="0" borderId="0"/>
    <xf numFmtId="0" fontId="8" fillId="0" borderId="0"/>
    <xf numFmtId="0" fontId="8" fillId="0" borderId="0"/>
    <xf numFmtId="0" fontId="8" fillId="0" borderId="0" applyNumberFormat="0" applyFont="0" applyFill="0" applyAlignment="0" applyProtection="0"/>
    <xf numFmtId="0" fontId="8" fillId="0" borderId="0"/>
    <xf numFmtId="0" fontId="37" fillId="0" borderId="0"/>
    <xf numFmtId="0" fontId="37" fillId="0" borderId="0"/>
    <xf numFmtId="0" fontId="37" fillId="0" borderId="0"/>
    <xf numFmtId="0" fontId="37" fillId="0" borderId="0"/>
    <xf numFmtId="0" fontId="68" fillId="0" borderId="0"/>
    <xf numFmtId="0" fontId="6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93" fontId="68" fillId="0" borderId="0"/>
    <xf numFmtId="0" fontId="68" fillId="0" borderId="0"/>
    <xf numFmtId="208" fontId="68" fillId="0" borderId="0"/>
    <xf numFmtId="209" fontId="68" fillId="0" borderId="0"/>
    <xf numFmtId="0" fontId="68" fillId="0" borderId="0"/>
    <xf numFmtId="210" fontId="68" fillId="0" borderId="0"/>
    <xf numFmtId="210" fontId="68" fillId="0" borderId="0"/>
    <xf numFmtId="210" fontId="68" fillId="0" borderId="0"/>
    <xf numFmtId="208" fontId="68" fillId="0" borderId="0"/>
    <xf numFmtId="0" fontId="68" fillId="0" borderId="0"/>
    <xf numFmtId="0" fontId="8" fillId="0" borderId="0"/>
    <xf numFmtId="193" fontId="68" fillId="0" borderId="0"/>
    <xf numFmtId="0" fontId="8"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30" fillId="0" borderId="0"/>
    <xf numFmtId="0" fontId="8" fillId="0" borderId="0"/>
    <xf numFmtId="0" fontId="30" fillId="0" borderId="0"/>
    <xf numFmtId="0" fontId="71"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1" fillId="0" borderId="0"/>
    <xf numFmtId="0" fontId="8" fillId="0" borderId="0"/>
    <xf numFmtId="0" fontId="37" fillId="0" borderId="0"/>
    <xf numFmtId="0" fontId="37" fillId="0" borderId="0"/>
    <xf numFmtId="0" fontId="8" fillId="0" borderId="0"/>
    <xf numFmtId="0" fontId="37" fillId="0" borderId="0"/>
    <xf numFmtId="0" fontId="37" fillId="0" borderId="0"/>
    <xf numFmtId="0" fontId="7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211" fontId="6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68" fillId="0" borderId="0"/>
    <xf numFmtId="0" fontId="68" fillId="0" borderId="0"/>
    <xf numFmtId="0" fontId="68" fillId="0" borderId="0"/>
    <xf numFmtId="0" fontId="68" fillId="0" borderId="0"/>
    <xf numFmtId="210" fontId="68" fillId="0" borderId="0"/>
    <xf numFmtId="210" fontId="68" fillId="0" borderId="0"/>
    <xf numFmtId="210" fontId="68" fillId="0" borderId="0"/>
    <xf numFmtId="210" fontId="68" fillId="0" borderId="0"/>
    <xf numFmtId="212" fontId="6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0" fillId="0" borderId="0"/>
    <xf numFmtId="0" fontId="30" fillId="0" borderId="0"/>
    <xf numFmtId="0" fontId="72" fillId="0" borderId="0"/>
    <xf numFmtId="0" fontId="72" fillId="0" borderId="0"/>
    <xf numFmtId="0" fontId="0" fillId="0" borderId="0"/>
    <xf numFmtId="0" fontId="72" fillId="0" borderId="0"/>
    <xf numFmtId="0" fontId="72" fillId="0" borderId="0"/>
    <xf numFmtId="0" fontId="0" fillId="0" borderId="0"/>
    <xf numFmtId="0" fontId="72" fillId="0" borderId="0"/>
    <xf numFmtId="0" fontId="8" fillId="0" borderId="0"/>
    <xf numFmtId="0" fontId="8" fillId="0" borderId="0"/>
    <xf numFmtId="0" fontId="72" fillId="0" borderId="0"/>
    <xf numFmtId="0" fontId="72" fillId="0" borderId="0"/>
    <xf numFmtId="0" fontId="72" fillId="0" borderId="0"/>
    <xf numFmtId="0" fontId="72" fillId="0" borderId="0"/>
    <xf numFmtId="0" fontId="30" fillId="0" borderId="0"/>
    <xf numFmtId="0" fontId="8" fillId="0" borderId="0"/>
    <xf numFmtId="0" fontId="0" fillId="0" borderId="0"/>
    <xf numFmtId="0" fontId="8" fillId="0" borderId="0"/>
    <xf numFmtId="0" fontId="8" fillId="0" borderId="0"/>
    <xf numFmtId="0" fontId="8" fillId="0" borderId="0"/>
    <xf numFmtId="0" fontId="8" fillId="0" borderId="0"/>
    <xf numFmtId="0" fontId="6" fillId="0" borderId="0"/>
    <xf numFmtId="0" fontId="30" fillId="0" borderId="0"/>
    <xf numFmtId="0" fontId="0" fillId="0" borderId="0"/>
    <xf numFmtId="0" fontId="0" fillId="0" borderId="0"/>
    <xf numFmtId="0" fontId="8" fillId="0" borderId="0"/>
    <xf numFmtId="0" fontId="8" fillId="0" borderId="0"/>
    <xf numFmtId="0" fontId="30" fillId="0" borderId="0"/>
    <xf numFmtId="0" fontId="0" fillId="0" borderId="0"/>
    <xf numFmtId="0" fontId="0" fillId="0" borderId="0"/>
    <xf numFmtId="0" fontId="8" fillId="0" borderId="0"/>
    <xf numFmtId="0" fontId="8" fillId="0" borderId="0"/>
    <xf numFmtId="0" fontId="33" fillId="0" borderId="0">
      <alignment vertical="top"/>
    </xf>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37" fillId="0" borderId="0"/>
    <xf numFmtId="0" fontId="0" fillId="0" borderId="0"/>
    <xf numFmtId="0" fontId="0" fillId="0" borderId="0"/>
    <xf numFmtId="0" fontId="0" fillId="0" borderId="0"/>
    <xf numFmtId="0" fontId="37" fillId="0" borderId="0"/>
    <xf numFmtId="0" fontId="37" fillId="0" borderId="0"/>
    <xf numFmtId="0" fontId="8" fillId="0" borderId="0"/>
    <xf numFmtId="0" fontId="8" fillId="0" borderId="0"/>
    <xf numFmtId="0" fontId="0" fillId="0" borderId="0"/>
    <xf numFmtId="0" fontId="0" fillId="0" borderId="0"/>
    <xf numFmtId="0" fontId="8" fillId="0" borderId="0"/>
    <xf numFmtId="0" fontId="37" fillId="0" borderId="0"/>
    <xf numFmtId="0" fontId="8" fillId="0" borderId="0"/>
    <xf numFmtId="0" fontId="0" fillId="0" borderId="0"/>
    <xf numFmtId="0" fontId="0" fillId="0" borderId="0"/>
    <xf numFmtId="0" fontId="37" fillId="0" borderId="0"/>
    <xf numFmtId="0" fontId="37" fillId="0" borderId="0"/>
    <xf numFmtId="0" fontId="8" fillId="0" borderId="0"/>
    <xf numFmtId="0" fontId="37" fillId="0" borderId="0"/>
    <xf numFmtId="0" fontId="0" fillId="0" borderId="0"/>
    <xf numFmtId="0" fontId="37" fillId="0" borderId="0"/>
    <xf numFmtId="0" fontId="37"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207" fontId="71" fillId="0" borderId="0"/>
    <xf numFmtId="0" fontId="8" fillId="0" borderId="0"/>
    <xf numFmtId="207" fontId="7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37" fillId="0" borderId="0"/>
    <xf numFmtId="0" fontId="0" fillId="0" borderId="0"/>
    <xf numFmtId="0" fontId="37" fillId="0" borderId="0"/>
    <xf numFmtId="0" fontId="37" fillId="0" borderId="0"/>
    <xf numFmtId="0" fontId="29" fillId="0" borderId="0"/>
    <xf numFmtId="0" fontId="0" fillId="0" borderId="0"/>
    <xf numFmtId="0" fontId="29"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8" fillId="0" borderId="0"/>
    <xf numFmtId="0" fontId="8" fillId="0" borderId="0"/>
    <xf numFmtId="0" fontId="0" fillId="0" borderId="0"/>
    <xf numFmtId="0" fontId="37" fillId="0" borderId="0"/>
    <xf numFmtId="0" fontId="8" fillId="0" borderId="0"/>
    <xf numFmtId="0" fontId="8" fillId="0" borderId="0"/>
    <xf numFmtId="0" fontId="0" fillId="0" borderId="0"/>
    <xf numFmtId="0" fontId="37" fillId="0" borderId="0"/>
    <xf numFmtId="0" fontId="37" fillId="0" borderId="0"/>
    <xf numFmtId="0" fontId="8" fillId="0" borderId="0"/>
    <xf numFmtId="0" fontId="0" fillId="0" borderId="0"/>
    <xf numFmtId="0" fontId="8" fillId="0" borderId="0"/>
    <xf numFmtId="0" fontId="8" fillId="0" borderId="0"/>
    <xf numFmtId="0" fontId="8" fillId="0" borderId="0"/>
    <xf numFmtId="0" fontId="8" fillId="0" borderId="0"/>
    <xf numFmtId="0" fontId="8" fillId="0" borderId="0"/>
    <xf numFmtId="0" fontId="8" fillId="0" borderId="0"/>
    <xf numFmtId="0" fontId="37" fillId="0" borderId="0"/>
    <xf numFmtId="0" fontId="8" fillId="0" borderId="0"/>
    <xf numFmtId="0" fontId="8" fillId="0" borderId="0"/>
    <xf numFmtId="0" fontId="8" fillId="0" borderId="0"/>
    <xf numFmtId="0" fontId="8" fillId="0" borderId="0"/>
    <xf numFmtId="0" fontId="8" fillId="0" borderId="0"/>
    <xf numFmtId="0" fontId="8" fillId="0" borderId="0"/>
    <xf numFmtId="0" fontId="37" fillId="0" borderId="0"/>
    <xf numFmtId="0" fontId="37" fillId="0" borderId="0"/>
    <xf numFmtId="0" fontId="8" fillId="0" borderId="0"/>
    <xf numFmtId="0" fontId="8" fillId="0" borderId="0"/>
    <xf numFmtId="0" fontId="8" fillId="0" borderId="0"/>
    <xf numFmtId="0" fontId="8" fillId="0" borderId="0"/>
    <xf numFmtId="0" fontId="33" fillId="0" borderId="0">
      <alignment vertical="top"/>
    </xf>
    <xf numFmtId="0" fontId="8" fillId="0" borderId="0"/>
    <xf numFmtId="0" fontId="0" fillId="0" borderId="0"/>
    <xf numFmtId="0" fontId="8" fillId="0" borderId="0"/>
    <xf numFmtId="0" fontId="8" fillId="0" borderId="0"/>
    <xf numFmtId="0" fontId="0" fillId="0" borderId="0"/>
    <xf numFmtId="0" fontId="0" fillId="0" borderId="0"/>
    <xf numFmtId="0" fontId="8" fillId="0" borderId="0"/>
    <xf numFmtId="0" fontId="8" fillId="0" borderId="0"/>
    <xf numFmtId="0" fontId="0" fillId="0" borderId="0"/>
    <xf numFmtId="0" fontId="8" fillId="0" borderId="0"/>
    <xf numFmtId="0" fontId="0" fillId="0" borderId="0"/>
    <xf numFmtId="0" fontId="8" fillId="0" borderId="0"/>
    <xf numFmtId="0" fontId="37" fillId="0" borderId="0"/>
    <xf numFmtId="0" fontId="8" fillId="0" borderId="0"/>
    <xf numFmtId="0" fontId="8" fillId="0" borderId="0"/>
    <xf numFmtId="0" fontId="37" fillId="0" borderId="0"/>
    <xf numFmtId="0" fontId="37"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30" fillId="0" borderId="0"/>
    <xf numFmtId="0" fontId="8" fillId="0" borderId="0"/>
    <xf numFmtId="0" fontId="8" fillId="0" borderId="0"/>
    <xf numFmtId="0" fontId="8" fillId="0" borderId="0"/>
    <xf numFmtId="0" fontId="8" fillId="0" borderId="0"/>
    <xf numFmtId="0" fontId="37" fillId="0" borderId="0"/>
    <xf numFmtId="0" fontId="8" fillId="0" borderId="0"/>
    <xf numFmtId="0" fontId="37" fillId="0" borderId="0"/>
    <xf numFmtId="0" fontId="37" fillId="0" borderId="0"/>
    <xf numFmtId="0" fontId="37" fillId="0" borderId="0"/>
    <xf numFmtId="0" fontId="8" fillId="0" borderId="0"/>
    <xf numFmtId="0" fontId="8" fillId="0" borderId="0"/>
    <xf numFmtId="0" fontId="37" fillId="0" borderId="0"/>
    <xf numFmtId="0" fontId="37" fillId="0" borderId="0"/>
    <xf numFmtId="0" fontId="37" fillId="0" borderId="0"/>
    <xf numFmtId="0" fontId="8" fillId="0" borderId="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8" fillId="0" borderId="0"/>
    <xf numFmtId="0" fontId="8" fillId="0" borderId="0"/>
    <xf numFmtId="0" fontId="0" fillId="0" borderId="0"/>
    <xf numFmtId="0" fontId="8" fillId="0" borderId="0"/>
    <xf numFmtId="0" fontId="37" fillId="0" borderId="0"/>
    <xf numFmtId="0" fontId="0" fillId="0" borderId="0"/>
    <xf numFmtId="0" fontId="37" fillId="0" borderId="0"/>
    <xf numFmtId="0" fontId="37" fillId="0" borderId="0"/>
    <xf numFmtId="0" fontId="8" fillId="0" borderId="0"/>
    <xf numFmtId="0" fontId="0" fillId="0" borderId="0"/>
    <xf numFmtId="0" fontId="8" fillId="0" borderId="0"/>
    <xf numFmtId="0" fontId="8" fillId="0" borderId="0"/>
    <xf numFmtId="0" fontId="0" fillId="0" borderId="0"/>
    <xf numFmtId="0" fontId="8" fillId="0" borderId="0"/>
    <xf numFmtId="0" fontId="8" fillId="0" borderId="0"/>
    <xf numFmtId="0" fontId="0" fillId="0" borderId="0"/>
    <xf numFmtId="0" fontId="8" fillId="0" borderId="0"/>
    <xf numFmtId="0" fontId="37" fillId="0" borderId="0"/>
    <xf numFmtId="0" fontId="0" fillId="0" borderId="0"/>
    <xf numFmtId="0" fontId="37" fillId="0" borderId="0"/>
    <xf numFmtId="0" fontId="37" fillId="0" borderId="0"/>
    <xf numFmtId="0" fontId="8" fillId="0" borderId="0"/>
    <xf numFmtId="0" fontId="0" fillId="0" borderId="0"/>
    <xf numFmtId="0" fontId="8"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71" fillId="0" borderId="0"/>
    <xf numFmtId="0" fontId="8" fillId="0" borderId="0"/>
    <xf numFmtId="0" fontId="8" fillId="0" borderId="0"/>
    <xf numFmtId="0" fontId="8" fillId="0" borderId="0"/>
    <xf numFmtId="0" fontId="8" fillId="0" borderId="0"/>
    <xf numFmtId="0" fontId="8" fillId="0" borderId="0"/>
    <xf numFmtId="0" fontId="30"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8" fillId="0" borderId="0"/>
    <xf numFmtId="0" fontId="8" fillId="0" borderId="0"/>
    <xf numFmtId="0" fontId="8" fillId="0" borderId="0"/>
    <xf numFmtId="0" fontId="8" fillId="0" borderId="0"/>
    <xf numFmtId="0" fontId="8" fillId="0" borderId="0"/>
    <xf numFmtId="0" fontId="30"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8" fillId="0" borderId="0"/>
    <xf numFmtId="0" fontId="30" fillId="0" borderId="0"/>
    <xf numFmtId="0" fontId="8" fillId="0" borderId="0"/>
    <xf numFmtId="0" fontId="8" fillId="0" borderId="0"/>
    <xf numFmtId="0" fontId="30" fillId="0" borderId="0"/>
    <xf numFmtId="0" fontId="8" fillId="0" borderId="0"/>
    <xf numFmtId="0" fontId="8" fillId="0" borderId="0"/>
    <xf numFmtId="0" fontId="70"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8" fillId="0" borderId="0"/>
    <xf numFmtId="0" fontId="0" fillId="0" borderId="0"/>
    <xf numFmtId="0" fontId="8" fillId="0" borderId="0"/>
    <xf numFmtId="0" fontId="8" fillId="0" borderId="0"/>
    <xf numFmtId="0" fontId="8" fillId="0" borderId="0" applyProtection="0"/>
    <xf numFmtId="0" fontId="0" fillId="0" borderId="0"/>
    <xf numFmtId="0" fontId="0" fillId="0" borderId="0"/>
    <xf numFmtId="0" fontId="8" fillId="0" borderId="0"/>
    <xf numFmtId="0" fontId="8" fillId="0" borderId="0"/>
    <xf numFmtId="0" fontId="0" fillId="0" borderId="0"/>
    <xf numFmtId="0" fontId="8" fillId="0" borderId="0"/>
    <xf numFmtId="207" fontId="71" fillId="0" borderId="0"/>
    <xf numFmtId="207" fontId="71" fillId="0" borderId="0"/>
    <xf numFmtId="0" fontId="37" fillId="0" borderId="0"/>
    <xf numFmtId="207" fontId="71" fillId="0" borderId="0"/>
    <xf numFmtId="0" fontId="37" fillId="0" borderId="0"/>
    <xf numFmtId="0" fontId="30" fillId="0" borderId="0"/>
    <xf numFmtId="0" fontId="30" fillId="0" borderId="0"/>
    <xf numFmtId="0" fontId="30" fillId="0" borderId="0"/>
    <xf numFmtId="0" fontId="30" fillId="0" borderId="0"/>
    <xf numFmtId="0" fontId="30" fillId="0" borderId="0"/>
    <xf numFmtId="0" fontId="30" fillId="0" borderId="0"/>
    <xf numFmtId="0" fontId="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8" fillId="0" borderId="0"/>
    <xf numFmtId="0" fontId="30" fillId="0" borderId="0"/>
    <xf numFmtId="0" fontId="30" fillId="0" borderId="0"/>
    <xf numFmtId="0" fontId="30" fillId="0" borderId="0"/>
    <xf numFmtId="0" fontId="8" fillId="0" borderId="0"/>
    <xf numFmtId="0" fontId="8" fillId="0" borderId="0"/>
    <xf numFmtId="0" fontId="30" fillId="0" borderId="0"/>
    <xf numFmtId="0" fontId="30" fillId="0" borderId="0"/>
    <xf numFmtId="0" fontId="30" fillId="0" borderId="0"/>
    <xf numFmtId="0" fontId="8" fillId="0" borderId="0"/>
    <xf numFmtId="0" fontId="8" fillId="0" borderId="0"/>
    <xf numFmtId="0" fontId="33" fillId="0" borderId="0">
      <alignment vertical="top"/>
    </xf>
    <xf numFmtId="0" fontId="8" fillId="0" borderId="0"/>
    <xf numFmtId="0" fontId="37" fillId="0" borderId="0"/>
    <xf numFmtId="0" fontId="8" fillId="0" borderId="0"/>
    <xf numFmtId="0" fontId="37" fillId="0" borderId="0"/>
    <xf numFmtId="0" fontId="8" fillId="0" borderId="0"/>
    <xf numFmtId="0" fontId="37" fillId="0" borderId="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8" fillId="0" borderId="0"/>
    <xf numFmtId="0" fontId="37" fillId="0" borderId="0"/>
    <xf numFmtId="0" fontId="8"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37" fillId="0" borderId="0"/>
    <xf numFmtId="0" fontId="0" fillId="0" borderId="0"/>
    <xf numFmtId="0" fontId="37" fillId="0" borderId="0"/>
    <xf numFmtId="0" fontId="37" fillId="0" borderId="0"/>
    <xf numFmtId="0" fontId="8" fillId="0" borderId="0"/>
    <xf numFmtId="0" fontId="71" fillId="0" borderId="0"/>
    <xf numFmtId="0" fontId="8" fillId="0" borderId="0"/>
    <xf numFmtId="0" fontId="8" fillId="0" borderId="0"/>
    <xf numFmtId="0" fontId="8"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0" fontId="8" fillId="60" borderId="43" applyNumberFormat="0" applyFont="0" applyAlignment="0" applyProtection="0"/>
    <xf numFmtId="0" fontId="8" fillId="60" borderId="43" applyNumberFormat="0" applyFont="0"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30"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8" fillId="60" borderId="43" applyNumberFormat="0" applyFont="0" applyAlignment="0" applyProtection="0"/>
    <xf numFmtId="207" fontId="71" fillId="62" borderId="43" applyAlignment="0" applyProtection="0"/>
    <xf numFmtId="207" fontId="71" fillId="62" borderId="43"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0" fontId="73" fillId="56" borderId="44" applyNumberFormat="0" applyAlignment="0" applyProtection="0"/>
    <xf numFmtId="185" fontId="8" fillId="0" borderId="0" applyFont="0" applyFill="0" applyBorder="0" applyAlignment="0" applyProtection="0"/>
    <xf numFmtId="213" fontId="8" fillId="0" borderId="0" applyFont="0" applyFill="0" applyBorder="0" applyAlignment="0" applyProtection="0"/>
    <xf numFmtId="10" fontId="8"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0" fillId="0" borderId="0" applyFont="0" applyFill="0" applyBorder="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8" fillId="0" borderId="0" applyFont="0" applyFill="0" applyBorder="0" applyAlignment="0" applyProtection="0"/>
    <xf numFmtId="9" fontId="74" fillId="0" borderId="0" applyFont="0" applyFill="0" applyBorder="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8"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37" fillId="0" borderId="0" applyFont="0" applyFill="0" applyBorder="0" applyAlignment="0" applyProtection="0"/>
    <xf numFmtId="9" fontId="37" fillId="0" borderId="0" applyFont="0" applyFill="0" applyBorder="0" applyAlignment="0" applyProtection="0"/>
    <xf numFmtId="9" fontId="8" fillId="0" borderId="0" applyFont="0" applyFill="0" applyBorder="0" applyAlignment="0" applyProtection="0"/>
    <xf numFmtId="186" fontId="8" fillId="0" borderId="0" applyFill="0" applyBorder="0" applyAlignment="0"/>
    <xf numFmtId="182" fontId="8" fillId="0" borderId="0" applyFill="0" applyBorder="0" applyAlignment="0"/>
    <xf numFmtId="186" fontId="8" fillId="0" borderId="0" applyFill="0" applyBorder="0" applyAlignment="0"/>
    <xf numFmtId="187" fontId="8" fillId="0" borderId="0" applyFill="0" applyBorder="0" applyAlignment="0"/>
    <xf numFmtId="182" fontId="8" fillId="0" borderId="0" applyFill="0" applyBorder="0" applyAlignment="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0" fontId="45" fillId="0" borderId="0"/>
    <xf numFmtId="214" fontId="75" fillId="0" borderId="0" applyNumberFormat="0" applyFill="0" applyBorder="0" applyAlignment="0" applyProtection="0">
      <alignment horizontal="left"/>
    </xf>
    <xf numFmtId="0" fontId="76" fillId="0" borderId="45"/>
    <xf numFmtId="0" fontId="77" fillId="0" borderId="46"/>
    <xf numFmtId="40" fontId="78" fillId="0" borderId="0" applyBorder="0">
      <alignment horizontal="right"/>
    </xf>
    <xf numFmtId="49" fontId="33" fillId="0" borderId="0" applyFill="0" applyBorder="0" applyAlignment="0"/>
    <xf numFmtId="215" fontId="8" fillId="0" borderId="0" applyFill="0" applyBorder="0" applyAlignment="0"/>
    <xf numFmtId="216" fontId="8" fillId="0" borderId="0" applyFill="0" applyBorder="0" applyAlignment="0"/>
    <xf numFmtId="217" fontId="79" fillId="0" borderId="47" applyFont="0" applyBorder="0" applyAlignment="0">
      <alignment horizontal="right"/>
    </xf>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0" fillId="0" borderId="0" applyNumberFormat="0" applyFill="0" applyBorder="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1" fillId="0" borderId="48" applyNumberFormat="0" applyFill="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xf numFmtId="0" fontId="82" fillId="0" borderId="0" applyNumberFormat="0" applyFill="0" applyBorder="0" applyAlignment="0" applyProtection="0"/>
  </cellStyleXfs>
  <cellXfs count="81">
    <xf numFmtId="0" fontId="0" fillId="0" borderId="0" xfId="0"/>
    <xf numFmtId="0" fontId="1" fillId="0" borderId="0" xfId="2362" applyFont="1"/>
    <xf numFmtId="0" fontId="1" fillId="0" borderId="0" xfId="2362" applyFont="1" applyAlignment="1">
      <alignment horizontal="left"/>
    </xf>
    <xf numFmtId="0" fontId="2" fillId="0" borderId="0" xfId="2361" applyFont="1" applyAlignment="1">
      <alignment horizontal="left"/>
    </xf>
    <xf numFmtId="0" fontId="3" fillId="0" borderId="0" xfId="1713" applyFont="1" applyAlignment="1">
      <alignment horizontal="left" indent="1"/>
    </xf>
    <xf numFmtId="0" fontId="4" fillId="0" borderId="0" xfId="2359" applyFont="1" applyAlignment="1">
      <alignment horizontal="center"/>
    </xf>
    <xf numFmtId="0" fontId="2" fillId="0" borderId="0" xfId="2362" applyFont="1"/>
    <xf numFmtId="0" fontId="2" fillId="2" borderId="1" xfId="2362" applyFont="1" applyFill="1" applyBorder="1" applyAlignment="1">
      <alignment horizontal="center" vertical="center"/>
    </xf>
    <xf numFmtId="0" fontId="2" fillId="2" borderId="2" xfId="2362" applyFont="1" applyFill="1" applyBorder="1" applyAlignment="1">
      <alignment horizontal="center" vertical="center"/>
    </xf>
    <xf numFmtId="0" fontId="2" fillId="2" borderId="3" xfId="2362" applyFont="1" applyFill="1" applyBorder="1" applyAlignment="1">
      <alignment horizontal="center" vertical="center" wrapText="1"/>
    </xf>
    <xf numFmtId="0" fontId="1" fillId="0" borderId="4" xfId="2360" applyFont="1" applyBorder="1" applyAlignment="1">
      <alignment horizontal="center" vertical="top"/>
    </xf>
    <xf numFmtId="0" fontId="1" fillId="0" borderId="5" xfId="2360" applyFont="1" applyBorder="1" applyAlignment="1">
      <alignment horizontal="left" vertical="top"/>
    </xf>
    <xf numFmtId="218" fontId="1" fillId="0" borderId="6" xfId="2362" applyNumberFormat="1" applyFont="1" applyBorder="1" applyAlignment="1">
      <alignment horizontal="center"/>
    </xf>
    <xf numFmtId="0" fontId="1" fillId="0" borderId="7" xfId="2360" applyFont="1" applyBorder="1" applyAlignment="1">
      <alignment horizontal="center" vertical="top"/>
    </xf>
    <xf numFmtId="0" fontId="1" fillId="0" borderId="8" xfId="2360" applyFont="1" applyBorder="1" applyAlignment="1">
      <alignment horizontal="left" vertical="top"/>
    </xf>
    <xf numFmtId="176" fontId="2" fillId="2" borderId="9" xfId="2362" applyNumberFormat="1" applyFont="1" applyFill="1" applyBorder="1" applyAlignment="1">
      <alignment horizontal="center"/>
    </xf>
    <xf numFmtId="176" fontId="2" fillId="2" borderId="10" xfId="2362" applyNumberFormat="1" applyFont="1" applyFill="1" applyBorder="1" applyAlignment="1">
      <alignment horizontal="center"/>
    </xf>
    <xf numFmtId="218" fontId="2" fillId="2" borderId="3" xfId="2362" applyNumberFormat="1" applyFont="1" applyFill="1" applyBorder="1"/>
    <xf numFmtId="178" fontId="2" fillId="2" borderId="3" xfId="2362" applyNumberFormat="1" applyFont="1" applyFill="1" applyBorder="1"/>
    <xf numFmtId="176" fontId="2" fillId="2" borderId="3" xfId="2362" applyNumberFormat="1" applyFont="1" applyFill="1" applyBorder="1"/>
    <xf numFmtId="0" fontId="1" fillId="0" borderId="6" xfId="2360" applyFont="1" applyBorder="1" applyAlignment="1">
      <alignment horizontal="left" vertical="top"/>
    </xf>
    <xf numFmtId="218" fontId="1" fillId="0" borderId="11" xfId="2362" applyNumberFormat="1" applyFont="1" applyBorder="1" applyAlignment="1">
      <alignment horizontal="center"/>
    </xf>
    <xf numFmtId="0" fontId="1" fillId="0" borderId="12" xfId="2362" applyFont="1" applyBorder="1" applyAlignment="1">
      <alignment horizontal="left" vertical="top"/>
    </xf>
    <xf numFmtId="178" fontId="1" fillId="0" borderId="6" xfId="2362" applyNumberFormat="1" applyFont="1" applyBorder="1" applyAlignment="1">
      <alignment horizontal="center"/>
    </xf>
    <xf numFmtId="176" fontId="1" fillId="0" borderId="6" xfId="2362" applyNumberFormat="1" applyFont="1" applyBorder="1" applyAlignment="1">
      <alignment horizontal="center"/>
    </xf>
    <xf numFmtId="0" fontId="1" fillId="0" borderId="0" xfId="2362" applyFont="1" applyAlignment="1">
      <alignment horizontal="left" vertical="top"/>
    </xf>
    <xf numFmtId="178" fontId="1" fillId="0" borderId="0" xfId="2362" applyNumberFormat="1" applyFont="1"/>
    <xf numFmtId="0" fontId="2" fillId="0" borderId="0" xfId="2362" applyFont="1" applyAlignment="1">
      <alignment horizontal="left" wrapText="1"/>
    </xf>
    <xf numFmtId="0" fontId="4" fillId="0" borderId="0" xfId="2362" applyFont="1" applyAlignment="1">
      <alignment horizontal="center"/>
    </xf>
    <xf numFmtId="0" fontId="4" fillId="0" borderId="0" xfId="2362" applyFont="1" applyAlignment="1">
      <alignment horizontal="right"/>
    </xf>
    <xf numFmtId="0" fontId="5" fillId="3" borderId="0" xfId="2362" applyFont="1" applyFill="1" applyAlignment="1">
      <alignment horizontal="center"/>
    </xf>
    <xf numFmtId="0" fontId="5" fillId="3" borderId="0" xfId="2362" applyFont="1" applyFill="1"/>
    <xf numFmtId="0" fontId="6" fillId="3" borderId="0" xfId="2362" applyFont="1" applyFill="1"/>
    <xf numFmtId="0" fontId="6" fillId="0" borderId="0" xfId="2362" applyFont="1"/>
    <xf numFmtId="0" fontId="7" fillId="0" borderId="0" xfId="1924" applyFont="1" applyAlignment="1">
      <alignment horizontal="center"/>
    </xf>
    <xf numFmtId="0" fontId="2" fillId="0" borderId="0" xfId="2362" applyFont="1" applyAlignment="1">
      <alignment horizontal="center"/>
    </xf>
    <xf numFmtId="0" fontId="2" fillId="2" borderId="13" xfId="2362" applyFont="1" applyFill="1" applyBorder="1" applyAlignment="1">
      <alignment horizontal="center" vertical="center" wrapText="1"/>
    </xf>
    <xf numFmtId="178" fontId="2" fillId="2" borderId="13" xfId="2362" applyNumberFormat="1" applyFont="1" applyFill="1" applyBorder="1"/>
    <xf numFmtId="0" fontId="1" fillId="4" borderId="0" xfId="2362" applyFont="1" applyFill="1"/>
    <xf numFmtId="178" fontId="1" fillId="0" borderId="0" xfId="2362" applyNumberFormat="1" applyFont="1" applyAlignment="1">
      <alignment horizontal="center"/>
    </xf>
    <xf numFmtId="0" fontId="1" fillId="5" borderId="0" xfId="2362" applyFont="1" applyFill="1"/>
    <xf numFmtId="178" fontId="1" fillId="0" borderId="14" xfId="2362" applyNumberFormat="1" applyFont="1" applyBorder="1" applyAlignment="1">
      <alignment horizontal="center"/>
    </xf>
    <xf numFmtId="176" fontId="1" fillId="0" borderId="0" xfId="2362" applyNumberFormat="1" applyFont="1"/>
    <xf numFmtId="178" fontId="1" fillId="0" borderId="15" xfId="2362" applyNumberFormat="1" applyFont="1" applyBorder="1" applyAlignment="1">
      <alignment horizontal="center"/>
    </xf>
    <xf numFmtId="0" fontId="4" fillId="0" borderId="0" xfId="2362" applyFont="1"/>
    <xf numFmtId="218" fontId="1" fillId="0" borderId="16" xfId="2362" applyNumberFormat="1" applyFont="1" applyBorder="1"/>
    <xf numFmtId="218" fontId="1" fillId="0" borderId="6" xfId="2362" applyNumberFormat="1" applyFont="1" applyBorder="1"/>
    <xf numFmtId="218" fontId="1" fillId="0" borderId="8" xfId="2362" applyNumberFormat="1" applyFont="1" applyBorder="1"/>
    <xf numFmtId="0" fontId="1" fillId="0" borderId="0" xfId="2362" applyFont="1" applyAlignment="1">
      <alignment horizontal="center"/>
    </xf>
    <xf numFmtId="176" fontId="1" fillId="0" borderId="6" xfId="1" applyFont="1" applyFill="1" applyBorder="1" applyAlignment="1">
      <alignment horizontal="center"/>
    </xf>
    <xf numFmtId="218" fontId="1" fillId="0" borderId="17" xfId="2362" applyNumberFormat="1" applyFont="1" applyBorder="1" applyAlignment="1">
      <alignment horizontal="center"/>
    </xf>
    <xf numFmtId="176" fontId="1" fillId="0" borderId="0" xfId="1" applyFont="1" applyFill="1"/>
    <xf numFmtId="0" fontId="1" fillId="0" borderId="0" xfId="2362" applyFont="1" applyAlignment="1">
      <alignment horizontal="right"/>
    </xf>
    <xf numFmtId="219" fontId="2" fillId="2" borderId="3" xfId="2362" applyNumberFormat="1" applyFont="1" applyFill="1" applyBorder="1"/>
    <xf numFmtId="193" fontId="2" fillId="2" borderId="3" xfId="2362" applyNumberFormat="1" applyFont="1" applyFill="1" applyBorder="1"/>
    <xf numFmtId="0" fontId="1" fillId="0" borderId="18" xfId="2360" applyFont="1" applyBorder="1" applyAlignment="1">
      <alignment horizontal="center" vertical="top"/>
    </xf>
    <xf numFmtId="0" fontId="1" fillId="0" borderId="0" xfId="2360" applyFont="1" applyAlignment="1">
      <alignment horizontal="left" vertical="top"/>
    </xf>
    <xf numFmtId="178" fontId="1" fillId="0" borderId="19" xfId="2362" applyNumberFormat="1" applyFont="1" applyBorder="1" applyAlignment="1">
      <alignment horizontal="center"/>
    </xf>
    <xf numFmtId="178" fontId="1" fillId="0" borderId="12" xfId="2362" applyNumberFormat="1" applyFont="1" applyBorder="1" applyAlignment="1">
      <alignment horizontal="center"/>
    </xf>
    <xf numFmtId="0" fontId="1" fillId="0" borderId="20" xfId="2362" applyFont="1" applyBorder="1"/>
    <xf numFmtId="178" fontId="1" fillId="0" borderId="21" xfId="2362" applyNumberFormat="1" applyFont="1" applyBorder="1" applyAlignment="1">
      <alignment horizontal="center"/>
    </xf>
    <xf numFmtId="178" fontId="2" fillId="2" borderId="2" xfId="2362" applyNumberFormat="1" applyFont="1" applyFill="1" applyBorder="1"/>
    <xf numFmtId="0" fontId="1" fillId="0" borderId="22" xfId="2360" applyFont="1" applyBorder="1" applyAlignment="1">
      <alignment horizontal="center" vertical="top"/>
    </xf>
    <xf numFmtId="196" fontId="1" fillId="0" borderId="6" xfId="2362" applyNumberFormat="1" applyFont="1" applyBorder="1" applyAlignment="1">
      <alignment horizontal="center"/>
    </xf>
    <xf numFmtId="196" fontId="2" fillId="2" borderId="3" xfId="2362" applyNumberFormat="1" applyFont="1" applyFill="1" applyBorder="1"/>
    <xf numFmtId="193" fontId="1" fillId="0" borderId="6" xfId="2362" applyNumberFormat="1" applyFont="1" applyBorder="1" applyAlignment="1">
      <alignment horizontal="center"/>
    </xf>
    <xf numFmtId="0" fontId="1" fillId="0" borderId="16" xfId="2362" applyFont="1" applyBorder="1"/>
    <xf numFmtId="0" fontId="1" fillId="0" borderId="6" xfId="2362" applyFont="1" applyBorder="1"/>
    <xf numFmtId="0" fontId="1" fillId="0" borderId="8" xfId="2362" applyFont="1" applyBorder="1"/>
    <xf numFmtId="196" fontId="1" fillId="0" borderId="15" xfId="2362" applyNumberFormat="1" applyFont="1" applyBorder="1" applyAlignment="1">
      <alignment horizontal="center"/>
    </xf>
    <xf numFmtId="193" fontId="1" fillId="0" borderId="0" xfId="2362" applyNumberFormat="1" applyFont="1"/>
    <xf numFmtId="219" fontId="1" fillId="0" borderId="6" xfId="2362" applyNumberFormat="1" applyFont="1" applyBorder="1" applyAlignment="1">
      <alignment horizontal="center"/>
    </xf>
    <xf numFmtId="219" fontId="1" fillId="0" borderId="14" xfId="2362" applyNumberFormat="1" applyFont="1" applyBorder="1" applyAlignment="1">
      <alignment horizontal="center"/>
    </xf>
    <xf numFmtId="219" fontId="1" fillId="0" borderId="15" xfId="2362" applyNumberFormat="1" applyFont="1" applyBorder="1" applyAlignment="1">
      <alignment horizontal="center"/>
    </xf>
    <xf numFmtId="219" fontId="1" fillId="0" borderId="23" xfId="2362" applyNumberFormat="1" applyFont="1" applyBorder="1" applyAlignment="1">
      <alignment horizontal="center"/>
    </xf>
    <xf numFmtId="219" fontId="2" fillId="2" borderId="13" xfId="2362" applyNumberFormat="1" applyFont="1" applyFill="1" applyBorder="1"/>
    <xf numFmtId="219" fontId="8" fillId="6" borderId="24" xfId="1139" applyNumberFormat="1" applyFont="1" applyFill="1" applyBorder="1" applyAlignment="1"/>
    <xf numFmtId="0" fontId="8" fillId="0" borderId="0" xfId="1617"/>
    <xf numFmtId="0" fontId="8" fillId="0" borderId="0" xfId="1619"/>
    <xf numFmtId="0" fontId="8" fillId="0" borderId="0" xfId="1618"/>
    <xf numFmtId="0" fontId="8" fillId="0" borderId="0" xfId="1620"/>
  </cellXfs>
  <cellStyles count="2734">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 name="&gt;? MK/l" xfId="49"/>
    <cellStyle name="20% - Accent1 10" xfId="50"/>
    <cellStyle name="20% - Accent1 11" xfId="51"/>
    <cellStyle name="20% - Accent1 12" xfId="52"/>
    <cellStyle name="20% - Accent1 13" xfId="53"/>
    <cellStyle name="20% - Accent1 14" xfId="54"/>
    <cellStyle name="20% - Accent1 15" xfId="55"/>
    <cellStyle name="20% - Accent1 16" xfId="56"/>
    <cellStyle name="20% - Accent1 2" xfId="57"/>
    <cellStyle name="20% - Accent1 2 2" xfId="58"/>
    <cellStyle name="20% - Accent1 2 3" xfId="59"/>
    <cellStyle name="20% - Accent1 3" xfId="60"/>
    <cellStyle name="20% - Accent1 4" xfId="61"/>
    <cellStyle name="20% - Accent1 5" xfId="62"/>
    <cellStyle name="20% - Accent1 6" xfId="63"/>
    <cellStyle name="20% - Accent1 7" xfId="64"/>
    <cellStyle name="20% - Accent1 8" xfId="65"/>
    <cellStyle name="20% - Accent1 9" xfId="66"/>
    <cellStyle name="20% - Accent2 10" xfId="67"/>
    <cellStyle name="20% - Accent2 11" xfId="68"/>
    <cellStyle name="20% - Accent2 12" xfId="69"/>
    <cellStyle name="20% - Accent2 13" xfId="70"/>
    <cellStyle name="20% - Accent2 14" xfId="71"/>
    <cellStyle name="20% - Accent2 15" xfId="72"/>
    <cellStyle name="20% - Accent2 16" xfId="73"/>
    <cellStyle name="20% - Accent2 2" xfId="74"/>
    <cellStyle name="20% - Accent2 2 2" xfId="75"/>
    <cellStyle name="20% - Accent2 2 3" xfId="76"/>
    <cellStyle name="20% - Accent2 3" xfId="77"/>
    <cellStyle name="20% - Accent2 4" xfId="78"/>
    <cellStyle name="20% - Accent2 5" xfId="79"/>
    <cellStyle name="20% - Accent2 6" xfId="80"/>
    <cellStyle name="20% - Accent2 7" xfId="81"/>
    <cellStyle name="20% - Accent2 8" xfId="82"/>
    <cellStyle name="20% - Accent2 9" xfId="83"/>
    <cellStyle name="20% - Accent3 10" xfId="84"/>
    <cellStyle name="20% - Accent3 11" xfId="85"/>
    <cellStyle name="20% - Accent3 12" xfId="86"/>
    <cellStyle name="20% - Accent3 13" xfId="87"/>
    <cellStyle name="20% - Accent3 14" xfId="88"/>
    <cellStyle name="20% - Accent3 15" xfId="89"/>
    <cellStyle name="20% - Accent3 16" xfId="90"/>
    <cellStyle name="20% - Accent3 2" xfId="91"/>
    <cellStyle name="20% - Accent3 2 2" xfId="92"/>
    <cellStyle name="20% - Accent3 2 3" xfId="93"/>
    <cellStyle name="20% - Accent3 3" xfId="94"/>
    <cellStyle name="20% - Accent3 4" xfId="95"/>
    <cellStyle name="20% - Accent3 5" xfId="96"/>
    <cellStyle name="20% - Accent3 6" xfId="97"/>
    <cellStyle name="20% - Accent3 7" xfId="98"/>
    <cellStyle name="20% - Accent3 8" xfId="99"/>
    <cellStyle name="20% - Accent3 9" xfId="100"/>
    <cellStyle name="20% - Accent4 10" xfId="101"/>
    <cellStyle name="20% - Accent4 11" xfId="102"/>
    <cellStyle name="20% - Accent4 12" xfId="103"/>
    <cellStyle name="20% - Accent4 13" xfId="104"/>
    <cellStyle name="20% - Accent4 14" xfId="105"/>
    <cellStyle name="20% - Accent4 15" xfId="106"/>
    <cellStyle name="20% - Accent4 16" xfId="107"/>
    <cellStyle name="20% - Accent4 2" xfId="108"/>
    <cellStyle name="20% - Accent4 2 2" xfId="109"/>
    <cellStyle name="20% - Accent4 2 3" xfId="110"/>
    <cellStyle name="20% - Accent4 3" xfId="111"/>
    <cellStyle name="20% - Accent4 4" xfId="112"/>
    <cellStyle name="20% - Accent4 5" xfId="113"/>
    <cellStyle name="20% - Accent4 6" xfId="114"/>
    <cellStyle name="20% - Accent4 7" xfId="115"/>
    <cellStyle name="20% - Accent4 8" xfId="116"/>
    <cellStyle name="20% - Accent4 9" xfId="117"/>
    <cellStyle name="20% - Accent5 10" xfId="118"/>
    <cellStyle name="20% - Accent5 11" xfId="119"/>
    <cellStyle name="20% - Accent5 12" xfId="120"/>
    <cellStyle name="20% - Accent5 13" xfId="121"/>
    <cellStyle name="20% - Accent5 14" xfId="122"/>
    <cellStyle name="20% - Accent5 15" xfId="123"/>
    <cellStyle name="20% - Accent5 16" xfId="124"/>
    <cellStyle name="20% - Accent5 2" xfId="125"/>
    <cellStyle name="20% - Accent5 2 2" xfId="126"/>
    <cellStyle name="20% - Accent5 2 3" xfId="127"/>
    <cellStyle name="20% - Accent5 3" xfId="128"/>
    <cellStyle name="20% - Accent5 4" xfId="129"/>
    <cellStyle name="20% - Accent5 5" xfId="130"/>
    <cellStyle name="20% - Accent5 6" xfId="131"/>
    <cellStyle name="20% - Accent5 7" xfId="132"/>
    <cellStyle name="20% - Accent5 8" xfId="133"/>
    <cellStyle name="20% - Accent5 9" xfId="134"/>
    <cellStyle name="20% - Accent6 10" xfId="135"/>
    <cellStyle name="20% - Accent6 11" xfId="136"/>
    <cellStyle name="20% - Accent6 12" xfId="137"/>
    <cellStyle name="20% - Accent6 13" xfId="138"/>
    <cellStyle name="20% - Accent6 14" xfId="139"/>
    <cellStyle name="20% - Accent6 15" xfId="140"/>
    <cellStyle name="20% - Accent6 16" xfId="141"/>
    <cellStyle name="20% - Accent6 2" xfId="142"/>
    <cellStyle name="20% - Accent6 2 2" xfId="143"/>
    <cellStyle name="20% - Accent6 2 3" xfId="144"/>
    <cellStyle name="20% - Accent6 3" xfId="145"/>
    <cellStyle name="20% - Accent6 4" xfId="146"/>
    <cellStyle name="20% - Accent6 5" xfId="147"/>
    <cellStyle name="20% - Accent6 6" xfId="148"/>
    <cellStyle name="20% - Accent6 7" xfId="149"/>
    <cellStyle name="20% - Accent6 8" xfId="150"/>
    <cellStyle name="20% - Accent6 9" xfId="151"/>
    <cellStyle name="40% - Accent1 10" xfId="152"/>
    <cellStyle name="40% - Accent1 11" xfId="153"/>
    <cellStyle name="40% - Accent1 12" xfId="154"/>
    <cellStyle name="40% - Accent1 13" xfId="155"/>
    <cellStyle name="40% - Accent1 14" xfId="156"/>
    <cellStyle name="40% - Accent1 15" xfId="157"/>
    <cellStyle name="40% - Accent1 16" xfId="158"/>
    <cellStyle name="40% - Accent1 2" xfId="159"/>
    <cellStyle name="40% - Accent1 2 2" xfId="160"/>
    <cellStyle name="40% - Accent1 2 3" xfId="161"/>
    <cellStyle name="40% - Accent1 3" xfId="162"/>
    <cellStyle name="40% - Accent1 4" xfId="163"/>
    <cellStyle name="40% - Accent1 5" xfId="164"/>
    <cellStyle name="40% - Accent1 6" xfId="165"/>
    <cellStyle name="40% - Accent1 7" xfId="166"/>
    <cellStyle name="40% - Accent1 8" xfId="167"/>
    <cellStyle name="40% - Accent1 9" xfId="168"/>
    <cellStyle name="40% - Accent2 10" xfId="169"/>
    <cellStyle name="40% - Accent2 11" xfId="170"/>
    <cellStyle name="40% - Accent2 12" xfId="171"/>
    <cellStyle name="40% - Accent2 13" xfId="172"/>
    <cellStyle name="40% - Accent2 14" xfId="173"/>
    <cellStyle name="40% - Accent2 15" xfId="174"/>
    <cellStyle name="40% - Accent2 16" xfId="175"/>
    <cellStyle name="40% - Accent2 2" xfId="176"/>
    <cellStyle name="40% - Accent2 2 2" xfId="177"/>
    <cellStyle name="40% - Accent2 2 3" xfId="178"/>
    <cellStyle name="40% - Accent2 3" xfId="179"/>
    <cellStyle name="40% - Accent2 4" xfId="180"/>
    <cellStyle name="40% - Accent2 5" xfId="181"/>
    <cellStyle name="40% - Accent2 6" xfId="182"/>
    <cellStyle name="40% - Accent2 7" xfId="183"/>
    <cellStyle name="40% - Accent2 8" xfId="184"/>
    <cellStyle name="40% - Accent2 9" xfId="185"/>
    <cellStyle name="40% - Accent3 10" xfId="186"/>
    <cellStyle name="40% - Accent3 11" xfId="187"/>
    <cellStyle name="40% - Accent3 12" xfId="188"/>
    <cellStyle name="40% - Accent3 13" xfId="189"/>
    <cellStyle name="40% - Accent3 14" xfId="190"/>
    <cellStyle name="40% - Accent3 15" xfId="191"/>
    <cellStyle name="40% - Accent3 16" xfId="192"/>
    <cellStyle name="40% - Accent3 2" xfId="193"/>
    <cellStyle name="40% - Accent3 2 2" xfId="194"/>
    <cellStyle name="40% - Accent3 2 3" xfId="195"/>
    <cellStyle name="40% - Accent3 3" xfId="196"/>
    <cellStyle name="40% - Accent3 4" xfId="197"/>
    <cellStyle name="40% - Accent3 5" xfId="198"/>
    <cellStyle name="40% - Accent3 6" xfId="199"/>
    <cellStyle name="40% - Accent3 7" xfId="200"/>
    <cellStyle name="40% - Accent3 8" xfId="201"/>
    <cellStyle name="40% - Accent3 9" xfId="202"/>
    <cellStyle name="40% - Accent4 10" xfId="203"/>
    <cellStyle name="40% - Accent4 11" xfId="204"/>
    <cellStyle name="40% - Accent4 12" xfId="205"/>
    <cellStyle name="40% - Accent4 13" xfId="206"/>
    <cellStyle name="40% - Accent4 14" xfId="207"/>
    <cellStyle name="40% - Accent4 15" xfId="208"/>
    <cellStyle name="40% - Accent4 16" xfId="209"/>
    <cellStyle name="40% - Accent4 2" xfId="210"/>
    <cellStyle name="40% - Accent4 2 2" xfId="211"/>
    <cellStyle name="40% - Accent4 2 3" xfId="212"/>
    <cellStyle name="40% - Accent4 3" xfId="213"/>
    <cellStyle name="40% - Accent4 4" xfId="214"/>
    <cellStyle name="40% - Accent4 5" xfId="215"/>
    <cellStyle name="40% - Accent4 6" xfId="216"/>
    <cellStyle name="40% - Accent4 7" xfId="217"/>
    <cellStyle name="40% - Accent4 8" xfId="218"/>
    <cellStyle name="40% - Accent4 9" xfId="219"/>
    <cellStyle name="40% - Accent5 10" xfId="220"/>
    <cellStyle name="40% - Accent5 11" xfId="221"/>
    <cellStyle name="40% - Accent5 12" xfId="222"/>
    <cellStyle name="40% - Accent5 13" xfId="223"/>
    <cellStyle name="40% - Accent5 14" xfId="224"/>
    <cellStyle name="40% - Accent5 15" xfId="225"/>
    <cellStyle name="40% - Accent5 16" xfId="226"/>
    <cellStyle name="40% - Accent5 2" xfId="227"/>
    <cellStyle name="40% - Accent5 2 2" xfId="228"/>
    <cellStyle name="40% - Accent5 2 3" xfId="229"/>
    <cellStyle name="40% - Accent5 3" xfId="230"/>
    <cellStyle name="40% - Accent5 4" xfId="231"/>
    <cellStyle name="40% - Accent5 5" xfId="232"/>
    <cellStyle name="40% - Accent5 6" xfId="233"/>
    <cellStyle name="40% - Accent5 7" xfId="234"/>
    <cellStyle name="40% - Accent5 8" xfId="235"/>
    <cellStyle name="40% - Accent5 9" xfId="236"/>
    <cellStyle name="40% - Accent6 10" xfId="237"/>
    <cellStyle name="40% - Accent6 11" xfId="238"/>
    <cellStyle name="40% - Accent6 12" xfId="239"/>
    <cellStyle name="40% - Accent6 13" xfId="240"/>
    <cellStyle name="40% - Accent6 14" xfId="241"/>
    <cellStyle name="40% - Accent6 15" xfId="242"/>
    <cellStyle name="40% - Accent6 16" xfId="243"/>
    <cellStyle name="40% - Accent6 2" xfId="244"/>
    <cellStyle name="40% - Accent6 2 2" xfId="245"/>
    <cellStyle name="40% - Accent6 2 3" xfId="246"/>
    <cellStyle name="40% - Accent6 3" xfId="247"/>
    <cellStyle name="40% - Accent6 4" xfId="248"/>
    <cellStyle name="40% - Accent6 5" xfId="249"/>
    <cellStyle name="40% - Accent6 6" xfId="250"/>
    <cellStyle name="40% - Accent6 7" xfId="251"/>
    <cellStyle name="40% - Accent6 8" xfId="252"/>
    <cellStyle name="40% - Accent6 9" xfId="253"/>
    <cellStyle name="60% - Accent1 10" xfId="254"/>
    <cellStyle name="60% - Accent1 11" xfId="255"/>
    <cellStyle name="60% - Accent1 12" xfId="256"/>
    <cellStyle name="60% - Accent1 13" xfId="257"/>
    <cellStyle name="60% - Accent1 14" xfId="258"/>
    <cellStyle name="60% - Accent1 15" xfId="259"/>
    <cellStyle name="60% - Accent1 16" xfId="260"/>
    <cellStyle name="60% - Accent1 2" xfId="261"/>
    <cellStyle name="60% - Accent1 2 2" xfId="262"/>
    <cellStyle name="60% - Accent1 2 3" xfId="263"/>
    <cellStyle name="60% - Accent1 3" xfId="264"/>
    <cellStyle name="60% - Accent1 4" xfId="265"/>
    <cellStyle name="60% - Accent1 5" xfId="266"/>
    <cellStyle name="60% - Accent1 6" xfId="267"/>
    <cellStyle name="60% - Accent1 7" xfId="268"/>
    <cellStyle name="60% - Accent1 8" xfId="269"/>
    <cellStyle name="60% - Accent1 9" xfId="270"/>
    <cellStyle name="60% - Accent2 10" xfId="271"/>
    <cellStyle name="60% - Accent2 11" xfId="272"/>
    <cellStyle name="60% - Accent2 12" xfId="273"/>
    <cellStyle name="60% - Accent2 13" xfId="274"/>
    <cellStyle name="60% - Accent2 14" xfId="275"/>
    <cellStyle name="60% - Accent2 15" xfId="276"/>
    <cellStyle name="60% - Accent2 16" xfId="277"/>
    <cellStyle name="60% - Accent2 2" xfId="278"/>
    <cellStyle name="60% - Accent2 2 2" xfId="279"/>
    <cellStyle name="60% - Accent2 2 3" xfId="280"/>
    <cellStyle name="60% - Accent2 3" xfId="281"/>
    <cellStyle name="60% - Accent2 4" xfId="282"/>
    <cellStyle name="60% - Accent2 5" xfId="283"/>
    <cellStyle name="60% - Accent2 6" xfId="284"/>
    <cellStyle name="60% - Accent2 7" xfId="285"/>
    <cellStyle name="60% - Accent2 8" xfId="286"/>
    <cellStyle name="60% - Accent2 9" xfId="287"/>
    <cellStyle name="60% - Accent3 10" xfId="288"/>
    <cellStyle name="60% - Accent3 11" xfId="289"/>
    <cellStyle name="60% - Accent3 12" xfId="290"/>
    <cellStyle name="60% - Accent3 13" xfId="291"/>
    <cellStyle name="60% - Accent3 14" xfId="292"/>
    <cellStyle name="60% - Accent3 15" xfId="293"/>
    <cellStyle name="60% - Accent3 16" xfId="294"/>
    <cellStyle name="60% - Accent3 2" xfId="295"/>
    <cellStyle name="60% - Accent3 2 2" xfId="296"/>
    <cellStyle name="60% - Accent3 2 3" xfId="297"/>
    <cellStyle name="60% - Accent3 3" xfId="298"/>
    <cellStyle name="60% - Accent3 4" xfId="299"/>
    <cellStyle name="60% - Accent3 5" xfId="300"/>
    <cellStyle name="60% - Accent3 6" xfId="301"/>
    <cellStyle name="60% - Accent3 7" xfId="302"/>
    <cellStyle name="60% - Accent3 8" xfId="303"/>
    <cellStyle name="60% - Accent3 9" xfId="304"/>
    <cellStyle name="60% - Accent4 10" xfId="305"/>
    <cellStyle name="60% - Accent4 11" xfId="306"/>
    <cellStyle name="60% - Accent4 12" xfId="307"/>
    <cellStyle name="60% - Accent4 13" xfId="308"/>
    <cellStyle name="60% - Accent4 14" xfId="309"/>
    <cellStyle name="60% - Accent4 15" xfId="310"/>
    <cellStyle name="60% - Accent4 16" xfId="311"/>
    <cellStyle name="60% - Accent4 2" xfId="312"/>
    <cellStyle name="60% - Accent4 2 2" xfId="313"/>
    <cellStyle name="60% - Accent4 2 3" xfId="314"/>
    <cellStyle name="60% - Accent4 3" xfId="315"/>
    <cellStyle name="60% - Accent4 4" xfId="316"/>
    <cellStyle name="60% - Accent4 5" xfId="317"/>
    <cellStyle name="60% - Accent4 6" xfId="318"/>
    <cellStyle name="60% - Accent4 7" xfId="319"/>
    <cellStyle name="60% - Accent4 8" xfId="320"/>
    <cellStyle name="60% - Accent4 9" xfId="321"/>
    <cellStyle name="60% - Accent5 10" xfId="322"/>
    <cellStyle name="60% - Accent5 11" xfId="323"/>
    <cellStyle name="60% - Accent5 12" xfId="324"/>
    <cellStyle name="60% - Accent5 13" xfId="325"/>
    <cellStyle name="60% - Accent5 14" xfId="326"/>
    <cellStyle name="60% - Accent5 15" xfId="327"/>
    <cellStyle name="60% - Accent5 16" xfId="328"/>
    <cellStyle name="60% - Accent5 2" xfId="329"/>
    <cellStyle name="60% - Accent5 2 2" xfId="330"/>
    <cellStyle name="60% - Accent5 2 3" xfId="331"/>
    <cellStyle name="60% - Accent5 3" xfId="332"/>
    <cellStyle name="60% - Accent5 4" xfId="333"/>
    <cellStyle name="60% - Accent5 5" xfId="334"/>
    <cellStyle name="60% - Accent5 6" xfId="335"/>
    <cellStyle name="60% - Accent5 7" xfId="336"/>
    <cellStyle name="60% - Accent5 8" xfId="337"/>
    <cellStyle name="60% - Accent5 9" xfId="338"/>
    <cellStyle name="60% - Accent6 10" xfId="339"/>
    <cellStyle name="60% - Accent6 11" xfId="340"/>
    <cellStyle name="60% - Accent6 12" xfId="341"/>
    <cellStyle name="60% - Accent6 13" xfId="342"/>
    <cellStyle name="60% - Accent6 14" xfId="343"/>
    <cellStyle name="60% - Accent6 15" xfId="344"/>
    <cellStyle name="60% - Accent6 16" xfId="345"/>
    <cellStyle name="60% - Accent6 2" xfId="346"/>
    <cellStyle name="60% - Accent6 2 2" xfId="347"/>
    <cellStyle name="60% - Accent6 2 3" xfId="348"/>
    <cellStyle name="60% - Accent6 3" xfId="349"/>
    <cellStyle name="60% - Accent6 4" xfId="350"/>
    <cellStyle name="60% - Accent6 5" xfId="351"/>
    <cellStyle name="60% - Accent6 6" xfId="352"/>
    <cellStyle name="60% - Accent6 7" xfId="353"/>
    <cellStyle name="60% - Accent6 8" xfId="354"/>
    <cellStyle name="60% - Accent6 9" xfId="355"/>
    <cellStyle name="Accent1 10" xfId="356"/>
    <cellStyle name="Accent1 11" xfId="357"/>
    <cellStyle name="Accent1 12" xfId="358"/>
    <cellStyle name="Accent1 13" xfId="359"/>
    <cellStyle name="Accent1 14" xfId="360"/>
    <cellStyle name="Accent1 15" xfId="361"/>
    <cellStyle name="Accent1 16" xfId="362"/>
    <cellStyle name="Accent1 2" xfId="363"/>
    <cellStyle name="Accent1 2 2" xfId="364"/>
    <cellStyle name="Accent1 2 3" xfId="365"/>
    <cellStyle name="Accent1 3" xfId="366"/>
    <cellStyle name="Accent1 4" xfId="367"/>
    <cellStyle name="Accent1 5" xfId="368"/>
    <cellStyle name="Accent1 6" xfId="369"/>
    <cellStyle name="Accent1 7" xfId="370"/>
    <cellStyle name="Accent1 8" xfId="371"/>
    <cellStyle name="Accent1 9" xfId="372"/>
    <cellStyle name="Accent2 10" xfId="373"/>
    <cellStyle name="Accent2 11" xfId="374"/>
    <cellStyle name="Accent2 12" xfId="375"/>
    <cellStyle name="Accent2 13" xfId="376"/>
    <cellStyle name="Accent2 14" xfId="377"/>
    <cellStyle name="Accent2 15" xfId="378"/>
    <cellStyle name="Accent2 16" xfId="379"/>
    <cellStyle name="Accent2 2" xfId="380"/>
    <cellStyle name="Accent2 2 2" xfId="381"/>
    <cellStyle name="Accent2 2 3" xfId="382"/>
    <cellStyle name="Accent2 3" xfId="383"/>
    <cellStyle name="Accent2 4" xfId="384"/>
    <cellStyle name="Accent2 5" xfId="385"/>
    <cellStyle name="Accent2 6" xfId="386"/>
    <cellStyle name="Accent2 7" xfId="387"/>
    <cellStyle name="Accent2 8" xfId="388"/>
    <cellStyle name="Accent2 9" xfId="389"/>
    <cellStyle name="Accent3 10" xfId="390"/>
    <cellStyle name="Accent3 11" xfId="391"/>
    <cellStyle name="Accent3 12" xfId="392"/>
    <cellStyle name="Accent3 13" xfId="393"/>
    <cellStyle name="Accent3 14" xfId="394"/>
    <cellStyle name="Accent3 15" xfId="395"/>
    <cellStyle name="Accent3 16" xfId="396"/>
    <cellStyle name="Accent3 2" xfId="397"/>
    <cellStyle name="Accent3 2 2" xfId="398"/>
    <cellStyle name="Accent3 2 3" xfId="399"/>
    <cellStyle name="Accent3 3" xfId="400"/>
    <cellStyle name="Accent3 4" xfId="401"/>
    <cellStyle name="Accent3 5" xfId="402"/>
    <cellStyle name="Accent3 6" xfId="403"/>
    <cellStyle name="Accent3 7" xfId="404"/>
    <cellStyle name="Accent3 8" xfId="405"/>
    <cellStyle name="Accent3 9" xfId="406"/>
    <cellStyle name="Accent4 10" xfId="407"/>
    <cellStyle name="Accent4 11" xfId="408"/>
    <cellStyle name="Accent4 12" xfId="409"/>
    <cellStyle name="Accent4 13" xfId="410"/>
    <cellStyle name="Accent4 14" xfId="411"/>
    <cellStyle name="Accent4 15" xfId="412"/>
    <cellStyle name="Accent4 16" xfId="413"/>
    <cellStyle name="Accent4 2" xfId="414"/>
    <cellStyle name="Accent4 2 2" xfId="415"/>
    <cellStyle name="Accent4 2 3" xfId="416"/>
    <cellStyle name="Accent4 3" xfId="417"/>
    <cellStyle name="Accent4 4" xfId="418"/>
    <cellStyle name="Accent4 5" xfId="419"/>
    <cellStyle name="Accent4 6" xfId="420"/>
    <cellStyle name="Accent4 7" xfId="421"/>
    <cellStyle name="Accent4 8" xfId="422"/>
    <cellStyle name="Accent4 9" xfId="423"/>
    <cellStyle name="Accent5 10" xfId="424"/>
    <cellStyle name="Accent5 11" xfId="425"/>
    <cellStyle name="Accent5 12" xfId="426"/>
    <cellStyle name="Accent5 13" xfId="427"/>
    <cellStyle name="Accent5 14" xfId="428"/>
    <cellStyle name="Accent5 15" xfId="429"/>
    <cellStyle name="Accent5 16" xfId="430"/>
    <cellStyle name="Accent5 2" xfId="431"/>
    <cellStyle name="Accent5 2 2" xfId="432"/>
    <cellStyle name="Accent5 2 3" xfId="433"/>
    <cellStyle name="Accent5 3" xfId="434"/>
    <cellStyle name="Accent5 4" xfId="435"/>
    <cellStyle name="Accent5 5" xfId="436"/>
    <cellStyle name="Accent5 6" xfId="437"/>
    <cellStyle name="Accent5 7" xfId="438"/>
    <cellStyle name="Accent5 8" xfId="439"/>
    <cellStyle name="Accent5 9" xfId="440"/>
    <cellStyle name="Accent6 10" xfId="441"/>
    <cellStyle name="Accent6 11" xfId="442"/>
    <cellStyle name="Accent6 12" xfId="443"/>
    <cellStyle name="Accent6 13" xfId="444"/>
    <cellStyle name="Accent6 14" xfId="445"/>
    <cellStyle name="Accent6 15" xfId="446"/>
    <cellStyle name="Accent6 16" xfId="447"/>
    <cellStyle name="Accent6 2" xfId="448"/>
    <cellStyle name="Accent6 2 2" xfId="449"/>
    <cellStyle name="Accent6 2 3" xfId="450"/>
    <cellStyle name="Accent6 3" xfId="451"/>
    <cellStyle name="Accent6 4" xfId="452"/>
    <cellStyle name="Accent6 5" xfId="453"/>
    <cellStyle name="Accent6 6" xfId="454"/>
    <cellStyle name="Accent6 7" xfId="455"/>
    <cellStyle name="Accent6 8" xfId="456"/>
    <cellStyle name="Accent6 9" xfId="457"/>
    <cellStyle name="Bad 10" xfId="458"/>
    <cellStyle name="Bad 11" xfId="459"/>
    <cellStyle name="Bad 12" xfId="460"/>
    <cellStyle name="Bad 13" xfId="461"/>
    <cellStyle name="Bad 14" xfId="462"/>
    <cellStyle name="Bad 15" xfId="463"/>
    <cellStyle name="Bad 16" xfId="464"/>
    <cellStyle name="Bad 2" xfId="465"/>
    <cellStyle name="Bad 2 2" xfId="466"/>
    <cellStyle name="Bad 2 3" xfId="467"/>
    <cellStyle name="Bad 3" xfId="468"/>
    <cellStyle name="Bad 4" xfId="469"/>
    <cellStyle name="Bad 5" xfId="470"/>
    <cellStyle name="Bad 6" xfId="471"/>
    <cellStyle name="Bad 7" xfId="472"/>
    <cellStyle name="Bad 8" xfId="473"/>
    <cellStyle name="Bad 9" xfId="474"/>
    <cellStyle name="Calc Currency (0)" xfId="475"/>
    <cellStyle name="Calc Currency (0) 2" xfId="476"/>
    <cellStyle name="Calc Currency (0) 3" xfId="477"/>
    <cellStyle name="Calc Currency (0) 4" xfId="478"/>
    <cellStyle name="Calc Currency (0) 5" xfId="479"/>
    <cellStyle name="Calc Currency (2)" xfId="480"/>
    <cellStyle name="Calc Percent (0)" xfId="481"/>
    <cellStyle name="Calc Percent (1)" xfId="482"/>
    <cellStyle name="Calc Percent (2)" xfId="483"/>
    <cellStyle name="Calc Units (0)" xfId="484"/>
    <cellStyle name="Calc Units (1)" xfId="485"/>
    <cellStyle name="Calc Units (2)" xfId="486"/>
    <cellStyle name="Calculation 10" xfId="487"/>
    <cellStyle name="Calculation 11" xfId="488"/>
    <cellStyle name="Calculation 12" xfId="489"/>
    <cellStyle name="Calculation 13" xfId="490"/>
    <cellStyle name="Calculation 14" xfId="491"/>
    <cellStyle name="Calculation 15" xfId="492"/>
    <cellStyle name="Calculation 16" xfId="493"/>
    <cellStyle name="Calculation 2" xfId="494"/>
    <cellStyle name="Calculation 2 2" xfId="495"/>
    <cellStyle name="Calculation 2 3" xfId="496"/>
    <cellStyle name="Calculation 3" xfId="497"/>
    <cellStyle name="Calculation 4" xfId="498"/>
    <cellStyle name="Calculation 5" xfId="499"/>
    <cellStyle name="Calculation 6" xfId="500"/>
    <cellStyle name="Calculation 7" xfId="501"/>
    <cellStyle name="Calculation 8" xfId="502"/>
    <cellStyle name="Calculation 9" xfId="503"/>
    <cellStyle name="Check Cell 10" xfId="504"/>
    <cellStyle name="Check Cell 11" xfId="505"/>
    <cellStyle name="Check Cell 12" xfId="506"/>
    <cellStyle name="Check Cell 13" xfId="507"/>
    <cellStyle name="Check Cell 14" xfId="508"/>
    <cellStyle name="Check Cell 15" xfId="509"/>
    <cellStyle name="Check Cell 16" xfId="510"/>
    <cellStyle name="Check Cell 2" xfId="511"/>
    <cellStyle name="Check Cell 2 2" xfId="512"/>
    <cellStyle name="Check Cell 2 3" xfId="513"/>
    <cellStyle name="Check Cell 3" xfId="514"/>
    <cellStyle name="Check Cell 3 2" xfId="515"/>
    <cellStyle name="Check Cell 4" xfId="516"/>
    <cellStyle name="Check Cell 4 2" xfId="517"/>
    <cellStyle name="Check Cell 5" xfId="518"/>
    <cellStyle name="Check Cell 5 2" xfId="519"/>
    <cellStyle name="Check Cell 6" xfId="520"/>
    <cellStyle name="Check Cell 7" xfId="521"/>
    <cellStyle name="Check Cell 8" xfId="522"/>
    <cellStyle name="Check Cell 9" xfId="523"/>
    <cellStyle name="Comma  - Style1" xfId="524"/>
    <cellStyle name="Comma  - Style2" xfId="525"/>
    <cellStyle name="Comma  - Style3" xfId="526"/>
    <cellStyle name="Comma [0] 10" xfId="527"/>
    <cellStyle name="Comma [0] 10 2" xfId="528"/>
    <cellStyle name="Comma [0] 11" xfId="529"/>
    <cellStyle name="Comma [0] 11 2" xfId="530"/>
    <cellStyle name="Comma [0] 12" xfId="531"/>
    <cellStyle name="Comma [0] 12 2" xfId="532"/>
    <cellStyle name="Comma [0] 12 3" xfId="533"/>
    <cellStyle name="Comma [0] 13" xfId="534"/>
    <cellStyle name="Comma [0] 13 2" xfId="535"/>
    <cellStyle name="Comma [0] 13 3" xfId="536"/>
    <cellStyle name="Comma [0] 14" xfId="537"/>
    <cellStyle name="Comma [0] 14 2" xfId="538"/>
    <cellStyle name="Comma [0] 14 3" xfId="539"/>
    <cellStyle name="Comma [0] 15" xfId="540"/>
    <cellStyle name="Comma [0] 15 2" xfId="541"/>
    <cellStyle name="Comma [0] 15 3" xfId="542"/>
    <cellStyle name="Comma [0] 15 4" xfId="543"/>
    <cellStyle name="Comma [0] 15_Book2" xfId="544"/>
    <cellStyle name="Comma [0] 16" xfId="545"/>
    <cellStyle name="Comma [0] 16 2" xfId="546"/>
    <cellStyle name="Comma [0] 16 3" xfId="547"/>
    <cellStyle name="Comma [0] 17" xfId="548"/>
    <cellStyle name="Comma [0] 17 2" xfId="549"/>
    <cellStyle name="Comma [0] 17 3" xfId="550"/>
    <cellStyle name="Comma [0] 18" xfId="551"/>
    <cellStyle name="Comma [0] 18 2" xfId="552"/>
    <cellStyle name="Comma [0] 19" xfId="553"/>
    <cellStyle name="Comma [0] 19 2" xfId="554"/>
    <cellStyle name="Comma [0] 2" xfId="555"/>
    <cellStyle name="Comma [0] 2 10" xfId="556"/>
    <cellStyle name="Comma [0] 2 11" xfId="557"/>
    <cellStyle name="Comma [0] 2 12" xfId="558"/>
    <cellStyle name="Comma [0] 2 13" xfId="559"/>
    <cellStyle name="Comma [0] 2 14" xfId="560"/>
    <cellStyle name="Comma [0] 2 15" xfId="561"/>
    <cellStyle name="Comma [0] 2 16" xfId="562"/>
    <cellStyle name="Comma [0] 2 17" xfId="563"/>
    <cellStyle name="Comma [0] 2 17 2" xfId="564"/>
    <cellStyle name="Comma [0] 2 2" xfId="565"/>
    <cellStyle name="Comma [0] 2 2 10" xfId="566"/>
    <cellStyle name="Comma [0] 2 2 11" xfId="567"/>
    <cellStyle name="Comma [0] 2 2 2" xfId="568"/>
    <cellStyle name="Comma [0] 2 2 2 2" xfId="569"/>
    <cellStyle name="Comma [0] 2 2 2 2 2" xfId="570"/>
    <cellStyle name="Comma [0] 2 2 2 2 2 2" xfId="571"/>
    <cellStyle name="Comma [0] 2 2 2 2 2 2 2" xfId="572"/>
    <cellStyle name="Comma [0] 2 2 2 2 2 2 2 2" xfId="573"/>
    <cellStyle name="Comma [0] 2 2 2 2 2 2 2 3" xfId="574"/>
    <cellStyle name="Comma [0] 2 2 2 2 2 2 2 4" xfId="575"/>
    <cellStyle name="Comma [0] 2 2 2 2 2 2 3" xfId="576"/>
    <cellStyle name="Comma [0] 2 2 2 2 2 2 3 2" xfId="577"/>
    <cellStyle name="Comma [0] 2 2 2 2 2 3" xfId="578"/>
    <cellStyle name="Comma [0] 2 2 2 2 2 4" xfId="579"/>
    <cellStyle name="Comma [0] 2 2 2 2 2 5" xfId="580"/>
    <cellStyle name="Comma [0] 2 2 2 2 3" xfId="581"/>
    <cellStyle name="Comma [0] 2 2 2 2 3 2" xfId="582"/>
    <cellStyle name="Comma [0] 2 2 2 2 4" xfId="583"/>
    <cellStyle name="Comma [0] 2 2 2 2 4 2" xfId="584"/>
    <cellStyle name="Comma [0] 2 2 2 3" xfId="585"/>
    <cellStyle name="Comma [0] 2 2 2 4" xfId="586"/>
    <cellStyle name="Comma [0] 2 2 2 5" xfId="587"/>
    <cellStyle name="Comma [0] 2 2 3" xfId="588"/>
    <cellStyle name="Comma [0] 2 2 4" xfId="589"/>
    <cellStyle name="Comma [0] 2 2 5" xfId="590"/>
    <cellStyle name="Comma [0] 2 2 6" xfId="591"/>
    <cellStyle name="Comma [0] 2 2 7" xfId="592"/>
    <cellStyle name="Comma [0] 2 2 8" xfId="593"/>
    <cellStyle name="Comma [0] 2 2 9" xfId="594"/>
    <cellStyle name="Comma [0] 2 3" xfId="595"/>
    <cellStyle name="Comma [0] 2 3 2" xfId="596"/>
    <cellStyle name="Comma [0] 2 3 2 2" xfId="597"/>
    <cellStyle name="Comma [0] 2 3 2 2 2" xfId="598"/>
    <cellStyle name="Comma [0] 2 3 2 2 3" xfId="599"/>
    <cellStyle name="Comma [0] 2 3 2 2 4" xfId="600"/>
    <cellStyle name="Comma [0] 2 3 2 3" xfId="601"/>
    <cellStyle name="Comma [0] 2 3 2 4" xfId="602"/>
    <cellStyle name="Comma [0] 2 3 2 5" xfId="603"/>
    <cellStyle name="Comma [0] 2 3 3" xfId="604"/>
    <cellStyle name="Comma [0] 2 3 4" xfId="605"/>
    <cellStyle name="Comma [0] 2 3 5" xfId="606"/>
    <cellStyle name="Comma [0] 2 3 6" xfId="607"/>
    <cellStyle name="Comma [0] 2 3 6 2" xfId="608"/>
    <cellStyle name="Comma [0] 2 4" xfId="609"/>
    <cellStyle name="Comma [0] 2 4 2" xfId="610"/>
    <cellStyle name="Comma [0] 2 4 3" xfId="611"/>
    <cellStyle name="Comma [0] 2 4 4" xfId="612"/>
    <cellStyle name="Comma [0] 2 4 5" xfId="613"/>
    <cellStyle name="Comma [0] 2 5" xfId="614"/>
    <cellStyle name="Comma [0] 2 5 2" xfId="615"/>
    <cellStyle name="Comma [0] 2 5 3" xfId="616"/>
    <cellStyle name="Comma [0] 2 5 4" xfId="617"/>
    <cellStyle name="Comma [0] 2 6" xfId="618"/>
    <cellStyle name="Comma [0] 2 6 2" xfId="619"/>
    <cellStyle name="Comma [0] 2 6 2 2" xfId="620"/>
    <cellStyle name="Comma [0] 2 6 2 2 2" xfId="621"/>
    <cellStyle name="Comma [0] 2 6 2 2 2 2" xfId="622"/>
    <cellStyle name="Comma [0] 2 6 2 2 2 2 2" xfId="623"/>
    <cellStyle name="Comma [0] 2 6 2 2 2 2 3" xfId="624"/>
    <cellStyle name="Comma [0] 2 6 2 2 2 2 4" xfId="625"/>
    <cellStyle name="Comma [0] 2 6 2 2 2 2 5" xfId="626"/>
    <cellStyle name="Comma [0] 2 6 2 2 2 3" xfId="627"/>
    <cellStyle name="Comma [0] 2 6 2 2 2 4" xfId="628"/>
    <cellStyle name="Comma [0] 2 6 2 2 2 5" xfId="629"/>
    <cellStyle name="Comma [0] 2 6 2 2 3" xfId="630"/>
    <cellStyle name="Comma [0] 2 6 2 2 4" xfId="631"/>
    <cellStyle name="Comma [0] 2 6 2 2 5" xfId="632"/>
    <cellStyle name="Comma [0] 2 6 2 3" xfId="633"/>
    <cellStyle name="Comma [0] 2 6 2 4" xfId="634"/>
    <cellStyle name="Comma [0] 2 6 2 5" xfId="635"/>
    <cellStyle name="Comma [0] 2 6 3" xfId="636"/>
    <cellStyle name="Comma [0] 2 6 4" xfId="637"/>
    <cellStyle name="Comma [0] 2 6 5" xfId="638"/>
    <cellStyle name="Comma [0] 2 7" xfId="639"/>
    <cellStyle name="Comma [0] 2 8" xfId="640"/>
    <cellStyle name="Comma [0] 2 9" xfId="641"/>
    <cellStyle name="Comma [0] 20" xfId="642"/>
    <cellStyle name="Comma [0] 20 2" xfId="643"/>
    <cellStyle name="Comma [0] 20 3" xfId="644"/>
    <cellStyle name="Comma [0] 21" xfId="645"/>
    <cellStyle name="Comma [0] 21 2" xfId="646"/>
    <cellStyle name="Comma [0] 21 3" xfId="647"/>
    <cellStyle name="Comma [0] 21 4" xfId="648"/>
    <cellStyle name="Comma [0] 22" xfId="649"/>
    <cellStyle name="Comma [0] 22 2" xfId="650"/>
    <cellStyle name="Comma [0] 22 3" xfId="651"/>
    <cellStyle name="Comma [0] 22 4" xfId="652"/>
    <cellStyle name="Comma [0] 23" xfId="653"/>
    <cellStyle name="Comma [0] 23 2" xfId="654"/>
    <cellStyle name="Comma [0] 23 3" xfId="655"/>
    <cellStyle name="Comma [0] 23 4" xfId="656"/>
    <cellStyle name="Comma [0] 24" xfId="657"/>
    <cellStyle name="Comma [0] 24 2" xfId="658"/>
    <cellStyle name="Comma [0] 27" xfId="659"/>
    <cellStyle name="Comma [0] 3" xfId="660"/>
    <cellStyle name="Comma [0] 3 2" xfId="661"/>
    <cellStyle name="Comma [0] 3 2 2" xfId="662"/>
    <cellStyle name="Comma [0] 3 3" xfId="663"/>
    <cellStyle name="Comma [0] 3 4" xfId="664"/>
    <cellStyle name="Comma [0] 32" xfId="665"/>
    <cellStyle name="Comma [0] 35" xfId="666"/>
    <cellStyle name="Comma [0] 4" xfId="667"/>
    <cellStyle name="Comma [0] 4 2" xfId="668"/>
    <cellStyle name="Comma [0] 4 3" xfId="669"/>
    <cellStyle name="Comma [0] 4 4" xfId="670"/>
    <cellStyle name="Comma [0] 4 4 2" xfId="671"/>
    <cellStyle name="Comma [0] 4 4 3" xfId="672"/>
    <cellStyle name="Comma [0] 5" xfId="673"/>
    <cellStyle name="Comma [0] 5 2" xfId="674"/>
    <cellStyle name="Comma [0] 5 3" xfId="675"/>
    <cellStyle name="Comma [0] 5 4" xfId="676"/>
    <cellStyle name="Comma [0] 6" xfId="677"/>
    <cellStyle name="Comma [0] 6 2" xfId="678"/>
    <cellStyle name="Comma [0] 6 3" xfId="679"/>
    <cellStyle name="Comma [0] 7" xfId="680"/>
    <cellStyle name="Comma [0] 7 2" xfId="681"/>
    <cellStyle name="Comma [0] 8" xfId="682"/>
    <cellStyle name="Comma [0] 8 2" xfId="683"/>
    <cellStyle name="Comma [0] 8 3" xfId="684"/>
    <cellStyle name="Comma [0] 8 4" xfId="685"/>
    <cellStyle name="Comma [0] 9" xfId="686"/>
    <cellStyle name="Comma [0] 9 2" xfId="687"/>
    <cellStyle name="Comma [0] 9 3" xfId="688"/>
    <cellStyle name="Comma [0] 9 4" xfId="689"/>
    <cellStyle name="Comma [0] 90" xfId="690"/>
    <cellStyle name="Comma [0] 91" xfId="691"/>
    <cellStyle name="Comma [0] 93" xfId="692"/>
    <cellStyle name="Comma [0] 94" xfId="693"/>
    <cellStyle name="Comma [00]" xfId="694"/>
    <cellStyle name="Comma 10" xfId="695"/>
    <cellStyle name="Comma 10 2" xfId="696"/>
    <cellStyle name="Comma 10 2 2" xfId="697"/>
    <cellStyle name="Comma 10 2 3" xfId="698"/>
    <cellStyle name="Comma 10 3" xfId="699"/>
    <cellStyle name="Comma 10 4" xfId="700"/>
    <cellStyle name="Comma 10 5" xfId="701"/>
    <cellStyle name="Comma 10 6" xfId="702"/>
    <cellStyle name="Comma 100" xfId="703"/>
    <cellStyle name="Comma 101" xfId="704"/>
    <cellStyle name="Comma 102" xfId="705"/>
    <cellStyle name="Comma 103" xfId="706"/>
    <cellStyle name="Comma 104" xfId="707"/>
    <cellStyle name="Comma 105" xfId="708"/>
    <cellStyle name="Comma 106" xfId="709"/>
    <cellStyle name="Comma 107" xfId="710"/>
    <cellStyle name="Comma 108" xfId="711"/>
    <cellStyle name="Comma 109" xfId="712"/>
    <cellStyle name="Comma 11" xfId="713"/>
    <cellStyle name="Comma 11 2" xfId="714"/>
    <cellStyle name="Comma 11 2 2" xfId="715"/>
    <cellStyle name="Comma 11 2 3" xfId="716"/>
    <cellStyle name="Comma 11 3" xfId="717"/>
    <cellStyle name="Comma 110" xfId="718"/>
    <cellStyle name="Comma 111" xfId="719"/>
    <cellStyle name="Comma 112" xfId="720"/>
    <cellStyle name="Comma 113" xfId="721"/>
    <cellStyle name="Comma 114" xfId="722"/>
    <cellStyle name="Comma 115" xfId="723"/>
    <cellStyle name="Comma 116" xfId="724"/>
    <cellStyle name="Comma 117" xfId="725"/>
    <cellStyle name="Comma 12" xfId="726"/>
    <cellStyle name="Comma 12 2" xfId="727"/>
    <cellStyle name="Comma 12 3" xfId="728"/>
    <cellStyle name="Comma 12 4" xfId="729"/>
    <cellStyle name="Comma 12 5" xfId="730"/>
    <cellStyle name="Comma 12 6" xfId="731"/>
    <cellStyle name="Comma 13" xfId="732"/>
    <cellStyle name="Comma 13 2" xfId="733"/>
    <cellStyle name="Comma 14" xfId="734"/>
    <cellStyle name="Comma 14 2" xfId="735"/>
    <cellStyle name="Comma 14 2 2" xfId="736"/>
    <cellStyle name="Comma 14 3" xfId="737"/>
    <cellStyle name="Comma 14 3 2" xfId="738"/>
    <cellStyle name="Comma 15" xfId="739"/>
    <cellStyle name="Comma 15 2" xfId="740"/>
    <cellStyle name="Comma 15 3" xfId="741"/>
    <cellStyle name="Comma 15 4" xfId="742"/>
    <cellStyle name="Comma 16" xfId="743"/>
    <cellStyle name="Comma 16 2" xfId="744"/>
    <cellStyle name="Comma 16 2 2" xfId="745"/>
    <cellStyle name="Comma 16 2 3" xfId="746"/>
    <cellStyle name="Comma 16 3" xfId="747"/>
    <cellStyle name="Comma 17" xfId="748"/>
    <cellStyle name="Comma 17 2" xfId="749"/>
    <cellStyle name="Comma 17 2 2" xfId="750"/>
    <cellStyle name="Comma 17 2 3" xfId="751"/>
    <cellStyle name="Comma 17 3" xfId="752"/>
    <cellStyle name="Comma 18" xfId="753"/>
    <cellStyle name="Comma 18 2" xfId="754"/>
    <cellStyle name="Comma 18 2 2" xfId="755"/>
    <cellStyle name="Comma 18 2 3" xfId="756"/>
    <cellStyle name="Comma 18 3" xfId="757"/>
    <cellStyle name="Comma 19" xfId="758"/>
    <cellStyle name="Comma 19 2" xfId="759"/>
    <cellStyle name="Comma 19 2 2" xfId="760"/>
    <cellStyle name="Comma 19 2 3" xfId="761"/>
    <cellStyle name="Comma 19 3" xfId="762"/>
    <cellStyle name="Comma 19 3 2" xfId="763"/>
    <cellStyle name="Comma 19 3 3" xfId="764"/>
    <cellStyle name="Comma 19 4" xfId="765"/>
    <cellStyle name="Comma 2" xfId="766"/>
    <cellStyle name="Comma 2 10" xfId="767"/>
    <cellStyle name="Comma 2 11" xfId="768"/>
    <cellStyle name="Comma 2 12" xfId="769"/>
    <cellStyle name="Comma 2 13" xfId="770"/>
    <cellStyle name="Comma 2 14" xfId="771"/>
    <cellStyle name="Comma 2 15" xfId="772"/>
    <cellStyle name="Comma 2 16" xfId="773"/>
    <cellStyle name="Comma 2 17" xfId="774"/>
    <cellStyle name="Comma 2 18" xfId="775"/>
    <cellStyle name="Comma 2 19" xfId="776"/>
    <cellStyle name="Comma 2 2" xfId="777"/>
    <cellStyle name="Comma 2 2 10" xfId="778"/>
    <cellStyle name="Comma 2 2 11" xfId="779"/>
    <cellStyle name="Comma 2 2 2" xfId="780"/>
    <cellStyle name="Comma 2 2 2 2" xfId="781"/>
    <cellStyle name="Comma 2 2 2 2 2" xfId="782"/>
    <cellStyle name="Comma 2 2 2 2 2 2" xfId="783"/>
    <cellStyle name="Comma 2 2 2 2 2 2 2" xfId="784"/>
    <cellStyle name="Comma 2 2 2 2 2 2 2 2" xfId="785"/>
    <cellStyle name="Comma 2 2 2 2 2 2 2 3" xfId="786"/>
    <cellStyle name="Comma 2 2 2 2 2 2 2 4" xfId="787"/>
    <cellStyle name="Comma 2 2 2 2 2 2 3" xfId="788"/>
    <cellStyle name="Comma 2 2 2 2 2 2 3 2" xfId="789"/>
    <cellStyle name="Comma 2 2 2 2 2 3" xfId="790"/>
    <cellStyle name="Comma 2 2 2 2 2 4" xfId="791"/>
    <cellStyle name="Comma 2 2 2 2 2 5" xfId="792"/>
    <cellStyle name="Comma 2 2 2 2 3" xfId="793"/>
    <cellStyle name="Comma 2 2 2 2 3 2" xfId="794"/>
    <cellStyle name="Comma 2 2 2 2 4" xfId="795"/>
    <cellStyle name="Comma 2 2 2 2 4 2" xfId="796"/>
    <cellStyle name="Comma 2 2 2 3" xfId="797"/>
    <cellStyle name="Comma 2 2 2 4" xfId="798"/>
    <cellStyle name="Comma 2 2 2 5" xfId="799"/>
    <cellStyle name="Comma 2 2 3" xfId="800"/>
    <cellStyle name="Comma 2 2 4" xfId="801"/>
    <cellStyle name="Comma 2 2 5" xfId="802"/>
    <cellStyle name="Comma 2 2 6" xfId="803"/>
    <cellStyle name="Comma 2 2 7" xfId="804"/>
    <cellStyle name="Comma 2 2 8" xfId="805"/>
    <cellStyle name="Comma 2 2 9" xfId="806"/>
    <cellStyle name="Comma 2 20" xfId="807"/>
    <cellStyle name="Comma 2 21" xfId="808"/>
    <cellStyle name="Comma 2 22" xfId="809"/>
    <cellStyle name="Comma 2 23" xfId="810"/>
    <cellStyle name="Comma 2 24" xfId="811"/>
    <cellStyle name="Comma 2 25" xfId="812"/>
    <cellStyle name="Comma 2 26" xfId="813"/>
    <cellStyle name="Comma 2 27" xfId="814"/>
    <cellStyle name="Comma 2 28" xfId="815"/>
    <cellStyle name="Comma 2 29" xfId="816"/>
    <cellStyle name="Comma 2 3" xfId="817"/>
    <cellStyle name="Comma 2 30" xfId="818"/>
    <cellStyle name="Comma 2 31" xfId="819"/>
    <cellStyle name="Comma 2 32" xfId="820"/>
    <cellStyle name="Comma 2 33" xfId="821"/>
    <cellStyle name="Comma 2 34" xfId="822"/>
    <cellStyle name="Comma 2 35" xfId="823"/>
    <cellStyle name="Comma 2 36" xfId="824"/>
    <cellStyle name="Comma 2 37" xfId="825"/>
    <cellStyle name="Comma 2 38" xfId="826"/>
    <cellStyle name="Comma 2 39" xfId="827"/>
    <cellStyle name="Comma 2 4" xfId="828"/>
    <cellStyle name="Comma 2 40" xfId="829"/>
    <cellStyle name="Comma 2 41" xfId="830"/>
    <cellStyle name="Comma 2 42" xfId="831"/>
    <cellStyle name="Comma 2 43" xfId="832"/>
    <cellStyle name="Comma 2 44" xfId="833"/>
    <cellStyle name="Comma 2 45" xfId="834"/>
    <cellStyle name="Comma 2 46" xfId="835"/>
    <cellStyle name="Comma 2 47" xfId="836"/>
    <cellStyle name="Comma 2 48" xfId="837"/>
    <cellStyle name="Comma 2 49" xfId="838"/>
    <cellStyle name="Comma 2 5" xfId="839"/>
    <cellStyle name="Comma 2 50" xfId="840"/>
    <cellStyle name="Comma 2 51" xfId="841"/>
    <cellStyle name="Comma 2 52" xfId="842"/>
    <cellStyle name="Comma 2 53" xfId="843"/>
    <cellStyle name="Comma 2 54" xfId="844"/>
    <cellStyle name="Comma 2 55" xfId="845"/>
    <cellStyle name="Comma 2 56" xfId="846"/>
    <cellStyle name="Comma 2 57" xfId="847"/>
    <cellStyle name="Comma 2 58" xfId="848"/>
    <cellStyle name="Comma 2 58 2" xfId="849"/>
    <cellStyle name="Comma 2 58 3" xfId="850"/>
    <cellStyle name="Comma 2 58 4" xfId="851"/>
    <cellStyle name="Comma 2 59" xfId="852"/>
    <cellStyle name="Comma 2 6" xfId="853"/>
    <cellStyle name="Comma 2 60" xfId="854"/>
    <cellStyle name="Comma 2 61" xfId="855"/>
    <cellStyle name="Comma 2 62" xfId="856"/>
    <cellStyle name="Comma 2 63" xfId="857"/>
    <cellStyle name="Comma 2 7" xfId="858"/>
    <cellStyle name="Comma 2 7 2" xfId="859"/>
    <cellStyle name="Comma 2 7 2 2" xfId="860"/>
    <cellStyle name="Comma 2 7 2 3" xfId="861"/>
    <cellStyle name="Comma 2 7 2 4" xfId="862"/>
    <cellStyle name="Comma 2 7 3" xfId="863"/>
    <cellStyle name="Comma 2 7 4" xfId="864"/>
    <cellStyle name="Comma 2 7 5" xfId="865"/>
    <cellStyle name="Comma 2 7 6" xfId="866"/>
    <cellStyle name="Comma 2 7 7" xfId="867"/>
    <cellStyle name="Comma 2 7_RABAS_RABAS LT" xfId="868"/>
    <cellStyle name="Comma 2 8" xfId="869"/>
    <cellStyle name="Comma 2 9" xfId="870"/>
    <cellStyle name="Comma 20" xfId="871"/>
    <cellStyle name="Comma 20 2" xfId="872"/>
    <cellStyle name="Comma 20 2 2" xfId="873"/>
    <cellStyle name="Comma 20 2 3" xfId="874"/>
    <cellStyle name="Comma 20 3" xfId="875"/>
    <cellStyle name="Comma 21" xfId="876"/>
    <cellStyle name="Comma 21 2" xfId="877"/>
    <cellStyle name="Comma 21 2 2" xfId="878"/>
    <cellStyle name="Comma 21 2 3" xfId="879"/>
    <cellStyle name="Comma 21 3" xfId="880"/>
    <cellStyle name="Comma 22" xfId="881"/>
    <cellStyle name="Comma 22 2" xfId="882"/>
    <cellStyle name="Comma 22 2 2" xfId="883"/>
    <cellStyle name="Comma 22 2 3" xfId="884"/>
    <cellStyle name="Comma 22 3" xfId="885"/>
    <cellStyle name="Comma 23" xfId="886"/>
    <cellStyle name="Comma 23 2" xfId="887"/>
    <cellStyle name="Comma 23 2 2" xfId="888"/>
    <cellStyle name="Comma 23 3" xfId="889"/>
    <cellStyle name="Comma 24" xfId="890"/>
    <cellStyle name="Comma 24 2" xfId="891"/>
    <cellStyle name="Comma 24 2 2" xfId="892"/>
    <cellStyle name="Comma 24 3" xfId="893"/>
    <cellStyle name="Comma 24 4" xfId="894"/>
    <cellStyle name="Comma 25" xfId="895"/>
    <cellStyle name="Comma 25 2" xfId="896"/>
    <cellStyle name="Comma 25 2 2" xfId="897"/>
    <cellStyle name="Comma 25 3" xfId="898"/>
    <cellStyle name="Comma 25 4" xfId="899"/>
    <cellStyle name="Comma 26" xfId="900"/>
    <cellStyle name="Comma 26 2" xfId="901"/>
    <cellStyle name="Comma 26 2 2" xfId="902"/>
    <cellStyle name="Comma 26 3" xfId="903"/>
    <cellStyle name="Comma 26 4" xfId="904"/>
    <cellStyle name="Comma 27" xfId="905"/>
    <cellStyle name="Comma 27 2" xfId="906"/>
    <cellStyle name="Comma 27 2 2" xfId="907"/>
    <cellStyle name="Comma 27 3" xfId="908"/>
    <cellStyle name="Comma 27 4" xfId="909"/>
    <cellStyle name="Comma 27 5" xfId="910"/>
    <cellStyle name="Comma 28" xfId="911"/>
    <cellStyle name="Comma 28 2" xfId="912"/>
    <cellStyle name="Comma 28 2 2" xfId="913"/>
    <cellStyle name="Comma 28 3" xfId="914"/>
    <cellStyle name="Comma 28 4" xfId="915"/>
    <cellStyle name="Comma 29" xfId="916"/>
    <cellStyle name="Comma 29 2" xfId="917"/>
    <cellStyle name="Comma 29 3" xfId="918"/>
    <cellStyle name="Comma 3" xfId="919"/>
    <cellStyle name="Comma 3 2" xfId="920"/>
    <cellStyle name="Comma 3 2 2" xfId="921"/>
    <cellStyle name="Comma 3 2 2 2" xfId="922"/>
    <cellStyle name="Comma 3 2 2 2 2" xfId="923"/>
    <cellStyle name="Comma 3 2 2 2 3" xfId="924"/>
    <cellStyle name="Comma 3 2 2 2 4" xfId="925"/>
    <cellStyle name="Comma 3 2 2 3" xfId="926"/>
    <cellStyle name="Comma 3 2 2 4" xfId="927"/>
    <cellStyle name="Comma 3 2 2 5" xfId="928"/>
    <cellStyle name="Comma 3 2 3" xfId="929"/>
    <cellStyle name="Comma 3 2 4" xfId="930"/>
    <cellStyle name="Comma 3 2 5" xfId="931"/>
    <cellStyle name="Comma 3 3" xfId="932"/>
    <cellStyle name="Comma 3 3 2" xfId="933"/>
    <cellStyle name="Comma 3 3 3" xfId="934"/>
    <cellStyle name="Comma 3 3 4" xfId="935"/>
    <cellStyle name="Comma 3 3 5" xfId="936"/>
    <cellStyle name="Comma 3 3 6" xfId="937"/>
    <cellStyle name="Comma 3 3 7" xfId="938"/>
    <cellStyle name="Comma 3 4" xfId="939"/>
    <cellStyle name="Comma 3 4 2" xfId="940"/>
    <cellStyle name="Comma 3 4 3" xfId="941"/>
    <cellStyle name="Comma 3 4 4" xfId="942"/>
    <cellStyle name="Comma 3 4 5" xfId="943"/>
    <cellStyle name="Comma 3 4 6" xfId="944"/>
    <cellStyle name="Comma 3 5" xfId="945"/>
    <cellStyle name="Comma 3 5 2" xfId="946"/>
    <cellStyle name="Comma 3 5 2 2" xfId="947"/>
    <cellStyle name="Comma 3 5 2 2 2" xfId="948"/>
    <cellStyle name="Comma 3 5 2 2 2 2" xfId="949"/>
    <cellStyle name="Comma 3 5 2 2 2 2 2" xfId="950"/>
    <cellStyle name="Comma 3 5 2 2 2 2 3" xfId="951"/>
    <cellStyle name="Comma 3 5 2 2 2 2 4" xfId="952"/>
    <cellStyle name="Comma 3 5 2 2 2 2 5" xfId="953"/>
    <cellStyle name="Comma 3 5 2 2 2 3" xfId="954"/>
    <cellStyle name="Comma 3 5 2 2 2 4" xfId="955"/>
    <cellStyle name="Comma 3 5 2 2 2 5" xfId="956"/>
    <cellStyle name="Comma 3 5 2 2 3" xfId="957"/>
    <cellStyle name="Comma 3 5 2 2 4" xfId="958"/>
    <cellStyle name="Comma 3 5 2 2 5" xfId="959"/>
    <cellStyle name="Comma 3 5 2 3" xfId="960"/>
    <cellStyle name="Comma 3 5 2 4" xfId="961"/>
    <cellStyle name="Comma 3 5 2 5" xfId="962"/>
    <cellStyle name="Comma 3 5 3" xfId="963"/>
    <cellStyle name="Comma 3 5 3 2" xfId="964"/>
    <cellStyle name="Comma 3 5 3 3" xfId="965"/>
    <cellStyle name="Comma 3 5 3 4" xfId="966"/>
    <cellStyle name="Comma 3 5 4" xfId="967"/>
    <cellStyle name="Comma 3 5 5" xfId="968"/>
    <cellStyle name="Comma 3 5 6" xfId="969"/>
    <cellStyle name="Comma 3 5 7" xfId="970"/>
    <cellStyle name="Comma 3 5 8" xfId="971"/>
    <cellStyle name="Comma 3 6" xfId="972"/>
    <cellStyle name="Comma 3 6 2" xfId="973"/>
    <cellStyle name="Comma 3 6 3" xfId="974"/>
    <cellStyle name="Comma 3 7" xfId="975"/>
    <cellStyle name="Comma 3 7 2" xfId="976"/>
    <cellStyle name="Comma 3 7 3" xfId="977"/>
    <cellStyle name="Comma 3 8" xfId="978"/>
    <cellStyle name="Comma 3 8 2" xfId="979"/>
    <cellStyle name="Comma 3 8 3" xfId="980"/>
    <cellStyle name="Comma 3 9" xfId="981"/>
    <cellStyle name="Comma 3_(PRK 111601-111604) 20130401 Joint AAU - GJN 4 - BNL 5 - KTN 7" xfId="982"/>
    <cellStyle name="Comma 30" xfId="983"/>
    <cellStyle name="Comma 30 2" xfId="984"/>
    <cellStyle name="Comma 30 3" xfId="985"/>
    <cellStyle name="Comma 31" xfId="986"/>
    <cellStyle name="Comma 31 2" xfId="987"/>
    <cellStyle name="Comma 31 3" xfId="988"/>
    <cellStyle name="Comma 32" xfId="989"/>
    <cellStyle name="Comma 32 2" xfId="990"/>
    <cellStyle name="Comma 32 3" xfId="991"/>
    <cellStyle name="Comma 33" xfId="992"/>
    <cellStyle name="Comma 33 2" xfId="993"/>
    <cellStyle name="Comma 33 2 2" xfId="994"/>
    <cellStyle name="Comma 34" xfId="995"/>
    <cellStyle name="Comma 34 2" xfId="996"/>
    <cellStyle name="Comma 34 2 2" xfId="997"/>
    <cellStyle name="Comma 35" xfId="998"/>
    <cellStyle name="Comma 35 2" xfId="999"/>
    <cellStyle name="Comma 35 3" xfId="1000"/>
    <cellStyle name="Comma 35 3 2" xfId="1001"/>
    <cellStyle name="Comma 36" xfId="1002"/>
    <cellStyle name="Comma 36 2" xfId="1003"/>
    <cellStyle name="Comma 36 3" xfId="1004"/>
    <cellStyle name="Comma 37" xfId="1005"/>
    <cellStyle name="Comma 37 2" xfId="1006"/>
    <cellStyle name="Comma 37 3" xfId="1007"/>
    <cellStyle name="Comma 38" xfId="1008"/>
    <cellStyle name="Comma 38 2" xfId="1009"/>
    <cellStyle name="Comma 38 2 2" xfId="1010"/>
    <cellStyle name="Comma 38 3" xfId="1011"/>
    <cellStyle name="Comma 38 4" xfId="1012"/>
    <cellStyle name="Comma 39" xfId="1013"/>
    <cellStyle name="Comma 39 2" xfId="1014"/>
    <cellStyle name="Comma 39 2 2" xfId="1015"/>
    <cellStyle name="Comma 39 3" xfId="1016"/>
    <cellStyle name="Comma 39 4" xfId="1017"/>
    <cellStyle name="Comma 4" xfId="1018"/>
    <cellStyle name="Comma 4 2" xfId="1019"/>
    <cellStyle name="Comma 40" xfId="1020"/>
    <cellStyle name="Comma 40 2" xfId="1021"/>
    <cellStyle name="Comma 40 2 2" xfId="1022"/>
    <cellStyle name="Comma 40 3" xfId="1023"/>
    <cellStyle name="Comma 40 4" xfId="1024"/>
    <cellStyle name="Comma 41" xfId="1025"/>
    <cellStyle name="Comma 41 2" xfId="1026"/>
    <cellStyle name="Comma 41 2 2" xfId="1027"/>
    <cellStyle name="Comma 41 3" xfId="1028"/>
    <cellStyle name="Comma 41 4" xfId="1029"/>
    <cellStyle name="Comma 42" xfId="1030"/>
    <cellStyle name="Comma 42 2" xfId="1031"/>
    <cellStyle name="Comma 42 3" xfId="1032"/>
    <cellStyle name="Comma 43" xfId="1033"/>
    <cellStyle name="Comma 43 2" xfId="1034"/>
    <cellStyle name="Comma 44" xfId="1035"/>
    <cellStyle name="Comma 44 2" xfId="1036"/>
    <cellStyle name="Comma 45" xfId="1037"/>
    <cellStyle name="Comma 45 2" xfId="1038"/>
    <cellStyle name="Comma 45 3" xfId="1039"/>
    <cellStyle name="Comma 46" xfId="1040"/>
    <cellStyle name="Comma 46 2" xfId="1041"/>
    <cellStyle name="Comma 46 3" xfId="1042"/>
    <cellStyle name="Comma 47" xfId="1043"/>
    <cellStyle name="Comma 47 2" xfId="1044"/>
    <cellStyle name="Comma 47 3" xfId="1045"/>
    <cellStyle name="Comma 48" xfId="1046"/>
    <cellStyle name="Comma 48 2" xfId="1047"/>
    <cellStyle name="Comma 48 3" xfId="1048"/>
    <cellStyle name="Comma 49" xfId="1049"/>
    <cellStyle name="Comma 49 2" xfId="1050"/>
    <cellStyle name="Comma 49 3" xfId="1051"/>
    <cellStyle name="Comma 5" xfId="1052"/>
    <cellStyle name="Comma 5 2" xfId="1053"/>
    <cellStyle name="Comma 5 3" xfId="1054"/>
    <cellStyle name="Comma 5 4" xfId="1055"/>
    <cellStyle name="Comma 5 5" xfId="1056"/>
    <cellStyle name="Comma 50" xfId="1057"/>
    <cellStyle name="Comma 50 2" xfId="1058"/>
    <cellStyle name="Comma 50 3" xfId="1059"/>
    <cellStyle name="Comma 51" xfId="1060"/>
    <cellStyle name="Comma 51 2" xfId="1061"/>
    <cellStyle name="Comma 51 3" xfId="1062"/>
    <cellStyle name="Comma 52" xfId="1063"/>
    <cellStyle name="Comma 52 2" xfId="1064"/>
    <cellStyle name="Comma 52 3" xfId="1065"/>
    <cellStyle name="Comma 53" xfId="1066"/>
    <cellStyle name="Comma 53 2" xfId="1067"/>
    <cellStyle name="Comma 54" xfId="1068"/>
    <cellStyle name="Comma 54 2" xfId="1069"/>
    <cellStyle name="Comma 55" xfId="1070"/>
    <cellStyle name="Comma 55 2" xfId="1071"/>
    <cellStyle name="Comma 56" xfId="1072"/>
    <cellStyle name="Comma 56 2" xfId="1073"/>
    <cellStyle name="Comma 57" xfId="1074"/>
    <cellStyle name="Comma 57 2" xfId="1075"/>
    <cellStyle name="Comma 58" xfId="1076"/>
    <cellStyle name="Comma 58 2" xfId="1077"/>
    <cellStyle name="Comma 58 3" xfId="1078"/>
    <cellStyle name="Comma 59" xfId="1079"/>
    <cellStyle name="Comma 59 2" xfId="1080"/>
    <cellStyle name="Comma 59 3" xfId="1081"/>
    <cellStyle name="Comma 6" xfId="1082"/>
    <cellStyle name="Comma 6 2" xfId="1083"/>
    <cellStyle name="Comma 60" xfId="1084"/>
    <cellStyle name="Comma 60 2" xfId="1085"/>
    <cellStyle name="Comma 61" xfId="1086"/>
    <cellStyle name="Comma 62" xfId="1087"/>
    <cellStyle name="Comma 63" xfId="1088"/>
    <cellStyle name="Comma 64" xfId="1089"/>
    <cellStyle name="Comma 65" xfId="1090"/>
    <cellStyle name="Comma 66" xfId="1091"/>
    <cellStyle name="Comma 67" xfId="1092"/>
    <cellStyle name="Comma 68" xfId="1093"/>
    <cellStyle name="Comma 69" xfId="1094"/>
    <cellStyle name="Comma 7" xfId="1095"/>
    <cellStyle name="Comma 7 2" xfId="1096"/>
    <cellStyle name="Comma 7 3" xfId="1097"/>
    <cellStyle name="Comma 7 4" xfId="1098"/>
    <cellStyle name="Comma 7 5" xfId="1099"/>
    <cellStyle name="Comma 7 6" xfId="1100"/>
    <cellStyle name="Comma 70" xfId="1101"/>
    <cellStyle name="Comma 71" xfId="1102"/>
    <cellStyle name="Comma 72" xfId="1103"/>
    <cellStyle name="Comma 73" xfId="1104"/>
    <cellStyle name="Comma 74" xfId="1105"/>
    <cellStyle name="Comma 75" xfId="1106"/>
    <cellStyle name="Comma 76" xfId="1107"/>
    <cellStyle name="Comma 77" xfId="1108"/>
    <cellStyle name="Comma 78" xfId="1109"/>
    <cellStyle name="Comma 79" xfId="1110"/>
    <cellStyle name="Comma 8" xfId="1111"/>
    <cellStyle name="Comma 8 2" xfId="1112"/>
    <cellStyle name="Comma 8 2 2" xfId="1113"/>
    <cellStyle name="Comma 8 3" xfId="1114"/>
    <cellStyle name="Comma 8 4" xfId="1115"/>
    <cellStyle name="Comma 8 5" xfId="1116"/>
    <cellStyle name="Comma 8 5 2" xfId="1117"/>
    <cellStyle name="Comma 80" xfId="1118"/>
    <cellStyle name="Comma 81" xfId="1119"/>
    <cellStyle name="Comma 82" xfId="1120"/>
    <cellStyle name="Comma 83" xfId="1121"/>
    <cellStyle name="Comma 84" xfId="1122"/>
    <cellStyle name="Comma 85" xfId="1123"/>
    <cellStyle name="Comma 86" xfId="1124"/>
    <cellStyle name="Comma 87" xfId="1125"/>
    <cellStyle name="Comma 88" xfId="1126"/>
    <cellStyle name="Comma 89" xfId="1127"/>
    <cellStyle name="Comma 9" xfId="1128"/>
    <cellStyle name="Comma 9 2" xfId="1129"/>
    <cellStyle name="Comma 9 2 2" xfId="1130"/>
    <cellStyle name="Comma 9 2 3" xfId="1131"/>
    <cellStyle name="Comma 9 2 4" xfId="1132"/>
    <cellStyle name="Comma 9 3" xfId="1133"/>
    <cellStyle name="Comma 9 3 2" xfId="1134"/>
    <cellStyle name="Comma 9 3 3" xfId="1135"/>
    <cellStyle name="Comma 90" xfId="1136"/>
    <cellStyle name="Comma 91" xfId="1137"/>
    <cellStyle name="Comma 92" xfId="1138"/>
    <cellStyle name="Comma 93" xfId="1139"/>
    <cellStyle name="Comma 94" xfId="1140"/>
    <cellStyle name="Comma 95" xfId="1141"/>
    <cellStyle name="Comma 96" xfId="1142"/>
    <cellStyle name="Comma 97" xfId="1143"/>
    <cellStyle name="Comma 98" xfId="1144"/>
    <cellStyle name="Comma 99" xfId="1145"/>
    <cellStyle name="Comma0" xfId="1146"/>
    <cellStyle name="Comma0 2" xfId="1147"/>
    <cellStyle name="Comma0 3" xfId="1148"/>
    <cellStyle name="Comma0 4" xfId="1149"/>
    <cellStyle name="Comma0 5" xfId="1150"/>
    <cellStyle name="Comma0 6" xfId="1151"/>
    <cellStyle name="Comma0 7" xfId="1152"/>
    <cellStyle name="Copied" xfId="1153"/>
    <cellStyle name="Curren - Style7" xfId="1154"/>
    <cellStyle name="Curren - Style8" xfId="1155"/>
    <cellStyle name="Currency (0.00)" xfId="1156"/>
    <cellStyle name="Currency [0] 2" xfId="1157"/>
    <cellStyle name="Currency [0] 3" xfId="1158"/>
    <cellStyle name="Currency [0] 3 2" xfId="1159"/>
    <cellStyle name="Currency [00]" xfId="1160"/>
    <cellStyle name="Currency 2" xfId="1161"/>
    <cellStyle name="Currency0" xfId="1162"/>
    <cellStyle name="Currency0 2" xfId="1163"/>
    <cellStyle name="Currency0 3" xfId="1164"/>
    <cellStyle name="Currency0 4" xfId="1165"/>
    <cellStyle name="Currency0 5" xfId="1166"/>
    <cellStyle name="Currency0 6" xfId="1167"/>
    <cellStyle name="Currency0 7" xfId="1168"/>
    <cellStyle name="Date" xfId="1169"/>
    <cellStyle name="Date Short" xfId="1170"/>
    <cellStyle name="Date_Data Aset Jaringan APJ Yogyakarta 2009" xfId="1171"/>
    <cellStyle name="Define your own named style" xfId="1172"/>
    <cellStyle name="Define your own named style 2" xfId="1173"/>
    <cellStyle name="Define your own named style 3" xfId="1174"/>
    <cellStyle name="Define your own named style 4" xfId="1175"/>
    <cellStyle name="Define your own named style 5" xfId="1176"/>
    <cellStyle name="Define your own named style 6" xfId="1177"/>
    <cellStyle name="Define your own named style 7" xfId="1178"/>
    <cellStyle name="Define your own named style_Pembangunan Jaring Baru SKUTM 3x240 mm2, Feeder SRL 6" xfId="1179"/>
    <cellStyle name="Draw lines around data in range" xfId="1180"/>
    <cellStyle name="Draw lines around data in range 2" xfId="1181"/>
    <cellStyle name="Draw lines around data in range 3" xfId="1182"/>
    <cellStyle name="Draw lines around data in range 4" xfId="1183"/>
    <cellStyle name="Draw lines around data in range 5" xfId="1184"/>
    <cellStyle name="Draw lines around data in range 6" xfId="1185"/>
    <cellStyle name="Draw lines around data in range 7" xfId="1186"/>
    <cellStyle name="Draw lines around data in range_Pembangunan Jaring Baru SKUTM 3x240 mm2, Feeder SRL 6" xfId="1187"/>
    <cellStyle name="Draw shadow and lines within range" xfId="1188"/>
    <cellStyle name="Draw shadow and lines within range 2" xfId="1189"/>
    <cellStyle name="Draw shadow and lines within range 3" xfId="1190"/>
    <cellStyle name="Draw shadow and lines within range 4" xfId="1191"/>
    <cellStyle name="Draw shadow and lines within range 5" xfId="1192"/>
    <cellStyle name="Draw shadow and lines within range 6" xfId="1193"/>
    <cellStyle name="Draw shadow and lines within range 7" xfId="1194"/>
    <cellStyle name="Draw shadow and lines within range_Pembangunan Jaring Baru SKUTM 3x240 mm2, Feeder SRL 6" xfId="1195"/>
    <cellStyle name="Enlarge title text, yellow on blue" xfId="1196"/>
    <cellStyle name="Enter Currency (0)" xfId="1197"/>
    <cellStyle name="Enter Currency (2)" xfId="1198"/>
    <cellStyle name="Enter Units (0)" xfId="1199"/>
    <cellStyle name="Enter Units (1)" xfId="1200"/>
    <cellStyle name="Enter Units (2)" xfId="1201"/>
    <cellStyle name="Entered" xfId="1202"/>
    <cellStyle name="Explanatory Text 10" xfId="1203"/>
    <cellStyle name="Explanatory Text 11" xfId="1204"/>
    <cellStyle name="Explanatory Text 12" xfId="1205"/>
    <cellStyle name="Explanatory Text 13" xfId="1206"/>
    <cellStyle name="Explanatory Text 14" xfId="1207"/>
    <cellStyle name="Explanatory Text 15" xfId="1208"/>
    <cellStyle name="Explanatory Text 16" xfId="1209"/>
    <cellStyle name="Explanatory Text 17" xfId="1210"/>
    <cellStyle name="Explanatory Text 2" xfId="1211"/>
    <cellStyle name="Explanatory Text 2 2" xfId="1212"/>
    <cellStyle name="Explanatory Text 2 3" xfId="1213"/>
    <cellStyle name="Explanatory Text 3" xfId="1214"/>
    <cellStyle name="Explanatory Text 4" xfId="1215"/>
    <cellStyle name="Explanatory Text 5" xfId="1216"/>
    <cellStyle name="Explanatory Text 6" xfId="1217"/>
    <cellStyle name="Explanatory Text 7" xfId="1218"/>
    <cellStyle name="Explanatory Text 8" xfId="1219"/>
    <cellStyle name="Explanatory Text 9" xfId="1220"/>
    <cellStyle name="F2" xfId="1221"/>
    <cellStyle name="F2 2" xfId="1222"/>
    <cellStyle name="F2 3" xfId="1223"/>
    <cellStyle name="F2 4" xfId="1224"/>
    <cellStyle name="F2 5" xfId="1225"/>
    <cellStyle name="F2 6" xfId="1226"/>
    <cellStyle name="F2 7" xfId="1227"/>
    <cellStyle name="F2_Pembangunan Jaring Baru SKUTM 3x240 mm2, Feeder SRL 6" xfId="1228"/>
    <cellStyle name="F3" xfId="1229"/>
    <cellStyle name="F3 2" xfId="1230"/>
    <cellStyle name="F3 3" xfId="1231"/>
    <cellStyle name="F3 4" xfId="1232"/>
    <cellStyle name="F3 5" xfId="1233"/>
    <cellStyle name="F3 6" xfId="1234"/>
    <cellStyle name="F3 7" xfId="1235"/>
    <cellStyle name="F3_Pembangunan Jaring Baru SKUTM 3x240 mm2, Feeder SRL 6" xfId="1236"/>
    <cellStyle name="F4" xfId="1237"/>
    <cellStyle name="F4 2" xfId="1238"/>
    <cellStyle name="F4 3" xfId="1239"/>
    <cellStyle name="F4 4" xfId="1240"/>
    <cellStyle name="F4 5" xfId="1241"/>
    <cellStyle name="F4 6" xfId="1242"/>
    <cellStyle name="F4 7" xfId="1243"/>
    <cellStyle name="F4_Pembangunan Jaring Baru SKUTM 3x240 mm2, Feeder SRL 6" xfId="1244"/>
    <cellStyle name="F5" xfId="1245"/>
    <cellStyle name="F5 2" xfId="1246"/>
    <cellStyle name="F5 3" xfId="1247"/>
    <cellStyle name="F5 4" xfId="1248"/>
    <cellStyle name="F5 5" xfId="1249"/>
    <cellStyle name="F5 6" xfId="1250"/>
    <cellStyle name="F5 7" xfId="1251"/>
    <cellStyle name="F5_Pembangunan Jaring Baru SKUTM 3x240 mm2, Feeder SRL 6" xfId="1252"/>
    <cellStyle name="F6" xfId="1253"/>
    <cellStyle name="F6 2" xfId="1254"/>
    <cellStyle name="F6 3" xfId="1255"/>
    <cellStyle name="F6 4" xfId="1256"/>
    <cellStyle name="F6 5" xfId="1257"/>
    <cellStyle name="F6 6" xfId="1258"/>
    <cellStyle name="F6 7" xfId="1259"/>
    <cellStyle name="F6_Pembangunan Jaring Baru SKUTM 3x240 mm2, Feeder SRL 6" xfId="1260"/>
    <cellStyle name="F7" xfId="1261"/>
    <cellStyle name="F7 2" xfId="1262"/>
    <cellStyle name="F7 3" xfId="1263"/>
    <cellStyle name="F7 4" xfId="1264"/>
    <cellStyle name="F7 5" xfId="1265"/>
    <cellStyle name="F7 6" xfId="1266"/>
    <cellStyle name="F7 7" xfId="1267"/>
    <cellStyle name="F7_Pembangunan Jaring Baru SKUTM 3x240 mm2, Feeder SRL 6" xfId="1268"/>
    <cellStyle name="F8" xfId="1269"/>
    <cellStyle name="F8 2" xfId="1270"/>
    <cellStyle name="F8 3" xfId="1271"/>
    <cellStyle name="F8 4" xfId="1272"/>
    <cellStyle name="F8 5" xfId="1273"/>
    <cellStyle name="F8 6" xfId="1274"/>
    <cellStyle name="F8 7" xfId="1275"/>
    <cellStyle name="F8_Pembangunan Jaring Baru SKUTM 3x240 mm2, Feeder SRL 6" xfId="1276"/>
    <cellStyle name="Fixed" xfId="1277"/>
    <cellStyle name="Format a column of totals" xfId="1278"/>
    <cellStyle name="Format a column of totals 2" xfId="1279"/>
    <cellStyle name="Format a row of totals" xfId="1280"/>
    <cellStyle name="Format text as bold, black on yellow" xfId="1281"/>
    <cellStyle name="Good 10" xfId="1282"/>
    <cellStyle name="Good 11" xfId="1283"/>
    <cellStyle name="Good 12" xfId="1284"/>
    <cellStyle name="Good 13" xfId="1285"/>
    <cellStyle name="Good 14" xfId="1286"/>
    <cellStyle name="Good 15" xfId="1287"/>
    <cellStyle name="Good 16" xfId="1288"/>
    <cellStyle name="Good 2" xfId="1289"/>
    <cellStyle name="Good 2 2" xfId="1290"/>
    <cellStyle name="Good 2 3" xfId="1291"/>
    <cellStyle name="Good 3" xfId="1292"/>
    <cellStyle name="Good 4" xfId="1293"/>
    <cellStyle name="Good 5" xfId="1294"/>
    <cellStyle name="Good 6" xfId="1295"/>
    <cellStyle name="Good 7" xfId="1296"/>
    <cellStyle name="Good 8" xfId="1297"/>
    <cellStyle name="Good 9" xfId="1298"/>
    <cellStyle name="GrandTotal" xfId="1299"/>
    <cellStyle name="Grey" xfId="1300"/>
    <cellStyle name="Header1" xfId="1301"/>
    <cellStyle name="Header2" xfId="1302"/>
    <cellStyle name="Heading 1 10" xfId="1303"/>
    <cellStyle name="Heading 1 11" xfId="1304"/>
    <cellStyle name="Heading 1 12" xfId="1305"/>
    <cellStyle name="Heading 1 13" xfId="1306"/>
    <cellStyle name="Heading 1 14" xfId="1307"/>
    <cellStyle name="Heading 1 15" xfId="1308"/>
    <cellStyle name="Heading 1 16" xfId="1309"/>
    <cellStyle name="Heading 1 2" xfId="1310"/>
    <cellStyle name="Heading 1 2 2" xfId="1311"/>
    <cellStyle name="Heading 1 2 3" xfId="1312"/>
    <cellStyle name="Heading 1 3" xfId="1313"/>
    <cellStyle name="Heading 1 4" xfId="1314"/>
    <cellStyle name="Heading 1 5" xfId="1315"/>
    <cellStyle name="Heading 1 6" xfId="1316"/>
    <cellStyle name="Heading 1 7" xfId="1317"/>
    <cellStyle name="Heading 1 8" xfId="1318"/>
    <cellStyle name="Heading 1 9" xfId="1319"/>
    <cellStyle name="Heading 2 10" xfId="1320"/>
    <cellStyle name="Heading 2 11" xfId="1321"/>
    <cellStyle name="Heading 2 12" xfId="1322"/>
    <cellStyle name="Heading 2 13" xfId="1323"/>
    <cellStyle name="Heading 2 14" xfId="1324"/>
    <cellStyle name="Heading 2 15" xfId="1325"/>
    <cellStyle name="Heading 2 16" xfId="1326"/>
    <cellStyle name="Heading 2 2" xfId="1327"/>
    <cellStyle name="Heading 2 2 2" xfId="1328"/>
    <cellStyle name="Heading 2 2 3" xfId="1329"/>
    <cellStyle name="Heading 2 3" xfId="1330"/>
    <cellStyle name="Heading 2 4" xfId="1331"/>
    <cellStyle name="Heading 2 5" xfId="1332"/>
    <cellStyle name="Heading 2 6" xfId="1333"/>
    <cellStyle name="Heading 2 7" xfId="1334"/>
    <cellStyle name="Heading 2 8" xfId="1335"/>
    <cellStyle name="Heading 2 9" xfId="1336"/>
    <cellStyle name="Heading 3 10" xfId="1337"/>
    <cellStyle name="Heading 3 11" xfId="1338"/>
    <cellStyle name="Heading 3 12" xfId="1339"/>
    <cellStyle name="Heading 3 13" xfId="1340"/>
    <cellStyle name="Heading 3 14" xfId="1341"/>
    <cellStyle name="Heading 3 15" xfId="1342"/>
    <cellStyle name="Heading 3 16" xfId="1343"/>
    <cellStyle name="Heading 3 2" xfId="1344"/>
    <cellStyle name="Heading 3 2 2" xfId="1345"/>
    <cellStyle name="Heading 3 2 3" xfId="1346"/>
    <cellStyle name="Heading 3 3" xfId="1347"/>
    <cellStyle name="Heading 3 4" xfId="1348"/>
    <cellStyle name="Heading 3 5" xfId="1349"/>
    <cellStyle name="Heading 3 6" xfId="1350"/>
    <cellStyle name="Heading 3 7" xfId="1351"/>
    <cellStyle name="Heading 3 8" xfId="1352"/>
    <cellStyle name="Heading 3 9" xfId="1353"/>
    <cellStyle name="Heading 4 10" xfId="1354"/>
    <cellStyle name="Heading 4 11" xfId="1355"/>
    <cellStyle name="Heading 4 12" xfId="1356"/>
    <cellStyle name="Heading 4 13" xfId="1357"/>
    <cellStyle name="Heading 4 14" xfId="1358"/>
    <cellStyle name="Heading 4 15" xfId="1359"/>
    <cellStyle name="Heading 4 16" xfId="1360"/>
    <cellStyle name="Heading 4 2" xfId="1361"/>
    <cellStyle name="Heading 4 2 2" xfId="1362"/>
    <cellStyle name="Heading 4 2 3" xfId="1363"/>
    <cellStyle name="Heading 4 3" xfId="1364"/>
    <cellStyle name="Heading 4 4" xfId="1365"/>
    <cellStyle name="Heading 4 5" xfId="1366"/>
    <cellStyle name="Heading 4 6" xfId="1367"/>
    <cellStyle name="Heading 4 7" xfId="1368"/>
    <cellStyle name="Heading 4 8" xfId="1369"/>
    <cellStyle name="Heading 4 9" xfId="1370"/>
    <cellStyle name="Heading1" xfId="1371"/>
    <cellStyle name="Heading2" xfId="1372"/>
    <cellStyle name="Hyperlink 2" xfId="1373"/>
    <cellStyle name="Hyperlink 3" xfId="1374"/>
    <cellStyle name="Hyperlink 4" xfId="1375"/>
    <cellStyle name="Hyperlink 5" xfId="1376"/>
    <cellStyle name="Input [yellow]" xfId="1377"/>
    <cellStyle name="Input 10" xfId="1378"/>
    <cellStyle name="Input 11" xfId="1379"/>
    <cellStyle name="Input 12" xfId="1380"/>
    <cellStyle name="Input 13" xfId="1381"/>
    <cellStyle name="Input 14" xfId="1382"/>
    <cellStyle name="Input 15" xfId="1383"/>
    <cellStyle name="Input 16" xfId="1384"/>
    <cellStyle name="Input 17" xfId="1385"/>
    <cellStyle name="Input 18" xfId="1386"/>
    <cellStyle name="Input 19" xfId="1387"/>
    <cellStyle name="Input 2" xfId="1388"/>
    <cellStyle name="Input 2 2" xfId="1389"/>
    <cellStyle name="Input 2 3" xfId="1390"/>
    <cellStyle name="Input 20" xfId="1391"/>
    <cellStyle name="Input 21" xfId="1392"/>
    <cellStyle name="Input 3" xfId="1393"/>
    <cellStyle name="Input 3 2" xfId="1394"/>
    <cellStyle name="Input 4" xfId="1395"/>
    <cellStyle name="Input 4 2" xfId="1396"/>
    <cellStyle name="Input 5" xfId="1397"/>
    <cellStyle name="Input 6" xfId="1398"/>
    <cellStyle name="Input 7" xfId="1399"/>
    <cellStyle name="Input 8" xfId="1400"/>
    <cellStyle name="Input 9" xfId="1401"/>
    <cellStyle name="Link Currency (0)" xfId="1402"/>
    <cellStyle name="Link Currency (2)" xfId="1403"/>
    <cellStyle name="Link Units (0)" xfId="1404"/>
    <cellStyle name="Link Units (1)" xfId="1405"/>
    <cellStyle name="Link Units (2)" xfId="1406"/>
    <cellStyle name="Linked Cell 10" xfId="1407"/>
    <cellStyle name="Linked Cell 11" xfId="1408"/>
    <cellStyle name="Linked Cell 12" xfId="1409"/>
    <cellStyle name="Linked Cell 13" xfId="1410"/>
    <cellStyle name="Linked Cell 14" xfId="1411"/>
    <cellStyle name="Linked Cell 15" xfId="1412"/>
    <cellStyle name="Linked Cell 16" xfId="1413"/>
    <cellStyle name="Linked Cell 2" xfId="1414"/>
    <cellStyle name="Linked Cell 2 2" xfId="1415"/>
    <cellStyle name="Linked Cell 2 3" xfId="1416"/>
    <cellStyle name="Linked Cell 3" xfId="1417"/>
    <cellStyle name="Linked Cell 3 2" xfId="1418"/>
    <cellStyle name="Linked Cell 4" xfId="1419"/>
    <cellStyle name="Linked Cell 4 2" xfId="1420"/>
    <cellStyle name="Linked Cell 5" xfId="1421"/>
    <cellStyle name="Linked Cell 5 2" xfId="1422"/>
    <cellStyle name="Linked Cell 6" xfId="1423"/>
    <cellStyle name="Linked Cell 7" xfId="1424"/>
    <cellStyle name="Linked Cell 8" xfId="1425"/>
    <cellStyle name="Linked Cell 9" xfId="1426"/>
    <cellStyle name="Milliers [0]_Modèle" xfId="1427"/>
    <cellStyle name="Neutral 10" xfId="1428"/>
    <cellStyle name="Neutral 11" xfId="1429"/>
    <cellStyle name="Neutral 12" xfId="1430"/>
    <cellStyle name="Neutral 13" xfId="1431"/>
    <cellStyle name="Neutral 14" xfId="1432"/>
    <cellStyle name="Neutral 15" xfId="1433"/>
    <cellStyle name="Neutral 16" xfId="1434"/>
    <cellStyle name="Neutral 2" xfId="1435"/>
    <cellStyle name="Neutral 2 2" xfId="1436"/>
    <cellStyle name="Neutral 2 3" xfId="1437"/>
    <cellStyle name="Neutral 3" xfId="1438"/>
    <cellStyle name="Neutral 4" xfId="1439"/>
    <cellStyle name="Neutral 5" xfId="1440"/>
    <cellStyle name="Neutral 6" xfId="1441"/>
    <cellStyle name="Neutral 7" xfId="1442"/>
    <cellStyle name="Neutral 8" xfId="1443"/>
    <cellStyle name="Neutral 9" xfId="1444"/>
    <cellStyle name="no dec" xfId="1445"/>
    <cellStyle name="Normal - Style1" xfId="1446"/>
    <cellStyle name="Normal - Style1 10" xfId="1447"/>
    <cellStyle name="Normal - Style1 11" xfId="1448"/>
    <cellStyle name="Normal - Style1 12" xfId="1449"/>
    <cellStyle name="Normal - Style1 2" xfId="1450"/>
    <cellStyle name="Normal - Style1 2 2" xfId="1451"/>
    <cellStyle name="Normal - Style1 3" xfId="1452"/>
    <cellStyle name="Normal - Style1 4" xfId="1453"/>
    <cellStyle name="Normal - Style1 5" xfId="1454"/>
    <cellStyle name="Normal - Style1 6" xfId="1455"/>
    <cellStyle name="Normal - Style1 7" xfId="1456"/>
    <cellStyle name="Normal - Style1 8" xfId="1457"/>
    <cellStyle name="Normal - Style1 9" xfId="1458"/>
    <cellStyle name="Normal - Style1_4_Pembangunan JTM Baru Penyulang CPU 5" xfId="1459"/>
    <cellStyle name="Normal - Style2" xfId="1460"/>
    <cellStyle name="Normal - Style3" xfId="1461"/>
    <cellStyle name="Normal - Style6" xfId="1462"/>
    <cellStyle name="Normal 10" xfId="1463"/>
    <cellStyle name="Normal 10 2" xfId="1464"/>
    <cellStyle name="Normal 10 2 2" xfId="1465"/>
    <cellStyle name="Normal 10 2 3" xfId="1466"/>
    <cellStyle name="Normal 10 3" xfId="1467"/>
    <cellStyle name="Normal 10 3 2" xfId="1468"/>
    <cellStyle name="Normal 10 3 3" xfId="1469"/>
    <cellStyle name="Normal 10 3 4" xfId="1470"/>
    <cellStyle name="Normal 10_4_Pembangunan JTM Baru Penyulang CPU 5" xfId="1471"/>
    <cellStyle name="Normal 100" xfId="1472"/>
    <cellStyle name="Normal 100 2" xfId="1473"/>
    <cellStyle name="Normal 100 3" xfId="1474"/>
    <cellStyle name="Normal 101" xfId="1475"/>
    <cellStyle name="Normal 101 2" xfId="1476"/>
    <cellStyle name="Normal 101 2 2" xfId="1477"/>
    <cellStyle name="Normal 101 2 2 2" xfId="1478"/>
    <cellStyle name="Normal 101 2 3" xfId="1479"/>
    <cellStyle name="Normal 101 2 4" xfId="1480"/>
    <cellStyle name="Normal 101 3" xfId="1481"/>
    <cellStyle name="Normal 101 4" xfId="1482"/>
    <cellStyle name="Normal 101 5" xfId="1483"/>
    <cellStyle name="Normal 101_FORMAT SKK luncuran" xfId="1484"/>
    <cellStyle name="Normal 102" xfId="1485"/>
    <cellStyle name="Normal 102 2" xfId="1486"/>
    <cellStyle name="Normal 103" xfId="1487"/>
    <cellStyle name="Normal 103 2" xfId="1488"/>
    <cellStyle name="Normal 104" xfId="1489"/>
    <cellStyle name="Normal 104 2" xfId="1490"/>
    <cellStyle name="Normal 105" xfId="1491"/>
    <cellStyle name="Normal 105 2" xfId="1492"/>
    <cellStyle name="Normal 106" xfId="1493"/>
    <cellStyle name="Normal 107" xfId="1494"/>
    <cellStyle name="Normal 107 2" xfId="1495"/>
    <cellStyle name="Normal 108" xfId="1496"/>
    <cellStyle name="Normal 108 2" xfId="1497"/>
    <cellStyle name="Normal 109" xfId="1498"/>
    <cellStyle name="Normal 109 2" xfId="1499"/>
    <cellStyle name="Normal 11" xfId="1500"/>
    <cellStyle name="Normal 11 2" xfId="1501"/>
    <cellStyle name="Normal 11 2 2" xfId="1502"/>
    <cellStyle name="Normal 11 3" xfId="1503"/>
    <cellStyle name="Normal 11 3 2" xfId="1504"/>
    <cellStyle name="Normal 11 4" xfId="1505"/>
    <cellStyle name="Normal 11 5" xfId="1506"/>
    <cellStyle name="Normal 11 6" xfId="1507"/>
    <cellStyle name="Normal 11_Book3" xfId="1508"/>
    <cellStyle name="Normal 110" xfId="1509"/>
    <cellStyle name="Normal 110 2" xfId="1510"/>
    <cellStyle name="Normal 111" xfId="1511"/>
    <cellStyle name="Normal 111 2" xfId="1512"/>
    <cellStyle name="Normal 112" xfId="1513"/>
    <cellStyle name="Normal 112 2" xfId="1514"/>
    <cellStyle name="Normal 113" xfId="1515"/>
    <cellStyle name="Normal 113 2" xfId="1516"/>
    <cellStyle name="Normal 114" xfId="1517"/>
    <cellStyle name="Normal 114 2" xfId="1518"/>
    <cellStyle name="Normal 115" xfId="1519"/>
    <cellStyle name="Normal 115 2" xfId="1520"/>
    <cellStyle name="Normal 116" xfId="1521"/>
    <cellStyle name="Normal 116 2" xfId="1522"/>
    <cellStyle name="Normal 117" xfId="1523"/>
    <cellStyle name="Normal 118" xfId="1524"/>
    <cellStyle name="Normal 118 2" xfId="1525"/>
    <cellStyle name="Normal 119" xfId="1526"/>
    <cellStyle name="Normal 119 2" xfId="1527"/>
    <cellStyle name="Normal 12" xfId="1528"/>
    <cellStyle name="Normal 12 2" xfId="1529"/>
    <cellStyle name="Normal 12 2 2" xfId="1530"/>
    <cellStyle name="Normal 12 3" xfId="1531"/>
    <cellStyle name="Normal 12 3 2" xfId="1532"/>
    <cellStyle name="Normal 12_Book3" xfId="1533"/>
    <cellStyle name="Normal 120" xfId="1534"/>
    <cellStyle name="Normal 120 2" xfId="1535"/>
    <cellStyle name="Normal 121" xfId="1536"/>
    <cellStyle name="Normal 121 2" xfId="1537"/>
    <cellStyle name="Normal 122" xfId="1538"/>
    <cellStyle name="Normal 122 2" xfId="1539"/>
    <cellStyle name="Normal 123" xfId="1540"/>
    <cellStyle name="Normal 123 2" xfId="1541"/>
    <cellStyle name="Normal 124" xfId="1542"/>
    <cellStyle name="Normal 124 2" xfId="1543"/>
    <cellStyle name="Normal 125" xfId="1544"/>
    <cellStyle name="Normal 125 2" xfId="1545"/>
    <cellStyle name="Normal 126" xfId="1546"/>
    <cellStyle name="Normal 127" xfId="1547"/>
    <cellStyle name="Normal 127 2" xfId="1548"/>
    <cellStyle name="Normal 128" xfId="1549"/>
    <cellStyle name="Normal 128 2" xfId="1550"/>
    <cellStyle name="Normal 129" xfId="1551"/>
    <cellStyle name="Normal 129 2" xfId="1552"/>
    <cellStyle name="Normal 13" xfId="1553"/>
    <cellStyle name="Normal 13 2" xfId="1554"/>
    <cellStyle name="Normal 13 2 2" xfId="1555"/>
    <cellStyle name="Normal 13 3" xfId="1556"/>
    <cellStyle name="Normal 13_Book3" xfId="1557"/>
    <cellStyle name="Normal 130" xfId="1558"/>
    <cellStyle name="Normal 130 2" xfId="1559"/>
    <cellStyle name="Normal 131" xfId="1560"/>
    <cellStyle name="Normal 131 2" xfId="1561"/>
    <cellStyle name="Normal 132" xfId="1562"/>
    <cellStyle name="Normal 132 2" xfId="1563"/>
    <cellStyle name="Normal 133" xfId="1564"/>
    <cellStyle name="Normal 134" xfId="1565"/>
    <cellStyle name="Normal 135" xfId="1566"/>
    <cellStyle name="Normal 136" xfId="1567"/>
    <cellStyle name="Normal 137" xfId="1568"/>
    <cellStyle name="Normal 138" xfId="1569"/>
    <cellStyle name="Normal 139" xfId="1570"/>
    <cellStyle name="Normal 14" xfId="1571"/>
    <cellStyle name="Normal 14 2" xfId="1572"/>
    <cellStyle name="Normal 14 2 2" xfId="1573"/>
    <cellStyle name="Normal 14 2 2 2" xfId="1574"/>
    <cellStyle name="Normal 14 2 2 2 2" xfId="1575"/>
    <cellStyle name="Normal 14 2 2 2 2 2" xfId="1576"/>
    <cellStyle name="Normal 14 2 2 2 2 2 2" xfId="1577"/>
    <cellStyle name="Normal 14 2 2 2 2 2 3" xfId="1578"/>
    <cellStyle name="Normal 14 2 2 2 2 2_4_Pembangunan JTM Baru Penyulang CPU 5" xfId="1579"/>
    <cellStyle name="Normal 14 2 2 2 3" xfId="1580"/>
    <cellStyle name="Normal 14 2 2 2 4" xfId="1581"/>
    <cellStyle name="Normal 14 2 2 2_4_Pembangunan JTM Baru Penyulang CPU 5" xfId="1582"/>
    <cellStyle name="Normal 14 2 2 3" xfId="1583"/>
    <cellStyle name="Normal 14 2 2 3 2" xfId="1584"/>
    <cellStyle name="Normal 14 2 2 3 3" xfId="1585"/>
    <cellStyle name="Normal 14 2 2 3_4_Pembangunan JTM Baru Penyulang CPU 5" xfId="1586"/>
    <cellStyle name="Normal 14 2 3" xfId="1587"/>
    <cellStyle name="Normal 14 2 3 2" xfId="1588"/>
    <cellStyle name="Normal 14 2 3 2 2" xfId="1589"/>
    <cellStyle name="Normal 14 2 3 2 3" xfId="1590"/>
    <cellStyle name="Normal 14 2 3 2_4_Pembangunan JTM Baru Penyulang CPU 5" xfId="1591"/>
    <cellStyle name="Normal 14 2 4" xfId="1592"/>
    <cellStyle name="Normal 14 2 5" xfId="1593"/>
    <cellStyle name="Normal 14 3" xfId="1594"/>
    <cellStyle name="Normal 14 3 2" xfId="1595"/>
    <cellStyle name="Normal 14 4" xfId="1596"/>
    <cellStyle name="Normal 14 4 2" xfId="1597"/>
    <cellStyle name="Normal 140" xfId="1598"/>
    <cellStyle name="Normal 141" xfId="1599"/>
    <cellStyle name="Normal 142" xfId="1600"/>
    <cellStyle name="Normal 143" xfId="1601"/>
    <cellStyle name="Normal 144" xfId="1602"/>
    <cellStyle name="Normal 145" xfId="1603"/>
    <cellStyle name="Normal 146" xfId="1604"/>
    <cellStyle name="Normal 147" xfId="1605"/>
    <cellStyle name="Normal 148" xfId="1606"/>
    <cellStyle name="Normal 149" xfId="1607"/>
    <cellStyle name="Normal 15" xfId="1608"/>
    <cellStyle name="Normal 15 2" xfId="1609"/>
    <cellStyle name="Normal 15 2 2" xfId="1610"/>
    <cellStyle name="Normal 150" xfId="1611"/>
    <cellStyle name="Normal 151" xfId="1612"/>
    <cellStyle name="Normal 152" xfId="1613"/>
    <cellStyle name="Normal 153" xfId="1614"/>
    <cellStyle name="Normal 154" xfId="1615"/>
    <cellStyle name="Normal 155" xfId="1616"/>
    <cellStyle name="Normal 156" xfId="1617"/>
    <cellStyle name="Normal 157" xfId="1618"/>
    <cellStyle name="Normal 158" xfId="1619"/>
    <cellStyle name="Normal 159" xfId="1620"/>
    <cellStyle name="Normal 16" xfId="1621"/>
    <cellStyle name="Normal 16 2" xfId="1622"/>
    <cellStyle name="Normal 16 2 2" xfId="1623"/>
    <cellStyle name="Normal 16 2 3" xfId="1624"/>
    <cellStyle name="Normal 16 3" xfId="1625"/>
    <cellStyle name="Normal 16 3 2" xfId="1626"/>
    <cellStyle name="Normal 16 3 2 2" xfId="1627"/>
    <cellStyle name="Normal 16 3 2 3" xfId="1628"/>
    <cellStyle name="Normal 16 3 3" xfId="1629"/>
    <cellStyle name="Normal 16 3 4" xfId="1630"/>
    <cellStyle name="Normal 16 4" xfId="1631"/>
    <cellStyle name="Normal 16_4_Pembangunan JTM Baru Penyulang CPU 5" xfId="1632"/>
    <cellStyle name="Normal 160" xfId="1633"/>
    <cellStyle name="Normal 161" xfId="1634"/>
    <cellStyle name="Normal 162" xfId="1635"/>
    <cellStyle name="Normal 163" xfId="1636"/>
    <cellStyle name="Normal 164" xfId="1637"/>
    <cellStyle name="Normal 165" xfId="1638"/>
    <cellStyle name="Normal 166" xfId="1639"/>
    <cellStyle name="Normal 167" xfId="1640"/>
    <cellStyle name="Normal 168" xfId="1641"/>
    <cellStyle name="Normal 169" xfId="1642"/>
    <cellStyle name="Normal 17" xfId="1643"/>
    <cellStyle name="Normal 17 2" xfId="1644"/>
    <cellStyle name="Normal 17 2 2" xfId="1645"/>
    <cellStyle name="Normal 17 2 3" xfId="1646"/>
    <cellStyle name="Normal 17 3" xfId="1647"/>
    <cellStyle name="Normal 17 3 2" xfId="1648"/>
    <cellStyle name="Normal 17 4" xfId="1649"/>
    <cellStyle name="Normal 17 5" xfId="1650"/>
    <cellStyle name="Normal 17 6" xfId="1651"/>
    <cellStyle name="Normal 17 6 2" xfId="1652"/>
    <cellStyle name="Normal 17_B2-Ds. Pakis Putih" xfId="1653"/>
    <cellStyle name="Normal 170" xfId="1654"/>
    <cellStyle name="Normal 171" xfId="1655"/>
    <cellStyle name="Normal 172" xfId="1656"/>
    <cellStyle name="Normal 173" xfId="1657"/>
    <cellStyle name="Normal 174" xfId="1658"/>
    <cellStyle name="Normal 175" xfId="1659"/>
    <cellStyle name="Normal 176" xfId="1660"/>
    <cellStyle name="Normal 177" xfId="1661"/>
    <cellStyle name="Normal 178" xfId="1662"/>
    <cellStyle name="Normal 18" xfId="1663"/>
    <cellStyle name="Normal 18 2" xfId="1664"/>
    <cellStyle name="Normal 18 2 2" xfId="1665"/>
    <cellStyle name="Normal 18 2 3" xfId="1666"/>
    <cellStyle name="Normal 18 3" xfId="1667"/>
    <cellStyle name="Normal 18 3 2" xfId="1668"/>
    <cellStyle name="Normal 18 4" xfId="1669"/>
    <cellStyle name="Normal 18_4_Pembangunan JTM Baru Penyulang CPU 5" xfId="1670"/>
    <cellStyle name="Normal 19" xfId="1671"/>
    <cellStyle name="Normal 19 2" xfId="1672"/>
    <cellStyle name="Normal 19 2 2" xfId="1673"/>
    <cellStyle name="Normal 19 3" xfId="1674"/>
    <cellStyle name="Normal 19 3 2" xfId="1675"/>
    <cellStyle name="Normal 19 4" xfId="1676"/>
    <cellStyle name="Normal 2" xfId="1677"/>
    <cellStyle name="Normal 2 10" xfId="1678"/>
    <cellStyle name="Normal 2 10 2" xfId="1679"/>
    <cellStyle name="Normal 2 100" xfId="1680"/>
    <cellStyle name="Normal 2 101" xfId="1681"/>
    <cellStyle name="Normal 2 102" xfId="1682"/>
    <cellStyle name="Normal 2 103" xfId="1683"/>
    <cellStyle name="Normal 2 104" xfId="1684"/>
    <cellStyle name="Normal 2 105" xfId="1685"/>
    <cellStyle name="Normal 2 106" xfId="1686"/>
    <cellStyle name="Normal 2 107" xfId="1687"/>
    <cellStyle name="Normal 2 108" xfId="1688"/>
    <cellStyle name="Normal 2 109" xfId="1689"/>
    <cellStyle name="Normal 2 11" xfId="1690"/>
    <cellStyle name="Normal 2 11 2" xfId="1691"/>
    <cellStyle name="Normal 2 11 3" xfId="1692"/>
    <cellStyle name="Normal 2 11 4" xfId="1693"/>
    <cellStyle name="Normal 2 110" xfId="1694"/>
    <cellStyle name="Normal 2 12" xfId="1695"/>
    <cellStyle name="Normal 2 12 2" xfId="1696"/>
    <cellStyle name="Normal 2 12 3" xfId="1697"/>
    <cellStyle name="Normal 2 12 4" xfId="1698"/>
    <cellStyle name="Normal 2 12_SR DERET_ASLI" xfId="1699"/>
    <cellStyle name="Normal 2 13" xfId="1700"/>
    <cellStyle name="Normal 2 13 2" xfId="1701"/>
    <cellStyle name="Normal 2 13 3" xfId="1702"/>
    <cellStyle name="Normal 2 14" xfId="1703"/>
    <cellStyle name="Normal 2 14 2" xfId="1704"/>
    <cellStyle name="Normal 2 14 3" xfId="1705"/>
    <cellStyle name="Normal 2 15" xfId="1706"/>
    <cellStyle name="Normal 2 15 2" xfId="1707"/>
    <cellStyle name="Normal 2 15 3" xfId="1708"/>
    <cellStyle name="Normal 2 16" xfId="1709"/>
    <cellStyle name="Normal 2 17" xfId="1710"/>
    <cellStyle name="Normal 2 18" xfId="1711"/>
    <cellStyle name="Normal 2 19" xfId="1712"/>
    <cellStyle name="Normal 2 2" xfId="1713"/>
    <cellStyle name="Normal 2 2 10" xfId="1714"/>
    <cellStyle name="Normal 2 2 10 2" xfId="1715"/>
    <cellStyle name="Normal 2 2 10 3" xfId="1716"/>
    <cellStyle name="Normal 2 2 11" xfId="1717"/>
    <cellStyle name="Normal 2 2 11 2" xfId="1718"/>
    <cellStyle name="Normal 2 2 11 3" xfId="1719"/>
    <cellStyle name="Normal 2 2 12" xfId="1720"/>
    <cellStyle name="Normal 2 2 12 2" xfId="1721"/>
    <cellStyle name="Normal 2 2 12 3" xfId="1722"/>
    <cellStyle name="Normal 2 2 13" xfId="1723"/>
    <cellStyle name="Normal 2 2 13 2" xfId="1724"/>
    <cellStyle name="Normal 2 2 13 3" xfId="1725"/>
    <cellStyle name="Normal 2 2 14" xfId="1726"/>
    <cellStyle name="Normal 2 2 14 2" xfId="1727"/>
    <cellStyle name="Normal 2 2 14 3" xfId="1728"/>
    <cellStyle name="Normal 2 2 15" xfId="1729"/>
    <cellStyle name="Normal 2 2 15 2" xfId="1730"/>
    <cellStyle name="Normal 2 2 15 3" xfId="1731"/>
    <cellStyle name="Normal 2 2 16" xfId="1732"/>
    <cellStyle name="Normal 2 2 16 2" xfId="1733"/>
    <cellStyle name="Normal 2 2 16 3" xfId="1734"/>
    <cellStyle name="Normal 2 2 17" xfId="1735"/>
    <cellStyle name="Normal 2 2 18" xfId="1736"/>
    <cellStyle name="Normal 2 2 19" xfId="1737"/>
    <cellStyle name="Normal 2 2 2" xfId="1738"/>
    <cellStyle name="Normal 2 2 2 2" xfId="1739"/>
    <cellStyle name="Normal 2 2 2 2 2" xfId="1740"/>
    <cellStyle name="Normal 2 2 2 2 3" xfId="1741"/>
    <cellStyle name="Normal 2 2 2 2 3 2" xfId="1742"/>
    <cellStyle name="Normal 2 2 2 2 3 2 2" xfId="1743"/>
    <cellStyle name="Normal 2 2 2 2 3 3" xfId="1744"/>
    <cellStyle name="Normal 2 2 2 3" xfId="1745"/>
    <cellStyle name="Normal 2 2 2 4" xfId="1746"/>
    <cellStyle name="Normal 2 2 2_4_Pembangunan JTM Baru Penyulang CPU 5" xfId="1747"/>
    <cellStyle name="Normal 2 2 20" xfId="1748"/>
    <cellStyle name="Normal 2 2 21" xfId="1749"/>
    <cellStyle name="Normal 2 2 22" xfId="1750"/>
    <cellStyle name="Normal 2 2 23" xfId="1751"/>
    <cellStyle name="Normal 2 2 24" xfId="1752"/>
    <cellStyle name="Normal 2 2 25" xfId="1753"/>
    <cellStyle name="Normal 2 2 26" xfId="1754"/>
    <cellStyle name="Normal 2 2 27" xfId="1755"/>
    <cellStyle name="Normal 2 2 28" xfId="1756"/>
    <cellStyle name="Normal 2 2 29" xfId="1757"/>
    <cellStyle name="Normal 2 2 3" xfId="1758"/>
    <cellStyle name="Normal 2 2 3 2" xfId="1759"/>
    <cellStyle name="Normal 2 2 3 2 2" xfId="1760"/>
    <cellStyle name="Normal 2 2 3 2 2 2" xfId="1761"/>
    <cellStyle name="Normal 2 2 3 2 2 3" xfId="1762"/>
    <cellStyle name="Normal 2 2 3 2 2 4" xfId="1763"/>
    <cellStyle name="Normal 2 2 3 2 2 5" xfId="1764"/>
    <cellStyle name="Normal 2 2 3 2 2 6" xfId="1765"/>
    <cellStyle name="Normal 2 2 3 2 2 7" xfId="1766"/>
    <cellStyle name="Normal 2 2 3 2 2 8" xfId="1767"/>
    <cellStyle name="Normal 2 2 3 2 2_Book2" xfId="1768"/>
    <cellStyle name="Normal 2 2 3 2 3" xfId="1769"/>
    <cellStyle name="Normal 2 2 3 3" xfId="1770"/>
    <cellStyle name="Normal 2 2 30" xfId="1771"/>
    <cellStyle name="Normal 2 2 4" xfId="1772"/>
    <cellStyle name="Normal 2 2 4 2" xfId="1773"/>
    <cellStyle name="Normal 2 2 4 3" xfId="1774"/>
    <cellStyle name="Normal 2 2 5" xfId="1775"/>
    <cellStyle name="Normal 2 2 5 2" xfId="1776"/>
    <cellStyle name="Normal 2 2 5 3" xfId="1777"/>
    <cellStyle name="Normal 2 2 6" xfId="1778"/>
    <cellStyle name="Normal 2 2 6 2" xfId="1779"/>
    <cellStyle name="Normal 2 2 6 3" xfId="1780"/>
    <cellStyle name="Normal 2 2 7" xfId="1781"/>
    <cellStyle name="Normal 2 2 7 2" xfId="1782"/>
    <cellStyle name="Normal 2 2 7 3" xfId="1783"/>
    <cellStyle name="Normal 2 2 8" xfId="1784"/>
    <cellStyle name="Normal 2 2 8 2" xfId="1785"/>
    <cellStyle name="Normal 2 2 8 3" xfId="1786"/>
    <cellStyle name="Normal 2 2 9" xfId="1787"/>
    <cellStyle name="Normal 2 2 9 2" xfId="1788"/>
    <cellStyle name="Normal 2 2 9 3" xfId="1789"/>
    <cellStyle name="Normal 2 2_1.2.2.1 SLM Pembangunan FEEDER BARU MDI 9 dan 10 2052011" xfId="1790"/>
    <cellStyle name="Normal 2 20" xfId="1791"/>
    <cellStyle name="Normal 2 20 2" xfId="1792"/>
    <cellStyle name="Normal 2 20 3" xfId="1793"/>
    <cellStyle name="Normal 2 21" xfId="1794"/>
    <cellStyle name="Normal 2 21 2" xfId="1795"/>
    <cellStyle name="Normal 2 21 3" xfId="1796"/>
    <cellStyle name="Normal 2 22" xfId="1797"/>
    <cellStyle name="Normal 2 23" xfId="1798"/>
    <cellStyle name="Normal 2 24" xfId="1799"/>
    <cellStyle name="Normal 2 25" xfId="1800"/>
    <cellStyle name="Normal 2 26" xfId="1801"/>
    <cellStyle name="Normal 2 27" xfId="1802"/>
    <cellStyle name="Normal 2 28" xfId="1803"/>
    <cellStyle name="Normal 2 29" xfId="1804"/>
    <cellStyle name="Normal 2 3" xfId="1805"/>
    <cellStyle name="Normal 2 3 2" xfId="1806"/>
    <cellStyle name="Normal 2 3 2 2" xfId="1807"/>
    <cellStyle name="Normal 2 3 2 2 2" xfId="1808"/>
    <cellStyle name="Normal 2 3 3" xfId="1809"/>
    <cellStyle name="Normal 2 3 4" xfId="1810"/>
    <cellStyle name="Normal 2 3 4 2" xfId="1811"/>
    <cellStyle name="Normal 2 3 5" xfId="1812"/>
    <cellStyle name="Normal 2 3_1001 -Batur Jaya I.3-555KVA" xfId="1813"/>
    <cellStyle name="Normal 2 30" xfId="1814"/>
    <cellStyle name="Normal 2 31" xfId="1815"/>
    <cellStyle name="Normal 2 32" xfId="1816"/>
    <cellStyle name="Normal 2 33" xfId="1817"/>
    <cellStyle name="Normal 2 34" xfId="1818"/>
    <cellStyle name="Normal 2 35" xfId="1819"/>
    <cellStyle name="Normal 2 36" xfId="1820"/>
    <cellStyle name="Normal 2 37" xfId="1821"/>
    <cellStyle name="Normal 2 38" xfId="1822"/>
    <cellStyle name="Normal 2 39" xfId="1823"/>
    <cellStyle name="Normal 2 4" xfId="1824"/>
    <cellStyle name="Normal 2 4 2" xfId="1825"/>
    <cellStyle name="Normal 2 4 3" xfId="1826"/>
    <cellStyle name="Normal 2 40" xfId="1827"/>
    <cellStyle name="Normal 2 41" xfId="1828"/>
    <cellStyle name="Normal 2 42" xfId="1829"/>
    <cellStyle name="Normal 2 43" xfId="1830"/>
    <cellStyle name="Normal 2 44" xfId="1831"/>
    <cellStyle name="Normal 2 45" xfId="1832"/>
    <cellStyle name="Normal 2 46" xfId="1833"/>
    <cellStyle name="Normal 2 47" xfId="1834"/>
    <cellStyle name="Normal 2 48" xfId="1835"/>
    <cellStyle name="Normal 2 49" xfId="1836"/>
    <cellStyle name="Normal 2 5" xfId="1837"/>
    <cellStyle name="Normal 2 50" xfId="1838"/>
    <cellStyle name="Normal 2 51" xfId="1839"/>
    <cellStyle name="Normal 2 52" xfId="1840"/>
    <cellStyle name="Normal 2 53" xfId="1841"/>
    <cellStyle name="Normal 2 54" xfId="1842"/>
    <cellStyle name="Normal 2 55" xfId="1843"/>
    <cellStyle name="Normal 2 56" xfId="1844"/>
    <cellStyle name="Normal 2 57" xfId="1845"/>
    <cellStyle name="Normal 2 58" xfId="1846"/>
    <cellStyle name="Normal 2 59" xfId="1847"/>
    <cellStyle name="Normal 2 6" xfId="1848"/>
    <cellStyle name="Normal 2 6 2" xfId="1849"/>
    <cellStyle name="Normal 2 60" xfId="1850"/>
    <cellStyle name="Normal 2 61" xfId="1851"/>
    <cellStyle name="Normal 2 62" xfId="1852"/>
    <cellStyle name="Normal 2 63" xfId="1853"/>
    <cellStyle name="Normal 2 64" xfId="1854"/>
    <cellStyle name="Normal 2 65" xfId="1855"/>
    <cellStyle name="Normal 2 66" xfId="1856"/>
    <cellStyle name="Normal 2 67" xfId="1857"/>
    <cellStyle name="Normal 2 68" xfId="1858"/>
    <cellStyle name="Normal 2 69" xfId="1859"/>
    <cellStyle name="Normal 2 7" xfId="1860"/>
    <cellStyle name="Normal 2 70" xfId="1861"/>
    <cellStyle name="Normal 2 71" xfId="1862"/>
    <cellStyle name="Normal 2 72" xfId="1863"/>
    <cellStyle name="Normal 2 73" xfId="1864"/>
    <cellStyle name="Normal 2 74" xfId="1865"/>
    <cellStyle name="Normal 2 75" xfId="1866"/>
    <cellStyle name="Normal 2 76" xfId="1867"/>
    <cellStyle name="Normal 2 77" xfId="1868"/>
    <cellStyle name="Normal 2 78" xfId="1869"/>
    <cellStyle name="Normal 2 79" xfId="1870"/>
    <cellStyle name="Normal 2 8" xfId="1871"/>
    <cellStyle name="Normal 2 8 2" xfId="1872"/>
    <cellStyle name="Normal 2 8 3" xfId="1873"/>
    <cellStyle name="Normal 2 8 4" xfId="1874"/>
    <cellStyle name="Normal 2 8 5" xfId="1875"/>
    <cellStyle name="Normal 2 8 6" xfId="1876"/>
    <cellStyle name="Normal 2 8 7" xfId="1877"/>
    <cellStyle name="Normal 2 8 8" xfId="1878"/>
    <cellStyle name="Normal 2 8 9" xfId="1879"/>
    <cellStyle name="Normal 2 8_lap ALL" xfId="1880"/>
    <cellStyle name="Normal 2 80" xfId="1881"/>
    <cellStyle name="Normal 2 81" xfId="1882"/>
    <cellStyle name="Normal 2 82" xfId="1883"/>
    <cellStyle name="Normal 2 83" xfId="1884"/>
    <cellStyle name="Normal 2 84" xfId="1885"/>
    <cellStyle name="Normal 2 85" xfId="1886"/>
    <cellStyle name="Normal 2 86" xfId="1887"/>
    <cellStyle name="Normal 2 87" xfId="1888"/>
    <cellStyle name="Normal 2 88" xfId="1889"/>
    <cellStyle name="Normal 2 89" xfId="1890"/>
    <cellStyle name="Normal 2 9" xfId="1891"/>
    <cellStyle name="Normal 2 90" xfId="1892"/>
    <cellStyle name="Normal 2 91" xfId="1893"/>
    <cellStyle name="Normal 2 92" xfId="1894"/>
    <cellStyle name="Normal 2 93" xfId="1895"/>
    <cellStyle name="Normal 2 94" xfId="1896"/>
    <cellStyle name="Normal 2 95" xfId="1897"/>
    <cellStyle name="Normal 2 96" xfId="1898"/>
    <cellStyle name="Normal 2 97" xfId="1899"/>
    <cellStyle name="Normal 2 98" xfId="1900"/>
    <cellStyle name="Normal 2 99" xfId="1901"/>
    <cellStyle name="Normal 2_(PRK 111601-111604) 20130401 Joint AAU - GJN 4 - BNL 5 - KTN 7" xfId="1902"/>
    <cellStyle name="Normal 20" xfId="1903"/>
    <cellStyle name="Normal 20 2" xfId="1904"/>
    <cellStyle name="Normal 20 2 2" xfId="1905"/>
    <cellStyle name="Normal 20 2 2 2" xfId="1906"/>
    <cellStyle name="Normal 20 2 3" xfId="1907"/>
    <cellStyle name="Normal 20 2 4" xfId="1908"/>
    <cellStyle name="Normal 20 2 5" xfId="1909"/>
    <cellStyle name="Normal 20 2 6" xfId="1910"/>
    <cellStyle name="Normal 20 3" xfId="1911"/>
    <cellStyle name="Normal 20 3 2" xfId="1912"/>
    <cellStyle name="Normal 20 4" xfId="1913"/>
    <cellStyle name="Normal 20 5" xfId="1914"/>
    <cellStyle name="Normal 20 6" xfId="1915"/>
    <cellStyle name="Normal 20_RAB_LOK_SPK_Tw_II_2010-2" xfId="1916"/>
    <cellStyle name="Normal 21" xfId="1917"/>
    <cellStyle name="Normal 21 2" xfId="1918"/>
    <cellStyle name="Normal 21 2 2" xfId="1919"/>
    <cellStyle name="Normal 21 2 3" xfId="1920"/>
    <cellStyle name="Normal 21 3" xfId="1921"/>
    <cellStyle name="Normal 21 3 2" xfId="1922"/>
    <cellStyle name="Normal 21_DATA DINGO &amp; IMG _OK" xfId="1923"/>
    <cellStyle name="Normal 215" xfId="1924"/>
    <cellStyle name="Normal 22" xfId="1925"/>
    <cellStyle name="Normal 22 2" xfId="1926"/>
    <cellStyle name="Normal 22 2 2" xfId="1927"/>
    <cellStyle name="Normal 22 3" xfId="1928"/>
    <cellStyle name="Normal 22 3 2" xfId="1929"/>
    <cellStyle name="Normal 23" xfId="1930"/>
    <cellStyle name="Normal 23 2" xfId="1931"/>
    <cellStyle name="Normal 23 2 2" xfId="1932"/>
    <cellStyle name="Normal 23 3" xfId="1933"/>
    <cellStyle name="Normal 23 3 2" xfId="1934"/>
    <cellStyle name="Normal 24" xfId="1935"/>
    <cellStyle name="Normal 24 2" xfId="1936"/>
    <cellStyle name="Normal 24 2 2" xfId="1937"/>
    <cellStyle name="Normal 24 2 3" xfId="1938"/>
    <cellStyle name="Normal 24 3" xfId="1939"/>
    <cellStyle name="Normal 24 3 2" xfId="1940"/>
    <cellStyle name="Normal 25" xfId="1941"/>
    <cellStyle name="Normal 25 2" xfId="1942"/>
    <cellStyle name="Normal 25 2 2" xfId="1943"/>
    <cellStyle name="Normal 25 2 2 2" xfId="1944"/>
    <cellStyle name="Normal 25 2 3" xfId="1945"/>
    <cellStyle name="Normal 26" xfId="1946"/>
    <cellStyle name="Normal 26 2" xfId="1947"/>
    <cellStyle name="Normal 26 2 2" xfId="1948"/>
    <cellStyle name="Normal 26 3" xfId="1949"/>
    <cellStyle name="Normal 26 4" xfId="1950"/>
    <cellStyle name="Normal 26 5" xfId="1951"/>
    <cellStyle name="Normal 27" xfId="1952"/>
    <cellStyle name="Normal 27 2" xfId="1953"/>
    <cellStyle name="Normal 27 2 2" xfId="1954"/>
    <cellStyle name="Normal 27 3" xfId="1955"/>
    <cellStyle name="Normal 27 4" xfId="1956"/>
    <cellStyle name="Normal 28" xfId="1957"/>
    <cellStyle name="Normal 28 2" xfId="1958"/>
    <cellStyle name="Normal 28 2 2" xfId="1959"/>
    <cellStyle name="Normal 28 3" xfId="1960"/>
    <cellStyle name="Normal 28 4" xfId="1961"/>
    <cellStyle name="Normal 28 5" xfId="1962"/>
    <cellStyle name="Normal 28_Book2" xfId="1963"/>
    <cellStyle name="Normal 29" xfId="1964"/>
    <cellStyle name="Normal 29 2" xfId="1965"/>
    <cellStyle name="Normal 29 3" xfId="1966"/>
    <cellStyle name="Normal 29 4" xfId="1967"/>
    <cellStyle name="Normal 3" xfId="1968"/>
    <cellStyle name="Normal 3 10" xfId="1969"/>
    <cellStyle name="Normal 3 2" xfId="1970"/>
    <cellStyle name="Normal 3 2 2" xfId="1971"/>
    <cellStyle name="Normal 3 2_4_Pembangunan JTM Baru Penyulang CPU 5" xfId="1972"/>
    <cellStyle name="Normal 3 3" xfId="1973"/>
    <cellStyle name="Normal 3 3 2" xfId="1974"/>
    <cellStyle name="Normal 3 4" xfId="1975"/>
    <cellStyle name="Normal 3 4 2" xfId="1976"/>
    <cellStyle name="Normal 3 4 2 2" xfId="1977"/>
    <cellStyle name="Normal 3 4 2 3" xfId="1978"/>
    <cellStyle name="Normal 3 5" xfId="1979"/>
    <cellStyle name="Normal 3 5 2" xfId="1980"/>
    <cellStyle name="Normal 3 6" xfId="1981"/>
    <cellStyle name="Normal 3 7" xfId="1982"/>
    <cellStyle name="Normal 3 8" xfId="1983"/>
    <cellStyle name="Normal 3 9" xfId="1984"/>
    <cellStyle name="Normal 3_1.2.1 SLM Pembangunan FEEDER BARU MDI 9 dan 10 2052011" xfId="1985"/>
    <cellStyle name="Normal 30" xfId="1986"/>
    <cellStyle name="Normal 30 2" xfId="1987"/>
    <cellStyle name="Normal 30 3" xfId="1988"/>
    <cellStyle name="Normal 31" xfId="1989"/>
    <cellStyle name="Normal 31 2" xfId="1990"/>
    <cellStyle name="Normal 31 3" xfId="1991"/>
    <cellStyle name="Normal 32" xfId="1992"/>
    <cellStyle name="Normal 32 2" xfId="1993"/>
    <cellStyle name="Normal 32 3" xfId="1994"/>
    <cellStyle name="Normal 33" xfId="1995"/>
    <cellStyle name="Normal 33 2" xfId="1996"/>
    <cellStyle name="Normal 33 3" xfId="1997"/>
    <cellStyle name="Normal 33 4" xfId="1998"/>
    <cellStyle name="Normal 34" xfId="1999"/>
    <cellStyle name="Normal 34 2" xfId="2000"/>
    <cellStyle name="Normal 34 3" xfId="2001"/>
    <cellStyle name="Normal 35" xfId="2002"/>
    <cellStyle name="Normal 35 2" xfId="2003"/>
    <cellStyle name="Normal 35 3" xfId="2004"/>
    <cellStyle name="Normal 36" xfId="2005"/>
    <cellStyle name="Normal 36 2" xfId="2006"/>
    <cellStyle name="Normal 36 3" xfId="2007"/>
    <cellStyle name="Normal 37" xfId="2008"/>
    <cellStyle name="Normal 37 2" xfId="2009"/>
    <cellStyle name="Normal 37 2 2" xfId="2010"/>
    <cellStyle name="Normal 37 3" xfId="2011"/>
    <cellStyle name="Normal 38" xfId="2012"/>
    <cellStyle name="Normal 38 2" xfId="2013"/>
    <cellStyle name="Normal 38 2 2" xfId="2014"/>
    <cellStyle name="Normal 38 3" xfId="2015"/>
    <cellStyle name="Normal 38 4" xfId="2016"/>
    <cellStyle name="Normal 38 5" xfId="2017"/>
    <cellStyle name="Normal 39" xfId="2018"/>
    <cellStyle name="Normal 39 2" xfId="2019"/>
    <cellStyle name="Normal 39 3" xfId="2020"/>
    <cellStyle name="Normal 4" xfId="2021"/>
    <cellStyle name="Normal 4 2" xfId="2022"/>
    <cellStyle name="Normal 4 2 2" xfId="2023"/>
    <cellStyle name="Normal 4 2 2 2" xfId="2024"/>
    <cellStyle name="Normal 4 2 3" xfId="2025"/>
    <cellStyle name="Normal 4 3" xfId="2026"/>
    <cellStyle name="Normal 4 3 2" xfId="2027"/>
    <cellStyle name="Normal 4 3 3" xfId="2028"/>
    <cellStyle name="Normal 4 3 3 2" xfId="2029"/>
    <cellStyle name="Normal 4 3 4" xfId="2030"/>
    <cellStyle name="Normal 4 3 4 2" xfId="2031"/>
    <cellStyle name="Normal 4 3 5" xfId="2032"/>
    <cellStyle name="Normal 4 3 6" xfId="2033"/>
    <cellStyle name="Normal 4 3 7" xfId="2034"/>
    <cellStyle name="Normal 4 4" xfId="2035"/>
    <cellStyle name="Normal 4 4 2" xfId="2036"/>
    <cellStyle name="Normal 4 5" xfId="2037"/>
    <cellStyle name="Normal 4 5 2" xfId="2038"/>
    <cellStyle name="Normal 4_4_Pembangunan JTM Baru Penyulang CPU 5" xfId="2039"/>
    <cellStyle name="Normal 40" xfId="2040"/>
    <cellStyle name="Normal 40 2" xfId="2041"/>
    <cellStyle name="Normal 40 3" xfId="2042"/>
    <cellStyle name="Normal 41" xfId="2043"/>
    <cellStyle name="Normal 41 2" xfId="2044"/>
    <cellStyle name="Normal 41 2 2" xfId="2045"/>
    <cellStyle name="Normal 41 3" xfId="2046"/>
    <cellStyle name="Normal 41 3 2" xfId="2047"/>
    <cellStyle name="Normal 41 4" xfId="2048"/>
    <cellStyle name="Normal 42" xfId="2049"/>
    <cellStyle name="Normal 42 2" xfId="2050"/>
    <cellStyle name="Normal 42 3" xfId="2051"/>
    <cellStyle name="Normal 43" xfId="2052"/>
    <cellStyle name="Normal 43 2" xfId="2053"/>
    <cellStyle name="Normal 43 3" xfId="2054"/>
    <cellStyle name="Normal 43 4" xfId="2055"/>
    <cellStyle name="Normal 43 5" xfId="2056"/>
    <cellStyle name="Normal 44" xfId="2057"/>
    <cellStyle name="Normal 44 2" xfId="2058"/>
    <cellStyle name="Normal 44 3" xfId="2059"/>
    <cellStyle name="Normal 45" xfId="2060"/>
    <cellStyle name="Normal 45 2" xfId="2061"/>
    <cellStyle name="Normal 45 3" xfId="2062"/>
    <cellStyle name="Normal 46" xfId="2063"/>
    <cellStyle name="Normal 46 2" xfId="2064"/>
    <cellStyle name="Normal 46 3" xfId="2065"/>
    <cellStyle name="Normal 47" xfId="2066"/>
    <cellStyle name="Normal 47 2" xfId="2067"/>
    <cellStyle name="Normal 47 3" xfId="2068"/>
    <cellStyle name="Normal 48" xfId="2069"/>
    <cellStyle name="Normal 48 2" xfId="2070"/>
    <cellStyle name="Normal 48 3" xfId="2071"/>
    <cellStyle name="Normal 49" xfId="2072"/>
    <cellStyle name="Normal 49 2" xfId="2073"/>
    <cellStyle name="Normal 49 3" xfId="2074"/>
    <cellStyle name="Normal 5" xfId="2075"/>
    <cellStyle name="Normal 5 2" xfId="2076"/>
    <cellStyle name="Normal 5 2 2" xfId="2077"/>
    <cellStyle name="Normal 5 2 2 2" xfId="2078"/>
    <cellStyle name="Normal 5 2 3" xfId="2079"/>
    <cellStyle name="Normal 5 3" xfId="2080"/>
    <cellStyle name="Normal 5 3 2" xfId="2081"/>
    <cellStyle name="Normal 5 3 3" xfId="2082"/>
    <cellStyle name="Normal 5 3 4" xfId="2083"/>
    <cellStyle name="Normal 5 4" xfId="2084"/>
    <cellStyle name="Normal 5 4 2" xfId="2085"/>
    <cellStyle name="Normal 5 4 3" xfId="2086"/>
    <cellStyle name="Normal 5 4 4" xfId="2087"/>
    <cellStyle name="Normal 5 4 5" xfId="2088"/>
    <cellStyle name="Normal 5 5" xfId="2089"/>
    <cellStyle name="Normal 5 5 2" xfId="2090"/>
    <cellStyle name="Normal 5 5 3" xfId="2091"/>
    <cellStyle name="Normal 5 5 4" xfId="2092"/>
    <cellStyle name="Normal 5 5 5" xfId="2093"/>
    <cellStyle name="Normal 5 6" xfId="2094"/>
    <cellStyle name="Normal 5 6 2" xfId="2095"/>
    <cellStyle name="Normal 5 7" xfId="2096"/>
    <cellStyle name="Normal 5 7 2" xfId="2097"/>
    <cellStyle name="Normal 5 8" xfId="2098"/>
    <cellStyle name="Normal 5 8 2" xfId="2099"/>
    <cellStyle name="Normal 5_1.2.2.1 SLM Pembangunan FEEDER BARU MDI 9 dan 10 2052011" xfId="2100"/>
    <cellStyle name="Normal 50" xfId="2101"/>
    <cellStyle name="Normal 50 2" xfId="2102"/>
    <cellStyle name="Normal 50 3" xfId="2103"/>
    <cellStyle name="Normal 51" xfId="2104"/>
    <cellStyle name="Normal 51 2" xfId="2105"/>
    <cellStyle name="Normal 51 3" xfId="2106"/>
    <cellStyle name="Normal 51 4" xfId="2107"/>
    <cellStyle name="Normal 52" xfId="2108"/>
    <cellStyle name="Normal 52 2" xfId="2109"/>
    <cellStyle name="Normal 52 3" xfId="2110"/>
    <cellStyle name="Normal 53" xfId="2111"/>
    <cellStyle name="Normal 53 2" xfId="2112"/>
    <cellStyle name="Normal 53 3" xfId="2113"/>
    <cellStyle name="Normal 54" xfId="2114"/>
    <cellStyle name="Normal 54 2" xfId="2115"/>
    <cellStyle name="Normal 54 3" xfId="2116"/>
    <cellStyle name="Normal 55" xfId="2117"/>
    <cellStyle name="Normal 55 2" xfId="2118"/>
    <cellStyle name="Normal 55 3" xfId="2119"/>
    <cellStyle name="Normal 55 4" xfId="2120"/>
    <cellStyle name="Normal 56" xfId="2121"/>
    <cellStyle name="Normal 56 2" xfId="2122"/>
    <cellStyle name="Normal 56 3" xfId="2123"/>
    <cellStyle name="Normal 57" xfId="2124"/>
    <cellStyle name="Normal 57 2" xfId="2125"/>
    <cellStyle name="Normal 57 3" xfId="2126"/>
    <cellStyle name="Normal 57 4" xfId="2127"/>
    <cellStyle name="Normal 58" xfId="2128"/>
    <cellStyle name="Normal 58 2" xfId="2129"/>
    <cellStyle name="Normal 58 3" xfId="2130"/>
    <cellStyle name="Normal 58 4" xfId="2131"/>
    <cellStyle name="Normal 59" xfId="2132"/>
    <cellStyle name="Normal 59 2" xfId="2133"/>
    <cellStyle name="Normal 59 3" xfId="2134"/>
    <cellStyle name="Normal 59 4" xfId="2135"/>
    <cellStyle name="Normal 6" xfId="2136"/>
    <cellStyle name="Normal 6 2" xfId="2137"/>
    <cellStyle name="Normal 6 3" xfId="2138"/>
    <cellStyle name="Normal 6 3 2" xfId="2139"/>
    <cellStyle name="Normal 6 4" xfId="2140"/>
    <cellStyle name="Normal 6 4 2" xfId="2141"/>
    <cellStyle name="Normal 6_1.2.2.1 SLM Pembangunan FEEDER BARU MDI 9 dan 10 2052011" xfId="2142"/>
    <cellStyle name="Normal 60" xfId="2143"/>
    <cellStyle name="Normal 60 2" xfId="2144"/>
    <cellStyle name="Normal 60 3" xfId="2145"/>
    <cellStyle name="Normal 60 4" xfId="2146"/>
    <cellStyle name="Normal 61" xfId="2147"/>
    <cellStyle name="Normal 61 2" xfId="2148"/>
    <cellStyle name="Normal 61 3" xfId="2149"/>
    <cellStyle name="Normal 61 4" xfId="2150"/>
    <cellStyle name="Normal 62" xfId="2151"/>
    <cellStyle name="Normal 62 2" xfId="2152"/>
    <cellStyle name="Normal 62 3" xfId="2153"/>
    <cellStyle name="Normal 62 4" xfId="2154"/>
    <cellStyle name="Normal 63" xfId="2155"/>
    <cellStyle name="Normal 63 2" xfId="2156"/>
    <cellStyle name="Normal 63 3" xfId="2157"/>
    <cellStyle name="Normal 63 4" xfId="2158"/>
    <cellStyle name="Normal 64" xfId="2159"/>
    <cellStyle name="Normal 64 2" xfId="2160"/>
    <cellStyle name="Normal 64 3" xfId="2161"/>
    <cellStyle name="Normal 64 4" xfId="2162"/>
    <cellStyle name="Normal 65" xfId="2163"/>
    <cellStyle name="Normal 65 2" xfId="2164"/>
    <cellStyle name="Normal 65 3" xfId="2165"/>
    <cellStyle name="Normal 65 4" xfId="2166"/>
    <cellStyle name="Normal 66" xfId="2167"/>
    <cellStyle name="Normal 66 2" xfId="2168"/>
    <cellStyle name="Normal 66 3" xfId="2169"/>
    <cellStyle name="Normal 66 4" xfId="2170"/>
    <cellStyle name="Normal 67" xfId="2171"/>
    <cellStyle name="Normal 67 2" xfId="2172"/>
    <cellStyle name="Normal 67 3" xfId="2173"/>
    <cellStyle name="Normal 67 4" xfId="2174"/>
    <cellStyle name="Normal 68" xfId="2175"/>
    <cellStyle name="Normal 68 2" xfId="2176"/>
    <cellStyle name="Normal 68 3" xfId="2177"/>
    <cellStyle name="Normal 68 4" xfId="2178"/>
    <cellStyle name="Normal 69" xfId="2179"/>
    <cellStyle name="Normal 69 2" xfId="2180"/>
    <cellStyle name="Normal 69 3" xfId="2181"/>
    <cellStyle name="Normal 69 4" xfId="2182"/>
    <cellStyle name="Normal 7" xfId="2183"/>
    <cellStyle name="Normal 7 2" xfId="2184"/>
    <cellStyle name="Normal 7 2 2" xfId="2185"/>
    <cellStyle name="Normal 7 3" xfId="2186"/>
    <cellStyle name="Normal 7 3 2" xfId="2187"/>
    <cellStyle name="Normal 7_1.2.2.1 SLM Pembangunan FEEDER BARU MDI 9 dan 10 2052011" xfId="2188"/>
    <cellStyle name="Normal 70" xfId="2189"/>
    <cellStyle name="Normal 70 2" xfId="2190"/>
    <cellStyle name="Normal 70 3" xfId="2191"/>
    <cellStyle name="Normal 70 4" xfId="2192"/>
    <cellStyle name="Normal 71" xfId="2193"/>
    <cellStyle name="Normal 71 2" xfId="2194"/>
    <cellStyle name="Normal 71 3" xfId="2195"/>
    <cellStyle name="Normal 71 4" xfId="2196"/>
    <cellStyle name="Normal 72" xfId="2197"/>
    <cellStyle name="Normal 72 2" xfId="2198"/>
    <cellStyle name="Normal 72 3" xfId="2199"/>
    <cellStyle name="Normal 72 4" xfId="2200"/>
    <cellStyle name="Normal 73" xfId="2201"/>
    <cellStyle name="Normal 73 2" xfId="2202"/>
    <cellStyle name="Normal 73 3" xfId="2203"/>
    <cellStyle name="Normal 73 4" xfId="2204"/>
    <cellStyle name="Normal 74" xfId="2205"/>
    <cellStyle name="Normal 74 2" xfId="2206"/>
    <cellStyle name="Normal 74 3" xfId="2207"/>
    <cellStyle name="Normal 74 4" xfId="2208"/>
    <cellStyle name="Normal 75" xfId="2209"/>
    <cellStyle name="Normal 75 2" xfId="2210"/>
    <cellStyle name="Normal 75 3" xfId="2211"/>
    <cellStyle name="Normal 75 4" xfId="2212"/>
    <cellStyle name="Normal 76" xfId="2213"/>
    <cellStyle name="Normal 76 2" xfId="2214"/>
    <cellStyle name="Normal 76 3" xfId="2215"/>
    <cellStyle name="Normal 76 4" xfId="2216"/>
    <cellStyle name="Normal 77" xfId="2217"/>
    <cellStyle name="Normal 77 2" xfId="2218"/>
    <cellStyle name="Normal 77 3" xfId="2219"/>
    <cellStyle name="Normal 77 4" xfId="2220"/>
    <cellStyle name="Normal 78" xfId="2221"/>
    <cellStyle name="Normal 78 2" xfId="2222"/>
    <cellStyle name="Normal 78 3" xfId="2223"/>
    <cellStyle name="Normal 78 4" xfId="2224"/>
    <cellStyle name="Normal 79" xfId="2225"/>
    <cellStyle name="Normal 79 2" xfId="2226"/>
    <cellStyle name="Normal 79 3" xfId="2227"/>
    <cellStyle name="Normal 79 4" xfId="2228"/>
    <cellStyle name="Normal 8" xfId="2229"/>
    <cellStyle name="Normal 8 2" xfId="2230"/>
    <cellStyle name="Normal 8 2 2" xfId="2231"/>
    <cellStyle name="Normal 8 2 3" xfId="2232"/>
    <cellStyle name="Normal 8 2 4" xfId="2233"/>
    <cellStyle name="Normal 8 3" xfId="2234"/>
    <cellStyle name="Normal 8 3 2" xfId="2235"/>
    <cellStyle name="Normal 8_(PRK 111601-111604) 20130401 Joint AAU - GJN 4 - BNL 5 - KTN 7" xfId="2236"/>
    <cellStyle name="Normal 80" xfId="2237"/>
    <cellStyle name="Normal 80 2" xfId="2238"/>
    <cellStyle name="Normal 80 3" xfId="2239"/>
    <cellStyle name="Normal 80 4" xfId="2240"/>
    <cellStyle name="Normal 81" xfId="2241"/>
    <cellStyle name="Normal 81 2" xfId="2242"/>
    <cellStyle name="Normal 81 3" xfId="2243"/>
    <cellStyle name="Normal 81 4" xfId="2244"/>
    <cellStyle name="Normal 82" xfId="2245"/>
    <cellStyle name="Normal 82 2" xfId="2246"/>
    <cellStyle name="Normal 82 3" xfId="2247"/>
    <cellStyle name="Normal 82 4" xfId="2248"/>
    <cellStyle name="Normal 83" xfId="2249"/>
    <cellStyle name="Normal 83 2" xfId="2250"/>
    <cellStyle name="Normal 83 3" xfId="2251"/>
    <cellStyle name="Normal 83 4" xfId="2252"/>
    <cellStyle name="Normal 84" xfId="2253"/>
    <cellStyle name="Normal 84 2" xfId="2254"/>
    <cellStyle name="Normal 84 3" xfId="2255"/>
    <cellStyle name="Normal 84 4" xfId="2256"/>
    <cellStyle name="Normal 85" xfId="2257"/>
    <cellStyle name="Normal 85 2" xfId="2258"/>
    <cellStyle name="Normal 85 3" xfId="2259"/>
    <cellStyle name="Normal 85 4" xfId="2260"/>
    <cellStyle name="Normal 86" xfId="2261"/>
    <cellStyle name="Normal 86 2" xfId="2262"/>
    <cellStyle name="Normal 86 3" xfId="2263"/>
    <cellStyle name="Normal 87" xfId="2264"/>
    <cellStyle name="Normal 87 2" xfId="2265"/>
    <cellStyle name="Normal 87 2 2" xfId="2266"/>
    <cellStyle name="Normal 87 3" xfId="2267"/>
    <cellStyle name="Normal 87 4" xfId="2268"/>
    <cellStyle name="Normal 88" xfId="2269"/>
    <cellStyle name="Normal 88 2" xfId="2270"/>
    <cellStyle name="Normal 88 3" xfId="2271"/>
    <cellStyle name="Normal 89" xfId="2272"/>
    <cellStyle name="Normal 89 2" xfId="2273"/>
    <cellStyle name="Normal 89 3" xfId="2274"/>
    <cellStyle name="Normal 89 4" xfId="2275"/>
    <cellStyle name="Normal 89 5" xfId="2276"/>
    <cellStyle name="Normal 9" xfId="2277"/>
    <cellStyle name="Normal 9 2" xfId="2278"/>
    <cellStyle name="Normal 9 2 2" xfId="2279"/>
    <cellStyle name="Normal 9 2 2 2" xfId="2280"/>
    <cellStyle name="Normal 9 2 2 3" xfId="2281"/>
    <cellStyle name="Normal 9 2 2 4" xfId="2282"/>
    <cellStyle name="Normal 9 2 2 5" xfId="2283"/>
    <cellStyle name="Normal 9 2 2 6" xfId="2284"/>
    <cellStyle name="Normal 9 2 3" xfId="2285"/>
    <cellStyle name="Normal 9 2 3 2" xfId="2286"/>
    <cellStyle name="Normal 9 2 3 2 2" xfId="2287"/>
    <cellStyle name="Normal 9 2 3 2 2 2" xfId="2288"/>
    <cellStyle name="Normal 9 2 3 2 2 3" xfId="2289"/>
    <cellStyle name="Normal 9 2 3 2 2 4" xfId="2290"/>
    <cellStyle name="Normal 9 2 3 2 2 5" xfId="2291"/>
    <cellStyle name="Normal 9 2 3 2 3" xfId="2292"/>
    <cellStyle name="Normal 9 2 3 2 3 2" xfId="2293"/>
    <cellStyle name="Normal 9 2 3 2 3 3" xfId="2294"/>
    <cellStyle name="Normal 9 2 3 2 3 4" xfId="2295"/>
    <cellStyle name="Normal 9 2 3 2 4" xfId="2296"/>
    <cellStyle name="Normal 9 2 3 2 5" xfId="2297"/>
    <cellStyle name="Normal 9 2 3 2 6" xfId="2298"/>
    <cellStyle name="Normal 9 2 3 2_PETA POHON LITA TRW I 2010" xfId="2299"/>
    <cellStyle name="Normal 9 2 3 3" xfId="2300"/>
    <cellStyle name="Normal 9 2 3 4" xfId="2301"/>
    <cellStyle name="Normal 9 2 3 5" xfId="2302"/>
    <cellStyle name="Normal 9 2 3_FORMAT PETA&amp;LOKASI RABAS2 JUNI 2010" xfId="2303"/>
    <cellStyle name="Normal 9 2 4" xfId="2304"/>
    <cellStyle name="Normal 9 2 5" xfId="2305"/>
    <cellStyle name="Normal 9 2 6" xfId="2306"/>
    <cellStyle name="Normal 9 2 7" xfId="2307"/>
    <cellStyle name="Normal 9 2 8" xfId="2308"/>
    <cellStyle name="Normal 9 2_ENTRI RABAS-RABAS TRW IV_LT_qq" xfId="2309"/>
    <cellStyle name="Normal 9 3" xfId="2310"/>
    <cellStyle name="Normal 9 3 2" xfId="2311"/>
    <cellStyle name="Normal 9 3 3" xfId="2312"/>
    <cellStyle name="Normal 9 3 4" xfId="2313"/>
    <cellStyle name="Normal 9 4" xfId="2314"/>
    <cellStyle name="Normal 9 5" xfId="2315"/>
    <cellStyle name="Normal 9 6" xfId="2316"/>
    <cellStyle name="Normal 9 7" xfId="2317"/>
    <cellStyle name="Normal 9_4_Pembangunan JTM Baru Penyulang CPU 5" xfId="2318"/>
    <cellStyle name="Normal 90" xfId="2319"/>
    <cellStyle name="Normal 90 2" xfId="2320"/>
    <cellStyle name="Normal 90 3" xfId="2321"/>
    <cellStyle name="Normal 90 4" xfId="2322"/>
    <cellStyle name="Normal 91" xfId="2323"/>
    <cellStyle name="Normal 91 2" xfId="2324"/>
    <cellStyle name="Normal 91 3" xfId="2325"/>
    <cellStyle name="Normal 91 4" xfId="2326"/>
    <cellStyle name="Normal 92" xfId="2327"/>
    <cellStyle name="Normal 92 2" xfId="2328"/>
    <cellStyle name="Normal 92 3" xfId="2329"/>
    <cellStyle name="Normal 92 4" xfId="2330"/>
    <cellStyle name="Normal 93" xfId="2331"/>
    <cellStyle name="Normal 93 2" xfId="2332"/>
    <cellStyle name="Normal 93 3" xfId="2333"/>
    <cellStyle name="Normal 93 4" xfId="2334"/>
    <cellStyle name="Normal 94" xfId="2335"/>
    <cellStyle name="Normal 94 2" xfId="2336"/>
    <cellStyle name="Normal 94 3" xfId="2337"/>
    <cellStyle name="Normal 94 4" xfId="2338"/>
    <cellStyle name="Normal 95" xfId="2339"/>
    <cellStyle name="Normal 95 2" xfId="2340"/>
    <cellStyle name="Normal 95 3" xfId="2341"/>
    <cellStyle name="Normal 95 4" xfId="2342"/>
    <cellStyle name="Normal 96" xfId="2343"/>
    <cellStyle name="Normal 96 2" xfId="2344"/>
    <cellStyle name="Normal 96 3" xfId="2345"/>
    <cellStyle name="Normal 96 4" xfId="2346"/>
    <cellStyle name="Normal 97" xfId="2347"/>
    <cellStyle name="Normal 97 2" xfId="2348"/>
    <cellStyle name="Normal 97 3" xfId="2349"/>
    <cellStyle name="Normal 97 4" xfId="2350"/>
    <cellStyle name="Normal 98" xfId="2351"/>
    <cellStyle name="Normal 98 2" xfId="2352"/>
    <cellStyle name="Normal 98 3" xfId="2353"/>
    <cellStyle name="Normal 98 4" xfId="2354"/>
    <cellStyle name="Normal 99" xfId="2355"/>
    <cellStyle name="Normal 99 2" xfId="2356"/>
    <cellStyle name="Normal 99 3" xfId="2357"/>
    <cellStyle name="Normal 99 4" xfId="2358"/>
    <cellStyle name="Normal_Rab Feeder PBG 01 &amp; 02 2" xfId="2359"/>
    <cellStyle name="Normal_RAB RING KARANGDADAP" xfId="2360"/>
    <cellStyle name="Normal_RAB SR RENTET 2003 2" xfId="2361"/>
    <cellStyle name="Normal_rab_mataram 2" xfId="2362"/>
    <cellStyle name="Note 10" xfId="2363"/>
    <cellStyle name="Note 10 2" xfId="2364"/>
    <cellStyle name="Note 10_TRAFO" xfId="2365"/>
    <cellStyle name="Note 11" xfId="2366"/>
    <cellStyle name="Note 11 2" xfId="2367"/>
    <cellStyle name="Note 11_TRAFO" xfId="2368"/>
    <cellStyle name="Note 12" xfId="2369"/>
    <cellStyle name="Note 12 2" xfId="2370"/>
    <cellStyle name="Note 12_TRAFO" xfId="2371"/>
    <cellStyle name="Note 13" xfId="2372"/>
    <cellStyle name="Note 13 2" xfId="2373"/>
    <cellStyle name="Note 13_TRAFO" xfId="2374"/>
    <cellStyle name="Note 14" xfId="2375"/>
    <cellStyle name="Note 14 2" xfId="2376"/>
    <cellStyle name="Note 14_TRAFO" xfId="2377"/>
    <cellStyle name="Note 15" xfId="2378"/>
    <cellStyle name="Note 15 2" xfId="2379"/>
    <cellStyle name="Note 15_TRAFO" xfId="2380"/>
    <cellStyle name="Note 16" xfId="2381"/>
    <cellStyle name="Note 16 2" xfId="2382"/>
    <cellStyle name="Note 16_TRAFO" xfId="2383"/>
    <cellStyle name="Note 17" xfId="2384"/>
    <cellStyle name="Note 17 2" xfId="2385"/>
    <cellStyle name="Note 17_TRAFO" xfId="2386"/>
    <cellStyle name="Note 18" xfId="2387"/>
    <cellStyle name="Note 18 2" xfId="2388"/>
    <cellStyle name="Note 18_TRAFO" xfId="2389"/>
    <cellStyle name="Note 19" xfId="2390"/>
    <cellStyle name="Note 19 2" xfId="2391"/>
    <cellStyle name="Note 19_TRAFO" xfId="2392"/>
    <cellStyle name="Note 2" xfId="2393"/>
    <cellStyle name="Note 2 2" xfId="2394"/>
    <cellStyle name="Note 2 3" xfId="2395"/>
    <cellStyle name="Note 2_TRAFO" xfId="2396"/>
    <cellStyle name="Note 20" xfId="2397"/>
    <cellStyle name="Note 20 2" xfId="2398"/>
    <cellStyle name="Note 20_TRAFO" xfId="2399"/>
    <cellStyle name="Note 21" xfId="2400"/>
    <cellStyle name="Note 21 2" xfId="2401"/>
    <cellStyle name="Note 21_TRAFO" xfId="2402"/>
    <cellStyle name="Note 22" xfId="2403"/>
    <cellStyle name="Note 22 2" xfId="2404"/>
    <cellStyle name="Note 22_TRAFO" xfId="2405"/>
    <cellStyle name="Note 23" xfId="2406"/>
    <cellStyle name="Note 23 2" xfId="2407"/>
    <cellStyle name="Note 23_TRAFO" xfId="2408"/>
    <cellStyle name="Note 24" xfId="2409"/>
    <cellStyle name="Note 24 2" xfId="2410"/>
    <cellStyle name="Note 24_TRAFO" xfId="2411"/>
    <cellStyle name="Note 25" xfId="2412"/>
    <cellStyle name="Note 25 2" xfId="2413"/>
    <cellStyle name="Note 25_TRAFO" xfId="2414"/>
    <cellStyle name="Note 26" xfId="2415"/>
    <cellStyle name="Note 26 2" xfId="2416"/>
    <cellStyle name="Note 26_TRAFO" xfId="2417"/>
    <cellStyle name="Note 27" xfId="2418"/>
    <cellStyle name="Note 27 2" xfId="2419"/>
    <cellStyle name="Note 27_TRAFO" xfId="2420"/>
    <cellStyle name="Note 28" xfId="2421"/>
    <cellStyle name="Note 28 2" xfId="2422"/>
    <cellStyle name="Note 28_TRAFO" xfId="2423"/>
    <cellStyle name="Note 29" xfId="2424"/>
    <cellStyle name="Note 29 2" xfId="2425"/>
    <cellStyle name="Note 29_TRAFO" xfId="2426"/>
    <cellStyle name="Note 3" xfId="2427"/>
    <cellStyle name="Note 3 2" xfId="2428"/>
    <cellStyle name="Note 3_TRAFO" xfId="2429"/>
    <cellStyle name="Note 30" xfId="2430"/>
    <cellStyle name="Note 30 2" xfId="2431"/>
    <cellStyle name="Note 30_TRAFO" xfId="2432"/>
    <cellStyle name="Note 31" xfId="2433"/>
    <cellStyle name="Note 31 2" xfId="2434"/>
    <cellStyle name="Note 31_TRAFO" xfId="2435"/>
    <cellStyle name="Note 32" xfId="2436"/>
    <cellStyle name="Note 32 2" xfId="2437"/>
    <cellStyle name="Note 32_TRAFO" xfId="2438"/>
    <cellStyle name="Note 33" xfId="2439"/>
    <cellStyle name="Note 33 2" xfId="2440"/>
    <cellStyle name="Note 33_TRAFO" xfId="2441"/>
    <cellStyle name="Note 34" xfId="2442"/>
    <cellStyle name="Note 34 2" xfId="2443"/>
    <cellStyle name="Note 34_TRAFO" xfId="2444"/>
    <cellStyle name="Note 35" xfId="2445"/>
    <cellStyle name="Note 35 2" xfId="2446"/>
    <cellStyle name="Note 35_TRAFO" xfId="2447"/>
    <cellStyle name="Note 36" xfId="2448"/>
    <cellStyle name="Note 36 2" xfId="2449"/>
    <cellStyle name="Note 36_TRAFO" xfId="2450"/>
    <cellStyle name="Note 37" xfId="2451"/>
    <cellStyle name="Note 37 2" xfId="2452"/>
    <cellStyle name="Note 37_TRAFO" xfId="2453"/>
    <cellStyle name="Note 38" xfId="2454"/>
    <cellStyle name="Note 38 2" xfId="2455"/>
    <cellStyle name="Note 38_TRAFO" xfId="2456"/>
    <cellStyle name="Note 39" xfId="2457"/>
    <cellStyle name="Note 39 2" xfId="2458"/>
    <cellStyle name="Note 39_TRAFO" xfId="2459"/>
    <cellStyle name="Note 4" xfId="2460"/>
    <cellStyle name="Note 4 2" xfId="2461"/>
    <cellStyle name="Note 4_TRAFO" xfId="2462"/>
    <cellStyle name="Note 40" xfId="2463"/>
    <cellStyle name="Note 40 2" xfId="2464"/>
    <cellStyle name="Note 40_TRAFO" xfId="2465"/>
    <cellStyle name="Note 41" xfId="2466"/>
    <cellStyle name="Note 41 2" xfId="2467"/>
    <cellStyle name="Note 41_TRAFO" xfId="2468"/>
    <cellStyle name="Note 42" xfId="2469"/>
    <cellStyle name="Note 42 2" xfId="2470"/>
    <cellStyle name="Note 42_TRAFO" xfId="2471"/>
    <cellStyle name="Note 43" xfId="2472"/>
    <cellStyle name="Note 43 2" xfId="2473"/>
    <cellStyle name="Note 43_TRAFO" xfId="2474"/>
    <cellStyle name="Note 44" xfId="2475"/>
    <cellStyle name="Note 44 2" xfId="2476"/>
    <cellStyle name="Note 44_TRAFO" xfId="2477"/>
    <cellStyle name="Note 45" xfId="2478"/>
    <cellStyle name="Note 45 2" xfId="2479"/>
    <cellStyle name="Note 45_TRAFO" xfId="2480"/>
    <cellStyle name="Note 46" xfId="2481"/>
    <cellStyle name="Note 46 2" xfId="2482"/>
    <cellStyle name="Note 46_TRAFO" xfId="2483"/>
    <cellStyle name="Note 47" xfId="2484"/>
    <cellStyle name="Note 47 2" xfId="2485"/>
    <cellStyle name="Note 47_TRAFO" xfId="2486"/>
    <cellStyle name="Note 48" xfId="2487"/>
    <cellStyle name="Note 48 2" xfId="2488"/>
    <cellStyle name="Note 48_TRAFO" xfId="2489"/>
    <cellStyle name="Note 49" xfId="2490"/>
    <cellStyle name="Note 49 2" xfId="2491"/>
    <cellStyle name="Note 49_TRAFO" xfId="2492"/>
    <cellStyle name="Note 5" xfId="2493"/>
    <cellStyle name="Note 5 2" xfId="2494"/>
    <cellStyle name="Note 5_TRAFO" xfId="2495"/>
    <cellStyle name="Note 50" xfId="2496"/>
    <cellStyle name="Note 50 2" xfId="2497"/>
    <cellStyle name="Note 50_TRAFO" xfId="2498"/>
    <cellStyle name="Note 51" xfId="2499"/>
    <cellStyle name="Note 51 2" xfId="2500"/>
    <cellStyle name="Note 51_TRAFO" xfId="2501"/>
    <cellStyle name="Note 52" xfId="2502"/>
    <cellStyle name="Note 52 2" xfId="2503"/>
    <cellStyle name="Note 52_TRAFO" xfId="2504"/>
    <cellStyle name="Note 53" xfId="2505"/>
    <cellStyle name="Note 53 2" xfId="2506"/>
    <cellStyle name="Note 53_TRAFO" xfId="2507"/>
    <cellStyle name="Note 54" xfId="2508"/>
    <cellStyle name="Note 54 2" xfId="2509"/>
    <cellStyle name="Note 54_TRAFO" xfId="2510"/>
    <cellStyle name="Note 55" xfId="2511"/>
    <cellStyle name="Note 55 2" xfId="2512"/>
    <cellStyle name="Note 55_TRAFO" xfId="2513"/>
    <cellStyle name="Note 56" xfId="2514"/>
    <cellStyle name="Note 56 2" xfId="2515"/>
    <cellStyle name="Note 56_TRAFO" xfId="2516"/>
    <cellStyle name="Note 57" xfId="2517"/>
    <cellStyle name="Note 57 2" xfId="2518"/>
    <cellStyle name="Note 57_TRAFO" xfId="2519"/>
    <cellStyle name="Note 58" xfId="2520"/>
    <cellStyle name="Note 58 2" xfId="2521"/>
    <cellStyle name="Note 58_TRAFO" xfId="2522"/>
    <cellStyle name="Note 59" xfId="2523"/>
    <cellStyle name="Note 59 2" xfId="2524"/>
    <cellStyle name="Note 59_TRAFO" xfId="2525"/>
    <cellStyle name="Note 6" xfId="2526"/>
    <cellStyle name="Note 6 2" xfId="2527"/>
    <cellStyle name="Note 6_TRAFO" xfId="2528"/>
    <cellStyle name="Note 60" xfId="2529"/>
    <cellStyle name="Note 60 2" xfId="2530"/>
    <cellStyle name="Note 60_TRAFO" xfId="2531"/>
    <cellStyle name="Note 61" xfId="2532"/>
    <cellStyle name="Note 61 2" xfId="2533"/>
    <cellStyle name="Note 61_TRAFO" xfId="2534"/>
    <cellStyle name="Note 62" xfId="2535"/>
    <cellStyle name="Note 62 2" xfId="2536"/>
    <cellStyle name="Note 62_TRAFO" xfId="2537"/>
    <cellStyle name="Note 63" xfId="2538"/>
    <cellStyle name="Note 63 2" xfId="2539"/>
    <cellStyle name="Note 63_TRAFO" xfId="2540"/>
    <cellStyle name="Note 64" xfId="2541"/>
    <cellStyle name="Note 64 2" xfId="2542"/>
    <cellStyle name="Note 64_TRAFO" xfId="2543"/>
    <cellStyle name="Note 65" xfId="2544"/>
    <cellStyle name="Note 65 2" xfId="2545"/>
    <cellStyle name="Note 65_TRAFO" xfId="2546"/>
    <cellStyle name="Note 66" xfId="2547"/>
    <cellStyle name="Note 66 2" xfId="2548"/>
    <cellStyle name="Note 66_TRAFO" xfId="2549"/>
    <cellStyle name="Note 67" xfId="2550"/>
    <cellStyle name="Note 67 2" xfId="2551"/>
    <cellStyle name="Note 67_TRAFO" xfId="2552"/>
    <cellStyle name="Note 68" xfId="2553"/>
    <cellStyle name="Note 68 2" xfId="2554"/>
    <cellStyle name="Note 68_TRAFO" xfId="2555"/>
    <cellStyle name="Note 69" xfId="2556"/>
    <cellStyle name="Note 69 2" xfId="2557"/>
    <cellStyle name="Note 69_TRAFO" xfId="2558"/>
    <cellStyle name="Note 7" xfId="2559"/>
    <cellStyle name="Note 7 2" xfId="2560"/>
    <cellStyle name="Note 7_TRAFO" xfId="2561"/>
    <cellStyle name="Note 70" xfId="2562"/>
    <cellStyle name="Note 70 2" xfId="2563"/>
    <cellStyle name="Note 70_TRAFO" xfId="2564"/>
    <cellStyle name="Note 71" xfId="2565"/>
    <cellStyle name="Note 71 2" xfId="2566"/>
    <cellStyle name="Note 71_TRAFO" xfId="2567"/>
    <cellStyle name="Note 72" xfId="2568"/>
    <cellStyle name="Note 72 2" xfId="2569"/>
    <cellStyle name="Note 72_TRAFO" xfId="2570"/>
    <cellStyle name="Note 73" xfId="2571"/>
    <cellStyle name="Note 73 2" xfId="2572"/>
    <cellStyle name="Note 73_TRAFO" xfId="2573"/>
    <cellStyle name="Note 74" xfId="2574"/>
    <cellStyle name="Note 74 2" xfId="2575"/>
    <cellStyle name="Note 74_TRAFO" xfId="2576"/>
    <cellStyle name="Note 75" xfId="2577"/>
    <cellStyle name="Note 75 2" xfId="2578"/>
    <cellStyle name="Note 75_TRAFO" xfId="2579"/>
    <cellStyle name="Note 76" xfId="2580"/>
    <cellStyle name="Note 76 2" xfId="2581"/>
    <cellStyle name="Note 76_TRAFO" xfId="2582"/>
    <cellStyle name="Note 77" xfId="2583"/>
    <cellStyle name="Note 77 2" xfId="2584"/>
    <cellStyle name="Note 77_TRAFO" xfId="2585"/>
    <cellStyle name="Note 78" xfId="2586"/>
    <cellStyle name="Note 78 2" xfId="2587"/>
    <cellStyle name="Note 78_TRAFO" xfId="2588"/>
    <cellStyle name="Note 8" xfId="2589"/>
    <cellStyle name="Note 8 2" xfId="2590"/>
    <cellStyle name="Note 8_TRAFO" xfId="2591"/>
    <cellStyle name="Note 9" xfId="2592"/>
    <cellStyle name="Note 9 2" xfId="2593"/>
    <cellStyle name="Note 9_TRAFO" xfId="2594"/>
    <cellStyle name="Output 10" xfId="2595"/>
    <cellStyle name="Output 11" xfId="2596"/>
    <cellStyle name="Output 12" xfId="2597"/>
    <cellStyle name="Output 13" xfId="2598"/>
    <cellStyle name="Output 14" xfId="2599"/>
    <cellStyle name="Output 15" xfId="2600"/>
    <cellStyle name="Output 16" xfId="2601"/>
    <cellStyle name="Output 2" xfId="2602"/>
    <cellStyle name="Output 2 2" xfId="2603"/>
    <cellStyle name="Output 2 3" xfId="2604"/>
    <cellStyle name="Output 3" xfId="2605"/>
    <cellStyle name="Output 4" xfId="2606"/>
    <cellStyle name="Output 5" xfId="2607"/>
    <cellStyle name="Output 6" xfId="2608"/>
    <cellStyle name="Output 7" xfId="2609"/>
    <cellStyle name="Output 8" xfId="2610"/>
    <cellStyle name="Output 9" xfId="2611"/>
    <cellStyle name="Percent [0]" xfId="2612"/>
    <cellStyle name="Percent [00]" xfId="2613"/>
    <cellStyle name="Percent [2]" xfId="2614"/>
    <cellStyle name="Percent 10" xfId="2615"/>
    <cellStyle name="Percent 11" xfId="2616"/>
    <cellStyle name="Percent 12" xfId="2617"/>
    <cellStyle name="Percent 2" xfId="2618"/>
    <cellStyle name="Percent 2 2" xfId="2619"/>
    <cellStyle name="Percent 2 2 2" xfId="2620"/>
    <cellStyle name="Percent 2 2 2 2" xfId="2621"/>
    <cellStyle name="Percent 2 2 2 2 2" xfId="2622"/>
    <cellStyle name="Percent 2 2 2 2 2 2" xfId="2623"/>
    <cellStyle name="Percent 2 2 2 2 2 3" xfId="2624"/>
    <cellStyle name="Percent 2 2 2 2 2 4" xfId="2625"/>
    <cellStyle name="Percent 2 2 2 2 2 5" xfId="2626"/>
    <cellStyle name="Percent 2 2 2 2 3" xfId="2627"/>
    <cellStyle name="Percent 2 2 2 2 4" xfId="2628"/>
    <cellStyle name="Percent 2 2 2 2 5" xfId="2629"/>
    <cellStyle name="Percent 2 2 2 3" xfId="2630"/>
    <cellStyle name="Percent 2 2 2 4" xfId="2631"/>
    <cellStyle name="Percent 2 2 2 5" xfId="2632"/>
    <cellStyle name="Percent 2 2 2 6" xfId="2633"/>
    <cellStyle name="Percent 2 2 2 7" xfId="2634"/>
    <cellStyle name="Percent 2 2 3" xfId="2635"/>
    <cellStyle name="Percent 2 2 4" xfId="2636"/>
    <cellStyle name="Percent 2 2 5" xfId="2637"/>
    <cellStyle name="Percent 2 3" xfId="2638"/>
    <cellStyle name="Percent 2 3 2" xfId="2639"/>
    <cellStyle name="Percent 2 4" xfId="2640"/>
    <cellStyle name="Percent 2 5" xfId="2641"/>
    <cellStyle name="Percent 2 6" xfId="2642"/>
    <cellStyle name="Percent 3" xfId="2643"/>
    <cellStyle name="Percent 4" xfId="2644"/>
    <cellStyle name="Percent 4 2" xfId="2645"/>
    <cellStyle name="Percent 5" xfId="2646"/>
    <cellStyle name="Percent 5 2" xfId="2647"/>
    <cellStyle name="Percent 5 2 2" xfId="2648"/>
    <cellStyle name="Percent 5 2 3" xfId="2649"/>
    <cellStyle name="Percent 5 2 4" xfId="2650"/>
    <cellStyle name="Percent 5 2 5" xfId="2651"/>
    <cellStyle name="Percent 5 2 6" xfId="2652"/>
    <cellStyle name="Percent 5 3" xfId="2653"/>
    <cellStyle name="Percent 5 4" xfId="2654"/>
    <cellStyle name="Percent 5 5" xfId="2655"/>
    <cellStyle name="Percent 6" xfId="2656"/>
    <cellStyle name="Percent 7" xfId="2657"/>
    <cellStyle name="Percent 7 2" xfId="2658"/>
    <cellStyle name="Percent 8" xfId="2659"/>
    <cellStyle name="Percent 8 2" xfId="2660"/>
    <cellStyle name="Percent 9" xfId="2661"/>
    <cellStyle name="PrePop Currency (0)" xfId="2662"/>
    <cellStyle name="PrePop Currency (2)" xfId="2663"/>
    <cellStyle name="PrePop Units (0)" xfId="2664"/>
    <cellStyle name="PrePop Units (1)" xfId="2665"/>
    <cellStyle name="PrePop Units (2)" xfId="2666"/>
    <cellStyle name="Reset range style to defaults" xfId="2667"/>
    <cellStyle name="Reset range style to defaults 2" xfId="2668"/>
    <cellStyle name="Reset range style to defaults 3" xfId="2669"/>
    <cellStyle name="Reset range style to defaults 4" xfId="2670"/>
    <cellStyle name="Reset range style to defaults 5" xfId="2671"/>
    <cellStyle name="Reset range style to defaults 6" xfId="2672"/>
    <cellStyle name="Reset range style to defaults 7" xfId="2673"/>
    <cellStyle name="Reset range style to defaults_Pembangunan Jaring Baru SKUTM 3x240 mm2, Feeder SRL 6" xfId="2674"/>
    <cellStyle name="RevList" xfId="2675"/>
    <cellStyle name="sbt2" xfId="2676"/>
    <cellStyle name="subt1" xfId="2677"/>
    <cellStyle name="Subtotal" xfId="2678"/>
    <cellStyle name="Text Indent A" xfId="2679"/>
    <cellStyle name="Text Indent B" xfId="2680"/>
    <cellStyle name="Text Indent C" xfId="2681"/>
    <cellStyle name="TIGA" xfId="2682"/>
    <cellStyle name="Title 10" xfId="2683"/>
    <cellStyle name="Title 11" xfId="2684"/>
    <cellStyle name="Title 12" xfId="2685"/>
    <cellStyle name="Title 13" xfId="2686"/>
    <cellStyle name="Title 14" xfId="2687"/>
    <cellStyle name="Title 15" xfId="2688"/>
    <cellStyle name="Title 16" xfId="2689"/>
    <cellStyle name="Title 2" xfId="2690"/>
    <cellStyle name="Title 2 2" xfId="2691"/>
    <cellStyle name="Title 2 3" xfId="2692"/>
    <cellStyle name="Title 3" xfId="2693"/>
    <cellStyle name="Title 4" xfId="2694"/>
    <cellStyle name="Title 5" xfId="2695"/>
    <cellStyle name="Title 6" xfId="2696"/>
    <cellStyle name="Title 7" xfId="2697"/>
    <cellStyle name="Title 8" xfId="2698"/>
    <cellStyle name="Title 9" xfId="2699"/>
    <cellStyle name="Total 10" xfId="2700"/>
    <cellStyle name="Total 11" xfId="2701"/>
    <cellStyle name="Total 12" xfId="2702"/>
    <cellStyle name="Total 13" xfId="2703"/>
    <cellStyle name="Total 14" xfId="2704"/>
    <cellStyle name="Total 15" xfId="2705"/>
    <cellStyle name="Total 16" xfId="2706"/>
    <cellStyle name="Total 2" xfId="2707"/>
    <cellStyle name="Total 2 2" xfId="2708"/>
    <cellStyle name="Total 2 3" xfId="2709"/>
    <cellStyle name="Total 3" xfId="2710"/>
    <cellStyle name="Total 4" xfId="2711"/>
    <cellStyle name="Total 5" xfId="2712"/>
    <cellStyle name="Total 6" xfId="2713"/>
    <cellStyle name="Total 7" xfId="2714"/>
    <cellStyle name="Total 8" xfId="2715"/>
    <cellStyle name="Total 9" xfId="2716"/>
    <cellStyle name="Warning Text 10" xfId="2717"/>
    <cellStyle name="Warning Text 11" xfId="2718"/>
    <cellStyle name="Warning Text 12" xfId="2719"/>
    <cellStyle name="Warning Text 13" xfId="2720"/>
    <cellStyle name="Warning Text 14" xfId="2721"/>
    <cellStyle name="Warning Text 15" xfId="2722"/>
    <cellStyle name="Warning Text 16" xfId="2723"/>
    <cellStyle name="Warning Text 2" xfId="2724"/>
    <cellStyle name="Warning Text 2 2" xfId="2725"/>
    <cellStyle name="Warning Text 2 3" xfId="2726"/>
    <cellStyle name="Warning Text 3" xfId="2727"/>
    <cellStyle name="Warning Text 4" xfId="2728"/>
    <cellStyle name="Warning Text 5" xfId="2729"/>
    <cellStyle name="Warning Text 6" xfId="2730"/>
    <cellStyle name="Warning Text 7" xfId="2731"/>
    <cellStyle name="Warning Text 8" xfId="2732"/>
    <cellStyle name="Warning Text 9" xfId="2733"/>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0" Type="http://schemas.openxmlformats.org/officeDocument/2006/relationships/styles" Target="styles.xml"/><Relationship Id="rId5" Type="http://schemas.openxmlformats.org/officeDocument/2006/relationships/worksheet" Target="worksheets/sheet5.xml"/><Relationship Id="rId49" Type="http://schemas.openxmlformats.org/officeDocument/2006/relationships/sharedStrings" Target="sharedStrings.xml"/><Relationship Id="rId48" Type="http://schemas.openxmlformats.org/officeDocument/2006/relationships/theme" Target="theme/theme1.xml"/><Relationship Id="rId47" Type="http://schemas.openxmlformats.org/officeDocument/2006/relationships/externalLink" Target="externalLinks/externalLink6.xml"/><Relationship Id="rId46" Type="http://schemas.openxmlformats.org/officeDocument/2006/relationships/externalLink" Target="externalLinks/externalLink5.xml"/><Relationship Id="rId45" Type="http://schemas.openxmlformats.org/officeDocument/2006/relationships/externalLink" Target="externalLinks/externalLink4.xml"/><Relationship Id="rId44" Type="http://schemas.openxmlformats.org/officeDocument/2006/relationships/externalLink" Target="externalLinks/externalLink3.xml"/><Relationship Id="rId43" Type="http://schemas.openxmlformats.org/officeDocument/2006/relationships/externalLink" Target="externalLinks/externalLink2.xml"/><Relationship Id="rId42" Type="http://schemas.openxmlformats.org/officeDocument/2006/relationships/externalLink" Target="externalLinks/externalLink1.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png"/></Relationships>
</file>

<file path=xl/drawings/_rels/drawing3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3.xml.rels><?xml version="1.0" encoding="UTF-8" standalone="yes"?>
<Relationships xmlns="http://schemas.openxmlformats.org/package/2006/relationships"><Relationship Id="rId1" Type="http://schemas.openxmlformats.org/officeDocument/2006/relationships/image" Target="../media/image2.png"/></Relationships>
</file>

<file path=xl/drawings/_rels/drawing34.xml.rels><?xml version="1.0" encoding="UTF-8" standalone="yes"?>
<Relationships xmlns="http://schemas.openxmlformats.org/package/2006/relationships"><Relationship Id="rId1" Type="http://schemas.openxmlformats.org/officeDocument/2006/relationships/image" Target="../media/image2.png"/></Relationships>
</file>

<file path=xl/drawings/_rels/drawing35.xml.rels><?xml version="1.0" encoding="UTF-8" standalone="yes"?>
<Relationships xmlns="http://schemas.openxmlformats.org/package/2006/relationships"><Relationship Id="rId1" Type="http://schemas.openxmlformats.org/officeDocument/2006/relationships/image" Target="../media/image2.png"/></Relationships>
</file>

<file path=xl/drawings/_rels/drawing3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7.xml.rels><?xml version="1.0" encoding="UTF-8" standalone="yes"?>
<Relationships xmlns="http://schemas.openxmlformats.org/package/2006/relationships"><Relationship Id="rId1" Type="http://schemas.openxmlformats.org/officeDocument/2006/relationships/image" Target="../media/image2.png"/></Relationships>
</file>

<file path=xl/drawings/_rels/drawing38.xml.rels><?xml version="1.0" encoding="UTF-8" standalone="yes"?>
<Relationships xmlns="http://schemas.openxmlformats.org/package/2006/relationships"><Relationship Id="rId1" Type="http://schemas.openxmlformats.org/officeDocument/2006/relationships/image" Target="../media/image2.png"/></Relationships>
</file>

<file path=xl/drawings/_rels/drawing39.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0.xml.rels><?xml version="1.0" encoding="UTF-8" standalone="yes"?>
<Relationships xmlns="http://schemas.openxmlformats.org/package/2006/relationships"><Relationship Id="rId1" Type="http://schemas.openxmlformats.org/officeDocument/2006/relationships/image" Target="../media/image2.png"/></Relationships>
</file>

<file path=xl/drawings/_rels/drawing41.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15</xdr:col>
      <xdr:colOff>489858</xdr:colOff>
      <xdr:row>46</xdr:row>
      <xdr:rowOff>95250</xdr:rowOff>
    </xdr:from>
    <xdr:to>
      <xdr:col>18</xdr:col>
      <xdr:colOff>54429</xdr:colOff>
      <xdr:row>47</xdr:row>
      <xdr:rowOff>163286</xdr:rowOff>
    </xdr:to>
    <xdr:sp>
      <xdr:nvSpPr>
        <xdr:cNvPr id="5" name="TextBox 4"/>
        <xdr:cNvSpPr txBox="1"/>
      </xdr:nvSpPr>
      <xdr:spPr>
        <a:xfrm>
          <a:off x="15095855" y="10109200"/>
          <a:ext cx="275463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46</xdr:row>
      <xdr:rowOff>27211</xdr:rowOff>
    </xdr:from>
    <xdr:to>
      <xdr:col>10</xdr:col>
      <xdr:colOff>489856</xdr:colOff>
      <xdr:row>47</xdr:row>
      <xdr:rowOff>108854</xdr:rowOff>
    </xdr:to>
    <xdr:sp>
      <xdr:nvSpPr>
        <xdr:cNvPr id="6" name="TextBox 5"/>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 name="TextBox 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 name="TextBox 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9" name="TextBox 8"/>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xdr:nvSpPr>
        <xdr:cNvPr id="10" name="TextBox 9"/>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15</xdr:col>
      <xdr:colOff>149687</xdr:colOff>
      <xdr:row>46</xdr:row>
      <xdr:rowOff>149678</xdr:rowOff>
    </xdr:from>
    <xdr:to>
      <xdr:col>18</xdr:col>
      <xdr:colOff>149687</xdr:colOff>
      <xdr:row>48</xdr:row>
      <xdr:rowOff>68035</xdr:rowOff>
    </xdr:to>
    <xdr:sp>
      <xdr:nvSpPr>
        <xdr:cNvPr id="12" name="TextBox 11"/>
        <xdr:cNvSpPr txBox="1"/>
      </xdr:nvSpPr>
      <xdr:spPr>
        <a:xfrm>
          <a:off x="14755495" y="10163175"/>
          <a:ext cx="319024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AWANG MUIZ W</a:t>
          </a:r>
          <a:endParaRPr lang="en-US" sz="1400" baseline="0">
            <a:solidFill>
              <a:schemeClr val="bg1"/>
            </a:solidFill>
          </a:endParaRPr>
        </a:p>
        <a:p>
          <a:pPr algn="ctr"/>
          <a:endParaRPr lang="en-US" sz="1400" baseline="0">
            <a:solidFill>
              <a:schemeClr val="bg1"/>
            </a:solidFill>
          </a:endParaRPr>
        </a:p>
        <a:p>
          <a:pPr algn="ctr"/>
          <a:endParaRPr lang="en-US" sz="1400">
            <a:solidFill>
              <a:schemeClr val="bg1"/>
            </a:solidFill>
          </a:endParaRPr>
        </a:p>
      </xdr:txBody>
    </xdr:sp>
    <xdr:clientData/>
  </xdr:twoCellAnchor>
  <xdr:twoCellAnchor>
    <xdr:from>
      <xdr:col>12</xdr:col>
      <xdr:colOff>97969</xdr:colOff>
      <xdr:row>46</xdr:row>
      <xdr:rowOff>111579</xdr:rowOff>
    </xdr:from>
    <xdr:to>
      <xdr:col>15</xdr:col>
      <xdr:colOff>560613</xdr:colOff>
      <xdr:row>48</xdr:row>
      <xdr:rowOff>29936</xdr:rowOff>
    </xdr:to>
    <xdr:sp>
      <xdr:nvSpPr>
        <xdr:cNvPr id="13" name="TextBox 12"/>
        <xdr:cNvSpPr txBox="1"/>
      </xdr:nvSpPr>
      <xdr:spPr>
        <a:xfrm>
          <a:off x="11281410" y="10125075"/>
          <a:ext cx="3884930" cy="49657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SUPARNO</a:t>
          </a:r>
          <a:endParaRPr lang="en-US" sz="1400" baseline="0">
            <a:solidFill>
              <a:schemeClr val="bg1"/>
            </a:solidFill>
          </a:endParaRPr>
        </a:p>
        <a:p>
          <a:pPr algn="ct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5" name="TextBox 1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6" name="TextBox 15"/>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9" name="TextBox 18"/>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20" name="TextBox 19"/>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21" name="TextBox 20"/>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13</xdr:col>
      <xdr:colOff>308027</xdr:colOff>
      <xdr:row>51</xdr:row>
      <xdr:rowOff>176891</xdr:rowOff>
    </xdr:from>
    <xdr:to>
      <xdr:col>16</xdr:col>
      <xdr:colOff>458941</xdr:colOff>
      <xdr:row>53</xdr:row>
      <xdr:rowOff>48241</xdr:rowOff>
    </xdr:to>
    <xdr:sp>
      <xdr:nvSpPr>
        <xdr:cNvPr id="22" name="TextBox 21"/>
        <xdr:cNvSpPr txBox="1"/>
      </xdr:nvSpPr>
      <xdr:spPr>
        <a:xfrm>
          <a:off x="12748895" y="11358880"/>
          <a:ext cx="3604260"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r>
            <a:rPr lang="en-US" sz="1400">
              <a:solidFill>
                <a:schemeClr val="bg1"/>
              </a:solidFill>
              <a:latin typeface="+mn-lt"/>
              <a:ea typeface="+mn-ea"/>
              <a:cs typeface="+mn-cs"/>
            </a:rPr>
            <a:t>BAYU</a:t>
          </a:r>
          <a:r>
            <a:rPr lang="en-US" sz="1400" baseline="0">
              <a:solidFill>
                <a:schemeClr val="bg1"/>
              </a:solidFill>
              <a:latin typeface="+mn-lt"/>
              <a:ea typeface="+mn-ea"/>
              <a:cs typeface="+mn-cs"/>
            </a:rPr>
            <a:t> BUDI DARMAWAN</a:t>
          </a:r>
          <a:endParaRPr lang="en-US" sz="1400">
            <a:solidFill>
              <a:schemeClr val="bg1"/>
            </a:solidFill>
            <a:latin typeface="+mn-lt"/>
            <a:ea typeface="+mn-ea"/>
            <a:cs typeface="+mn-cs"/>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3" name="TextBox 2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24" name="TextBox 23"/>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25" name="TextBox 24"/>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6" name="TextBox 2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7" name="TextBox 2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8" name="TextBox 27"/>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17</xdr:col>
      <xdr:colOff>231321</xdr:colOff>
      <xdr:row>51</xdr:row>
      <xdr:rowOff>13604</xdr:rowOff>
    </xdr:to>
    <xdr:sp>
      <xdr:nvSpPr>
        <xdr:cNvPr id="29" name="TextBox 28"/>
        <xdr:cNvSpPr txBox="1"/>
      </xdr:nvSpPr>
      <xdr:spPr>
        <a:xfrm>
          <a:off x="10737850" y="10924540"/>
          <a:ext cx="635825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12</xdr:col>
      <xdr:colOff>43543</xdr:colOff>
      <xdr:row>54</xdr:row>
      <xdr:rowOff>91158</xdr:rowOff>
    </xdr:from>
    <xdr:to>
      <xdr:col>17</xdr:col>
      <xdr:colOff>764721</xdr:colOff>
      <xdr:row>55</xdr:row>
      <xdr:rowOff>172801</xdr:rowOff>
    </xdr:to>
    <xdr:sp>
      <xdr:nvSpPr>
        <xdr:cNvPr id="30" name="TextBox 29"/>
        <xdr:cNvSpPr txBox="1"/>
      </xdr:nvSpPr>
      <xdr:spPr>
        <a:xfrm>
          <a:off x="11226800" y="11901805"/>
          <a:ext cx="640270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endParaRPr lang="en-US" sz="1400">
            <a:solidFill>
              <a:schemeClr val="bg1"/>
            </a:solidFill>
          </a:endParaRPr>
        </a:p>
      </xdr:txBody>
    </xdr:sp>
    <xdr:clientData/>
  </xdr:twoCellAnchor>
  <xdr:twoCellAnchor>
    <xdr:from>
      <xdr:col>15</xdr:col>
      <xdr:colOff>816429</xdr:colOff>
      <xdr:row>50</xdr:row>
      <xdr:rowOff>68037</xdr:rowOff>
    </xdr:from>
    <xdr:to>
      <xdr:col>19</xdr:col>
      <xdr:colOff>557218</xdr:colOff>
      <xdr:row>51</xdr:row>
      <xdr:rowOff>174504</xdr:rowOff>
    </xdr:to>
    <xdr:sp>
      <xdr:nvSpPr>
        <xdr:cNvPr id="31" name="TextBox 30"/>
        <xdr:cNvSpPr txBox="1"/>
      </xdr:nvSpPr>
      <xdr:spPr>
        <a:xfrm>
          <a:off x="15422245" y="11053445"/>
          <a:ext cx="3815715" cy="3028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ysClr val="windowText" lastClr="000000"/>
              </a:solidFill>
            </a:rPr>
            <a:t>GALUH SANTIKO</a:t>
          </a:r>
          <a:r>
            <a:rPr lang="en-US" sz="1400" baseline="0">
              <a:solidFill>
                <a:sysClr val="windowText" lastClr="000000"/>
              </a:solidFill>
            </a:rPr>
            <a:t> AJI</a:t>
          </a:r>
          <a:endParaRPr lang="en-US" sz="1400">
            <a:solidFill>
              <a:sysClr val="windowText" lastClr="000000"/>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3" name="TextBox 32"/>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4" name="TextBox 3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35" name="TextBox 3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8" name="TextBox 3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9" name="TextBox 3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0" name="TextBox 3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1" name="TextBox 40"/>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2" name="TextBox 41"/>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43" name="TextBox 42"/>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4" name="TextBox 4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5" name="TextBox 4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46" name="TextBox 45"/>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47" name="TextBox 46"/>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8" name="TextBox 47"/>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51" name="Picture 5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52" name="TextBox 51"/>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14</xdr:col>
      <xdr:colOff>666750</xdr:colOff>
      <xdr:row>51</xdr:row>
      <xdr:rowOff>108857</xdr:rowOff>
    </xdr:from>
    <xdr:to>
      <xdr:col>19</xdr:col>
      <xdr:colOff>217714</xdr:colOff>
      <xdr:row>53</xdr:row>
      <xdr:rowOff>89163</xdr:rowOff>
    </xdr:to>
    <xdr:sp>
      <xdr:nvSpPr>
        <xdr:cNvPr id="53" name="TextBox 52"/>
        <xdr:cNvSpPr txBox="1"/>
      </xdr:nvSpPr>
      <xdr:spPr>
        <a:xfrm>
          <a:off x="14077950" y="11290935"/>
          <a:ext cx="4820285" cy="4121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PUTRI RIZKI KUSUMANINGRUM</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54" name="TextBox 53"/>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5" name="TextBox 5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56" name="TextBox 55"/>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57" name="TextBox 56"/>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58" name="TextBox 57"/>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9" name="TextBox 5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0" name="TextBox 5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1" name="TextBox 60"/>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2" name="TextBox 61"/>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64" name="TextBox 63"/>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65" name="TextBox 64"/>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66" name="TextBox 65"/>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7" name="TextBox 6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8" name="TextBox 6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69" name="TextBox 68"/>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70" name="TextBox 69"/>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71" name="TextBox 70"/>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72" name="TextBox 7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3" name="TextBox 7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74" name="TextBox 7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5" name="TextBox 7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6" name="TextBox 7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77" name="TextBox 7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8" name="TextBox 7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79" name="TextBox 7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83" name="TextBox 8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4" name="TextBox 8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5" name="TextBox 84"/>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86" name="TextBox 85"/>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7" name="TextBox 8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8" name="TextBox 8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9" name="TextBox 88"/>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90" name="TextBox 89"/>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91" name="TextBox 9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2" name="TextBox 91"/>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93" name="TextBox 92"/>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4" name="TextBox 9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5" name="TextBox 9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6" name="TextBox 95"/>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97" name="TextBox 96"/>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98" name="TextBox 97"/>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99" name="TextBox 98"/>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102" name="TextBox 101"/>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3" name="TextBox 10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06" name="TextBox 105"/>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16</xdr:col>
      <xdr:colOff>231321</xdr:colOff>
      <xdr:row>51</xdr:row>
      <xdr:rowOff>13604</xdr:rowOff>
    </xdr:to>
    <xdr:sp>
      <xdr:nvSpPr>
        <xdr:cNvPr id="107" name="TextBox 106"/>
        <xdr:cNvSpPr txBox="1"/>
      </xdr:nvSpPr>
      <xdr:spPr>
        <a:xfrm>
          <a:off x="10737850" y="10924540"/>
          <a:ext cx="5387975"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12</xdr:col>
      <xdr:colOff>43543</xdr:colOff>
      <xdr:row>54</xdr:row>
      <xdr:rowOff>91158</xdr:rowOff>
    </xdr:from>
    <xdr:to>
      <xdr:col>16</xdr:col>
      <xdr:colOff>764721</xdr:colOff>
      <xdr:row>55</xdr:row>
      <xdr:rowOff>172801</xdr:rowOff>
    </xdr:to>
    <xdr:sp>
      <xdr:nvSpPr>
        <xdr:cNvPr id="108" name="TextBox 107"/>
        <xdr:cNvSpPr txBox="1"/>
      </xdr:nvSpPr>
      <xdr:spPr>
        <a:xfrm>
          <a:off x="11226800" y="11901805"/>
          <a:ext cx="5432425"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Syaeful Lukman</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9" name="TextBox 10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0" name="TextBox 109"/>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111" name="TextBox 110"/>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2" name="TextBox 1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3" name="TextBox 11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14" name="TextBox 113"/>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6" name="TextBox 115"/>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7" name="TextBox 1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8" name="TextBox 1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19" name="TextBox 118"/>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20" name="TextBox 119"/>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21" name="TextBox 120"/>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22" name="TextBox 121"/>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23" name="TextBox 122"/>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24" name="TextBox 123"/>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25" name="TextBox 124"/>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26" name="TextBox 125"/>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13</xdr:col>
      <xdr:colOff>387783</xdr:colOff>
      <xdr:row>51</xdr:row>
      <xdr:rowOff>138789</xdr:rowOff>
    </xdr:from>
    <xdr:to>
      <xdr:col>17</xdr:col>
      <xdr:colOff>428616</xdr:colOff>
      <xdr:row>53</xdr:row>
      <xdr:rowOff>16329</xdr:rowOff>
    </xdr:to>
    <xdr:sp>
      <xdr:nvSpPr>
        <xdr:cNvPr id="127" name="TextBox 126"/>
        <xdr:cNvSpPr txBox="1"/>
      </xdr:nvSpPr>
      <xdr:spPr>
        <a:xfrm>
          <a:off x="12828270" y="11320780"/>
          <a:ext cx="4464685" cy="3092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I KOMANG ANGKUS S</a:t>
          </a:r>
          <a:endParaRPr lang="en-US" sz="1400">
            <a:solidFill>
              <a:schemeClr val="bg1"/>
            </a:solidFill>
          </a:endParaRPr>
        </a:p>
        <a:p>
          <a:pPr algn="ctr"/>
          <a:endParaRPr lang="en-US" sz="1400"/>
        </a:p>
      </xdr:txBody>
    </xdr:sp>
    <xdr:clientData/>
  </xdr:twoCellAnchor>
  <xdr:twoCellAnchor>
    <xdr:from>
      <xdr:col>20</xdr:col>
      <xdr:colOff>122463</xdr:colOff>
      <xdr:row>53</xdr:row>
      <xdr:rowOff>68035</xdr:rowOff>
    </xdr:from>
    <xdr:to>
      <xdr:col>23</xdr:col>
      <xdr:colOff>272142</xdr:colOff>
      <xdr:row>54</xdr:row>
      <xdr:rowOff>163285</xdr:rowOff>
    </xdr:to>
    <xdr:sp>
      <xdr:nvSpPr>
        <xdr:cNvPr id="128" name="TextBox 127"/>
        <xdr:cNvSpPr txBox="1"/>
      </xdr:nvSpPr>
      <xdr:spPr>
        <a:xfrm>
          <a:off x="1973453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endParaRPr lang="en-US" sz="1400">
            <a:solidFill>
              <a:schemeClr val="bg1"/>
            </a:solidFill>
          </a:endParaRP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29" name="TextBox 12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30" name="TextBox 129"/>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32" name="TextBox 131"/>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33" name="TextBox 132"/>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34" name="TextBox 13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35" name="TextBox 134"/>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6" name="TextBox 1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7" name="TextBox 136"/>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38" name="TextBox 137"/>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39" name="TextBox 138"/>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40" name="TextBox 13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41" name="TextBox 140"/>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42" name="TextBox 14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43" name="TextBox 14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44" name="TextBox 143"/>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45" name="TextBox 1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46" name="TextBox 1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47" name="TextBox 1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48" name="TextBox 1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49" name="TextBox 1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50" name="TextBox 149"/>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51" name="TextBox 15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52" name="TextBox 151"/>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53" name="TextBox 152"/>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54" name="TextBox 15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55" name="TextBox 15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56" name="TextBox 15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57" name="TextBox 15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58" name="TextBox 157"/>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59" name="TextBox 158"/>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60" name="TextBox 159"/>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61" name="TextBox 160"/>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6" name="TextBox 5"/>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 name="TextBox 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 name="TextBox 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9" name="TextBox 8"/>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10" name="TextBox 9"/>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 name="TextBox 1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4" name="TextBox 13"/>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5" name="TextBox 1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6" name="TextBox 15"/>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7" name="TextBox 16"/>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18" name="TextBox 17"/>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9" name="TextBox 18"/>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1" name="TextBox 2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22" name="TextBox 21"/>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23" name="TextBox 22"/>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6" name="TextBox 25"/>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27" name="TextBox 26"/>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0" name="TextBox 2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1" name="TextBox 3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2" name="TextBox 3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33" name="TextBox 3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4" name="TextBox 3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5" name="TextBox 3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6" name="TextBox 3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7" name="TextBox 3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8" name="TextBox 3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9" name="TextBox 3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0" name="TextBox 3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41" name="TextBox 4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2" name="TextBox 4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3" name="TextBox 4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44" name="TextBox 4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45" name="TextBox 44"/>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6" name="TextBox 45"/>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7" name="Picture 46"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48" name="TextBox 47"/>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50" name="TextBox 4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1" name="TextBox 5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52" name="TextBox 51"/>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54" name="TextBox 53"/>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7" name="TextBox 56"/>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8" name="TextBox 57"/>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9" name="TextBox 5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60" name="TextBox 59"/>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61" name="TextBox 6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62" name="TextBox 6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3" name="TextBox 6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4" name="TextBox 6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65" name="TextBox 6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66" name="TextBox 6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67" name="TextBox 6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68" name="TextBox 6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9" name="TextBox 6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70" name="TextBox 69"/>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1" name="TextBox 7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2" name="TextBox 7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73" name="TextBox 72"/>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4" name="TextBox 7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75" name="TextBox 74"/>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8" name="TextBox 77"/>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79" name="TextBox 7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1" name="TextBox 8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82" name="TextBox 8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5" name="TextBox 84"/>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6" name="TextBox 85"/>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7" name="TextBox 8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8" name="TextBox 87"/>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9" name="TextBox 88"/>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0" name="TextBox 8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1" name="TextBox 9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2" name="TextBox 91"/>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93" name="TextBox 92"/>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94" name="TextBox 93"/>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95" name="TextBox 94"/>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6" name="TextBox 9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7" name="TextBox 9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8" name="TextBox 9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9" name="TextBox 9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02" name="TextBox 10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103" name="TextBox 10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5" name="TextBox 10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06" name="TextBox 10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107" name="TextBox 106"/>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10" name="TextBox 10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1" name="TextBox 11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2" name="TextBox 111"/>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15" name="TextBox 11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16" name="TextBox 11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17" name="TextBox 11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8" name="TextBox 117"/>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9" name="TextBox 118"/>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20" name="TextBox 119"/>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21" name="TextBox 120"/>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22" name="TextBox 121"/>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12</xdr:col>
      <xdr:colOff>122463</xdr:colOff>
      <xdr:row>53</xdr:row>
      <xdr:rowOff>68035</xdr:rowOff>
    </xdr:from>
    <xdr:to>
      <xdr:col>15</xdr:col>
      <xdr:colOff>272142</xdr:colOff>
      <xdr:row>54</xdr:row>
      <xdr:rowOff>163285</xdr:rowOff>
    </xdr:to>
    <xdr:sp>
      <xdr:nvSpPr>
        <xdr:cNvPr id="124" name="TextBox 123"/>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endParaRPr lang="en-US" sz="1400">
            <a:solidFill>
              <a:schemeClr val="bg1"/>
            </a:solidFill>
          </a:endParaRP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25" name="TextBox 124"/>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26" name="TextBox 125"/>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27" name="TextBox 126"/>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28" name="TextBox 127"/>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29" name="TextBox 12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30" name="TextBox 12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1" name="TextBox 13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2" name="TextBox 13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33" name="TextBox 132"/>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34" name="TextBox 133"/>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5" name="TextBox 13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36" name="TextBox 13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7" name="TextBox 13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8" name="TextBox 13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39" name="TextBox 13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40" name="TextBox 13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41" name="TextBox 14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42" name="TextBox 14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43" name="TextBox 14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44" name="TextBox 14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45" name="TextBox 14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46" name="TextBox 14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47" name="TextBox 1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48" name="TextBox 14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49" name="TextBox 1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50" name="TextBox 1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51" name="TextBox 150"/>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52" name="TextBox 151"/>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53" name="TextBox 152"/>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54" name="TextBox 153"/>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55" name="TextBox 154"/>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56" name="TextBox 155"/>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2.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(AGUS</a:t>
          </a:r>
          <a:r>
            <a:rPr lang="en-US" sz="1400" baseline="0"/>
            <a:t> TRI YULIANTO</a:t>
          </a:r>
          <a:r>
            <a:rPr lang="en-US" sz="1400"/>
            <a:t>)</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xdr:nvSpPr>
        <xdr:cNvPr id="4" name="TextBox 3"/>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xdr:nvSpPr>
        <xdr:cNvPr id="4" name="TextBox 3"/>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xdr:nvSpPr>
        <xdr:cNvPr id="4" name="TextBox 3"/>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29.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xdr:nvSpPr>
        <xdr:cNvPr id="4" name="TextBox 3"/>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 name="TextBox 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 name="TextBox 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1" name="TextBox 1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 name="TextBox 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 name="TextBox 1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4" name="TextBox 13"/>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15" name="TextBox 14"/>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6" name="TextBox 15"/>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7" name="TextBox 1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8" name="TextBox 17"/>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9" name="TextBox 1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0" name="TextBox 1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1" name="TextBox 2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2" name="TextBox 2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23" name="TextBox 2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4" name="TextBox 2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5" name="TextBox 2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6" name="TextBox 2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7" name="TextBox 2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8" name="TextBox 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9" name="TextBox 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0" name="TextBox 2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1" name="TextBox 3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3" name="TextBox 3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4" name="TextBox 3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5" name="TextBox 34"/>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8" name="TextBox 3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39" name="TextBox 3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0" name="TextBox 3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42" name="TextBox 41"/>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43" name="TextBox 42"/>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4" name="TextBox 4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45" name="TextBox 4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46" name="TextBox 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7" name="TextBox 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8" name="TextBox 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9" name="TextBox 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0" name="TextBox 4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1" name="TextBox 5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53" name="TextBox 5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54" name="TextBox 5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55" name="TextBox 54"/>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6" name="TextBox 5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7" name="TextBox 5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8" name="TextBox 5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59" name="TextBox 5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60" name="TextBox 5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61" name="TextBox 6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2" name="TextBox 6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63" name="TextBox 62"/>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4" name="TextBox 6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5" name="TextBox 6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66" name="TextBox 65"/>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7" name="TextBox 6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68" name="TextBox 67"/>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9" name="TextBox 6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0" name="TextBox 6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1" name="TextBox 70"/>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72" name="TextBox 71"/>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3" name="TextBox 7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4" name="TextBox 7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75" name="TextBox 7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78" name="TextBox 7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79" name="TextBox 7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1" name="TextBox 8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2" name="TextBox 8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85" name="TextBox 8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86" name="TextBox 8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87" name="TextBox 8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88" name="TextBox 87"/>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9" name="TextBox 8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0" name="TextBox 8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1" name="TextBox 90"/>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2" name="TextBox 9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3" name="TextBox 9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4" name="TextBox 9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95" name="TextBox 94"/>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6" name="TextBox 95"/>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97" name="TextBox 9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98" name="TextBox 97"/>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99" name="TextBox 98"/>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02" name="TextBox 101"/>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03" name="TextBox 102"/>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04" name="TextBox 10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5" name="TextBox 10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6" name="TextBox 10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07" name="TextBox 106"/>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08" name="TextBox 107"/>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09" name="TextBox 108"/>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0" name="TextBox 109"/>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1" name="TextBox 110"/>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12" name="TextBox 111"/>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13" name="TextBox 112"/>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14" name="TextBox 113"/>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12</xdr:col>
      <xdr:colOff>122463</xdr:colOff>
      <xdr:row>53</xdr:row>
      <xdr:rowOff>68035</xdr:rowOff>
    </xdr:from>
    <xdr:to>
      <xdr:col>15</xdr:col>
      <xdr:colOff>272142</xdr:colOff>
      <xdr:row>54</xdr:row>
      <xdr:rowOff>163285</xdr:rowOff>
    </xdr:to>
    <xdr:sp>
      <xdr:nvSpPr>
        <xdr:cNvPr id="115" name="TextBox 114"/>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endParaRPr lang="en-US" sz="1400">
            <a:solidFill>
              <a:schemeClr val="bg1"/>
            </a:solidFill>
          </a:endParaRP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16" name="TextBox 115"/>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17" name="TextBox 116"/>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18" name="TextBox 117"/>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19" name="TextBox 118"/>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20" name="TextBox 1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21" name="TextBox 12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2" name="TextBox 12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3" name="TextBox 12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24" name="TextBox 123"/>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25" name="TextBox 124"/>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26" name="TextBox 12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27" name="TextBox 12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8" name="TextBox 1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9" name="TextBox 1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30" name="TextBox 129"/>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1" name="TextBox 13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32" name="TextBox 13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33" name="TextBox 13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4" name="TextBox 13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5" name="TextBox 13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36" name="TextBox 135"/>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7" name="TextBox 1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38" name="TextBox 137"/>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39" name="TextBox 138"/>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40" name="TextBox 13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41" name="TextBox 14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42" name="TextBox 141"/>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43" name="TextBox 142"/>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44" name="TextBox 143"/>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45" name="TextBox 144"/>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46" name="TextBox 145"/>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47" name="TextBox 146"/>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30.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editAs="oneCell">
    <xdr:from>
      <xdr:col>2</xdr:col>
      <xdr:colOff>0</xdr:colOff>
      <xdr:row>0</xdr:row>
      <xdr:rowOff>0</xdr:rowOff>
    </xdr:from>
    <xdr:to>
      <xdr:col>3</xdr:col>
      <xdr:colOff>31751</xdr:colOff>
      <xdr:row>2</xdr:row>
      <xdr:rowOff>190499</xdr:rowOff>
    </xdr:to>
    <xdr:pic>
      <xdr:nvPicPr>
        <xdr:cNvPr id="3" name="Picture 2" descr="PLN Logo.bmp"/>
        <xdr:cNvPicPr/>
      </xdr:nvPicPr>
      <xdr:blipFill>
        <a:blip r:embed="rId1" cstate="print"/>
        <a:stretch>
          <a:fillRect/>
        </a:stretch>
      </xdr:blipFill>
      <xdr:spPr>
        <a:xfrm>
          <a:off x="465455" y="0"/>
          <a:ext cx="458470" cy="583565"/>
        </a:xfrm>
        <a:prstGeom prst="rect">
          <a:avLst/>
        </a:prstGeom>
      </xdr:spPr>
    </xdr:pic>
    <xdr:clientData/>
  </xdr:twoCellAnchor>
  <xdr:twoCellAnchor>
    <xdr:from>
      <xdr:col>2</xdr:col>
      <xdr:colOff>89647</xdr:colOff>
      <xdr:row>34</xdr:row>
      <xdr:rowOff>0</xdr:rowOff>
    </xdr:from>
    <xdr:to>
      <xdr:col>10</xdr:col>
      <xdr:colOff>963707</xdr:colOff>
      <xdr:row>43</xdr:row>
      <xdr:rowOff>66675</xdr:rowOff>
    </xdr:to>
    <xdr:sp>
      <xdr:nvSpPr>
        <xdr:cNvPr id="4" name="TextBox 3"/>
        <xdr:cNvSpPr txBox="1"/>
      </xdr:nvSpPr>
      <xdr:spPr>
        <a:xfrm>
          <a:off x="55499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ftp://10.4.1.14/2022/UID/BIDANG</a:t>
          </a:r>
          <a:r>
            <a:rPr lang="en-US" sz="1400" b="1" baseline="0"/>
            <a:t> </a:t>
          </a:r>
          <a:r>
            <a:rPr lang="en-US" sz="1400" b="1"/>
            <a:t>DIST/PSD/LAD</a:t>
          </a:r>
          <a:r>
            <a:rPr lang="en-US" sz="1400" b="1" baseline="0"/>
            <a:t> </a:t>
          </a:r>
          <a:r>
            <a:rPr lang="en-US" sz="1400" b="1"/>
            <a:t>SE060/52550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31.xml><?xml version="1.0" encoding="utf-8"?>
<xdr:wsDr xmlns:xdr="http://schemas.openxmlformats.org/drawingml/2006/spreadsheetDrawing" xmlns:r="http://schemas.openxmlformats.org/officeDocument/2006/relationships" xmlns:a="http://schemas.openxmlformats.org/drawingml/2006/main">
  <xdr:twoCellAnchor>
    <xdr:from>
      <xdr:col>1</xdr:col>
      <xdr:colOff>89647</xdr:colOff>
      <xdr:row>34</xdr:row>
      <xdr:rowOff>1</xdr:rowOff>
    </xdr:from>
    <xdr:to>
      <xdr:col>9</xdr:col>
      <xdr:colOff>963707</xdr:colOff>
      <xdr:row>41</xdr:row>
      <xdr:rowOff>60961</xdr:rowOff>
    </xdr:to>
    <xdr:sp>
      <xdr:nvSpPr>
        <xdr:cNvPr id="2" name="TextBox 1"/>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defPPr>
            <a:defRPr lang="en-US">
              <a:solidFill>
                <a:schemeClr val="dk1"/>
              </a:solidFill>
            </a:defRPr>
          </a:defPPr>
          <a:lvl1pPr marL="0" algn="l" defTabSz="914400" rtl="0" eaLnBrk="1" latinLnBrk="0" hangingPunct="1">
            <a:defRPr sz="1100">
              <a:solidFill>
                <a:schemeClr val="dk1"/>
              </a:solidFill>
              <a:latin typeface="+mn-lt"/>
              <a:ea typeface="+mn-ea"/>
              <a:cs typeface="+mn-cs"/>
            </a:defRPr>
          </a:lvl1pPr>
          <a:lvl2pPr marL="457200" algn="l" defTabSz="914400" rtl="0" eaLnBrk="1" latinLnBrk="0" hangingPunct="1">
            <a:defRPr sz="1100">
              <a:solidFill>
                <a:schemeClr val="dk1"/>
              </a:solidFill>
              <a:latin typeface="+mn-lt"/>
              <a:ea typeface="+mn-ea"/>
              <a:cs typeface="+mn-cs"/>
            </a:defRPr>
          </a:lvl2pPr>
          <a:lvl3pPr marL="914400" algn="l" defTabSz="914400" rtl="0" eaLnBrk="1" latinLnBrk="0" hangingPunct="1">
            <a:defRPr sz="1100">
              <a:solidFill>
                <a:schemeClr val="dk1"/>
              </a:solidFill>
              <a:latin typeface="+mn-lt"/>
              <a:ea typeface="+mn-ea"/>
              <a:cs typeface="+mn-cs"/>
            </a:defRPr>
          </a:lvl3pPr>
          <a:lvl4pPr marL="1371600" algn="l" defTabSz="914400" rtl="0" eaLnBrk="1" latinLnBrk="0" hangingPunct="1">
            <a:defRPr sz="1100">
              <a:solidFill>
                <a:schemeClr val="dk1"/>
              </a:solidFill>
              <a:latin typeface="+mn-lt"/>
              <a:ea typeface="+mn-ea"/>
              <a:cs typeface="+mn-cs"/>
            </a:defRPr>
          </a:lvl4pPr>
          <a:lvl5pPr marL="1828800" algn="l" defTabSz="914400" rtl="0" eaLnBrk="1" latinLnBrk="0" hangingPunct="1">
            <a:defRPr sz="1100">
              <a:solidFill>
                <a:schemeClr val="dk1"/>
              </a:solidFill>
              <a:latin typeface="+mn-lt"/>
              <a:ea typeface="+mn-ea"/>
              <a:cs typeface="+mn-cs"/>
            </a:defRPr>
          </a:lvl5pPr>
          <a:lvl6pPr marL="2286000" algn="l" defTabSz="914400" rtl="0" eaLnBrk="1" latinLnBrk="0" hangingPunct="1">
            <a:defRPr sz="1100">
              <a:solidFill>
                <a:schemeClr val="dk1"/>
              </a:solidFill>
              <a:latin typeface="+mn-lt"/>
              <a:ea typeface="+mn-ea"/>
              <a:cs typeface="+mn-cs"/>
            </a:defRPr>
          </a:lvl6pPr>
          <a:lvl7pPr marL="2743200" algn="l" defTabSz="914400" rtl="0" eaLnBrk="1" latinLnBrk="0" hangingPunct="1">
            <a:defRPr sz="1100">
              <a:solidFill>
                <a:schemeClr val="dk1"/>
              </a:solidFill>
              <a:latin typeface="+mn-lt"/>
              <a:ea typeface="+mn-ea"/>
              <a:cs typeface="+mn-cs"/>
            </a:defRPr>
          </a:lvl7pPr>
          <a:lvl8pPr marL="3200400" algn="l" defTabSz="914400" rtl="0" eaLnBrk="1" latinLnBrk="0" hangingPunct="1">
            <a:defRPr sz="1100">
              <a:solidFill>
                <a:schemeClr val="dk1"/>
              </a:solidFill>
              <a:latin typeface="+mn-lt"/>
              <a:ea typeface="+mn-ea"/>
              <a:cs typeface="+mn-cs"/>
            </a:defRPr>
          </a:lvl8pPr>
          <a:lvl9pPr marL="3657600" algn="l" defTabSz="914400" rtl="0" eaLnBrk="1" latinLnBrk="0" hangingPunct="1">
            <a:defRPr sz="1100">
              <a:solidFill>
                <a:schemeClr val="dk1"/>
              </a:solidFill>
              <a:latin typeface="+mn-lt"/>
              <a:ea typeface="+mn-ea"/>
              <a:cs typeface="+mn-cs"/>
            </a:defRPr>
          </a:lvl9pPr>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0</xdr:col>
      <xdr:colOff>40196</xdr:colOff>
      <xdr:row>0</xdr:row>
      <xdr:rowOff>0</xdr:rowOff>
    </xdr:from>
    <xdr:to>
      <xdr:col>1</xdr:col>
      <xdr:colOff>394526</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2.xml><?xml version="1.0" encoding="utf-8"?>
<xdr:wsDr xmlns:xdr="http://schemas.openxmlformats.org/drawingml/2006/spreadsheetDrawing" xmlns:r="http://schemas.openxmlformats.org/officeDocument/2006/relationships" xmlns:a="http://schemas.openxmlformats.org/drawingml/2006/main">
  <xdr:twoCellAnchor>
    <xdr:from>
      <xdr:col>2</xdr:col>
      <xdr:colOff>89647</xdr:colOff>
      <xdr:row>34</xdr:row>
      <xdr:rowOff>1</xdr:rowOff>
    </xdr:from>
    <xdr:to>
      <xdr:col>10</xdr:col>
      <xdr:colOff>963707</xdr:colOff>
      <xdr:row>41</xdr:row>
      <xdr:rowOff>60961</xdr:rowOff>
    </xdr:to>
    <xdr:sp>
      <xdr:nvSpPr>
        <xdr:cNvPr id="2" name="TextBox 1"/>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3.xml><?xml version="1.0" encoding="utf-8"?>
<xdr:wsDr xmlns:xdr="http://schemas.openxmlformats.org/drawingml/2006/spreadsheetDrawing" xmlns:r="http://schemas.openxmlformats.org/officeDocument/2006/relationships" xmlns:a="http://schemas.openxmlformats.org/drawingml/2006/main">
  <xdr:twoCellAnchor>
    <xdr:from>
      <xdr:col>2</xdr:col>
      <xdr:colOff>89647</xdr:colOff>
      <xdr:row>34</xdr:row>
      <xdr:rowOff>1</xdr:rowOff>
    </xdr:from>
    <xdr:to>
      <xdr:col>10</xdr:col>
      <xdr:colOff>963707</xdr:colOff>
      <xdr:row>41</xdr:row>
      <xdr:rowOff>60961</xdr:rowOff>
    </xdr:to>
    <xdr:sp>
      <xdr:nvSpPr>
        <xdr:cNvPr id="2" name="TextBox 1"/>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4.xml><?xml version="1.0" encoding="utf-8"?>
<xdr:wsDr xmlns:xdr="http://schemas.openxmlformats.org/drawingml/2006/spreadsheetDrawing" xmlns:r="http://schemas.openxmlformats.org/officeDocument/2006/relationships" xmlns:a="http://schemas.openxmlformats.org/drawingml/2006/main">
  <xdr:twoCellAnchor>
    <xdr:from>
      <xdr:col>2</xdr:col>
      <xdr:colOff>89647</xdr:colOff>
      <xdr:row>34</xdr:row>
      <xdr:rowOff>1</xdr:rowOff>
    </xdr:from>
    <xdr:to>
      <xdr:col>10</xdr:col>
      <xdr:colOff>963707</xdr:colOff>
      <xdr:row>41</xdr:row>
      <xdr:rowOff>60961</xdr:rowOff>
    </xdr:to>
    <xdr:sp>
      <xdr:nvSpPr>
        <xdr:cNvPr id="2" name="TextBox 1"/>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5.xml><?xml version="1.0" encoding="utf-8"?>
<xdr:wsDr xmlns:xdr="http://schemas.openxmlformats.org/drawingml/2006/spreadsheetDrawing" xmlns:r="http://schemas.openxmlformats.org/officeDocument/2006/relationships" xmlns:a="http://schemas.openxmlformats.org/drawingml/2006/main">
  <xdr:twoCellAnchor>
    <xdr:from>
      <xdr:col>2</xdr:col>
      <xdr:colOff>89647</xdr:colOff>
      <xdr:row>34</xdr:row>
      <xdr:rowOff>1</xdr:rowOff>
    </xdr:from>
    <xdr:to>
      <xdr:col>10</xdr:col>
      <xdr:colOff>963707</xdr:colOff>
      <xdr:row>41</xdr:row>
      <xdr:rowOff>60961</xdr:rowOff>
    </xdr:to>
    <xdr:sp>
      <xdr:nvSpPr>
        <xdr:cNvPr id="2" name="TextBox 1"/>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6.xml><?xml version="1.0" encoding="utf-8"?>
<xdr:wsDr xmlns:xdr="http://schemas.openxmlformats.org/drawingml/2006/spreadsheetDrawing" xmlns:r="http://schemas.openxmlformats.org/officeDocument/2006/relationships" xmlns:a="http://schemas.openxmlformats.org/drawingml/2006/main">
  <xdr:twoCellAnchor>
    <xdr:from>
      <xdr:col>2</xdr:col>
      <xdr:colOff>89647</xdr:colOff>
      <xdr:row>34</xdr:row>
      <xdr:rowOff>1</xdr:rowOff>
    </xdr:from>
    <xdr:to>
      <xdr:col>10</xdr:col>
      <xdr:colOff>963707</xdr:colOff>
      <xdr:row>41</xdr:row>
      <xdr:rowOff>60961</xdr:rowOff>
    </xdr:to>
    <xdr:sp>
      <xdr:nvSpPr>
        <xdr:cNvPr id="2" name="TextBox 1"/>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7.xml><?xml version="1.0" encoding="utf-8"?>
<xdr:wsDr xmlns:xdr="http://schemas.openxmlformats.org/drawingml/2006/spreadsheetDrawing" xmlns:r="http://schemas.openxmlformats.org/officeDocument/2006/relationships" xmlns:a="http://schemas.openxmlformats.org/drawingml/2006/main">
  <xdr:twoCellAnchor>
    <xdr:from>
      <xdr:col>2</xdr:col>
      <xdr:colOff>89647</xdr:colOff>
      <xdr:row>34</xdr:row>
      <xdr:rowOff>1</xdr:rowOff>
    </xdr:from>
    <xdr:to>
      <xdr:col>10</xdr:col>
      <xdr:colOff>963707</xdr:colOff>
      <xdr:row>41</xdr:row>
      <xdr:rowOff>60961</xdr:rowOff>
    </xdr:to>
    <xdr:sp>
      <xdr:nvSpPr>
        <xdr:cNvPr id="2" name="TextBox 1"/>
        <xdr:cNvSpPr txBox="1"/>
      </xdr:nvSpPr>
      <xdr:spPr>
        <a:xfrm>
          <a:off x="554990" y="7613650"/>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1</xdr:col>
      <xdr:colOff>40196</xdr:colOff>
      <xdr:row>0</xdr:row>
      <xdr:rowOff>0</xdr:rowOff>
    </xdr:from>
    <xdr:to>
      <xdr:col>2</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319405" y="0"/>
          <a:ext cx="540385" cy="723900"/>
        </a:xfrm>
        <a:prstGeom prst="rect">
          <a:avLst/>
        </a:prstGeom>
      </xdr:spPr>
    </xdr:pic>
    <xdr:clientData/>
  </xdr:twoCellAnchor>
</xdr:wsDr>
</file>

<file path=xl/drawings/drawing38.xml><?xml version="1.0" encoding="utf-8"?>
<xdr:wsDr xmlns:xdr="http://schemas.openxmlformats.org/drawingml/2006/spreadsheetDrawing" xmlns:r="http://schemas.openxmlformats.org/officeDocument/2006/relationships" xmlns:a="http://schemas.openxmlformats.org/drawingml/2006/main">
  <xdr:twoCellAnchor>
    <xdr:from>
      <xdr:col>1</xdr:col>
      <xdr:colOff>89647</xdr:colOff>
      <xdr:row>34</xdr:row>
      <xdr:rowOff>1</xdr:rowOff>
    </xdr:from>
    <xdr:to>
      <xdr:col>9</xdr:col>
      <xdr:colOff>963707</xdr:colOff>
      <xdr:row>41</xdr:row>
      <xdr:rowOff>60961</xdr:rowOff>
    </xdr:to>
    <xdr:sp>
      <xdr:nvSpPr>
        <xdr:cNvPr id="2" name="TextBox 1"/>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39.xml><?xml version="1.0" encoding="utf-8"?>
<xdr:wsDr xmlns:xdr="http://schemas.openxmlformats.org/drawingml/2006/spreadsheetDrawing" xmlns:r="http://schemas.openxmlformats.org/officeDocument/2006/relationships" xmlns:a="http://schemas.openxmlformats.org/drawingml/2006/main">
  <xdr:twoCellAnchor>
    <xdr:from>
      <xdr:col>1</xdr:col>
      <xdr:colOff>89647</xdr:colOff>
      <xdr:row>34</xdr:row>
      <xdr:rowOff>1</xdr:rowOff>
    </xdr:from>
    <xdr:to>
      <xdr:col>9</xdr:col>
      <xdr:colOff>963707</xdr:colOff>
      <xdr:row>41</xdr:row>
      <xdr:rowOff>60961</xdr:rowOff>
    </xdr:to>
    <xdr:sp>
      <xdr:nvSpPr>
        <xdr:cNvPr id="2" name="TextBox 1"/>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 name="TextBox 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 name="TextBox 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1" name="TextBox 1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 name="TextBox 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 name="TextBox 1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4" name="TextBox 13"/>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15" name="TextBox 14"/>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6" name="TextBox 15"/>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7" name="TextBox 1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8" name="TextBox 17"/>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9" name="TextBox 1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0" name="TextBox 1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1" name="TextBox 2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2" name="TextBox 2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23" name="TextBox 2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4" name="TextBox 2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5" name="TextBox 2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6" name="TextBox 2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7" name="TextBox 2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8" name="TextBox 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9" name="TextBox 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0" name="TextBox 2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1" name="TextBox 3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3" name="TextBox 3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4" name="TextBox 3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5" name="TextBox 34"/>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8" name="TextBox 3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39" name="TextBox 3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0" name="TextBox 3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42" name="TextBox 41"/>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43" name="TextBox 42"/>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4" name="TextBox 4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45" name="TextBox 4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46" name="TextBox 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7" name="TextBox 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8" name="TextBox 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9" name="TextBox 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0" name="TextBox 4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1" name="TextBox 5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53" name="TextBox 5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54" name="TextBox 5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55" name="TextBox 54"/>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6" name="TextBox 5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7" name="TextBox 5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8" name="TextBox 5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59" name="TextBox 5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60" name="TextBox 5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61" name="TextBox 6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2" name="TextBox 6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63" name="TextBox 62"/>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4" name="TextBox 6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5" name="TextBox 6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66" name="TextBox 65"/>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7" name="TextBox 6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68" name="TextBox 67"/>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9" name="TextBox 6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0" name="TextBox 6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1" name="TextBox 70"/>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72" name="TextBox 71"/>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3" name="TextBox 7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4" name="TextBox 7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75" name="TextBox 7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78" name="TextBox 7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79" name="TextBox 7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1" name="TextBox 8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2" name="TextBox 8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85" name="TextBox 8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86" name="TextBox 8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87" name="TextBox 8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88" name="TextBox 87"/>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9" name="TextBox 8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0" name="TextBox 8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1" name="TextBox 90"/>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2" name="TextBox 9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3" name="TextBox 9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4" name="TextBox 9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95" name="TextBox 94"/>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6" name="TextBox 95"/>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97" name="TextBox 9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98" name="TextBox 97"/>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99" name="TextBox 98"/>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02" name="TextBox 101"/>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03" name="TextBox 102"/>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04" name="TextBox 10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5" name="TextBox 10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6" name="TextBox 10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07" name="TextBox 106"/>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08" name="TextBox 107"/>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09" name="TextBox 108"/>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0" name="TextBox 109"/>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1" name="TextBox 110"/>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12" name="TextBox 111"/>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13" name="TextBox 112"/>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14" name="TextBox 113"/>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12</xdr:col>
      <xdr:colOff>122463</xdr:colOff>
      <xdr:row>53</xdr:row>
      <xdr:rowOff>68035</xdr:rowOff>
    </xdr:from>
    <xdr:to>
      <xdr:col>15</xdr:col>
      <xdr:colOff>272142</xdr:colOff>
      <xdr:row>54</xdr:row>
      <xdr:rowOff>163285</xdr:rowOff>
    </xdr:to>
    <xdr:sp>
      <xdr:nvSpPr>
        <xdr:cNvPr id="115" name="TextBox 114"/>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endParaRPr lang="en-US" sz="1400">
            <a:solidFill>
              <a:schemeClr val="bg1"/>
            </a:solidFill>
          </a:endParaRP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16" name="TextBox 115"/>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17" name="TextBox 116"/>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18" name="TextBox 117"/>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19" name="TextBox 118"/>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20" name="TextBox 1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21" name="TextBox 12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2" name="TextBox 12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3" name="TextBox 12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24" name="TextBox 123"/>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25" name="TextBox 124"/>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26" name="TextBox 12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27" name="TextBox 12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8" name="TextBox 1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9" name="TextBox 1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30" name="TextBox 129"/>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1" name="TextBox 13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32" name="TextBox 13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33" name="TextBox 13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4" name="TextBox 13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5" name="TextBox 13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36" name="TextBox 135"/>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7" name="TextBox 1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38" name="TextBox 137"/>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39" name="TextBox 138"/>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40" name="TextBox 13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41" name="TextBox 14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42" name="TextBox 141"/>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43" name="TextBox 142"/>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44" name="TextBox 143"/>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45" name="TextBox 144"/>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46" name="TextBox 145"/>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47" name="TextBox 146"/>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40.xml><?xml version="1.0" encoding="utf-8"?>
<xdr:wsDr xmlns:xdr="http://schemas.openxmlformats.org/drawingml/2006/spreadsheetDrawing" xmlns:r="http://schemas.openxmlformats.org/officeDocument/2006/relationships" xmlns:a="http://schemas.openxmlformats.org/drawingml/2006/main">
  <xdr:twoCellAnchor>
    <xdr:from>
      <xdr:col>1</xdr:col>
      <xdr:colOff>89647</xdr:colOff>
      <xdr:row>34</xdr:row>
      <xdr:rowOff>1</xdr:rowOff>
    </xdr:from>
    <xdr:to>
      <xdr:col>9</xdr:col>
      <xdr:colOff>963707</xdr:colOff>
      <xdr:row>41</xdr:row>
      <xdr:rowOff>60961</xdr:rowOff>
    </xdr:to>
    <xdr:sp>
      <xdr:nvSpPr>
        <xdr:cNvPr id="2" name="TextBox 1"/>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0</xdr:col>
      <xdr:colOff>40196</xdr:colOff>
      <xdr:row>0</xdr:row>
      <xdr:rowOff>0</xdr:rowOff>
    </xdr:from>
    <xdr:to>
      <xdr:col>1</xdr:col>
      <xdr:colOff>394621</xdr:colOff>
      <xdr:row>3</xdr:row>
      <xdr:rowOff>133350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0005" y="0"/>
          <a:ext cx="540385" cy="723900"/>
        </a:xfrm>
        <a:prstGeom prst="rect">
          <a:avLst/>
        </a:prstGeom>
      </xdr:spPr>
    </xdr:pic>
    <xdr:clientData/>
  </xdr:twoCellAnchor>
</xdr:wsDr>
</file>

<file path=xl/drawings/drawing41.xml><?xml version="1.0" encoding="utf-8"?>
<xdr:wsDr xmlns:xdr="http://schemas.openxmlformats.org/drawingml/2006/spreadsheetDrawing" xmlns:r="http://schemas.openxmlformats.org/officeDocument/2006/relationships" xmlns:a="http://schemas.openxmlformats.org/drawingml/2006/main">
  <xdr:twoCellAnchor>
    <xdr:from>
      <xdr:col>1</xdr:col>
      <xdr:colOff>89647</xdr:colOff>
      <xdr:row>34</xdr:row>
      <xdr:rowOff>1</xdr:rowOff>
    </xdr:from>
    <xdr:to>
      <xdr:col>9</xdr:col>
      <xdr:colOff>963707</xdr:colOff>
      <xdr:row>41</xdr:row>
      <xdr:rowOff>60961</xdr:rowOff>
    </xdr:to>
    <xdr:sp>
      <xdr:nvSpPr>
        <xdr:cNvPr id="2" name="TextBox 1"/>
        <xdr:cNvSpPr txBox="1"/>
      </xdr:nvSpPr>
      <xdr:spPr>
        <a:xfrm>
          <a:off x="275590" y="7623175"/>
          <a:ext cx="9939020" cy="1438910"/>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just"/>
          <a:r>
            <a:rPr lang="en-US" sz="1400" b="1"/>
            <a:t>Data Aset UP3 Demak sesuai SE 060 (yang kami laporkan di ftp://10.4.1.14/2023/BIDANG</a:t>
          </a:r>
          <a:r>
            <a:rPr lang="en-US" sz="1400" b="1" baseline="0"/>
            <a:t> </a:t>
          </a:r>
          <a:r>
            <a:rPr lang="en-US" sz="1400" b="1"/>
            <a:t>DISTRIBUSI/PSD/LAD</a:t>
          </a:r>
          <a:r>
            <a:rPr lang="en-US" sz="1400" b="1" baseline="0"/>
            <a:t> </a:t>
          </a:r>
          <a:r>
            <a:rPr lang="en-US" sz="1400" b="1"/>
            <a:t>2023/52550</a:t>
          </a:r>
          <a:r>
            <a:rPr lang="en-US" sz="1400" b="1" baseline="0"/>
            <a:t> </a:t>
          </a:r>
          <a:r>
            <a:rPr lang="en-US" sz="1400" b="1"/>
            <a:t>DEMAK.</a:t>
          </a:r>
          <a:r>
            <a:rPr lang="en-US" sz="1400" b="1" baseline="0"/>
            <a:t> </a:t>
          </a:r>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twoCellAnchor editAs="oneCell">
    <xdr:from>
      <xdr:col>0</xdr:col>
      <xdr:colOff>40196</xdr:colOff>
      <xdr:row>0</xdr:row>
      <xdr:rowOff>0</xdr:rowOff>
    </xdr:from>
    <xdr:to>
      <xdr:col>1</xdr:col>
      <xdr:colOff>398431</xdr:colOff>
      <xdr:row>3</xdr:row>
      <xdr:rowOff>129540</xdr:rowOff>
    </xdr:to>
    <xdr:pic>
      <xdr:nvPicPr>
        <xdr:cNvPr id="3" name="Picture 2"/>
        <xdr:cNvPicPr>
          <a:picLocks noChangeAspect="1"/>
        </xdr:cNvPicPr>
      </xdr:nvPicPr>
      <xdr:blipFill>
        <a:blip r:embed="rId1" cstate="print">
          <a:extLst>
            <a:ext uri="{28A0092B-C50C-407E-A947-70E740481C1C}">
              <a14:useLocalDpi xmlns:a14="http://schemas.microsoft.com/office/drawing/2010/main" val="0"/>
            </a:ext>
          </a:extLst>
        </a:blip>
        <a:stretch>
          <a:fillRect/>
        </a:stretch>
      </xdr:blipFill>
      <xdr:spPr>
        <a:xfrm>
          <a:off x="40005" y="0"/>
          <a:ext cx="544195" cy="720090"/>
        </a:xfrm>
        <a:prstGeom prst="rect">
          <a:avLst/>
        </a:prstGeom>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 name="TextBox 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 name="TextBox 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1" name="TextBox 1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 name="TextBox 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 name="TextBox 1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4" name="TextBox 13"/>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15" name="TextBox 14"/>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6" name="TextBox 15"/>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7" name="TextBox 1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8" name="TextBox 17"/>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9" name="TextBox 1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0" name="TextBox 1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1" name="TextBox 2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2" name="TextBox 2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23" name="TextBox 2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4" name="TextBox 2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5" name="TextBox 2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6" name="TextBox 2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7" name="TextBox 2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8" name="TextBox 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9" name="TextBox 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0" name="TextBox 2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1" name="TextBox 3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3" name="TextBox 3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4" name="TextBox 3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5" name="TextBox 34"/>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8" name="TextBox 3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39" name="TextBox 3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0" name="TextBox 3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42" name="TextBox 41"/>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43" name="TextBox 42"/>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4" name="TextBox 4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45" name="TextBox 4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46" name="TextBox 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7" name="TextBox 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8" name="TextBox 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9" name="TextBox 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0" name="TextBox 4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1" name="TextBox 5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53" name="TextBox 5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54" name="TextBox 5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55" name="TextBox 54"/>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6" name="TextBox 5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7" name="TextBox 5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8" name="TextBox 5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59" name="TextBox 5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60" name="TextBox 5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61" name="TextBox 6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2" name="TextBox 6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63" name="TextBox 62"/>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4" name="TextBox 6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5" name="TextBox 6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66" name="TextBox 65"/>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7" name="TextBox 6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68" name="TextBox 67"/>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9" name="TextBox 6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0" name="TextBox 6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1" name="TextBox 70"/>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72" name="TextBox 71"/>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3" name="TextBox 7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4" name="TextBox 7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75" name="TextBox 7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78" name="TextBox 7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79" name="TextBox 7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1" name="TextBox 8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2" name="TextBox 8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85" name="TextBox 8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86" name="TextBox 8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87" name="TextBox 8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88" name="TextBox 87"/>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9" name="TextBox 8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0" name="TextBox 8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1" name="TextBox 90"/>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2" name="TextBox 9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3" name="TextBox 9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4" name="TextBox 9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95" name="TextBox 94"/>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6" name="TextBox 95"/>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97" name="TextBox 9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98" name="TextBox 97"/>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99" name="TextBox 98"/>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02" name="TextBox 101"/>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03" name="TextBox 102"/>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04" name="TextBox 10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5" name="TextBox 10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6" name="TextBox 10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07" name="TextBox 106"/>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08" name="TextBox 107"/>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09" name="TextBox 108"/>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0" name="TextBox 109"/>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1" name="TextBox 110"/>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12" name="TextBox 111"/>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13" name="TextBox 112"/>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14" name="TextBox 113"/>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12</xdr:col>
      <xdr:colOff>122463</xdr:colOff>
      <xdr:row>53</xdr:row>
      <xdr:rowOff>68035</xdr:rowOff>
    </xdr:from>
    <xdr:to>
      <xdr:col>15</xdr:col>
      <xdr:colOff>272142</xdr:colOff>
      <xdr:row>54</xdr:row>
      <xdr:rowOff>163285</xdr:rowOff>
    </xdr:to>
    <xdr:sp>
      <xdr:nvSpPr>
        <xdr:cNvPr id="115" name="TextBox 114"/>
        <xdr:cNvSpPr txBox="1"/>
      </xdr:nvSpPr>
      <xdr:spPr>
        <a:xfrm>
          <a:off x="11305540" y="11682095"/>
          <a:ext cx="205867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PRIYATO</a:t>
          </a:r>
          <a:endParaRPr lang="en-US" sz="1400">
            <a:solidFill>
              <a:schemeClr val="bg1"/>
            </a:solidFill>
          </a:endParaRPr>
        </a:p>
        <a:p>
          <a:pPr algn="ctr"/>
          <a:endParaRPr lang="en-US" sz="1400">
            <a:solidFill>
              <a:schemeClr val="bg1"/>
            </a:solidFill>
          </a:endParaRPr>
        </a:p>
        <a:p>
          <a:pPr algn="ct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16" name="TextBox 115"/>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17" name="TextBox 116"/>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18" name="TextBox 117"/>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19" name="TextBox 118"/>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20" name="TextBox 1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21" name="TextBox 12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2" name="TextBox 12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3" name="TextBox 12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24" name="TextBox 123"/>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25" name="TextBox 124"/>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26" name="TextBox 12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27" name="TextBox 12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8" name="TextBox 1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9" name="TextBox 1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30" name="TextBox 129"/>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1" name="TextBox 13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32" name="TextBox 13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33" name="TextBox 13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4" name="TextBox 13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5" name="TextBox 13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36" name="TextBox 135"/>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7" name="TextBox 1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38" name="TextBox 137"/>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39" name="TextBox 138"/>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40" name="TextBox 13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41" name="TextBox 14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42" name="TextBox 141"/>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43" name="TextBox 142"/>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44" name="TextBox 143"/>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45" name="TextBox 144"/>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46" name="TextBox 145"/>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47" name="TextBox 146"/>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 name="TextBox 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 name="TextBox 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1" name="TextBox 1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 name="TextBox 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 name="TextBox 1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4" name="TextBox 13"/>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15" name="TextBox 14"/>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6" name="TextBox 15"/>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7" name="TextBox 1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8" name="TextBox 17"/>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9" name="TextBox 1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0" name="TextBox 1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1" name="TextBox 2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2" name="TextBox 2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23" name="TextBox 2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4" name="TextBox 2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5" name="TextBox 2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6" name="TextBox 2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7" name="TextBox 2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8" name="TextBox 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9" name="TextBox 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0" name="TextBox 2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1" name="TextBox 3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3" name="TextBox 3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4" name="TextBox 3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5" name="TextBox 34"/>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8" name="TextBox 3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39" name="TextBox 3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0" name="TextBox 3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42" name="TextBox 41"/>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43" name="TextBox 42"/>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4" name="TextBox 4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45" name="TextBox 4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46" name="TextBox 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7" name="TextBox 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8" name="TextBox 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9" name="TextBox 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0" name="TextBox 4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1" name="TextBox 5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53" name="TextBox 5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54" name="TextBox 5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55" name="TextBox 54"/>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6" name="TextBox 5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7" name="TextBox 5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8" name="TextBox 5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59" name="TextBox 5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60" name="TextBox 5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61" name="TextBox 6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2" name="TextBox 6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63" name="TextBox 62"/>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4" name="TextBox 6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5" name="TextBox 6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66" name="TextBox 65"/>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7" name="TextBox 6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68" name="TextBox 67"/>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9" name="TextBox 6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0" name="TextBox 6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1" name="TextBox 70"/>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72" name="TextBox 71"/>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3" name="TextBox 7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4" name="TextBox 7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75" name="TextBox 7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78" name="TextBox 7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79" name="TextBox 7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1" name="TextBox 8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2" name="TextBox 8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85" name="TextBox 8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86" name="TextBox 8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87" name="TextBox 8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88" name="TextBox 87"/>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9" name="TextBox 8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0" name="TextBox 8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1" name="TextBox 90"/>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2" name="TextBox 9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3" name="TextBox 9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4" name="TextBox 9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95" name="TextBox 94"/>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6" name="TextBox 95"/>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97" name="TextBox 9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98" name="TextBox 97"/>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99" name="TextBox 98"/>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02" name="TextBox 101"/>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03" name="TextBox 102"/>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04" name="TextBox 10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5" name="TextBox 10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6" name="TextBox 10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07" name="TextBox 106"/>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08" name="TextBox 107"/>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09" name="TextBox 108"/>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0" name="TextBox 109"/>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1" name="TextBox 110"/>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12" name="TextBox 111"/>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13" name="TextBox 112"/>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14" name="TextBox 113"/>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16" name="TextBox 115"/>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17" name="TextBox 116"/>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18" name="TextBox 117"/>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19" name="TextBox 118"/>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20" name="TextBox 1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21" name="TextBox 12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2" name="TextBox 12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3" name="TextBox 12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24" name="TextBox 123"/>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25" name="TextBox 124"/>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26" name="TextBox 12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27" name="TextBox 12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8" name="TextBox 1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9" name="TextBox 1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30" name="TextBox 129"/>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1" name="TextBox 13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32" name="TextBox 13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33" name="TextBox 13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4" name="TextBox 13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5" name="TextBox 13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36" name="TextBox 135"/>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7" name="TextBox 1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38" name="TextBox 137"/>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39" name="TextBox 138"/>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40" name="TextBox 13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41" name="TextBox 14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42" name="TextBox 141"/>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43" name="TextBox 142"/>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44" name="TextBox 143"/>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45" name="TextBox 144"/>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(AWANG MUIZ WICAKSANA)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46" name="TextBox 145"/>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47" name="TextBox 146"/>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 name="TextBox 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 name="TextBox 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1" name="TextBox 1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 name="TextBox 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 name="TextBox 1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4" name="TextBox 13"/>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4</xdr:col>
      <xdr:colOff>13607</xdr:colOff>
      <xdr:row>53</xdr:row>
      <xdr:rowOff>190495</xdr:rowOff>
    </xdr:from>
    <xdr:to>
      <xdr:col>7</xdr:col>
      <xdr:colOff>0</xdr:colOff>
      <xdr:row>55</xdr:row>
      <xdr:rowOff>68032</xdr:rowOff>
    </xdr:to>
    <xdr:sp>
      <xdr:nvSpPr>
        <xdr:cNvPr id="15" name="TextBox 14"/>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6" name="TextBox 15"/>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7" name="TextBox 1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8" name="TextBox 17"/>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9" name="TextBox 1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0" name="TextBox 1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1" name="TextBox 2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2" name="TextBox 2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23" name="TextBox 22"/>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4" name="TextBox 2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5" name="TextBox 2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6" name="TextBox 2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7" name="TextBox 2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8" name="TextBox 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9" name="TextBox 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0" name="TextBox 2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1" name="TextBox 3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3" name="TextBox 3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4" name="TextBox 3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5" name="TextBox 34"/>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8" name="TextBox 3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39" name="TextBox 3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40" name="TextBox 3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54</xdr:row>
      <xdr:rowOff>136071</xdr:rowOff>
    </xdr:from>
    <xdr:to>
      <xdr:col>3</xdr:col>
      <xdr:colOff>2068286</xdr:colOff>
      <xdr:row>56</xdr:row>
      <xdr:rowOff>0</xdr:rowOff>
    </xdr:to>
    <xdr:sp>
      <xdr:nvSpPr>
        <xdr:cNvPr id="42" name="TextBox 41"/>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43" name="TextBox 42"/>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4" name="TextBox 4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45" name="TextBox 4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46" name="TextBox 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7" name="TextBox 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8" name="TextBox 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9" name="TextBox 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0" name="TextBox 4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1" name="TextBox 5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53" name="TextBox 5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54" name="TextBox 5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55" name="TextBox 54"/>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6" name="TextBox 5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7" name="TextBox 5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8" name="TextBox 5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59" name="TextBox 58"/>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60" name="TextBox 59"/>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52</xdr:row>
      <xdr:rowOff>136071</xdr:rowOff>
    </xdr:from>
    <xdr:to>
      <xdr:col>3</xdr:col>
      <xdr:colOff>2068286</xdr:colOff>
      <xdr:row>54</xdr:row>
      <xdr:rowOff>0</xdr:rowOff>
    </xdr:to>
    <xdr:sp>
      <xdr:nvSpPr>
        <xdr:cNvPr id="61" name="TextBox 6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2" name="TextBox 6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63" name="TextBox 62"/>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4" name="TextBox 6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5" name="TextBox 6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66" name="TextBox 65"/>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7" name="TextBox 6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68" name="TextBox 67"/>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9" name="TextBox 6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0" name="TextBox 6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1" name="TextBox 70"/>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72" name="TextBox 71"/>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3" name="TextBox 7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4" name="TextBox 7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75" name="TextBox 7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78" name="TextBox 7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79" name="TextBox 7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1" name="TextBox 8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2" name="TextBox 8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85" name="TextBox 8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86" name="TextBox 85"/>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87" name="TextBox 86"/>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54</xdr:row>
      <xdr:rowOff>136071</xdr:rowOff>
    </xdr:from>
    <xdr:to>
      <xdr:col>3</xdr:col>
      <xdr:colOff>2068286</xdr:colOff>
      <xdr:row>56</xdr:row>
      <xdr:rowOff>0</xdr:rowOff>
    </xdr:to>
    <xdr:sp>
      <xdr:nvSpPr>
        <xdr:cNvPr id="88" name="TextBox 87"/>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9" name="TextBox 8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0" name="TextBox 8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1" name="TextBox 90"/>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2" name="TextBox 9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3" name="TextBox 9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4" name="TextBox 9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95" name="TextBox 94"/>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11</xdr:col>
      <xdr:colOff>190500</xdr:colOff>
      <xdr:row>49</xdr:row>
      <xdr:rowOff>136067</xdr:rowOff>
    </xdr:from>
    <xdr:to>
      <xdr:col>12</xdr:col>
      <xdr:colOff>0</xdr:colOff>
      <xdr:row>51</xdr:row>
      <xdr:rowOff>13604</xdr:rowOff>
    </xdr:to>
    <xdr:sp>
      <xdr:nvSpPr>
        <xdr:cNvPr id="96" name="TextBox 95"/>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97" name="TextBox 9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98" name="TextBox 97"/>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99" name="TextBox 98"/>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02" name="TextBox 101"/>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03" name="TextBox 102"/>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04" name="TextBox 10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5" name="TextBox 10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6" name="TextBox 10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07" name="TextBox 106"/>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08" name="TextBox 107"/>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09" name="TextBox 108"/>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0" name="TextBox 109"/>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1" name="TextBox 110"/>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12" name="TextBox 111"/>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13" name="TextBox 112"/>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14" name="TextBox 113"/>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15" name="TextBox 114"/>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54</xdr:row>
      <xdr:rowOff>136071</xdr:rowOff>
    </xdr:from>
    <xdr:to>
      <xdr:col>3</xdr:col>
      <xdr:colOff>2068286</xdr:colOff>
      <xdr:row>56</xdr:row>
      <xdr:rowOff>0</xdr:rowOff>
    </xdr:to>
    <xdr:sp>
      <xdr:nvSpPr>
        <xdr:cNvPr id="116" name="TextBox 115"/>
        <xdr:cNvSpPr txBox="1"/>
      </xdr:nvSpPr>
      <xdr:spPr>
        <a:xfrm>
          <a:off x="884555" y="119468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17" name="TextBox 116"/>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104323</xdr:rowOff>
    </xdr:from>
    <xdr:to>
      <xdr:col>10</xdr:col>
      <xdr:colOff>885825</xdr:colOff>
      <xdr:row>55</xdr:row>
      <xdr:rowOff>10584</xdr:rowOff>
    </xdr:to>
    <xdr:sp>
      <xdr:nvSpPr>
        <xdr:cNvPr id="118" name="TextBox 117"/>
        <xdr:cNvSpPr txBox="1"/>
      </xdr:nvSpPr>
      <xdr:spPr>
        <a:xfrm>
          <a:off x="7747000" y="11718290"/>
          <a:ext cx="2661920" cy="2997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19" name="TextBox 11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20" name="TextBox 11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1" name="TextBox 12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2" name="TextBox 12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4</xdr:col>
      <xdr:colOff>13607</xdr:colOff>
      <xdr:row>53</xdr:row>
      <xdr:rowOff>190495</xdr:rowOff>
    </xdr:from>
    <xdr:to>
      <xdr:col>7</xdr:col>
      <xdr:colOff>0</xdr:colOff>
      <xdr:row>55</xdr:row>
      <xdr:rowOff>68032</xdr:rowOff>
    </xdr:to>
    <xdr:sp>
      <xdr:nvSpPr>
        <xdr:cNvPr id="123" name="TextBox 122"/>
        <xdr:cNvSpPr txBox="1"/>
      </xdr:nvSpPr>
      <xdr:spPr>
        <a:xfrm>
          <a:off x="3614420" y="11804015"/>
          <a:ext cx="2819400"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54</xdr:row>
      <xdr:rowOff>13607</xdr:rowOff>
    </xdr:from>
    <xdr:to>
      <xdr:col>7</xdr:col>
      <xdr:colOff>326572</xdr:colOff>
      <xdr:row>55</xdr:row>
      <xdr:rowOff>108857</xdr:rowOff>
    </xdr:to>
    <xdr:sp>
      <xdr:nvSpPr>
        <xdr:cNvPr id="124" name="TextBox 123"/>
        <xdr:cNvSpPr txBox="1"/>
      </xdr:nvSpPr>
      <xdr:spPr>
        <a:xfrm>
          <a:off x="6433820" y="11824335"/>
          <a:ext cx="326390" cy="2921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HENRI WIBOWO</a:t>
          </a:r>
          <a:endParaRPr lang="en-US" sz="1400">
            <a:solidFill>
              <a:schemeClr val="bg1"/>
            </a:solidFill>
          </a:endParaRPr>
        </a:p>
        <a:p>
          <a:pPr algn="ctr"/>
          <a:endParaRPr lang="en-US" sz="1400" baseline="0">
            <a:solidFill>
              <a:sysClr val="windowText" lastClr="000000"/>
            </a:solidFill>
          </a:endParaRPr>
        </a:p>
        <a:p>
          <a:pPr algn="ctr"/>
          <a:endParaRPr lang="en-US" sz="11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25" name="TextBox 12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26" name="TextBox 12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7" name="TextBox 12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8" name="TextBox 12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11</xdr:col>
      <xdr:colOff>190500</xdr:colOff>
      <xdr:row>49</xdr:row>
      <xdr:rowOff>136067</xdr:rowOff>
    </xdr:from>
    <xdr:to>
      <xdr:col>12</xdr:col>
      <xdr:colOff>0</xdr:colOff>
      <xdr:row>51</xdr:row>
      <xdr:rowOff>13604</xdr:rowOff>
    </xdr:to>
    <xdr:sp>
      <xdr:nvSpPr>
        <xdr:cNvPr id="129" name="TextBox 128"/>
        <xdr:cNvSpPr txBox="1"/>
      </xdr:nvSpPr>
      <xdr:spPr>
        <a:xfrm>
          <a:off x="10737850" y="10924540"/>
          <a:ext cx="44577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GALUH SUSILOWATI</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0" name="TextBox 12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31" name="TextBox 13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32" name="TextBox 13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3" name="TextBox 13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4" name="TextBox 13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35" name="TextBox 13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6" name="TextBox 13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37" name="TextBox 13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38" name="TextBox 13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39" name="TextBox 13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40" name="TextBox 13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911679</xdr:colOff>
      <xdr:row>50</xdr:row>
      <xdr:rowOff>81641</xdr:rowOff>
    </xdr:from>
    <xdr:to>
      <xdr:col>11</xdr:col>
      <xdr:colOff>190498</xdr:colOff>
      <xdr:row>51</xdr:row>
      <xdr:rowOff>170706</xdr:rowOff>
    </xdr:to>
    <xdr:sp>
      <xdr:nvSpPr>
        <xdr:cNvPr id="141" name="TextBox 140"/>
        <xdr:cNvSpPr txBox="1"/>
      </xdr:nvSpPr>
      <xdr:spPr>
        <a:xfrm>
          <a:off x="8385175" y="11066780"/>
          <a:ext cx="2352040"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10</xdr:col>
      <xdr:colOff>0</xdr:colOff>
      <xdr:row>54</xdr:row>
      <xdr:rowOff>136071</xdr:rowOff>
    </xdr:from>
    <xdr:to>
      <xdr:col>10</xdr:col>
      <xdr:colOff>40822</xdr:colOff>
      <xdr:row>56</xdr:row>
      <xdr:rowOff>0</xdr:rowOff>
    </xdr:to>
    <xdr:sp>
      <xdr:nvSpPr>
        <xdr:cNvPr id="142" name="TextBox 141"/>
        <xdr:cNvSpPr txBox="1"/>
      </xdr:nvSpPr>
      <xdr:spPr>
        <a:xfrm>
          <a:off x="9523095" y="119468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43" name="TextBox 142"/>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428625</xdr:colOff>
      <xdr:row>53</xdr:row>
      <xdr:rowOff>122459</xdr:rowOff>
    </xdr:from>
    <xdr:to>
      <xdr:col>8</xdr:col>
      <xdr:colOff>249008</xdr:colOff>
      <xdr:row>55</xdr:row>
      <xdr:rowOff>40819</xdr:rowOff>
    </xdr:to>
    <xdr:sp>
      <xdr:nvSpPr>
        <xdr:cNvPr id="144" name="TextBox 143"/>
        <xdr:cNvSpPr txBox="1"/>
      </xdr:nvSpPr>
      <xdr:spPr>
        <a:xfrm>
          <a:off x="5170805" y="11736070"/>
          <a:ext cx="2552065" cy="31242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45" name="TextBox 144"/>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1</xdr:col>
      <xdr:colOff>285750</xdr:colOff>
      <xdr:row>34</xdr:row>
      <xdr:rowOff>0</xdr:rowOff>
    </xdr:from>
    <xdr:to>
      <xdr:col>11</xdr:col>
      <xdr:colOff>266700</xdr:colOff>
      <xdr:row>43</xdr:row>
      <xdr:rowOff>66675</xdr:rowOff>
    </xdr:to>
    <xdr:sp>
      <xdr:nvSpPr>
        <xdr:cNvPr id="146" name="TextBox 145"/>
        <xdr:cNvSpPr txBox="1"/>
      </xdr:nvSpPr>
      <xdr:spPr>
        <a:xfrm>
          <a:off x="417830" y="7613650"/>
          <a:ext cx="103962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ftp://10.4.1.14/2020/UID/DISTRIBUSI/LAPORAN DISTRIBUSI UP/LAPORAN ASET DISTRIBUSI (LAD).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 name="TextBox 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1" name="TextBox 10"/>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 name="TextBox 1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 name="TextBox 12"/>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4" name="TextBox 13"/>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7" name="TextBox 1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8" name="TextBox 17"/>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9" name="TextBox 1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0" name="TextBox 1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1" name="TextBox 2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22" name="TextBox 2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4" name="TextBox 2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5" name="TextBox 2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6" name="TextBox 2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7" name="TextBox 2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8" name="TextBox 2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9" name="TextBox 2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30" name="TextBox 2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31" name="TextBox 3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2" name="TextBox 3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33" name="TextBox 3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4" name="TextBox 3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5" name="TextBox 34"/>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6" name="TextBox 3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7" name="TextBox 3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8" name="TextBox 3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41" name="Picture 40"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43" name="TextBox 42"/>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4" name="TextBox 4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45" name="TextBox 44"/>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46" name="TextBox 45"/>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7" name="TextBox 46"/>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8" name="TextBox 4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9" name="TextBox 4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50" name="TextBox 49"/>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51" name="TextBox 50"/>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53" name="TextBox 52"/>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54" name="TextBox 5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55" name="TextBox 54"/>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6" name="TextBox 5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7" name="TextBox 5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8" name="TextBox 57"/>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1" name="TextBox 60"/>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2" name="TextBox 6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63" name="TextBox 62"/>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4" name="TextBox 6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5" name="TextBox 6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66" name="TextBox 65"/>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7" name="TextBox 6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68" name="TextBox 67"/>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9" name="TextBox 6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0" name="TextBox 6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71" name="TextBox 70"/>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3" name="TextBox 7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74" name="TextBox 7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75" name="TextBox 7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78" name="TextBox 7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79" name="TextBox 7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80" name="TextBox 7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81" name="TextBox 8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82" name="TextBox 8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3" name="TextBox 8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4" name="TextBox 8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85" name="TextBox 8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9" name="TextBox 8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0" name="TextBox 8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91" name="TextBox 90"/>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2" name="TextBox 9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93" name="TextBox 9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4" name="TextBox 9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95" name="TextBox 94"/>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7" name="TextBox 9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98" name="TextBox 97"/>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99" name="TextBox 98"/>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0" name="TextBox 9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1" name="TextBox 10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102" name="TextBox 101"/>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03" name="TextBox 102"/>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04" name="TextBox 103"/>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5" name="TextBox 10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6" name="TextBox 10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107" name="TextBox 106"/>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110" name="TextBox 109"/>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111" name="TextBox 110"/>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112" name="TextBox 111"/>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113" name="TextBox 112"/>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114" name="TextBox 113"/>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115" name="TextBox 114"/>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17" name="TextBox 116"/>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18" name="TextBox 117"/>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19" name="TextBox 11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20" name="TextBox 11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1" name="TextBox 12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2" name="TextBox 12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25" name="TextBox 12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26" name="TextBox 12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27" name="TextBox 12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8" name="TextBox 12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0" name="TextBox 12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31" name="TextBox 13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32" name="TextBox 13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33" name="TextBox 13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34" name="TextBox 13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35" name="TextBox 13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36" name="TextBox 13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37" name="TextBox 13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38" name="TextBox 13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39" name="TextBox 13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40" name="TextBox 13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43" name="TextBox 142"/>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44" name="TextBox 143"/>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45" name="TextBox 144"/>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46" name="TextBox 145"/>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0</xdr:row>
      <xdr:rowOff>0</xdr:rowOff>
    </xdr:from>
    <xdr:to>
      <xdr:col>3</xdr:col>
      <xdr:colOff>31751</xdr:colOff>
      <xdr:row>2</xdr:row>
      <xdr:rowOff>190499</xdr:rowOff>
    </xdr:to>
    <xdr:pic>
      <xdr:nvPicPr>
        <xdr:cNvPr id="2" name="Picture 1"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52</xdr:row>
      <xdr:rowOff>136071</xdr:rowOff>
    </xdr:from>
    <xdr:to>
      <xdr:col>3</xdr:col>
      <xdr:colOff>2068286</xdr:colOff>
      <xdr:row>54</xdr:row>
      <xdr:rowOff>0</xdr:rowOff>
    </xdr:to>
    <xdr:sp>
      <xdr:nvSpPr>
        <xdr:cNvPr id="3" name="TextBox 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1020547</xdr:colOff>
      <xdr:row>52</xdr:row>
      <xdr:rowOff>108857</xdr:rowOff>
    </xdr:from>
    <xdr:to>
      <xdr:col>4</xdr:col>
      <xdr:colOff>503476</xdr:colOff>
      <xdr:row>53</xdr:row>
      <xdr:rowOff>176893</xdr:rowOff>
    </xdr:to>
    <xdr:sp>
      <xdr:nvSpPr>
        <xdr:cNvPr id="4" name="TextBox 3"/>
        <xdr:cNvSpPr txBox="1"/>
      </xdr:nvSpPr>
      <xdr:spPr>
        <a:xfrm>
          <a:off x="1905000" y="11525885"/>
          <a:ext cx="219900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46</xdr:row>
      <xdr:rowOff>27211</xdr:rowOff>
    </xdr:from>
    <xdr:to>
      <xdr:col>10</xdr:col>
      <xdr:colOff>489856</xdr:colOff>
      <xdr:row>47</xdr:row>
      <xdr:rowOff>108854</xdr:rowOff>
    </xdr:to>
    <xdr:sp>
      <xdr:nvSpPr>
        <xdr:cNvPr id="5" name="TextBox 4"/>
        <xdr:cNvSpPr txBox="1"/>
      </xdr:nvSpPr>
      <xdr:spPr>
        <a:xfrm>
          <a:off x="6433820" y="10040620"/>
          <a:ext cx="3578860" cy="2787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 name="TextBox 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 name="TextBox 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1047761</xdr:colOff>
      <xdr:row>45</xdr:row>
      <xdr:rowOff>190502</xdr:rowOff>
    </xdr:from>
    <xdr:to>
      <xdr:col>4</xdr:col>
      <xdr:colOff>530690</xdr:colOff>
      <xdr:row>47</xdr:row>
      <xdr:rowOff>54431</xdr:rowOff>
    </xdr:to>
    <xdr:sp>
      <xdr:nvSpPr>
        <xdr:cNvPr id="8" name="TextBox 7"/>
        <xdr:cNvSpPr txBox="1"/>
      </xdr:nvSpPr>
      <xdr:spPr>
        <a:xfrm>
          <a:off x="1932305" y="10007600"/>
          <a:ext cx="21990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9" name="TextBox 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 name="TextBox 9"/>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 name="TextBox 1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2" name="TextBox 11"/>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1074963</xdr:colOff>
      <xdr:row>46</xdr:row>
      <xdr:rowOff>13610</xdr:rowOff>
    </xdr:from>
    <xdr:to>
      <xdr:col>4</xdr:col>
      <xdr:colOff>557892</xdr:colOff>
      <xdr:row>47</xdr:row>
      <xdr:rowOff>81647</xdr:rowOff>
    </xdr:to>
    <xdr:sp>
      <xdr:nvSpPr>
        <xdr:cNvPr id="13" name="TextBox 12"/>
        <xdr:cNvSpPr txBox="1"/>
      </xdr:nvSpPr>
      <xdr:spPr>
        <a:xfrm>
          <a:off x="1958975" y="100272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a:t>
          </a:r>
          <a:r>
            <a:rPr lang="id-ID" sz="1400" baseline="0"/>
            <a:t>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4" name="TextBox 13"/>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1066482</xdr:colOff>
      <xdr:row>52</xdr:row>
      <xdr:rowOff>136071</xdr:rowOff>
    </xdr:from>
    <xdr:to>
      <xdr:col>4</xdr:col>
      <xdr:colOff>535804</xdr:colOff>
      <xdr:row>54</xdr:row>
      <xdr:rowOff>0</xdr:rowOff>
    </xdr:to>
    <xdr:sp>
      <xdr:nvSpPr>
        <xdr:cNvPr id="15" name="TextBox 14"/>
        <xdr:cNvSpPr txBox="1"/>
      </xdr:nvSpPr>
      <xdr:spPr>
        <a:xfrm>
          <a:off x="1950720" y="11553190"/>
          <a:ext cx="21856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a:t>
          </a:r>
          <a:endParaRPr lang="en-US" sz="1400"/>
        </a:p>
      </xdr:txBody>
    </xdr:sp>
    <xdr:clientData/>
  </xdr:twoCellAnchor>
  <xdr:twoCellAnchor>
    <xdr:from>
      <xdr:col>7</xdr:col>
      <xdr:colOff>0</xdr:colOff>
      <xdr:row>45</xdr:row>
      <xdr:rowOff>168385</xdr:rowOff>
    </xdr:from>
    <xdr:to>
      <xdr:col>10</xdr:col>
      <xdr:colOff>498360</xdr:colOff>
      <xdr:row>47</xdr:row>
      <xdr:rowOff>47621</xdr:rowOff>
    </xdr:to>
    <xdr:sp>
      <xdr:nvSpPr>
        <xdr:cNvPr id="16" name="TextBox 15"/>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7" name="TextBox 16"/>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8" name="TextBox 17"/>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19" name="TextBox 18"/>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20" name="TextBox 1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21" name="TextBox 20"/>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a:t>
          </a:r>
          <a:r>
            <a:rPr lang="en-US" sz="1400" baseline="0"/>
            <a:t> KADEK AGUNG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22" name="TextBox 21"/>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23" name="TextBox 22"/>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24" name="TextBox 2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25" name="TextBox 24"/>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26" name="TextBox 25"/>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27" name="TextBox 26"/>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28" name="TextBox 2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29" name="TextBox 28"/>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KADEK AGUNG P</a:t>
          </a:r>
          <a:endParaRPr lang="en-US" sz="1400"/>
        </a:p>
        <a:p>
          <a:pPr algn="ctr"/>
          <a:endParaRPr lang="en-US" sz="1400"/>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30" name="TextBox 2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47</xdr:row>
      <xdr:rowOff>129886</xdr:rowOff>
    </xdr:to>
    <xdr:sp>
      <xdr:nvSpPr>
        <xdr:cNvPr id="31" name="TextBox 30"/>
        <xdr:cNvSpPr txBox="1"/>
      </xdr:nvSpPr>
      <xdr:spPr>
        <a:xfrm>
          <a:off x="6433820" y="9925685"/>
          <a:ext cx="3905250" cy="41465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32" name="TextBox 31"/>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33" name="TextBox 32"/>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34" name="TextBox 33"/>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editAs="oneCell">
    <xdr:from>
      <xdr:col>2</xdr:col>
      <xdr:colOff>0</xdr:colOff>
      <xdr:row>0</xdr:row>
      <xdr:rowOff>0</xdr:rowOff>
    </xdr:from>
    <xdr:to>
      <xdr:col>3</xdr:col>
      <xdr:colOff>31751</xdr:colOff>
      <xdr:row>2</xdr:row>
      <xdr:rowOff>190499</xdr:rowOff>
    </xdr:to>
    <xdr:pic>
      <xdr:nvPicPr>
        <xdr:cNvPr id="35" name="Picture 34" descr="PLN Logo.bmp"/>
        <xdr:cNvPicPr/>
      </xdr:nvPicPr>
      <xdr:blipFill>
        <a:blip r:embed="rId1" cstate="print"/>
        <a:stretch>
          <a:fillRect/>
        </a:stretch>
      </xdr:blipFill>
      <xdr:spPr>
        <a:xfrm>
          <a:off x="457835" y="0"/>
          <a:ext cx="458470" cy="583565"/>
        </a:xfrm>
        <a:prstGeom prst="rect">
          <a:avLst/>
        </a:prstGeom>
      </xdr:spPr>
    </xdr:pic>
    <xdr:clientData/>
  </xdr:twoCellAnchor>
  <xdr:twoCellAnchor>
    <xdr:from>
      <xdr:col>3</xdr:col>
      <xdr:colOff>0</xdr:colOff>
      <xdr:row>47</xdr:row>
      <xdr:rowOff>190502</xdr:rowOff>
    </xdr:from>
    <xdr:to>
      <xdr:col>3</xdr:col>
      <xdr:colOff>2068286</xdr:colOff>
      <xdr:row>49</xdr:row>
      <xdr:rowOff>54431</xdr:rowOff>
    </xdr:to>
    <xdr:sp>
      <xdr:nvSpPr>
        <xdr:cNvPr id="36" name="TextBox 35"/>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37" name="TextBox 36"/>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1034154</xdr:colOff>
      <xdr:row>52</xdr:row>
      <xdr:rowOff>108857</xdr:rowOff>
    </xdr:from>
    <xdr:to>
      <xdr:col>4</xdr:col>
      <xdr:colOff>517083</xdr:colOff>
      <xdr:row>53</xdr:row>
      <xdr:rowOff>176893</xdr:rowOff>
    </xdr:to>
    <xdr:sp>
      <xdr:nvSpPr>
        <xdr:cNvPr id="38" name="TextBox 37"/>
        <xdr:cNvSpPr txBox="1"/>
      </xdr:nvSpPr>
      <xdr:spPr>
        <a:xfrm>
          <a:off x="1918335" y="11525885"/>
          <a:ext cx="2199640"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t>I KADEK AGUNG PGUNG</a:t>
          </a:r>
          <a:endParaRPr lang="en-US" sz="1400"/>
        </a:p>
      </xdr:txBody>
    </xdr:sp>
    <xdr:clientData/>
  </xdr:twoCellAnchor>
  <xdr:twoCellAnchor>
    <xdr:from>
      <xdr:col>7</xdr:col>
      <xdr:colOff>0</xdr:colOff>
      <xdr:row>52</xdr:row>
      <xdr:rowOff>136071</xdr:rowOff>
    </xdr:from>
    <xdr:to>
      <xdr:col>7</xdr:col>
      <xdr:colOff>40822</xdr:colOff>
      <xdr:row>54</xdr:row>
      <xdr:rowOff>0</xdr:rowOff>
    </xdr:to>
    <xdr:sp>
      <xdr:nvSpPr>
        <xdr:cNvPr id="39" name="TextBox 38"/>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40" name="TextBox 39"/>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1" name="TextBox 4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42" name="TextBox 4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43" name="TextBox 42"/>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44" name="TextBox 43"/>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45" name="TextBox 44"/>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898084</xdr:colOff>
      <xdr:row>52</xdr:row>
      <xdr:rowOff>136071</xdr:rowOff>
    </xdr:from>
    <xdr:to>
      <xdr:col>4</xdr:col>
      <xdr:colOff>938906</xdr:colOff>
      <xdr:row>54</xdr:row>
      <xdr:rowOff>0</xdr:rowOff>
    </xdr:to>
    <xdr:sp>
      <xdr:nvSpPr>
        <xdr:cNvPr id="46" name="TextBox 45"/>
        <xdr:cNvSpPr txBox="1"/>
      </xdr:nvSpPr>
      <xdr:spPr>
        <a:xfrm>
          <a:off x="1782445" y="11553190"/>
          <a:ext cx="275717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solidFill>
              <a:schemeClr val="tx1"/>
            </a:solidFill>
          </a:endParaRPr>
        </a:p>
        <a:p>
          <a:pPr algn="ctr"/>
          <a:endParaRPr lang="en-US" sz="1400">
            <a:solidFill>
              <a:schemeClr val="tx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47" name="TextBox 4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48" name="TextBox 47"/>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49" name="TextBox 4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0" name="TextBox 4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51" name="TextBox 50"/>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2" name="TextBox 5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53" name="TextBox 52"/>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204104</xdr:rowOff>
    </xdr:from>
    <xdr:to>
      <xdr:col>10</xdr:col>
      <xdr:colOff>394607</xdr:colOff>
      <xdr:row>47</xdr:row>
      <xdr:rowOff>81640</xdr:rowOff>
    </xdr:to>
    <xdr:sp>
      <xdr:nvSpPr>
        <xdr:cNvPr id="54" name="TextBox 53"/>
        <xdr:cNvSpPr txBox="1"/>
      </xdr:nvSpPr>
      <xdr:spPr>
        <a:xfrm>
          <a:off x="6433820" y="10013950"/>
          <a:ext cx="348361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55" name="TextBox 54"/>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56" name="TextBox 55"/>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996053</xdr:colOff>
      <xdr:row>45</xdr:row>
      <xdr:rowOff>190502</xdr:rowOff>
    </xdr:from>
    <xdr:to>
      <xdr:col>4</xdr:col>
      <xdr:colOff>914400</xdr:colOff>
      <xdr:row>47</xdr:row>
      <xdr:rowOff>54431</xdr:rowOff>
    </xdr:to>
    <xdr:sp>
      <xdr:nvSpPr>
        <xdr:cNvPr id="57" name="TextBox 56"/>
        <xdr:cNvSpPr txBox="1"/>
      </xdr:nvSpPr>
      <xdr:spPr>
        <a:xfrm>
          <a:off x="1880235" y="10007600"/>
          <a:ext cx="263525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58" name="TextBox 57"/>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59" name="TextBox 58"/>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0" name="TextBox 5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1" name="TextBox 6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62" name="TextBox 6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63" name="TextBox 6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64" name="TextBox 6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65" name="TextBox 64"/>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66" name="TextBox 6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67" name="TextBox 6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68" name="TextBox 6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69" name="TextBox 6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70" name="TextBox 6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71" name="TextBox 70"/>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7</xdr:col>
      <xdr:colOff>0</xdr:colOff>
      <xdr:row>45</xdr:row>
      <xdr:rowOff>108856</xdr:rowOff>
    </xdr:from>
    <xdr:to>
      <xdr:col>10</xdr:col>
      <xdr:colOff>816429</xdr:colOff>
      <xdr:row>46</xdr:row>
      <xdr:rowOff>190499</xdr:rowOff>
    </xdr:to>
    <xdr:sp>
      <xdr:nvSpPr>
        <xdr:cNvPr id="72" name="TextBox 71"/>
        <xdr:cNvSpPr txBox="1"/>
      </xdr:nvSpPr>
      <xdr:spPr>
        <a:xfrm>
          <a:off x="6433820" y="9925685"/>
          <a:ext cx="3905250"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3" name="TextBox 7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4" name="TextBox 7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75" name="TextBox 74"/>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 LOLA ASET </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76" name="TextBox 7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77" name="TextBox 7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1074975</xdr:colOff>
      <xdr:row>45</xdr:row>
      <xdr:rowOff>190502</xdr:rowOff>
    </xdr:from>
    <xdr:to>
      <xdr:col>4</xdr:col>
      <xdr:colOff>557904</xdr:colOff>
      <xdr:row>47</xdr:row>
      <xdr:rowOff>54431</xdr:rowOff>
    </xdr:to>
    <xdr:sp>
      <xdr:nvSpPr>
        <xdr:cNvPr id="78" name="TextBox 77"/>
        <xdr:cNvSpPr txBox="1"/>
      </xdr:nvSpPr>
      <xdr:spPr>
        <a:xfrm>
          <a:off x="1958975" y="10007600"/>
          <a:ext cx="219964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79" name="TextBox 78"/>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44</xdr:row>
      <xdr:rowOff>122464</xdr:rowOff>
    </xdr:from>
    <xdr:to>
      <xdr:col>5</xdr:col>
      <xdr:colOff>802822</xdr:colOff>
      <xdr:row>46</xdr:row>
      <xdr:rowOff>0</xdr:rowOff>
    </xdr:to>
    <xdr:sp>
      <xdr:nvSpPr>
        <xdr:cNvPr id="80" name="TextBox 79"/>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1" name="TextBox 80"/>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1066482</xdr:colOff>
      <xdr:row>45</xdr:row>
      <xdr:rowOff>190502</xdr:rowOff>
    </xdr:from>
    <xdr:to>
      <xdr:col>4</xdr:col>
      <xdr:colOff>535804</xdr:colOff>
      <xdr:row>47</xdr:row>
      <xdr:rowOff>54431</xdr:rowOff>
    </xdr:to>
    <xdr:sp>
      <xdr:nvSpPr>
        <xdr:cNvPr id="82" name="TextBox 81"/>
        <xdr:cNvSpPr txBox="1"/>
      </xdr:nvSpPr>
      <xdr:spPr>
        <a:xfrm>
          <a:off x="1950720" y="10007600"/>
          <a:ext cx="218567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id-ID" sz="1400"/>
            <a:t>SPV LOLA ASET</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83" name="TextBox 82"/>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84" name="TextBox 83"/>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6</xdr:col>
      <xdr:colOff>462644</xdr:colOff>
      <xdr:row>45</xdr:row>
      <xdr:rowOff>108854</xdr:rowOff>
    </xdr:from>
    <xdr:to>
      <xdr:col>10</xdr:col>
      <xdr:colOff>40822</xdr:colOff>
      <xdr:row>46</xdr:row>
      <xdr:rowOff>190497</xdr:rowOff>
    </xdr:to>
    <xdr:sp>
      <xdr:nvSpPr>
        <xdr:cNvPr id="85" name="TextBox 84"/>
        <xdr:cNvSpPr txBox="1"/>
      </xdr:nvSpPr>
      <xdr:spPr>
        <a:xfrm>
          <a:off x="6050280" y="9925685"/>
          <a:ext cx="3513455" cy="27813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86" name="TextBox 85"/>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87" name="TextBox 86"/>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1061352</xdr:colOff>
      <xdr:row>45</xdr:row>
      <xdr:rowOff>176895</xdr:rowOff>
    </xdr:from>
    <xdr:to>
      <xdr:col>4</xdr:col>
      <xdr:colOff>544281</xdr:colOff>
      <xdr:row>47</xdr:row>
      <xdr:rowOff>40824</xdr:rowOff>
    </xdr:to>
    <xdr:sp>
      <xdr:nvSpPr>
        <xdr:cNvPr id="88" name="TextBox 87"/>
        <xdr:cNvSpPr txBox="1"/>
      </xdr:nvSpPr>
      <xdr:spPr>
        <a:xfrm>
          <a:off x="1945640" y="9993630"/>
          <a:ext cx="2199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PLH DM RPOPSD</a:t>
          </a:r>
          <a:endParaRPr lang="en-US" sz="1400"/>
        </a:p>
      </xdr:txBody>
    </xdr:sp>
    <xdr:clientData/>
  </xdr:twoCellAnchor>
  <xdr:twoCellAnchor>
    <xdr:from>
      <xdr:col>6</xdr:col>
      <xdr:colOff>816427</xdr:colOff>
      <xdr:row>53</xdr:row>
      <xdr:rowOff>27209</xdr:rowOff>
    </xdr:from>
    <xdr:to>
      <xdr:col>8</xdr:col>
      <xdr:colOff>272142</xdr:colOff>
      <xdr:row>54</xdr:row>
      <xdr:rowOff>81642</xdr:rowOff>
    </xdr:to>
    <xdr:sp>
      <xdr:nvSpPr>
        <xdr:cNvPr id="89" name="TextBox 88"/>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90" name="TextBox 89"/>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91" name="TextBox 90"/>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92" name="TextBox 91"/>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911691</xdr:colOff>
      <xdr:row>45</xdr:row>
      <xdr:rowOff>190502</xdr:rowOff>
    </xdr:from>
    <xdr:to>
      <xdr:col>4</xdr:col>
      <xdr:colOff>952513</xdr:colOff>
      <xdr:row>47</xdr:row>
      <xdr:rowOff>54431</xdr:rowOff>
    </xdr:to>
    <xdr:sp>
      <xdr:nvSpPr>
        <xdr:cNvPr id="93" name="TextBox 92"/>
        <xdr:cNvSpPr txBox="1"/>
      </xdr:nvSpPr>
      <xdr:spPr>
        <a:xfrm>
          <a:off x="1795780" y="10007600"/>
          <a:ext cx="275780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ASMAN</a:t>
          </a:r>
          <a:r>
            <a:rPr lang="en-US" sz="1400" baseline="0"/>
            <a:t> LOLA ASET</a:t>
          </a:r>
          <a:endParaRPr lang="en-US" sz="1400"/>
        </a:p>
      </xdr:txBody>
    </xdr:sp>
    <xdr:clientData/>
  </xdr:twoCellAnchor>
  <xdr:twoCellAnchor>
    <xdr:from>
      <xdr:col>3</xdr:col>
      <xdr:colOff>0</xdr:colOff>
      <xdr:row>53</xdr:row>
      <xdr:rowOff>108857</xdr:rowOff>
    </xdr:from>
    <xdr:to>
      <xdr:col>3</xdr:col>
      <xdr:colOff>2068286</xdr:colOff>
      <xdr:row>54</xdr:row>
      <xdr:rowOff>176893</xdr:rowOff>
    </xdr:to>
    <xdr:sp>
      <xdr:nvSpPr>
        <xdr:cNvPr id="94" name="TextBox 93"/>
        <xdr:cNvSpPr txBox="1"/>
      </xdr:nvSpPr>
      <xdr:spPr>
        <a:xfrm>
          <a:off x="884555" y="11722735"/>
          <a:ext cx="2068195" cy="26479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3</xdr:col>
      <xdr:colOff>0</xdr:colOff>
      <xdr:row>45</xdr:row>
      <xdr:rowOff>122464</xdr:rowOff>
    </xdr:from>
    <xdr:to>
      <xdr:col>5</xdr:col>
      <xdr:colOff>802822</xdr:colOff>
      <xdr:row>47</xdr:row>
      <xdr:rowOff>0</xdr:rowOff>
    </xdr:to>
    <xdr:sp>
      <xdr:nvSpPr>
        <xdr:cNvPr id="95" name="TextBox 94"/>
        <xdr:cNvSpPr txBox="1"/>
      </xdr:nvSpPr>
      <xdr:spPr>
        <a:xfrm>
          <a:off x="884555" y="993902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46</xdr:row>
      <xdr:rowOff>190502</xdr:rowOff>
    </xdr:from>
    <xdr:to>
      <xdr:col>3</xdr:col>
      <xdr:colOff>2068286</xdr:colOff>
      <xdr:row>48</xdr:row>
      <xdr:rowOff>54431</xdr:rowOff>
    </xdr:to>
    <xdr:sp>
      <xdr:nvSpPr>
        <xdr:cNvPr id="96" name="TextBox 95"/>
        <xdr:cNvSpPr txBox="1"/>
      </xdr:nvSpPr>
      <xdr:spPr>
        <a:xfrm>
          <a:off x="884555" y="1020445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0</xdr:colOff>
      <xdr:row>49</xdr:row>
      <xdr:rowOff>155117</xdr:rowOff>
    </xdr:from>
    <xdr:to>
      <xdr:col>7</xdr:col>
      <xdr:colOff>0</xdr:colOff>
      <xdr:row>51</xdr:row>
      <xdr:rowOff>114296</xdr:rowOff>
    </xdr:to>
    <xdr:sp>
      <xdr:nvSpPr>
        <xdr:cNvPr id="97" name="TextBox 96"/>
        <xdr:cNvSpPr txBox="1"/>
      </xdr:nvSpPr>
      <xdr:spPr>
        <a:xfrm>
          <a:off x="5588000" y="10943590"/>
          <a:ext cx="845820" cy="352425"/>
        </a:xfrm>
        <a:prstGeom prst="rect">
          <a:avLst/>
        </a:prstGeom>
        <a:solidFill>
          <a:sysClr val="window" lastClr="FFFFFF"/>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aseline="0">
              <a:solidFill>
                <a:schemeClr val="bg1"/>
              </a:solidFill>
            </a:rPr>
            <a:t>AZMIL M. I</a:t>
          </a:r>
          <a:endParaRPr lang="en-US" sz="1400" baseline="0">
            <a:solidFill>
              <a:schemeClr val="bg1"/>
            </a:solidFill>
          </a:endParaRPr>
        </a:p>
        <a:p>
          <a:pPr algn="ctr"/>
          <a:endParaRPr lang="en-US" sz="1400" baseline="0"/>
        </a:p>
        <a:p>
          <a:pPr algn="ctr"/>
          <a:endParaRPr lang="en-US" sz="1400"/>
        </a:p>
        <a:p>
          <a:pPr algn="ctr"/>
          <a:endParaRPr lang="en-US" sz="1400"/>
        </a:p>
      </xdr:txBody>
    </xdr:sp>
    <xdr:clientData/>
  </xdr:twoCellAnchor>
  <xdr:twoCellAnchor>
    <xdr:from>
      <xdr:col>3</xdr:col>
      <xdr:colOff>0</xdr:colOff>
      <xdr:row>49</xdr:row>
      <xdr:rowOff>190502</xdr:rowOff>
    </xdr:from>
    <xdr:to>
      <xdr:col>3</xdr:col>
      <xdr:colOff>2068286</xdr:colOff>
      <xdr:row>51</xdr:row>
      <xdr:rowOff>54431</xdr:rowOff>
    </xdr:to>
    <xdr:sp>
      <xdr:nvSpPr>
        <xdr:cNvPr id="98" name="TextBox 97"/>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49</xdr:row>
      <xdr:rowOff>190502</xdr:rowOff>
    </xdr:from>
    <xdr:to>
      <xdr:col>3</xdr:col>
      <xdr:colOff>2068286</xdr:colOff>
      <xdr:row>51</xdr:row>
      <xdr:rowOff>54431</xdr:rowOff>
    </xdr:to>
    <xdr:sp>
      <xdr:nvSpPr>
        <xdr:cNvPr id="99" name="TextBox 98"/>
        <xdr:cNvSpPr txBox="1"/>
      </xdr:nvSpPr>
      <xdr:spPr>
        <a:xfrm>
          <a:off x="884555" y="1097915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47</xdr:row>
      <xdr:rowOff>190502</xdr:rowOff>
    </xdr:from>
    <xdr:to>
      <xdr:col>3</xdr:col>
      <xdr:colOff>2068286</xdr:colOff>
      <xdr:row>49</xdr:row>
      <xdr:rowOff>54431</xdr:rowOff>
    </xdr:to>
    <xdr:sp>
      <xdr:nvSpPr>
        <xdr:cNvPr id="100" name="TextBox 99"/>
        <xdr:cNvSpPr txBox="1"/>
      </xdr:nvSpPr>
      <xdr:spPr>
        <a:xfrm>
          <a:off x="884555" y="10401300"/>
          <a:ext cx="2068195" cy="441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8</xdr:col>
      <xdr:colOff>273050</xdr:colOff>
      <xdr:row>53</xdr:row>
      <xdr:rowOff>48294</xdr:rowOff>
    </xdr:from>
    <xdr:to>
      <xdr:col>10</xdr:col>
      <xdr:colOff>885825</xdr:colOff>
      <xdr:row>54</xdr:row>
      <xdr:rowOff>156261</xdr:rowOff>
    </xdr:to>
    <xdr:sp>
      <xdr:nvSpPr>
        <xdr:cNvPr id="101" name="TextBox 100"/>
        <xdr:cNvSpPr txBox="1"/>
      </xdr:nvSpPr>
      <xdr:spPr>
        <a:xfrm>
          <a:off x="7747000" y="11662410"/>
          <a:ext cx="2661920" cy="30480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(I PUTU KRISNA DARMAPUTRA)</a:t>
          </a:r>
          <a:endParaRPr lang="en-US" sz="1400"/>
        </a:p>
      </xdr:txBody>
    </xdr:sp>
    <xdr:clientData/>
  </xdr:twoCellAnchor>
  <xdr:twoCellAnchor>
    <xdr:from>
      <xdr:col>3</xdr:col>
      <xdr:colOff>0</xdr:colOff>
      <xdr:row>52</xdr:row>
      <xdr:rowOff>136071</xdr:rowOff>
    </xdr:from>
    <xdr:to>
      <xdr:col>3</xdr:col>
      <xdr:colOff>2068286</xdr:colOff>
      <xdr:row>54</xdr:row>
      <xdr:rowOff>0</xdr:rowOff>
    </xdr:to>
    <xdr:sp>
      <xdr:nvSpPr>
        <xdr:cNvPr id="102" name="TextBox 101"/>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190497</xdr:rowOff>
    </xdr:from>
    <xdr:to>
      <xdr:col>10</xdr:col>
      <xdr:colOff>462642</xdr:colOff>
      <xdr:row>47</xdr:row>
      <xdr:rowOff>68033</xdr:rowOff>
    </xdr:to>
    <xdr:sp>
      <xdr:nvSpPr>
        <xdr:cNvPr id="103" name="TextBox 102"/>
        <xdr:cNvSpPr txBox="1"/>
      </xdr:nvSpPr>
      <xdr:spPr>
        <a:xfrm>
          <a:off x="6433820" y="10006965"/>
          <a:ext cx="355155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4" name="TextBox 103"/>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5" name="TextBox 104"/>
        <xdr:cNvSpPr txBox="1"/>
      </xdr:nvSpPr>
      <xdr:spPr>
        <a:xfrm>
          <a:off x="884555" y="10007600"/>
          <a:ext cx="2068195" cy="257175"/>
        </a:xfrm>
        <a:prstGeom prst="rect">
          <a:avLst/>
        </a:prstGeom>
        <a:solidFill>
          <a:schemeClr val="bg1"/>
        </a:solidFill>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06" name="TextBox 10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45</xdr:row>
      <xdr:rowOff>168385</xdr:rowOff>
    </xdr:from>
    <xdr:to>
      <xdr:col>10</xdr:col>
      <xdr:colOff>498360</xdr:colOff>
      <xdr:row>47</xdr:row>
      <xdr:rowOff>47621</xdr:rowOff>
    </xdr:to>
    <xdr:sp>
      <xdr:nvSpPr>
        <xdr:cNvPr id="107" name="TextBox 106"/>
        <xdr:cNvSpPr txBox="1"/>
      </xdr:nvSpPr>
      <xdr:spPr>
        <a:xfrm>
          <a:off x="6433820" y="9985375"/>
          <a:ext cx="3587115" cy="27241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08" name="TextBox 107"/>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09" name="TextBox 108"/>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0" name="TextBox 109"/>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0</xdr:colOff>
      <xdr:row>52</xdr:row>
      <xdr:rowOff>136071</xdr:rowOff>
    </xdr:from>
    <xdr:to>
      <xdr:col>7</xdr:col>
      <xdr:colOff>40822</xdr:colOff>
      <xdr:row>54</xdr:row>
      <xdr:rowOff>0</xdr:rowOff>
    </xdr:to>
    <xdr:sp>
      <xdr:nvSpPr>
        <xdr:cNvPr id="111" name="TextBox 110"/>
        <xdr:cNvSpPr txBox="1"/>
      </xdr:nvSpPr>
      <xdr:spPr>
        <a:xfrm>
          <a:off x="6433820" y="11553190"/>
          <a:ext cx="40640"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100"/>
        </a:p>
      </xdr:txBody>
    </xdr:sp>
    <xdr:clientData/>
  </xdr:twoCellAnchor>
  <xdr:twoCellAnchor>
    <xdr:from>
      <xdr:col>7</xdr:col>
      <xdr:colOff>0</xdr:colOff>
      <xdr:row>45</xdr:row>
      <xdr:rowOff>176890</xdr:rowOff>
    </xdr:from>
    <xdr:to>
      <xdr:col>10</xdr:col>
      <xdr:colOff>394607</xdr:colOff>
      <xdr:row>47</xdr:row>
      <xdr:rowOff>54426</xdr:rowOff>
    </xdr:to>
    <xdr:sp>
      <xdr:nvSpPr>
        <xdr:cNvPr id="112" name="TextBox 111"/>
        <xdr:cNvSpPr txBox="1"/>
      </xdr:nvSpPr>
      <xdr:spPr>
        <a:xfrm>
          <a:off x="6433820" y="9993630"/>
          <a:ext cx="3483610" cy="27114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PENGELOLA ASET,</a:t>
          </a:r>
          <a:endParaRPr lang="en-US" sz="1400"/>
        </a:p>
      </xdr:txBody>
    </xdr:sp>
    <xdr:clientData/>
  </xdr:twoCellAnchor>
  <xdr:twoCellAnchor>
    <xdr:from>
      <xdr:col>3</xdr:col>
      <xdr:colOff>0</xdr:colOff>
      <xdr:row>44</xdr:row>
      <xdr:rowOff>122464</xdr:rowOff>
    </xdr:from>
    <xdr:to>
      <xdr:col>5</xdr:col>
      <xdr:colOff>802822</xdr:colOff>
      <xdr:row>46</xdr:row>
      <xdr:rowOff>0</xdr:rowOff>
    </xdr:to>
    <xdr:sp>
      <xdr:nvSpPr>
        <xdr:cNvPr id="113" name="TextBox 112"/>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MENGETAHUI,</a:t>
          </a:r>
          <a:endParaRPr lang="en-US" sz="1400"/>
        </a:p>
      </xdr:txBody>
    </xdr:sp>
    <xdr:clientData/>
  </xdr:twoCellAnchor>
  <xdr:twoCellAnchor>
    <xdr:from>
      <xdr:col>3</xdr:col>
      <xdr:colOff>0</xdr:colOff>
      <xdr:row>45</xdr:row>
      <xdr:rowOff>190502</xdr:rowOff>
    </xdr:from>
    <xdr:to>
      <xdr:col>3</xdr:col>
      <xdr:colOff>2068286</xdr:colOff>
      <xdr:row>47</xdr:row>
      <xdr:rowOff>54431</xdr:rowOff>
    </xdr:to>
    <xdr:sp>
      <xdr:nvSpPr>
        <xdr:cNvPr id="114" name="TextBox 113"/>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6</xdr:col>
      <xdr:colOff>816427</xdr:colOff>
      <xdr:row>53</xdr:row>
      <xdr:rowOff>27209</xdr:rowOff>
    </xdr:from>
    <xdr:to>
      <xdr:col>8</xdr:col>
      <xdr:colOff>272142</xdr:colOff>
      <xdr:row>54</xdr:row>
      <xdr:rowOff>81642</xdr:rowOff>
    </xdr:to>
    <xdr:sp>
      <xdr:nvSpPr>
        <xdr:cNvPr id="115" name="TextBox 114"/>
        <xdr:cNvSpPr txBox="1"/>
      </xdr:nvSpPr>
      <xdr:spPr>
        <a:xfrm>
          <a:off x="6403975" y="11640820"/>
          <a:ext cx="1341755" cy="25146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DAVID</a:t>
          </a:r>
          <a:endParaRPr lang="en-US" sz="1400">
            <a:solidFill>
              <a:schemeClr val="bg1"/>
            </a:solidFill>
          </a:endParaRPr>
        </a:p>
      </xdr:txBody>
    </xdr:sp>
    <xdr:clientData/>
  </xdr:twoCellAnchor>
  <xdr:twoCellAnchor>
    <xdr:from>
      <xdr:col>3</xdr:col>
      <xdr:colOff>0</xdr:colOff>
      <xdr:row>52</xdr:row>
      <xdr:rowOff>136071</xdr:rowOff>
    </xdr:from>
    <xdr:to>
      <xdr:col>3</xdr:col>
      <xdr:colOff>2068286</xdr:colOff>
      <xdr:row>54</xdr:row>
      <xdr:rowOff>0</xdr:rowOff>
    </xdr:to>
    <xdr:sp>
      <xdr:nvSpPr>
        <xdr:cNvPr id="116" name="TextBox 115"/>
        <xdr:cNvSpPr txBox="1"/>
      </xdr:nvSpPr>
      <xdr:spPr>
        <a:xfrm>
          <a:off x="884555" y="11553190"/>
          <a:ext cx="2068195" cy="25781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ABDUL HARIS</a:t>
          </a:r>
          <a:endParaRPr lang="en-US" sz="1400">
            <a:solidFill>
              <a:schemeClr val="bg1"/>
            </a:solidFill>
          </a:endParaRPr>
        </a:p>
      </xdr:txBody>
    </xdr:sp>
    <xdr:clientData/>
  </xdr:twoCellAnchor>
  <xdr:twoCellAnchor>
    <xdr:from>
      <xdr:col>7</xdr:col>
      <xdr:colOff>258538</xdr:colOff>
      <xdr:row>50</xdr:row>
      <xdr:rowOff>128649</xdr:rowOff>
    </xdr:from>
    <xdr:to>
      <xdr:col>9</xdr:col>
      <xdr:colOff>285750</xdr:colOff>
      <xdr:row>51</xdr:row>
      <xdr:rowOff>217714</xdr:rowOff>
    </xdr:to>
    <xdr:sp>
      <xdr:nvSpPr>
        <xdr:cNvPr id="117" name="TextBox 116"/>
        <xdr:cNvSpPr txBox="1"/>
      </xdr:nvSpPr>
      <xdr:spPr>
        <a:xfrm>
          <a:off x="6692265" y="11113770"/>
          <a:ext cx="2107565" cy="28575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endParaRPr lang="en-US" sz="1400"/>
        </a:p>
      </xdr:txBody>
    </xdr:sp>
    <xdr:clientData/>
  </xdr:twoCellAnchor>
  <xdr:twoCellAnchor>
    <xdr:from>
      <xdr:col>6</xdr:col>
      <xdr:colOff>221511</xdr:colOff>
      <xdr:row>45</xdr:row>
      <xdr:rowOff>142083</xdr:rowOff>
    </xdr:from>
    <xdr:to>
      <xdr:col>10</xdr:col>
      <xdr:colOff>129743</xdr:colOff>
      <xdr:row>47</xdr:row>
      <xdr:rowOff>24365</xdr:rowOff>
    </xdr:to>
    <xdr:sp>
      <xdr:nvSpPr>
        <xdr:cNvPr id="118" name="TextBox 117"/>
        <xdr:cNvSpPr txBox="1"/>
      </xdr:nvSpPr>
      <xdr:spPr>
        <a:xfrm>
          <a:off x="5808980" y="9958705"/>
          <a:ext cx="3843655" cy="2762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PENGELOLA ASET,</a:t>
          </a:r>
          <a:endParaRPr lang="en-US" sz="1400" b="1"/>
        </a:p>
      </xdr:txBody>
    </xdr:sp>
    <xdr:clientData/>
  </xdr:twoCellAnchor>
  <xdr:twoCellAnchor>
    <xdr:from>
      <xdr:col>3</xdr:col>
      <xdr:colOff>0</xdr:colOff>
      <xdr:row>44</xdr:row>
      <xdr:rowOff>122464</xdr:rowOff>
    </xdr:from>
    <xdr:to>
      <xdr:col>5</xdr:col>
      <xdr:colOff>802822</xdr:colOff>
      <xdr:row>46</xdr:row>
      <xdr:rowOff>0</xdr:rowOff>
    </xdr:to>
    <xdr:sp>
      <xdr:nvSpPr>
        <xdr:cNvPr id="119" name="TextBox 118"/>
        <xdr:cNvSpPr txBox="1"/>
      </xdr:nvSpPr>
      <xdr:spPr>
        <a:xfrm>
          <a:off x="884555" y="9742170"/>
          <a:ext cx="4660265" cy="271780"/>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t>MENGETAHUI,</a:t>
          </a:r>
          <a:endParaRPr lang="en-US" sz="1400" b="1"/>
        </a:p>
      </xdr:txBody>
    </xdr:sp>
    <xdr:clientData/>
  </xdr:twoCellAnchor>
  <xdr:twoCellAnchor>
    <xdr:from>
      <xdr:col>3</xdr:col>
      <xdr:colOff>0</xdr:colOff>
      <xdr:row>45</xdr:row>
      <xdr:rowOff>190502</xdr:rowOff>
    </xdr:from>
    <xdr:to>
      <xdr:col>3</xdr:col>
      <xdr:colOff>2068286</xdr:colOff>
      <xdr:row>47</xdr:row>
      <xdr:rowOff>54431</xdr:rowOff>
    </xdr:to>
    <xdr:sp>
      <xdr:nvSpPr>
        <xdr:cNvPr id="120" name="TextBox 119"/>
        <xdr:cNvSpPr txBox="1"/>
      </xdr:nvSpPr>
      <xdr:spPr>
        <a:xfrm>
          <a:off x="884555" y="10007600"/>
          <a:ext cx="206819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solidFill>
                <a:schemeClr val="bg1"/>
              </a:solidFill>
            </a:rPr>
            <a:t>DM DASOD</a:t>
          </a:r>
          <a:endParaRPr lang="en-US" sz="1400">
            <a:solidFill>
              <a:schemeClr val="bg1"/>
            </a:solidFill>
          </a:endParaRPr>
        </a:p>
      </xdr:txBody>
    </xdr:sp>
    <xdr:clientData/>
  </xdr:twoCellAnchor>
  <xdr:twoCellAnchor>
    <xdr:from>
      <xdr:col>3</xdr:col>
      <xdr:colOff>613682</xdr:colOff>
      <xdr:row>53</xdr:row>
      <xdr:rowOff>130964</xdr:rowOff>
    </xdr:from>
    <xdr:to>
      <xdr:col>5</xdr:col>
      <xdr:colOff>279152</xdr:colOff>
      <xdr:row>54</xdr:row>
      <xdr:rowOff>191208</xdr:rowOff>
    </xdr:to>
    <xdr:sp>
      <xdr:nvSpPr>
        <xdr:cNvPr id="121" name="TextBox 120"/>
        <xdr:cNvSpPr txBox="1"/>
      </xdr:nvSpPr>
      <xdr:spPr>
        <a:xfrm>
          <a:off x="1497965" y="11744960"/>
          <a:ext cx="3522980"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(SUNOTO)</a:t>
          </a:r>
          <a:endParaRPr lang="en-US" sz="1400"/>
        </a:p>
        <a:p>
          <a:pPr algn="ctr"/>
          <a:endParaRPr lang="en-US" sz="1400"/>
        </a:p>
      </xdr:txBody>
    </xdr:sp>
    <xdr:clientData/>
  </xdr:twoCellAnchor>
  <xdr:twoCellAnchor>
    <xdr:from>
      <xdr:col>5</xdr:col>
      <xdr:colOff>395007</xdr:colOff>
      <xdr:row>53</xdr:row>
      <xdr:rowOff>66430</xdr:rowOff>
    </xdr:from>
    <xdr:to>
      <xdr:col>8</xdr:col>
      <xdr:colOff>215390</xdr:colOff>
      <xdr:row>54</xdr:row>
      <xdr:rowOff>186496</xdr:rowOff>
    </xdr:to>
    <xdr:sp>
      <xdr:nvSpPr>
        <xdr:cNvPr id="122" name="TextBox 121"/>
        <xdr:cNvSpPr txBox="1"/>
      </xdr:nvSpPr>
      <xdr:spPr>
        <a:xfrm>
          <a:off x="5137150" y="11680190"/>
          <a:ext cx="2552065" cy="3168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a:t>(RYAN KUSUMA PRADANA)</a:t>
          </a:r>
          <a:endParaRPr lang="en-US" sz="1400"/>
        </a:p>
      </xdr:txBody>
    </xdr:sp>
    <xdr:clientData/>
  </xdr:twoCellAnchor>
  <xdr:twoCellAnchor>
    <xdr:from>
      <xdr:col>3</xdr:col>
      <xdr:colOff>607219</xdr:colOff>
      <xdr:row>46</xdr:row>
      <xdr:rowOff>11906</xdr:rowOff>
    </xdr:from>
    <xdr:to>
      <xdr:col>5</xdr:col>
      <xdr:colOff>263164</xdr:colOff>
      <xdr:row>47</xdr:row>
      <xdr:rowOff>72150</xdr:rowOff>
    </xdr:to>
    <xdr:sp>
      <xdr:nvSpPr>
        <xdr:cNvPr id="123" name="TextBox 122"/>
        <xdr:cNvSpPr txBox="1"/>
      </xdr:nvSpPr>
      <xdr:spPr>
        <a:xfrm>
          <a:off x="1491615" y="10025380"/>
          <a:ext cx="3513455" cy="25717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ctr"/>
          <a:r>
            <a:rPr lang="en-US" sz="1400" b="1">
              <a:solidFill>
                <a:schemeClr val="dk1"/>
              </a:solidFill>
              <a:effectLst/>
              <a:latin typeface="+mn-lt"/>
              <a:ea typeface="+mn-ea"/>
              <a:cs typeface="+mn-cs"/>
            </a:rPr>
            <a:t>MANAGER BAGIAN</a:t>
          </a:r>
          <a:r>
            <a:rPr lang="en-US" sz="1400" b="1" baseline="0">
              <a:solidFill>
                <a:schemeClr val="dk1"/>
              </a:solidFill>
              <a:effectLst/>
              <a:latin typeface="+mn-lt"/>
              <a:ea typeface="+mn-ea"/>
              <a:cs typeface="+mn-cs"/>
            </a:rPr>
            <a:t> JARINGAN</a:t>
          </a:r>
          <a:endParaRPr lang="en-US" sz="1400" b="1">
            <a:solidFill>
              <a:schemeClr val="dk1"/>
            </a:solidFill>
            <a:effectLst/>
            <a:latin typeface="+mn-lt"/>
            <a:ea typeface="+mn-ea"/>
            <a:cs typeface="+mn-cs"/>
          </a:endParaRPr>
        </a:p>
        <a:p>
          <a:pPr algn="ctr"/>
          <a:endParaRPr lang="en-US" sz="1400">
            <a:effectLst/>
          </a:endParaRPr>
        </a:p>
      </xdr:txBody>
    </xdr:sp>
    <xdr:clientData/>
  </xdr:twoCellAnchor>
  <xdr:twoCellAnchor>
    <xdr:from>
      <xdr:col>2</xdr:col>
      <xdr:colOff>89647</xdr:colOff>
      <xdr:row>34</xdr:row>
      <xdr:rowOff>0</xdr:rowOff>
    </xdr:from>
    <xdr:to>
      <xdr:col>10</xdr:col>
      <xdr:colOff>963707</xdr:colOff>
      <xdr:row>43</xdr:row>
      <xdr:rowOff>66675</xdr:rowOff>
    </xdr:to>
    <xdr:sp>
      <xdr:nvSpPr>
        <xdr:cNvPr id="124" name="TextBox 123"/>
        <xdr:cNvSpPr txBox="1"/>
      </xdr:nvSpPr>
      <xdr:spPr>
        <a:xfrm>
          <a:off x="547370" y="7613650"/>
          <a:ext cx="9939020" cy="183832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wrap="square" rtlCol="0" anchor="t"/>
        <a:lstStyle/>
        <a:p>
          <a:pPr algn="l"/>
          <a:r>
            <a:rPr lang="en-US" sz="1400" b="1"/>
            <a:t>Data Aset UP3 Demak sesuai SE 060 (yang kami laporkan di ftp://10.4.1.14/2021/UID/BIDANG</a:t>
          </a:r>
          <a:r>
            <a:rPr lang="en-US" sz="1400" b="1" baseline="0"/>
            <a:t> </a:t>
          </a:r>
          <a:r>
            <a:rPr lang="en-US" sz="1400" b="1"/>
            <a:t>DISTRIBUSI/RPOPSD/LAPORAN</a:t>
          </a:r>
          <a:r>
            <a:rPr lang="en-US" sz="1400" b="1" baseline="0"/>
            <a:t> </a:t>
          </a:r>
          <a:r>
            <a:rPr lang="en-US" sz="1400" b="1"/>
            <a:t>ASET</a:t>
          </a:r>
          <a:r>
            <a:rPr lang="en-US" sz="1400" b="1" baseline="0"/>
            <a:t> </a:t>
          </a:r>
          <a:r>
            <a:rPr lang="en-US" sz="1400" b="1"/>
            <a:t>DISTRIBUSI</a:t>
          </a:r>
          <a:r>
            <a:rPr lang="en-US" sz="1400" b="1" baseline="0"/>
            <a:t> </a:t>
          </a:r>
          <a:r>
            <a:rPr lang="en-US" sz="1400" b="1"/>
            <a:t>(LAD)</a:t>
          </a:r>
          <a:endParaRPr lang="en-US" sz="1400" b="1"/>
        </a:p>
        <a:p>
          <a:pPr algn="l"/>
          <a:r>
            <a:rPr lang="en-US" sz="1400" b="1"/>
            <a:t>Kami sampaikan bahwa data Laporan Aset UP3 Demak sudah selesai diverifikasi dan kami nyatakan sudah SESUAI dan DAPAT DIPERTANGGUNGJAWABKAN sebagai Laporan ke UID JTY, dan Kami siap setiap saat untuk menindaklanjuti apabila dibutuhkan justifikasi terkait  jumlah Aset yang berkurang atau bertambah untuk Keperluan perusahaan atau Manajemen. </a:t>
          </a:r>
          <a:endParaRPr lang="en-US" sz="1400" b="1"/>
        </a:p>
        <a:p>
          <a:pPr algn="l"/>
          <a:endParaRPr lang="en-US" sz="1400" b="1"/>
        </a:p>
        <a:p>
          <a:pPr algn="l"/>
          <a:r>
            <a:rPr lang="en-US" sz="1400" b="1"/>
            <a:t>Demikian hasil verifikasi aset untuk UP3 Demak, untuk dapat dipergunakan dengan baik. </a:t>
          </a:r>
          <a:endParaRPr lang="en-US" sz="1400" b="1"/>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Startup" Target="lambaro.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Lk200312-02-03-04.xls"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GRAFIK GANGGUAN PENYULANG  200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Users\jokohadiwidayat\Documents\POPSD\REKAP%20DATA%20PRK%202014\RAPAT%20POKJA%20AO\SEMARANG%2017-18%20FEBRUARI%202009\BK-DHU-04\BEBAN-88-8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Piop\KHUSUS%20PIOPP\Documents%20and%20Settings\User\My%20Documents\PINJAM%20BUKU.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backup\BAHRI-BARU\THN-2008\LAP%20BUL\MEI'08\MEI'08%20nanda\BAHRI-BARU\TUGAS%20OP%20&amp;%20KIT\PIOP\2006\Desember\Logsheet%20Desember.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Jantho"/>
      <sheetName val="Jantho"/>
      <sheetName val="GInc.Lmb"/>
      <sheetName val="Setting"/>
      <sheetName val="DInc.Lmb"/>
      <sheetName val="GExp.Lmb"/>
      <sheetName val="Chart2"/>
      <sheetName val="Sheet2"/>
      <sheetName val="DExp.Lmb"/>
      <sheetName val="FORMULA HSS 2016"/>
      <sheetName val="MAT"/>
      <sheetName val="JS"/>
      <sheetName val="BP"/>
      <sheetName val="BK"/>
      <sheetName val="SKUTM1"/>
      <sheetName val="DC"/>
      <sheetName val="CA1"/>
      <sheetName val="SA1"/>
      <sheetName val="CB1"/>
      <sheetName val="SB1"/>
      <sheetName val="CC1"/>
      <sheetName val="SC1"/>
      <sheetName val="M3-16_1"/>
      <sheetName val="P12_1"/>
      <sheetName val="F1"/>
      <sheetName val="E1"/>
      <sheetName val="M1"/>
      <sheetName val="JTR1"/>
      <sheetName val="TRF1"/>
      <sheetName val="SR_APP1"/>
      <sheetName val="APP TM"/>
      <sheetName val="CA"/>
      <sheetName val="SA"/>
      <sheetName val="CB"/>
      <sheetName val="SB"/>
      <sheetName val="CC"/>
      <sheetName val="SC"/>
      <sheetName val="M3-16"/>
      <sheetName val="DC1"/>
      <sheetName val="SKUTM"/>
      <sheetName val="M5-24"/>
      <sheetName val="P12"/>
      <sheetName val="F"/>
      <sheetName val="E"/>
      <sheetName val="M"/>
      <sheetName val="JTR"/>
      <sheetName val="TRF"/>
      <sheetName val="SR_APP"/>
      <sheetName val="AMR"/>
      <sheetName val="LC"/>
      <sheetName val="RAB"/>
      <sheetName val="OKTOBER 2017"/>
      <sheetName val="NO. PRK"/>
      <sheetName val="lambaro"/>
      <sheetName val="INISIATIF STRATEGIS"/>
      <sheetName val="GInc_Lmb"/>
      <sheetName val="DInc_Lmb"/>
      <sheetName val="GExp_Lmb"/>
      <sheetName val="DExp_Lmb"/>
      <sheetName val="FORMULA_HSS_2016"/>
      <sheetName val="APP_TM"/>
      <sheetName val="Rekap"/>
      <sheetName val="PROGRAM"/>
      <sheetName val="LOKASI"/>
      <sheetName val="DB"/>
      <sheetName val="prod03"/>
      <sheetName val="TDL"/>
      <sheetName val="HARGA SATUAN"/>
      <sheetName val="PkRp"/>
      <sheetName val="graf2"/>
      <sheetName val="PUNCAK-89"/>
      <sheetName val="Rekap PMG."/>
      <sheetName val="C"/>
      <sheetName val="JSꣀߗ_x000f_[lambaro.xls]BP⿁_x000f_["/>
      <sheetName val="JS_x005f_x0000__x005f_x0000_ꣀߗ_x005f_x000f_[lamba"/>
      <sheetName val="x"/>
      <sheetName val="Bank Data"/>
      <sheetName val="NRCPTK01"/>
      <sheetName val="NORMALISASI"/>
      <sheetName val="JS_x005f_x0000__x005f_x0000_ꣀߗ_x005f_x000f__lamba"/>
      <sheetName val="DATA BASE"/>
      <sheetName val="JSꣀߗ_x000f__lambaro.xls_BP⿁_x000f__"/>
      <sheetName val="Uraian"/>
      <sheetName val="rkap2008"/>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PkRp"/>
      <sheetName val="PkVal"/>
      <sheetName val="PkJtRp"/>
      <sheetName val="PkJtVal"/>
      <sheetName val="ByDkpRp"/>
      <sheetName val="ByDkpVal"/>
      <sheetName val="ByDkpJtRp"/>
      <sheetName val="ByDkpJtVal"/>
      <sheetName val="ByPinjRp"/>
      <sheetName val="ByPinjVal"/>
      <sheetName val="Asumsi"/>
      <sheetName val="NERACA DAYA"/>
      <sheetName val="M"/>
      <sheetName val="C"/>
      <sheetName val="TRNS-C1"/>
      <sheetName val="DJBB PNYL"/>
      <sheetName val="Chart gang BOGOR"/>
      <sheetName val="MESIN_KIT"/>
      <sheetName val="B.P-C.P 2006"/>
      <sheetName val="HARGA SATUAN"/>
      <sheetName val="Kode"/>
      <sheetName val="DJBB_PNYL"/>
      <sheetName val="Chart_gang_BOGOR"/>
      <sheetName val="NERACA_DAYA"/>
      <sheetName val="B_P-C_P_2006"/>
      <sheetName val="Data"/>
      <sheetName val="Resource_Plan_(2)"/>
      <sheetName val="Kontrol"/>
      <sheetName val="Cover"/>
      <sheetName val="LabaRugi"/>
      <sheetName val="GABLUARJAWA1_(2)"/>
      <sheetName val="Kamus"/>
      <sheetName val="R-SM-KIN"/>
      <sheetName val="List"/>
      <sheetName val="FORM REN RUTIN KIT"/>
      <sheetName val="Layout-UNIT1"/>
      <sheetName val="Location"/>
      <sheetName val="Submission Form"/>
      <sheetName val="Produksi"/>
      <sheetName val="BRUT0-1"/>
      <sheetName val="Lk200312-02-03-04"/>
      <sheetName val="Prod.Harian"/>
      <sheetName val="REKAP"/>
      <sheetName val="Usia"/>
      <sheetName val="ca"/>
      <sheetName val="PERIODIK"/>
      <sheetName val="pddk"/>
      <sheetName val="UshDeb00"/>
      <sheetName val="W-NAD"/>
      <sheetName val="M-PEG"/>
      <sheetName val="Sudah Berjalan"/>
      <sheetName val="Wil-2"/>
      <sheetName val="tabel JHT"/>
      <sheetName val="NRCPTK01"/>
      <sheetName val="L-rok"/>
      <sheetName val="sk17-76-78"/>
      <sheetName val="Listrik Mati 05"/>
      <sheetName val="Listrik Mati 06"/>
      <sheetName val="Tabel Kode"/>
      <sheetName val="Da AN BRAT TWR"/>
      <sheetName val="THN-7"/>
      <sheetName val="Code"/>
      <sheetName val="trenprod2001"/>
      <sheetName val="Kin1TH"/>
      <sheetName val="Res142001"/>
      <sheetName val="GrafikProd"/>
      <sheetName val="Kin3BLN"/>
      <sheetName val="Kin1BLN"/>
      <sheetName val="Kin2TH"/>
      <sheetName val="Kin2BLN"/>
      <sheetName val="L-PENGUS-24.00"/>
      <sheetName val="KINERJA"/>
      <sheetName val="Eval.bln.Okt'15"/>
      <sheetName val="ROH PBS"/>
      <sheetName val="PBS"/>
      <sheetName val="ROH JAM 07-14"/>
      <sheetName val="JLK"/>
      <sheetName val="ROH JAM 15-21"/>
      <sheetName val="ROH JAM 00-06"/>
      <sheetName val="TIMO"/>
      <sheetName val="GRG"/>
      <sheetName val="KTG"/>
      <sheetName val="WDL"/>
      <sheetName val="PJKL"/>
      <sheetName val="KDO"/>
      <sheetName val="KLB"/>
      <sheetName val="SMPR"/>
      <sheetName val="SDRJ"/>
      <sheetName val="WNG"/>
      <sheetName val="Input T&amp;R Prod"/>
      <sheetName val="Twr (15)"/>
      <sheetName val="Instalasi"/>
      <sheetName val="ACUAN"/>
      <sheetName val="GABLUARJAWA1 (2)"/>
      <sheetName val="Form-B-R1"/>
      <sheetName val="THN-6"/>
      <sheetName val="WAN"/>
      <sheetName val="tabel-JHT"/>
      <sheetName val="INLAND FACTOR DISTANCE"/>
      <sheetName val="Uraian"/>
      <sheetName val="Catatan"/>
      <sheetName val="TID1_Old"/>
      <sheetName val="FORM A1_A2  Tangerang"/>
      <sheetName val="FORM A1_A2  Gambir"/>
      <sheetName val="FORM A1_A2  Kebayoran"/>
      <sheetName val="FORM A1_A2  Kramatjati"/>
      <sheetName val="FORM A1_A2 KD"/>
      <sheetName val="Basket 6"/>
      <sheetName val="Trunking"/>
      <sheetName val="L_23"/>
      <sheetName val="ANALISA"/>
      <sheetName val="AN-MAJOR"/>
      <sheetName val="DivVI"/>
      <sheetName val="bahan"/>
      <sheetName val="Pareto_SKR#2"/>
      <sheetName val="Pareto_SKR#3"/>
      <sheetName val="Kuantitas &amp; Harga"/>
      <sheetName val="D-2"/>
      <sheetName val="Sheet3"/>
      <sheetName val="Sheet6"/>
      <sheetName val="Jenis Pelatihan"/>
      <sheetName val="prod03"/>
      <sheetName val="Sheet5"/>
      <sheetName val="scada 2001"/>
      <sheetName val="A"/>
      <sheetName val="KUMULATIP"/>
      <sheetName val="F-1"/>
      <sheetName val="MENU"/>
      <sheetName val="PARAMETER"/>
      <sheetName val="analis"/>
      <sheetName val="DGGKIT+ Derating"/>
      <sheetName val="WORKPLAN GROWS R KARANGNUNGGAL"/>
      <sheetName val="KMS-DIS5"/>
      <sheetName val="TRANS"/>
      <sheetName val="PTG"/>
      <sheetName val="Daftar"/>
      <sheetName val="MST"/>
      <sheetName val="B"/>
      <sheetName val="FLI - Sec.1"/>
      <sheetName val="Transfer"/>
      <sheetName val="SewaBeli"/>
      <sheetName val="Harga BBM Indonesia"/>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GenlistHI"/>
      <sheetName val="Electrical "/>
      <sheetName val="SCADA ENG"/>
      <sheetName val="Supervisory Control System"/>
      <sheetName val="NERACA_DAYA1"/>
      <sheetName val="DJBB_PNYL1"/>
      <sheetName val="Chart_gang_BOGOR1"/>
      <sheetName val="B_P-C_P_20061"/>
      <sheetName val="HARGA_SATUAN"/>
      <sheetName val="FORM_REN_RUTIN_KIT"/>
      <sheetName val="Submission_Form"/>
      <sheetName val="Prod_Harian"/>
      <sheetName val="Sudah_Berjalan"/>
      <sheetName val="tabel_JHT"/>
      <sheetName val="Listrik_Mati_05"/>
      <sheetName val="Listrik_Mati_06"/>
      <sheetName val="Tabel_Kode"/>
      <sheetName val="L-PENGUS-24_00"/>
      <sheetName val="Eval_bln_Okt'15"/>
      <sheetName val="ROH_PBS"/>
      <sheetName val="ROH_JAM_07-14"/>
      <sheetName val="ROH_JAM_15-21"/>
      <sheetName val="ROH_JAM_00-06"/>
      <sheetName val="Input_T&amp;R_Prod"/>
      <sheetName val="Da_AN_BRAT_TWR"/>
      <sheetName val="Twr_(15)"/>
      <sheetName val="GABLUARJAWA1_(2)1"/>
      <sheetName val="INLAND_FACTOR_DISTANCE"/>
      <sheetName val="FORM_A1_A2__Tangerang"/>
      <sheetName val="FORM_A1_A2__Gambir"/>
      <sheetName val="FORM_A1_A2__Kebayoran"/>
      <sheetName val="FORM_A1_A2__Kramatjati"/>
      <sheetName val="FORM_A1_A2_KD"/>
      <sheetName val="Basket_6"/>
      <sheetName val="Kuantitas_&amp;_Harga"/>
      <sheetName val="scada_2001"/>
      <sheetName val="Jenis_Pelatihan"/>
      <sheetName val="Sheet1"/>
      <sheetName val="REK-PEG"/>
      <sheetName val="CMK"/>
      <sheetName val="JTM"/>
      <sheetName val="TUL III-09"/>
      <sheetName val="REFERENSI"/>
      <sheetName val="Sch-5"/>
      <sheetName val="FailureMode_PLTU"/>
      <sheetName val="FailureMode_PLTG"/>
      <sheetName val="Resume"/>
      <sheetName val="DATA-BASE SUTT"/>
      <sheetName val="analhps Pasng"/>
      <sheetName val="REF"/>
      <sheetName val="TAHAP 5"/>
      <sheetName val="PUNCAK-89"/>
      <sheetName val="DivVII"/>
      <sheetName val="DAFGED"/>
      <sheetName val="Beltra  (7)"/>
      <sheetName val="Peralatan"/>
      <sheetName val="Basic Price"/>
      <sheetName val="NP-7"/>
      <sheetName val="HSLAIN-LAIN"/>
      <sheetName val="Master Edit"/>
      <sheetName val="graf2"/>
      <sheetName val="AC"/>
      <sheetName val="Pareto_SKR#4"/>
      <sheetName val="Div2"/>
      <sheetName val="Div3"/>
      <sheetName val="2008"/>
      <sheetName val="Summary"/>
      <sheetName val="RAB"/>
      <sheetName val="rekmodiPtk (MAP)"/>
      <sheetName val="FUNGSI"/>
      <sheetName val="W1"/>
      <sheetName val="FDR"/>
      <sheetName val="RATE TENAGA KERJA"/>
      <sheetName val="PANDUAN"/>
      <sheetName val="HIDE"/>
      <sheetName val="DExp.Lmb"/>
      <sheetName val="HPE"/>
      <sheetName val="Peralatan (2)"/>
      <sheetName val="se006t"/>
      <sheetName val="beban"/>
      <sheetName val="FORM-B"/>
      <sheetName val="SAA"/>
      <sheetName val="A1 pri123"/>
      <sheetName val="A1 PRY"/>
      <sheetName val="ACUANBARU"/>
      <sheetName val="Assumptions (2)"/>
      <sheetName val="Prog Desc"/>
      <sheetName val="Grafik Wil"/>
      <sheetName val="Bipeg-U(12D2)"/>
      <sheetName val="Daftar Harga"/>
      <sheetName val="Kuantitas"/>
      <sheetName val="CashFlow"/>
      <sheetName val="HARDIBLD"/>
      <sheetName val="gvl"/>
      <sheetName val="bbtest2"/>
      <sheetName val="LKVL-CK-HT-GD1"/>
      <sheetName val="TONG HOP VL-NC"/>
      <sheetName val="chitiet"/>
      <sheetName val="TONGKE3p "/>
      <sheetName val="TH VL, NC, DDHT Thanhphuoc"/>
      <sheetName val="#REF"/>
      <sheetName val="DONGIA"/>
      <sheetName val="DON GIA"/>
      <sheetName val="DG"/>
      <sheetName val="TNHCHINH"/>
      <sheetName val="CHITIET VL-NC"/>
      <sheetName val="Tiepdia"/>
      <sheetName val="TDTKP"/>
      <sheetName val="VCV-BE-TONG"/>
      <sheetName val="UPAH DAN BAHAN"/>
      <sheetName val="chitimc"/>
      <sheetName val="dongia (2)"/>
      <sheetName val="giathanh1"/>
      <sheetName val="THPDMoi  (2)"/>
      <sheetName val="gtrinh"/>
      <sheetName val="phuluc1"/>
      <sheetName val="lam-moi"/>
      <sheetName val="thao-go"/>
      <sheetName val="TONGKE-HT"/>
      <sheetName val="dtxl"/>
      <sheetName val="t-h HA THE"/>
      <sheetName val="CHITIET VL-NC-TT -1p"/>
      <sheetName val="TONG HOP VL-NC TT"/>
      <sheetName val="TH XL"/>
      <sheetName val="VC"/>
      <sheetName val="CHITIET VL-NC-TT-3p"/>
      <sheetName val="TDTKP1"/>
      <sheetName val="KPVC-BD "/>
      <sheetName val="4.2-BPP"/>
      <sheetName val="4.3-HargaJual"/>
      <sheetName val="bayar_per_02082018"/>
      <sheetName val="Calc Inst"/>
      <sheetName val="AHS-JTR"/>
      <sheetName val="Sect-1a"/>
      <sheetName val="Cover_sheet"/>
      <sheetName val="2"/>
      <sheetName val="1"/>
      <sheetName val="master rab"/>
      <sheetName val="TRIP TRAFO APR"/>
      <sheetName val="METER"/>
      <sheetName val="HAR APR"/>
      <sheetName val="GRAFIK"/>
      <sheetName val="Perm. Test"/>
      <sheetName val="sept"/>
      <sheetName val="Vendor UJH"/>
      <sheetName val="02"/>
      <sheetName val="06"/>
      <sheetName val="66"/>
      <sheetName val="Beli"/>
      <sheetName val="Sewa"/>
      <sheetName val="BBkr"/>
      <sheetName val="NerSubsis"/>
      <sheetName val="Jual"/>
      <sheetName val="Prod2"/>
      <sheetName val="RKAP"/>
      <sheetName val="kCal"/>
      <sheetName val="DKH"/>
      <sheetName val="AGREGAT"/>
      <sheetName val="A.Div10"/>
      <sheetName val="A.Div3"/>
      <sheetName val="A.Div 2"/>
      <sheetName val="A.Div 4"/>
      <sheetName val="A.Div5"/>
      <sheetName val="A.Div7"/>
      <sheetName val="CiMaPlbStd"/>
      <sheetName val="Balance Sheet"/>
      <sheetName val="Income Statement"/>
      <sheetName val="db"/>
      <sheetName val="MC_Qty"/>
      <sheetName val="FORM BQ TL PRATU 4cct"/>
      <sheetName val="RAB GI"/>
      <sheetName val="GAB"/>
      <sheetName val="SATPAM"/>
      <sheetName val="matr aux"/>
      <sheetName val="matr engine"/>
      <sheetName val="jasa rehab"/>
      <sheetName val="jasa pondasi"/>
      <sheetName val="jasa rekon material"/>
      <sheetName val="DGGKIT+_Derating"/>
      <sheetName val="WORKPLAN_GROWS_R_KARANGNUNGGAL"/>
      <sheetName val="FLI_-_Sec_1"/>
      <sheetName val="TUL_III-09"/>
      <sheetName val="RAP"/>
      <sheetName val="Ref Additional Payment"/>
      <sheetName val="vendor"/>
      <sheetName val="Sheet2"/>
      <sheetName val="total"/>
      <sheetName val="form KD"/>
      <sheetName val="VM OKT"/>
      <sheetName val="SPK GABUNG"/>
      <sheetName val="SPB"/>
      <sheetName val="SPJ"/>
      <sheetName val="JASA AI"/>
      <sheetName val="JASA AO"/>
      <sheetName val="BARANG AI"/>
      <sheetName val="BARANG AO"/>
      <sheetName val="NPWP"/>
      <sheetName val="Sheet4"/>
      <sheetName val="SPB BELUM KEMBALI"/>
      <sheetName val="SISA KUOTA KHS JASA"/>
      <sheetName val="Sheet7"/>
      <sheetName val="JAN"/>
      <sheetName val="BOQ"/>
      <sheetName val="4-Basic Price"/>
      <sheetName val="5-ALAT(1)"/>
      <sheetName val="PENYEBAB"/>
      <sheetName val="Mobilisasi"/>
      <sheetName val="E7"/>
      <sheetName val="L-R"/>
      <sheetName val="K_TAM_SPK032"/>
      <sheetName val="12.REFERENSI"/>
      <sheetName val="A u g"/>
      <sheetName val="O c t"/>
      <sheetName val="A p r"/>
      <sheetName val="M a y"/>
      <sheetName val="S e p"/>
      <sheetName val="00 received in 01"/>
      <sheetName val="F e b"/>
      <sheetName val="Per GL J a n"/>
      <sheetName val="J u n"/>
      <sheetName val="M a r"/>
      <sheetName val="J u l"/>
      <sheetName val="Keterangan"/>
      <sheetName val="LAIN2"/>
      <sheetName val="KONS BID P&amp;N"/>
      <sheetName val="UP II DUMAI"/>
      <sheetName val="KP.DIT.HULU"/>
      <sheetName val="UP VI BALONGAN"/>
      <sheetName val="KPC"/>
      <sheetName val="PRABUMULIH"/>
      <sheetName val="UP 1 BRANDAN"/>
      <sheetName val="UP V BALIKPAPAN"/>
      <sheetName val="OPSEN"/>
      <sheetName val="SIBAYAK"/>
      <sheetName val="DIT HILIR"/>
      <sheetName val="KAMOJANG"/>
      <sheetName val="UP IV CILACAP"/>
      <sheetName val="UP III PLAJU"/>
      <sheetName val="SORONG"/>
      <sheetName val="KONS DIT HULU"/>
      <sheetName val="RANTAU"/>
      <sheetName val="JAMBI"/>
      <sheetName val="KR.AMPEL"/>
      <sheetName val="CEPU"/>
      <sheetName val="SANGATA-BUNYU"/>
      <sheetName val="UP VII KASIM"/>
      <sheetName val="KONS BID P"/>
      <sheetName val="FJ per BLN"/>
      <sheetName val="DC REAL PER TW"/>
      <sheetName val="Cover1"/>
      <sheetName val="mu"/>
      <sheetName val="DAF-1"/>
      <sheetName val="Pt"/>
      <sheetName val="F1771-2"/>
      <sheetName val="LABA RUGI"/>
      <sheetName val="Assumptions"/>
      <sheetName val="Construction Period Costs"/>
      <sheetName val="Plant Characteristics"/>
      <sheetName val="GGN_PENY_FEB2009 &gt; 5"/>
      <sheetName val="NERACA_DAYA2"/>
      <sheetName val="DJBB_PNYL2"/>
      <sheetName val="Chart_gang_BOGOR2"/>
      <sheetName val="B_P-C_P_20062"/>
      <sheetName val="HARGA_SATUAN1"/>
      <sheetName val="FORM_REN_RUTIN_KIT1"/>
      <sheetName val="Submission_Form1"/>
      <sheetName val="Prod_Harian1"/>
      <sheetName val="Sudah_Berjalan1"/>
      <sheetName val="tabel_JHT1"/>
      <sheetName val="Listrik_Mati_051"/>
      <sheetName val="Listrik_Mati_061"/>
      <sheetName val="Tabel_Kode1"/>
      <sheetName val="Da_AN_BRAT_TWR1"/>
      <sheetName val="L-PENGUS-24_001"/>
      <sheetName val="Eval_bln_Okt'151"/>
      <sheetName val="ROH_PBS1"/>
      <sheetName val="ROH_JAM_07-141"/>
      <sheetName val="ROH_JAM_15-211"/>
      <sheetName val="ROH_JAM_00-061"/>
      <sheetName val="Input_T&amp;R_Prod1"/>
      <sheetName val="Twr_(15)1"/>
      <sheetName val="GABLUARJAWA1_(2)2"/>
      <sheetName val="WORKPLAN_GROWS_R_KARANGNUNGGAL1"/>
      <sheetName val="INLAND_FACTOR_DISTANCE1"/>
      <sheetName val="FORM_A1_A2__Tangerang1"/>
      <sheetName val="FORM_A1_A2__Gambir1"/>
      <sheetName val="FORM_A1_A2__Kebayoran1"/>
      <sheetName val="FORM_A1_A2__Kramatjati1"/>
      <sheetName val="FORM_A1_A2_KD1"/>
      <sheetName val="Basket_61"/>
      <sheetName val="Kuantitas_&amp;_Harga1"/>
      <sheetName val="scada_20011"/>
      <sheetName val="Jenis_Pelatihan1"/>
      <sheetName val="DGGKIT+_Derating1"/>
      <sheetName val="FLI_-_Sec_11"/>
      <sheetName val="Harga_BBM_Indonesia"/>
      <sheetName val="Inv_KITLUR_SUMBAGUT"/>
      <sheetName val="Inv_KITLUR_SUMBAGSEL"/>
      <sheetName val="Electrical_"/>
      <sheetName val="SCADA_ENG"/>
      <sheetName val="Supervisory_Control_System"/>
      <sheetName val="BIODATA"/>
      <sheetName val="KARYAWAN"/>
      <sheetName val="database"/>
      <sheetName val="master"/>
      <sheetName val="masteradm"/>
      <sheetName val="master_fln"/>
      <sheetName val="master_opt"/>
      <sheetName val="master_pgd"/>
      <sheetName val="master_pmd"/>
      <sheetName val="master_pmd_new"/>
      <sheetName val="ATTB-AKTV"/>
      <sheetName val="hal 14b"/>
      <sheetName val="REKAP KINERJA"/>
      <sheetName val="summary-1"/>
      <sheetName val="Dasar Pemadaman"/>
      <sheetName val="COP"/>
      <sheetName val="HPP"/>
      <sheetName val="kumpulan"/>
      <sheetName val="Basic"/>
      <sheetName val="Alat"/>
      <sheetName val="STRUKTUR"/>
      <sheetName val="SCH2"/>
      <sheetName val="laporan pemakaian blangko"/>
      <sheetName val="terbilang"/>
      <sheetName val="H.BAHAN"/>
      <sheetName val="DATA ACUAN"/>
      <sheetName val="Agregat Halus &amp; Kasar"/>
      <sheetName val=""/>
      <sheetName val="H MAT"/>
      <sheetName val="Analisa 600"/>
      <sheetName val="uts"/>
      <sheetName val="TITIK KOORDINAT 1"/>
      <sheetName val="TRAFO 2"/>
      <sheetName val="FJ KSKT"/>
      <sheetName val="FJ KSKT EMIN"/>
      <sheetName val="FJ per BLN EMIN"/>
      <sheetName val="ASSET SE-060"/>
      <sheetName val="DATA LF"/>
      <sheetName val="KWH E MIN"/>
      <sheetName val="HITUNG LF TR,TRFO,SR"/>
      <sheetName val="KONDUKTOR"/>
      <sheetName val="GARDU"/>
      <sheetName val="TRAFO"/>
      <sheetName val="APP CAWANG"/>
      <sheetName val="Pk"/>
      <sheetName val="FAS"/>
      <sheetName val="BA_Rapen"/>
      <sheetName val="GI"/>
      <sheetName val="LOAD2010"/>
      <sheetName val="Preventif"/>
      <sheetName val="Jenis Pemeliharaan"/>
      <sheetName val="Kode User"/>
      <sheetName val="RekapLEP"/>
      <sheetName val="Project Data"/>
      <sheetName val="Confidential PAS HMI"/>
      <sheetName val="P-SA"/>
      <sheetName val="CH"/>
      <sheetName val="10"/>
      <sheetName val="Kpg"/>
      <sheetName val="Pry"/>
      <sheetName val="Gab.Cab"/>
      <sheetName val="blk"/>
      <sheetName val="Krn"/>
      <sheetName val="Ksg"/>
      <sheetName val="skm"/>
      <sheetName val="UPpry"/>
      <sheetName val="Pbn"/>
      <sheetName val="Spt"/>
      <sheetName val="target"/>
      <sheetName val="LOGRESUME"/>
      <sheetName val="List of Inventory"/>
      <sheetName val="JAN09"/>
      <sheetName val="BHN"/>
      <sheetName val="DFTR GARDIST"/>
      <sheetName val="HARGA"/>
      <sheetName val="SATUAN"/>
      <sheetName val="61005"/>
      <sheetName val="61007"/>
      <sheetName val="MAP"/>
      <sheetName val="H.Dasar"/>
      <sheetName val="Currency Rate"/>
      <sheetName val="SEX"/>
      <sheetName val="LISDES"/>
      <sheetName val="PRK"/>
      <sheetName val="Hg.Sat"/>
      <sheetName val="ATRIBUT"/>
      <sheetName val="JSO"/>
      <sheetName val="APBN"/>
      <sheetName val="JARAK TEMPUH PERGESERAN TRAFO"/>
      <sheetName val="Lembar1"/>
      <sheetName val="Lembar2"/>
      <sheetName val="JARAK PEMBONGKARAN &amp; RELOKASI N"/>
      <sheetName val="DAFTAR PEKERJAAN PONDASI &amp; PEMA"/>
      <sheetName val="DAFTAR PENGADAAN PEMASANGAN NCT"/>
      <sheetName val="WO"/>
      <sheetName val="DKM Jasa"/>
      <sheetName val="RAB Jasa"/>
      <sheetName val="DKM Konsumabel"/>
      <sheetName val="RAB Mat Konsumabel"/>
      <sheetName val="RAB Mat Utama"/>
      <sheetName val="DKM Mat. Utama"/>
      <sheetName val="Analisa Material Utama"/>
      <sheetName val="HPE Jasa"/>
      <sheetName val="Tentative "/>
      <sheetName val="SPEK TEKNIS (2)"/>
      <sheetName val="KWH"/>
      <sheetName val="Material"/>
      <sheetName val="Section 2 MastlisteRev02"/>
      <sheetName val="TAP"/>
      <sheetName val="Overview"/>
      <sheetName val="NO"/>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sheetData sheetId="405"/>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sheetData sheetId="476"/>
      <sheetData sheetId="477"/>
      <sheetData sheetId="478"/>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sheetData sheetId="490"/>
      <sheetData sheetId="491"/>
      <sheetData sheetId="492"/>
      <sheetData sheetId="493"/>
      <sheetData sheetId="494"/>
      <sheetData sheetId="495"/>
      <sheetData sheetId="496"/>
      <sheetData sheetId="497"/>
      <sheetData sheetId="498"/>
      <sheetData sheetId="499"/>
      <sheetData sheetId="500"/>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sheetData sheetId="528"/>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硸硸湡敧"/>
      <sheetName val="graf2"/>
      <sheetName val="PENYEBAB GANGGUAN"/>
      <sheetName val="WIL"/>
      <sheetName val="GAB"/>
      <sheetName val="Section Gangguan"/>
      <sheetName val="MAT"/>
      <sheetName val="JS"/>
      <sheetName val="PkRp"/>
      <sheetName val="PUNCAK-89"/>
      <sheetName val="INISIATIF STRATEGIS"/>
      <sheetName val="DExp.Lmb"/>
      <sheetName val="GRAFIK GANGGUAN PENYULANG  2001"/>
      <sheetName val="LAMP"/>
      <sheetName val="GInc.Lmb"/>
      <sheetName val="Setting"/>
      <sheetName val="GJantho"/>
      <sheetName val="x"/>
      <sheetName val="FORM-B"/>
      <sheetName val="prod03"/>
      <sheetName val="aruskas"/>
      <sheetName val="bakup1"/>
      <sheetName val="PAL"/>
      <sheetName val="PPJ"/>
      <sheetName val="PPN"/>
      <sheetName val="TAGSUS"/>
      <sheetName val="MATERAI"/>
      <sheetName val="BAK"/>
      <sheetName val="SMS"/>
      <sheetName val="UMTL"/>
      <sheetName val="GABUNGAN"/>
      <sheetName val="CMK"/>
      <sheetName val="GrafikProd"/>
      <sheetName val="REFERENSI"/>
      <sheetName val="H MAT"/>
      <sheetName val="HARGA SATUAN"/>
      <sheetName val="ca"/>
      <sheetName val="NO. PRK"/>
      <sheetName val="AHS - Personel"/>
      <sheetName val="AHS - Non Personel"/>
      <sheetName val="KEBIJAKAN PB-PD"/>
      <sheetName val="WAN"/>
      <sheetName val="TRNS-C1"/>
      <sheetName val="chemcal"/>
      <sheetName val="CashFlow"/>
      <sheetName val="E7"/>
      <sheetName val="REKAP"/>
      <sheetName val="Dasar Pemadaman"/>
      <sheetName val="Inv_MALUKU"/>
      <sheetName val="Inv_NAD"/>
      <sheetName val="Inv_SUMUT"/>
      <sheetName val="Inv_RIAU"/>
      <sheetName val="Inv_SUMBAR"/>
      <sheetName val="Inv_S2JB"/>
      <sheetName val="Inv_LAMPUNG"/>
      <sheetName val="Inv_KITLUR SUMBAGUT"/>
      <sheetName val="Inv_KITLUR SUMBAGSEL"/>
      <sheetName val="Inv_KALBAR"/>
      <sheetName val="Inv_SULUTENGGO"/>
      <sheetName val="Inv_SULSELRA"/>
      <sheetName val="Inv_NTB"/>
      <sheetName val="Inv_KALTIM"/>
      <sheetName val="Inv_KALSELTENG"/>
      <sheetName val="Parameter"/>
      <sheetName val="DivVII"/>
      <sheetName val="DFTR GARDIST"/>
      <sheetName val="ANALISA"/>
      <sheetName val="NRCPTK01"/>
      <sheetName val="Sheet1"/>
      <sheetName val="Cover"/>
      <sheetName val="Sheet3"/>
      <sheetName val="MENU"/>
      <sheetName val="Hal-1"/>
      <sheetName val="INPBA"/>
      <sheetName val="THN-7"/>
      <sheetName val="C"/>
      <sheetName val="M"/>
      <sheetName val="Analisa Struktur Data"/>
      <sheetName val="SAA"/>
      <sheetName val="MAIN"/>
      <sheetName val="DAFGED"/>
      <sheetName val="Kpg"/>
      <sheetName val="Usulan"/>
      <sheetName val="TRANS"/>
      <sheetName val="FAS"/>
      <sheetName val="見積伺"/>
      <sheetName val="RINCIAN HARGA MATERIAL"/>
      <sheetName val="AHS-JTR"/>
      <sheetName val="Uraian"/>
      <sheetName val="rkap2008"/>
      <sheetName val="Penjualan"/>
      <sheetName val="ProdSendiri"/>
      <sheetName val="PS&amp;Susut TL"/>
      <sheetName val="SewaBeli"/>
      <sheetName val="Transfer"/>
      <sheetName val="Listing"/>
      <sheetName val="Koordinat"/>
      <sheetName val="AHSP"/>
      <sheetName val="HB"/>
      <sheetName val="HSA"/>
      <sheetName val="C.10"/>
      <sheetName val="C.12"/>
      <sheetName val="C.14"/>
      <sheetName val="C.16"/>
      <sheetName val="C.19"/>
      <sheetName val="C.21"/>
      <sheetName val="C.23"/>
      <sheetName val="C.25"/>
      <sheetName val="C.7"/>
      <sheetName val="C.9"/>
      <sheetName val="Sheet8"/>
      <sheetName val="Mobilisasi-pnw"/>
      <sheetName val="W-NAD"/>
      <sheetName val="Sheet6"/>
      <sheetName val="DeVIASI"/>
      <sheetName val="KoMposisi"/>
      <sheetName val="Twr (15)"/>
      <sheetName val="RAB"/>
      <sheetName val="Bahan"/>
      <sheetName val="Analis"/>
      <sheetName val="L_23"/>
      <sheetName val="UPDATE 25 JANUARI 2007"/>
      <sheetName val="Kuantitas &amp; Harga"/>
      <sheetName val="Assumptions (2)"/>
      <sheetName val="AN-MAJOR"/>
      <sheetName val="CiMaPlbStd"/>
      <sheetName val="THN-6"/>
      <sheetName val="Data"/>
      <sheetName val="Submission Form"/>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BEBAN-88"/>
      <sheetName val="PUNCAK-89"/>
      <sheetName val="L_23"/>
      <sheetName val="graf2"/>
      <sheetName val="DETAIL USULAN"/>
      <sheetName val="RAB"/>
      <sheetName val="C"/>
      <sheetName val="M"/>
      <sheetName val="ca"/>
      <sheetName val="PkRp"/>
      <sheetName val="PROGRAM"/>
    </sheetNames>
    <sheetDataSet>
      <sheetData sheetId="0"/>
      <sheetData sheetId="1"/>
      <sheetData sheetId="2" refreshError="1"/>
      <sheetData sheetId="3" refreshError="1"/>
      <sheetData sheetId="4" refreshError="1"/>
      <sheetData sheetId="5" refreshError="1"/>
      <sheetData sheetId="6"/>
      <sheetData sheetId="7"/>
      <sheetData sheetId="8" refreshError="1"/>
      <sheetData sheetId="9" refreshError="1"/>
      <sheetData sheetId="10"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buku"/>
      <sheetName val="sewa"/>
      <sheetName val="Sheet3"/>
      <sheetName val="Sheet4"/>
      <sheetName val="TUG.4 SOLAR"/>
    </sheetNames>
    <sheetDataSet>
      <sheetData sheetId="0" refreshError="1"/>
      <sheetData sheetId="1" refreshError="1"/>
      <sheetData sheetId="2" refreshError="1"/>
      <sheetData sheetId="3" refreshError="1"/>
      <sheetData sheetId="4"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pageSetUpPr fitToPage="1"/>
  </sheetPr>
  <dimension ref="C1:W54"/>
  <sheetViews>
    <sheetView showGridLines="0" view="pageBreakPreview" zoomScaleNormal="85"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9.10909090909091" style="1"/>
    <col min="13" max="13" width="18" style="1" customWidth="1"/>
    <col min="14" max="14" width="13.8909090909091" style="1" customWidth="1"/>
    <col min="15" max="15" width="17.1090909090909" style="1" customWidth="1"/>
    <col min="16" max="16" width="18.4454545454545" style="1" customWidth="1"/>
    <col min="17" max="17" width="13.8909090909091" style="1" customWidth="1"/>
    <col min="18" max="18" width="13.3363636363636" style="1" customWidth="1"/>
    <col min="19" max="19" width="12.6636363636364" style="1" customWidth="1"/>
    <col min="20" max="20" width="13.3363636363636" style="1" customWidth="1"/>
    <col min="21" max="16384" width="9.10909090909091" style="1"/>
  </cols>
  <sheetData>
    <row r="1" spans="3:13">
      <c r="C1" s="3" t="s">
        <v>0</v>
      </c>
      <c r="D1" s="4" t="s">
        <v>1</v>
      </c>
      <c r="M1" s="1">
        <v>2</v>
      </c>
    </row>
    <row r="2" spans="3:4">
      <c r="C2" s="3"/>
      <c r="D2" s="4" t="s">
        <v>2</v>
      </c>
    </row>
    <row r="3" spans="3:4">
      <c r="C3" s="3"/>
      <c r="D3" s="4"/>
    </row>
    <row r="4" spans="3:4">
      <c r="C4" s="3"/>
      <c r="D4" s="3"/>
    </row>
    <row r="5" ht="18.5" spans="3:11">
      <c r="C5" s="5" t="s">
        <v>3</v>
      </c>
      <c r="D5" s="5"/>
      <c r="E5" s="5"/>
      <c r="F5" s="5"/>
      <c r="G5" s="5"/>
      <c r="H5" s="5"/>
      <c r="I5" s="5"/>
      <c r="J5" s="5"/>
      <c r="K5" s="5"/>
    </row>
    <row r="6" ht="18.5" spans="3:11">
      <c r="C6" s="5" t="s">
        <v>4</v>
      </c>
      <c r="D6" s="5"/>
      <c r="E6" s="5"/>
      <c r="F6" s="5"/>
      <c r="G6" s="5"/>
      <c r="H6" s="5"/>
      <c r="I6" s="5"/>
      <c r="J6" s="5"/>
      <c r="K6" s="5"/>
    </row>
    <row r="9" ht="16.25" spans="3:3">
      <c r="C9" s="6" t="s">
        <v>5</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65">
        <v>679.17523</v>
      </c>
      <c r="F11" s="70">
        <v>641.571</v>
      </c>
      <c r="G11" s="12">
        <v>1834</v>
      </c>
      <c r="H11" s="12">
        <v>105540</v>
      </c>
      <c r="I11" s="65">
        <v>6354.269</v>
      </c>
      <c r="J11" s="71">
        <v>11485</v>
      </c>
      <c r="K11" s="72">
        <v>12494</v>
      </c>
    </row>
    <row r="12" spans="3:11">
      <c r="C12" s="10">
        <v>2</v>
      </c>
      <c r="D12" s="11" t="s">
        <v>16</v>
      </c>
      <c r="E12" s="65">
        <v>1068.7807</v>
      </c>
      <c r="F12" s="65">
        <v>1018.479</v>
      </c>
      <c r="G12" s="12">
        <v>1988</v>
      </c>
      <c r="H12" s="12">
        <v>93905</v>
      </c>
      <c r="I12" s="70">
        <v>5354.026</v>
      </c>
      <c r="J12" s="71">
        <v>12379</v>
      </c>
      <c r="K12" s="73">
        <v>10013</v>
      </c>
    </row>
    <row r="13" spans="3:11">
      <c r="C13" s="10">
        <v>3</v>
      </c>
      <c r="D13" s="11" t="s">
        <v>17</v>
      </c>
      <c r="E13" s="65">
        <v>728.842</v>
      </c>
      <c r="F13" s="65">
        <v>492.1155</v>
      </c>
      <c r="G13" s="12">
        <v>1677</v>
      </c>
      <c r="H13" s="12">
        <v>85705</v>
      </c>
      <c r="I13" s="65">
        <v>4709.62</v>
      </c>
      <c r="J13" s="71">
        <v>9988</v>
      </c>
      <c r="K13" s="73">
        <v>5999</v>
      </c>
    </row>
    <row r="14" ht="16.25" spans="3:11">
      <c r="C14" s="62">
        <v>4</v>
      </c>
      <c r="D14" s="56" t="s">
        <v>18</v>
      </c>
      <c r="E14" s="65">
        <v>372.889</v>
      </c>
      <c r="F14" s="65">
        <v>421.351375</v>
      </c>
      <c r="G14" s="12">
        <v>1316</v>
      </c>
      <c r="H14" s="12">
        <v>52635</v>
      </c>
      <c r="I14" s="65">
        <v>5198.87</v>
      </c>
      <c r="J14" s="71">
        <v>8641</v>
      </c>
      <c r="K14" s="74">
        <v>3679</v>
      </c>
    </row>
    <row r="15" ht="17" spans="3:11">
      <c r="C15" s="15" t="s">
        <v>19</v>
      </c>
      <c r="D15" s="16"/>
      <c r="E15" s="54">
        <f>SUM(E11:E14)</f>
        <v>2849.68693</v>
      </c>
      <c r="F15" s="54">
        <f t="shared" ref="F15:K15" si="0">SUM(F11:F14)</f>
        <v>2573.516875</v>
      </c>
      <c r="G15" s="19">
        <f t="shared" si="0"/>
        <v>6815</v>
      </c>
      <c r="H15" s="19">
        <f t="shared" si="0"/>
        <v>337785</v>
      </c>
      <c r="I15" s="54">
        <f t="shared" si="0"/>
        <v>21616.785</v>
      </c>
      <c r="J15" s="53">
        <f t="shared" si="0"/>
        <v>42493</v>
      </c>
      <c r="K15" s="75">
        <f t="shared" si="0"/>
        <v>32185</v>
      </c>
    </row>
    <row r="18" ht="16.25" spans="3:3">
      <c r="C18" s="6" t="s">
        <v>20</v>
      </c>
    </row>
    <row r="19" ht="36" customHeight="1" spans="3:20">
      <c r="C19" s="7" t="s">
        <v>6</v>
      </c>
      <c r="D19" s="8" t="s">
        <v>7</v>
      </c>
      <c r="E19" s="9" t="s">
        <v>8</v>
      </c>
      <c r="F19" s="9" t="s">
        <v>9</v>
      </c>
      <c r="G19" s="9" t="s">
        <v>10</v>
      </c>
      <c r="H19" s="9" t="s">
        <v>11</v>
      </c>
      <c r="I19" s="9" t="s">
        <v>12</v>
      </c>
      <c r="J19" s="9" t="s">
        <v>13</v>
      </c>
      <c r="K19" s="36" t="s">
        <v>14</v>
      </c>
      <c r="N19" s="9" t="s">
        <v>8</v>
      </c>
      <c r="O19" s="9" t="s">
        <v>9</v>
      </c>
      <c r="P19" s="9" t="s">
        <v>10</v>
      </c>
      <c r="Q19" s="9" t="s">
        <v>11</v>
      </c>
      <c r="R19" s="9" t="s">
        <v>12</v>
      </c>
      <c r="S19" s="9" t="s">
        <v>13</v>
      </c>
      <c r="T19" s="36" t="s">
        <v>14</v>
      </c>
    </row>
    <row r="20" ht="16.25" spans="3:20">
      <c r="C20" s="10">
        <v>1</v>
      </c>
      <c r="D20" s="11" t="s">
        <v>15</v>
      </c>
      <c r="E20" s="63">
        <v>679.47523</v>
      </c>
      <c r="F20" s="66">
        <v>641.821</v>
      </c>
      <c r="G20" s="23">
        <v>1834</v>
      </c>
      <c r="H20" s="23">
        <v>105540</v>
      </c>
      <c r="I20" s="63">
        <v>6364.394</v>
      </c>
      <c r="J20" s="63">
        <v>11486</v>
      </c>
      <c r="K20" s="69">
        <v>12497</v>
      </c>
      <c r="M20" s="76"/>
      <c r="N20" s="77"/>
      <c r="O20" s="78"/>
      <c r="S20" s="79"/>
      <c r="T20" s="80"/>
    </row>
    <row r="21" spans="3:20">
      <c r="C21" s="10">
        <v>2</v>
      </c>
      <c r="D21" s="11" t="s">
        <v>16</v>
      </c>
      <c r="E21" s="63">
        <v>1068.7807</v>
      </c>
      <c r="F21" s="67">
        <v>1018.479</v>
      </c>
      <c r="G21" s="23">
        <v>1986</v>
      </c>
      <c r="H21" s="23">
        <v>93830</v>
      </c>
      <c r="I21" s="63">
        <v>5362.466</v>
      </c>
      <c r="J21" s="63">
        <v>12379</v>
      </c>
      <c r="K21" s="69">
        <v>10013</v>
      </c>
      <c r="M21" s="76"/>
      <c r="N21" s="77"/>
      <c r="O21" s="78"/>
      <c r="S21" s="79"/>
      <c r="T21" s="80"/>
    </row>
    <row r="22" spans="3:20">
      <c r="C22" s="10">
        <v>3</v>
      </c>
      <c r="D22" s="11" t="s">
        <v>17</v>
      </c>
      <c r="E22" s="63">
        <v>728.842</v>
      </c>
      <c r="F22" s="67">
        <v>492.2369</v>
      </c>
      <c r="G22" s="23">
        <v>1678</v>
      </c>
      <c r="H22" s="23">
        <v>85905</v>
      </c>
      <c r="I22" s="63">
        <v>4716.68</v>
      </c>
      <c r="J22" s="63">
        <v>9988</v>
      </c>
      <c r="K22" s="69">
        <v>5999</v>
      </c>
      <c r="M22" s="76"/>
      <c r="N22" s="77"/>
      <c r="O22" s="78"/>
      <c r="S22" s="79"/>
      <c r="T22" s="80"/>
    </row>
    <row r="23" ht="16.25" spans="3:20">
      <c r="C23" s="55">
        <v>4</v>
      </c>
      <c r="D23" s="56" t="s">
        <v>18</v>
      </c>
      <c r="E23" s="63">
        <v>372.8887</v>
      </c>
      <c r="F23" s="68">
        <v>421.351375</v>
      </c>
      <c r="G23" s="23">
        <v>1316</v>
      </c>
      <c r="H23" s="23">
        <v>52635</v>
      </c>
      <c r="I23" s="63">
        <v>5198.87</v>
      </c>
      <c r="J23" s="63">
        <v>8641</v>
      </c>
      <c r="K23" s="69">
        <v>3679</v>
      </c>
      <c r="M23" s="76"/>
      <c r="N23" s="77"/>
      <c r="O23" s="78"/>
      <c r="S23" s="79"/>
      <c r="T23" s="80"/>
    </row>
    <row r="24" ht="17" spans="3:11">
      <c r="C24" s="15" t="s">
        <v>19</v>
      </c>
      <c r="D24" s="16"/>
      <c r="E24" s="54">
        <f>SUM(E20:E23)</f>
        <v>2849.98663</v>
      </c>
      <c r="F24" s="54">
        <f t="shared" ref="F24:K24" si="1">SUM(F20:F23)</f>
        <v>2573.888275</v>
      </c>
      <c r="G24" s="18">
        <f t="shared" si="1"/>
        <v>6814</v>
      </c>
      <c r="H24" s="18">
        <f t="shared" si="1"/>
        <v>337910</v>
      </c>
      <c r="I24" s="54">
        <f t="shared" si="1"/>
        <v>21642.41</v>
      </c>
      <c r="J24" s="18">
        <f t="shared" si="1"/>
        <v>42494</v>
      </c>
      <c r="K24" s="37">
        <f t="shared" si="1"/>
        <v>32188</v>
      </c>
    </row>
    <row r="27" ht="16.25" spans="3:3">
      <c r="C27" s="6" t="s">
        <v>21</v>
      </c>
    </row>
    <row r="28" ht="32.5" spans="3:11">
      <c r="C28" s="7" t="s">
        <v>6</v>
      </c>
      <c r="D28" s="8" t="s">
        <v>7</v>
      </c>
      <c r="E28" s="9" t="s">
        <v>8</v>
      </c>
      <c r="F28" s="9" t="s">
        <v>9</v>
      </c>
      <c r="G28" s="9" t="s">
        <v>10</v>
      </c>
      <c r="H28" s="9" t="s">
        <v>11</v>
      </c>
      <c r="I28" s="9" t="s">
        <v>12</v>
      </c>
      <c r="J28" s="9" t="s">
        <v>13</v>
      </c>
      <c r="K28" s="36" t="s">
        <v>14</v>
      </c>
    </row>
    <row r="29" ht="16.25" spans="3:23">
      <c r="C29" s="10">
        <f t="shared" ref="C29:D31" si="2">C11</f>
        <v>1</v>
      </c>
      <c r="D29" s="22" t="str">
        <f t="shared" si="2"/>
        <v>ULP Demak</v>
      </c>
      <c r="E29" s="63">
        <f t="shared" ref="E29:K33" si="3">E20-E11</f>
        <v>0.299999999999955</v>
      </c>
      <c r="F29" s="63">
        <f t="shared" si="3"/>
        <v>0.25</v>
      </c>
      <c r="G29" s="23">
        <f t="shared" si="3"/>
        <v>0</v>
      </c>
      <c r="H29" s="23">
        <f t="shared" si="3"/>
        <v>0</v>
      </c>
      <c r="I29" s="65">
        <f t="shared" si="3"/>
        <v>10.1250000000009</v>
      </c>
      <c r="J29" s="23">
        <f t="shared" si="3"/>
        <v>1</v>
      </c>
      <c r="K29" s="57">
        <f t="shared" si="3"/>
        <v>3</v>
      </c>
      <c r="M29" s="42"/>
      <c r="N29" s="42"/>
      <c r="O29" s="42"/>
      <c r="P29" s="42"/>
      <c r="Q29" s="42"/>
      <c r="R29" s="42"/>
      <c r="S29" s="42"/>
      <c r="T29" s="42"/>
      <c r="U29" s="42"/>
      <c r="V29" s="42"/>
      <c r="W29" s="42"/>
    </row>
    <row r="30" spans="3:23">
      <c r="C30" s="10">
        <f t="shared" si="2"/>
        <v>2</v>
      </c>
      <c r="D30" s="22" t="str">
        <f t="shared" si="2"/>
        <v>ULP Purwodadi</v>
      </c>
      <c r="E30" s="63">
        <f t="shared" si="3"/>
        <v>0</v>
      </c>
      <c r="F30" s="63">
        <f t="shared" si="3"/>
        <v>0</v>
      </c>
      <c r="G30" s="23">
        <f t="shared" si="3"/>
        <v>-2</v>
      </c>
      <c r="H30" s="23">
        <f t="shared" si="3"/>
        <v>-75</v>
      </c>
      <c r="I30" s="65">
        <f t="shared" si="3"/>
        <v>8.44000000000051</v>
      </c>
      <c r="J30" s="23">
        <f t="shared" si="3"/>
        <v>0</v>
      </c>
      <c r="K30" s="58">
        <f t="shared" si="3"/>
        <v>0</v>
      </c>
      <c r="L30" s="59"/>
      <c r="M30" s="42"/>
      <c r="N30" s="42"/>
      <c r="O30" s="42"/>
      <c r="P30" s="42"/>
      <c r="Q30" s="42"/>
      <c r="R30" s="42"/>
      <c r="S30" s="42"/>
      <c r="T30" s="42"/>
      <c r="U30" s="42"/>
      <c r="V30" s="42"/>
      <c r="W30" s="42"/>
    </row>
    <row r="31" spans="3:23">
      <c r="C31" s="10">
        <f t="shared" si="2"/>
        <v>3</v>
      </c>
      <c r="D31" s="22" t="str">
        <f t="shared" si="2"/>
        <v>ULP Tegowanu</v>
      </c>
      <c r="E31" s="63">
        <f t="shared" si="3"/>
        <v>0</v>
      </c>
      <c r="F31" s="63">
        <f t="shared" si="3"/>
        <v>0.121399999999937</v>
      </c>
      <c r="G31" s="23">
        <f t="shared" si="3"/>
        <v>1</v>
      </c>
      <c r="H31" s="23">
        <f t="shared" si="3"/>
        <v>200</v>
      </c>
      <c r="I31" s="65">
        <f t="shared" si="3"/>
        <v>7.0600000000004</v>
      </c>
      <c r="J31" s="23">
        <f t="shared" si="3"/>
        <v>0</v>
      </c>
      <c r="K31" s="60">
        <f t="shared" si="3"/>
        <v>0</v>
      </c>
      <c r="M31" s="42"/>
      <c r="N31" s="42"/>
      <c r="O31" s="42"/>
      <c r="P31" s="42"/>
      <c r="Q31" s="42"/>
      <c r="R31" s="42"/>
      <c r="S31" s="42"/>
      <c r="T31" s="42"/>
      <c r="U31" s="42"/>
      <c r="V31" s="42"/>
      <c r="W31" s="42"/>
    </row>
    <row r="32" ht="16.25" spans="3:23">
      <c r="C32" s="62">
        <v>4</v>
      </c>
      <c r="D32" s="25" t="s">
        <v>18</v>
      </c>
      <c r="E32" s="63">
        <f t="shared" si="3"/>
        <v>-0.000299999999981537</v>
      </c>
      <c r="F32" s="63">
        <f t="shared" si="3"/>
        <v>0</v>
      </c>
      <c r="G32" s="23">
        <f t="shared" si="3"/>
        <v>0</v>
      </c>
      <c r="H32" s="23">
        <f t="shared" si="3"/>
        <v>0</v>
      </c>
      <c r="I32" s="65">
        <f t="shared" si="3"/>
        <v>0</v>
      </c>
      <c r="J32" s="23">
        <f t="shared" si="3"/>
        <v>0</v>
      </c>
      <c r="K32" s="58">
        <f t="shared" si="3"/>
        <v>0</v>
      </c>
      <c r="L32" s="59"/>
      <c r="M32" s="42"/>
      <c r="N32" s="42"/>
      <c r="O32" s="42"/>
      <c r="P32" s="42"/>
      <c r="Q32" s="42"/>
      <c r="R32" s="42"/>
      <c r="S32" s="42"/>
      <c r="T32" s="42"/>
      <c r="U32" s="42"/>
      <c r="V32" s="42"/>
      <c r="W32" s="42"/>
    </row>
    <row r="33" ht="17" spans="3:16">
      <c r="C33" s="15"/>
      <c r="D33" s="16"/>
      <c r="E33" s="64">
        <f t="shared" si="3"/>
        <v>0.299699999999575</v>
      </c>
      <c r="F33" s="64">
        <f t="shared" si="3"/>
        <v>0.371399999999994</v>
      </c>
      <c r="G33" s="19">
        <f t="shared" si="3"/>
        <v>-1</v>
      </c>
      <c r="H33" s="19">
        <f t="shared" si="3"/>
        <v>125</v>
      </c>
      <c r="I33" s="54">
        <f t="shared" si="3"/>
        <v>25.6250000000073</v>
      </c>
      <c r="J33" s="18">
        <f t="shared" si="3"/>
        <v>1</v>
      </c>
      <c r="K33" s="61">
        <f t="shared" si="3"/>
        <v>3</v>
      </c>
      <c r="L33" s="59"/>
      <c r="P33" s="42"/>
    </row>
    <row r="34" ht="16.25" spans="8:16">
      <c r="H34" s="26"/>
      <c r="I34" s="26"/>
      <c r="P34" s="42"/>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22</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A13"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59</v>
      </c>
      <c r="D5" s="5"/>
      <c r="E5" s="5"/>
      <c r="F5" s="5"/>
      <c r="G5" s="5"/>
      <c r="H5" s="5"/>
      <c r="I5" s="5"/>
      <c r="J5" s="5"/>
      <c r="K5" s="5"/>
    </row>
    <row r="6" ht="18.5" spans="3:11">
      <c r="C6" s="5" t="s">
        <v>47</v>
      </c>
      <c r="D6" s="5"/>
      <c r="E6" s="5"/>
      <c r="F6" s="5"/>
      <c r="G6" s="5"/>
      <c r="H6" s="5"/>
      <c r="I6" s="5"/>
      <c r="J6" s="5"/>
      <c r="K6" s="5"/>
    </row>
    <row r="9" ht="16.25" spans="3:3">
      <c r="C9" s="6" t="s">
        <v>56</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683.12623</v>
      </c>
      <c r="F11" s="45">
        <v>643.846</v>
      </c>
      <c r="G11" s="23">
        <v>1857</v>
      </c>
      <c r="H11" s="23">
        <v>108350</v>
      </c>
      <c r="I11" s="49">
        <v>6447.829</v>
      </c>
      <c r="J11" s="23">
        <v>11554</v>
      </c>
      <c r="K11" s="43">
        <v>12514</v>
      </c>
    </row>
    <row r="12" spans="3:11">
      <c r="C12" s="10">
        <v>2</v>
      </c>
      <c r="D12" s="11" t="s">
        <v>16</v>
      </c>
      <c r="E12" s="12">
        <v>1069.2267</v>
      </c>
      <c r="F12" s="46">
        <v>1021.267</v>
      </c>
      <c r="G12" s="23">
        <v>1992</v>
      </c>
      <c r="H12" s="23">
        <v>94565</v>
      </c>
      <c r="I12" s="51">
        <v>5423.422</v>
      </c>
      <c r="J12" s="23">
        <v>12398</v>
      </c>
      <c r="K12" s="43">
        <v>10034</v>
      </c>
    </row>
    <row r="13" spans="3:11">
      <c r="C13" s="10">
        <v>3</v>
      </c>
      <c r="D13" s="11" t="s">
        <v>17</v>
      </c>
      <c r="E13" s="12">
        <v>729.467</v>
      </c>
      <c r="F13" s="46">
        <v>493.5269</v>
      </c>
      <c r="G13" s="23">
        <v>1684</v>
      </c>
      <c r="H13" s="23">
        <v>86655</v>
      </c>
      <c r="I13" s="49">
        <v>4770.935</v>
      </c>
      <c r="J13" s="23">
        <v>9999</v>
      </c>
      <c r="K13" s="43">
        <v>6012</v>
      </c>
    </row>
    <row r="14" ht="16.25" spans="3:11">
      <c r="C14" s="13">
        <v>4</v>
      </c>
      <c r="D14" s="14" t="s">
        <v>18</v>
      </c>
      <c r="E14" s="12">
        <v>372.889</v>
      </c>
      <c r="F14" s="47">
        <v>422.456</v>
      </c>
      <c r="G14" s="23">
        <v>1321</v>
      </c>
      <c r="H14" s="23">
        <v>52910</v>
      </c>
      <c r="I14" s="49">
        <v>5245.087</v>
      </c>
      <c r="J14" s="23">
        <v>8642</v>
      </c>
      <c r="K14" s="43">
        <v>3679</v>
      </c>
    </row>
    <row r="15" ht="17" spans="3:11">
      <c r="C15" s="15" t="s">
        <v>19</v>
      </c>
      <c r="D15" s="16"/>
      <c r="E15" s="19">
        <f>SUM(E11:E14)</f>
        <v>2854.70893</v>
      </c>
      <c r="F15" s="19">
        <f t="shared" ref="F15:J15" si="0">SUM(F11:F14)</f>
        <v>2581.0959</v>
      </c>
      <c r="G15" s="18">
        <f t="shared" si="0"/>
        <v>6854</v>
      </c>
      <c r="H15" s="18">
        <f t="shared" si="0"/>
        <v>342480</v>
      </c>
      <c r="I15" s="19">
        <f t="shared" si="0"/>
        <v>21887.273</v>
      </c>
      <c r="J15" s="18">
        <f t="shared" si="0"/>
        <v>42593</v>
      </c>
      <c r="K15" s="37">
        <f t="shared" ref="K15" si="1">SUM(K11:K14)</f>
        <v>32239</v>
      </c>
    </row>
    <row r="18" ht="16.25" spans="3:3">
      <c r="C18" s="6" t="s">
        <v>60</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683.44623</v>
      </c>
      <c r="F20" s="45">
        <v>644.701</v>
      </c>
      <c r="G20" s="23">
        <v>1859</v>
      </c>
      <c r="H20" s="23">
        <v>108635</v>
      </c>
      <c r="I20" s="49">
        <v>6456.759</v>
      </c>
      <c r="J20" s="23">
        <v>11561</v>
      </c>
      <c r="K20" s="43">
        <v>12520</v>
      </c>
    </row>
    <row r="21" spans="3:11">
      <c r="C21" s="10">
        <v>2</v>
      </c>
      <c r="D21" s="11" t="s">
        <v>16</v>
      </c>
      <c r="E21" s="12">
        <v>1069.2267</v>
      </c>
      <c r="F21" s="46">
        <v>1021.714</v>
      </c>
      <c r="G21" s="23">
        <v>1993</v>
      </c>
      <c r="H21" s="23">
        <v>94615</v>
      </c>
      <c r="I21" s="51">
        <v>5432.182</v>
      </c>
      <c r="J21" s="23">
        <v>12398</v>
      </c>
      <c r="K21" s="43">
        <v>10041</v>
      </c>
    </row>
    <row r="22" spans="3:11">
      <c r="C22" s="10">
        <v>3</v>
      </c>
      <c r="D22" s="11" t="s">
        <v>17</v>
      </c>
      <c r="E22" s="12">
        <v>730.627</v>
      </c>
      <c r="F22" s="46">
        <v>494.3369</v>
      </c>
      <c r="G22" s="23">
        <v>1689</v>
      </c>
      <c r="H22" s="23">
        <v>86905</v>
      </c>
      <c r="I22" s="49">
        <v>4780.335</v>
      </c>
      <c r="J22" s="23">
        <v>10005</v>
      </c>
      <c r="K22" s="43">
        <v>6026</v>
      </c>
    </row>
    <row r="23" ht="16.25" spans="3:11">
      <c r="C23" s="13">
        <v>4</v>
      </c>
      <c r="D23" s="14" t="s">
        <v>18</v>
      </c>
      <c r="E23" s="12">
        <v>372.889</v>
      </c>
      <c r="F23" s="47">
        <v>422.591</v>
      </c>
      <c r="G23" s="23">
        <v>1324</v>
      </c>
      <c r="H23" s="23">
        <v>53060</v>
      </c>
      <c r="I23" s="49">
        <v>5248.767</v>
      </c>
      <c r="J23" s="23">
        <v>8642</v>
      </c>
      <c r="K23" s="43">
        <v>3681</v>
      </c>
    </row>
    <row r="24" ht="17" spans="3:11">
      <c r="C24" s="15" t="s">
        <v>19</v>
      </c>
      <c r="D24" s="16"/>
      <c r="E24" s="19">
        <f>SUM(E20:E23)</f>
        <v>2856.18893</v>
      </c>
      <c r="F24" s="19">
        <f t="shared" ref="F24:K24" si="2">SUM(F20:F23)</f>
        <v>2583.3429</v>
      </c>
      <c r="G24" s="18">
        <f t="shared" si="2"/>
        <v>6865</v>
      </c>
      <c r="H24" s="18">
        <f t="shared" si="2"/>
        <v>343215</v>
      </c>
      <c r="I24" s="19">
        <f t="shared" si="2"/>
        <v>21918.043</v>
      </c>
      <c r="J24" s="18">
        <f t="shared" si="2"/>
        <v>42606</v>
      </c>
      <c r="K24" s="37">
        <f t="shared" si="2"/>
        <v>32268</v>
      </c>
    </row>
    <row r="27" ht="16.25" spans="3:3">
      <c r="C27" s="6" t="s">
        <v>61</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12">
        <f t="shared" ref="E29:K33" si="4">E20-E11</f>
        <v>0.319999999999936</v>
      </c>
      <c r="F29" s="12">
        <f t="shared" si="4"/>
        <v>0.854999999999905</v>
      </c>
      <c r="G29" s="23">
        <f t="shared" si="4"/>
        <v>2</v>
      </c>
      <c r="H29" s="23">
        <f t="shared" si="4"/>
        <v>285</v>
      </c>
      <c r="I29" s="24">
        <f t="shared" si="4"/>
        <v>8.93000000000029</v>
      </c>
      <c r="J29" s="23">
        <f t="shared" si="4"/>
        <v>7</v>
      </c>
      <c r="K29" s="41">
        <f t="shared" si="4"/>
        <v>6</v>
      </c>
      <c r="M29" s="42"/>
      <c r="N29" s="42"/>
      <c r="O29" s="42"/>
    </row>
    <row r="30" spans="3:15">
      <c r="C30" s="10">
        <f t="shared" si="3"/>
        <v>2</v>
      </c>
      <c r="D30" s="11" t="s">
        <v>16</v>
      </c>
      <c r="E30" s="12">
        <f t="shared" si="4"/>
        <v>0</v>
      </c>
      <c r="F30" s="12">
        <f t="shared" si="4"/>
        <v>0.447000000000003</v>
      </c>
      <c r="G30" s="23">
        <f t="shared" si="4"/>
        <v>1</v>
      </c>
      <c r="H30" s="23">
        <f t="shared" si="4"/>
        <v>50</v>
      </c>
      <c r="I30" s="24">
        <f t="shared" si="4"/>
        <v>8.76000000000022</v>
      </c>
      <c r="J30" s="23">
        <f t="shared" si="4"/>
        <v>0</v>
      </c>
      <c r="K30" s="43">
        <f t="shared" si="4"/>
        <v>7</v>
      </c>
      <c r="M30" s="42"/>
      <c r="N30" s="42"/>
      <c r="O30" s="42"/>
    </row>
    <row r="31" spans="3:15">
      <c r="C31" s="10">
        <f t="shared" si="3"/>
        <v>3</v>
      </c>
      <c r="D31" s="11" t="s">
        <v>17</v>
      </c>
      <c r="E31" s="12">
        <f t="shared" si="4"/>
        <v>1.15999999999997</v>
      </c>
      <c r="F31" s="12">
        <f t="shared" si="4"/>
        <v>0.810000000000002</v>
      </c>
      <c r="G31" s="23">
        <f t="shared" si="4"/>
        <v>5</v>
      </c>
      <c r="H31" s="23">
        <f t="shared" si="4"/>
        <v>250</v>
      </c>
      <c r="I31" s="24">
        <f t="shared" si="4"/>
        <v>9.40000000000055</v>
      </c>
      <c r="J31" s="23">
        <f t="shared" si="4"/>
        <v>6</v>
      </c>
      <c r="K31" s="43">
        <f t="shared" si="4"/>
        <v>14</v>
      </c>
      <c r="M31" s="42"/>
      <c r="N31" s="42"/>
      <c r="O31" s="42"/>
    </row>
    <row r="32" ht="16.25" spans="3:15">
      <c r="C32" s="13">
        <v>4</v>
      </c>
      <c r="D32" s="25" t="s">
        <v>18</v>
      </c>
      <c r="E32" s="12">
        <f t="shared" si="4"/>
        <v>0</v>
      </c>
      <c r="F32" s="12">
        <f t="shared" si="4"/>
        <v>0.134999999999991</v>
      </c>
      <c r="G32" s="23">
        <f t="shared" si="4"/>
        <v>3</v>
      </c>
      <c r="H32" s="23">
        <f t="shared" si="4"/>
        <v>150</v>
      </c>
      <c r="I32" s="24">
        <f t="shared" si="4"/>
        <v>3.68000000000029</v>
      </c>
      <c r="J32" s="23">
        <f t="shared" si="4"/>
        <v>0</v>
      </c>
      <c r="K32" s="43">
        <f t="shared" si="4"/>
        <v>2</v>
      </c>
      <c r="M32" s="42"/>
      <c r="N32" s="42"/>
      <c r="O32" s="42"/>
    </row>
    <row r="33" ht="17" spans="3:11">
      <c r="C33" s="15"/>
      <c r="D33" s="16"/>
      <c r="E33" s="17">
        <f t="shared" si="4"/>
        <v>1.48000000000002</v>
      </c>
      <c r="F33" s="17">
        <f t="shared" si="4"/>
        <v>2.24699999999984</v>
      </c>
      <c r="G33" s="53">
        <f t="shared" si="4"/>
        <v>11</v>
      </c>
      <c r="H33" s="53">
        <f t="shared" si="4"/>
        <v>735</v>
      </c>
      <c r="I33" s="19">
        <f t="shared" si="4"/>
        <v>30.7699999999968</v>
      </c>
      <c r="J33" s="18">
        <f t="shared" si="4"/>
        <v>13</v>
      </c>
      <c r="K33" s="37">
        <f t="shared" si="4"/>
        <v>29</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62</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A22"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63</v>
      </c>
      <c r="D5" s="5"/>
      <c r="E5" s="5"/>
      <c r="F5" s="5"/>
      <c r="G5" s="5"/>
      <c r="H5" s="5"/>
      <c r="I5" s="5"/>
      <c r="J5" s="5"/>
      <c r="K5" s="5"/>
    </row>
    <row r="6" ht="18.5" spans="3:11">
      <c r="C6" s="5" t="s">
        <v>47</v>
      </c>
      <c r="D6" s="5"/>
      <c r="E6" s="5"/>
      <c r="F6" s="5"/>
      <c r="G6" s="5"/>
      <c r="H6" s="5"/>
      <c r="I6" s="5"/>
      <c r="J6" s="5"/>
      <c r="K6" s="5"/>
    </row>
    <row r="9" ht="16.25" spans="3:3">
      <c r="C9" s="6" t="s">
        <v>60</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683.44623</v>
      </c>
      <c r="F11" s="45">
        <v>644.701</v>
      </c>
      <c r="G11" s="23">
        <v>1859</v>
      </c>
      <c r="H11" s="23">
        <v>108635</v>
      </c>
      <c r="I11" s="49">
        <v>6456.759</v>
      </c>
      <c r="J11" s="23">
        <v>11561</v>
      </c>
      <c r="K11" s="43">
        <v>12520</v>
      </c>
    </row>
    <row r="12" spans="3:11">
      <c r="C12" s="10">
        <v>2</v>
      </c>
      <c r="D12" s="11" t="s">
        <v>16</v>
      </c>
      <c r="E12" s="12">
        <v>1069.2267</v>
      </c>
      <c r="F12" s="46">
        <v>1021.714</v>
      </c>
      <c r="G12" s="23">
        <v>1993</v>
      </c>
      <c r="H12" s="23">
        <v>94615</v>
      </c>
      <c r="I12" s="51">
        <v>5432.182</v>
      </c>
      <c r="J12" s="23">
        <v>12398</v>
      </c>
      <c r="K12" s="43">
        <v>10041</v>
      </c>
    </row>
    <row r="13" spans="3:11">
      <c r="C13" s="10">
        <v>3</v>
      </c>
      <c r="D13" s="11" t="s">
        <v>17</v>
      </c>
      <c r="E13" s="12">
        <v>730.627</v>
      </c>
      <c r="F13" s="46">
        <v>494.3369</v>
      </c>
      <c r="G13" s="23">
        <v>1689</v>
      </c>
      <c r="H13" s="23">
        <v>86905</v>
      </c>
      <c r="I13" s="49">
        <v>4780.335</v>
      </c>
      <c r="J13" s="23">
        <v>10005</v>
      </c>
      <c r="K13" s="43">
        <v>6026</v>
      </c>
    </row>
    <row r="14" ht="16.25" spans="3:11">
      <c r="C14" s="13">
        <v>4</v>
      </c>
      <c r="D14" s="14" t="s">
        <v>18</v>
      </c>
      <c r="E14" s="12">
        <v>372.889</v>
      </c>
      <c r="F14" s="47">
        <v>422.591</v>
      </c>
      <c r="G14" s="23">
        <v>1324</v>
      </c>
      <c r="H14" s="23">
        <v>53060</v>
      </c>
      <c r="I14" s="49">
        <v>5248.767</v>
      </c>
      <c r="J14" s="23">
        <v>8642</v>
      </c>
      <c r="K14" s="43">
        <v>3681</v>
      </c>
    </row>
    <row r="15" ht="17" spans="3:11">
      <c r="C15" s="15" t="s">
        <v>19</v>
      </c>
      <c r="D15" s="16"/>
      <c r="E15" s="19">
        <v>2856.18893</v>
      </c>
      <c r="F15" s="19">
        <v>2583.3429</v>
      </c>
      <c r="G15" s="18">
        <v>6865</v>
      </c>
      <c r="H15" s="18">
        <v>343215</v>
      </c>
      <c r="I15" s="19">
        <v>21918.043</v>
      </c>
      <c r="J15" s="18">
        <v>42606</v>
      </c>
      <c r="K15" s="37">
        <v>32268</v>
      </c>
    </row>
    <row r="18" ht="16.25" spans="3:3">
      <c r="C18" s="6" t="s">
        <v>64</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683.69623</v>
      </c>
      <c r="F20" s="45">
        <v>645.051</v>
      </c>
      <c r="G20" s="23">
        <v>1864</v>
      </c>
      <c r="H20" s="23">
        <v>109060</v>
      </c>
      <c r="I20" s="49">
        <v>6464.559</v>
      </c>
      <c r="J20" s="23">
        <v>11569</v>
      </c>
      <c r="K20" s="43">
        <v>12525.05</v>
      </c>
    </row>
    <row r="21" spans="3:11">
      <c r="C21" s="10">
        <v>2</v>
      </c>
      <c r="D21" s="11" t="s">
        <v>16</v>
      </c>
      <c r="E21" s="12">
        <v>1070.9267</v>
      </c>
      <c r="F21" s="46">
        <v>1022.875</v>
      </c>
      <c r="G21" s="23">
        <v>1995</v>
      </c>
      <c r="H21" s="23">
        <v>94715</v>
      </c>
      <c r="I21" s="51">
        <v>5444.082</v>
      </c>
      <c r="J21" s="23">
        <v>12413</v>
      </c>
      <c r="K21" s="43">
        <v>10041</v>
      </c>
    </row>
    <row r="22" spans="3:11">
      <c r="C22" s="10">
        <v>3</v>
      </c>
      <c r="D22" s="11" t="s">
        <v>17</v>
      </c>
      <c r="E22" s="12">
        <v>730.627</v>
      </c>
      <c r="F22" s="46">
        <v>494.4219</v>
      </c>
      <c r="G22" s="23">
        <v>1693</v>
      </c>
      <c r="H22" s="23">
        <v>87155</v>
      </c>
      <c r="I22" s="49">
        <v>4801.655</v>
      </c>
      <c r="J22" s="23">
        <v>10005</v>
      </c>
      <c r="K22" s="43">
        <v>6028</v>
      </c>
    </row>
    <row r="23" ht="16.25" spans="3:11">
      <c r="C23" s="13">
        <v>4</v>
      </c>
      <c r="D23" s="14" t="s">
        <v>18</v>
      </c>
      <c r="E23" s="12">
        <v>372.9387</v>
      </c>
      <c r="F23" s="47">
        <v>422.861</v>
      </c>
      <c r="G23" s="23">
        <v>1326</v>
      </c>
      <c r="H23" s="23">
        <v>53160</v>
      </c>
      <c r="I23" s="49">
        <v>5254.987</v>
      </c>
      <c r="J23" s="23">
        <v>8643</v>
      </c>
      <c r="K23" s="43">
        <v>3683</v>
      </c>
    </row>
    <row r="24" ht="17" spans="3:11">
      <c r="C24" s="15" t="s">
        <v>19</v>
      </c>
      <c r="D24" s="16"/>
      <c r="E24" s="19">
        <f>SUM(E20:E23)</f>
        <v>2858.18863</v>
      </c>
      <c r="F24" s="19">
        <f t="shared" ref="F24:K24" si="0">SUM(F20:F23)</f>
        <v>2585.2089</v>
      </c>
      <c r="G24" s="18">
        <f t="shared" si="0"/>
        <v>6878</v>
      </c>
      <c r="H24" s="18">
        <f t="shared" si="0"/>
        <v>344090</v>
      </c>
      <c r="I24" s="19">
        <f t="shared" si="0"/>
        <v>21965.283</v>
      </c>
      <c r="J24" s="18">
        <f t="shared" si="0"/>
        <v>42630</v>
      </c>
      <c r="K24" s="37">
        <f t="shared" si="0"/>
        <v>32277.05</v>
      </c>
    </row>
    <row r="27" ht="16.25" spans="3:3">
      <c r="C27" s="6" t="s">
        <v>65</v>
      </c>
    </row>
    <row r="28" ht="32.5" spans="3:11">
      <c r="C28" s="7" t="s">
        <v>6</v>
      </c>
      <c r="D28" s="8" t="s">
        <v>7</v>
      </c>
      <c r="E28" s="9" t="s">
        <v>8</v>
      </c>
      <c r="F28" s="9" t="s">
        <v>9</v>
      </c>
      <c r="G28" s="9" t="s">
        <v>10</v>
      </c>
      <c r="H28" s="9" t="s">
        <v>11</v>
      </c>
      <c r="I28" s="9" t="s">
        <v>12</v>
      </c>
      <c r="J28" s="9" t="s">
        <v>13</v>
      </c>
      <c r="K28" s="36" t="s">
        <v>14</v>
      </c>
    </row>
    <row r="29" ht="16.25" spans="3:15">
      <c r="C29" s="10">
        <f t="shared" ref="C29:D31" si="1">C11</f>
        <v>1</v>
      </c>
      <c r="D29" s="22" t="str">
        <f t="shared" si="1"/>
        <v>ULP Demak</v>
      </c>
      <c r="E29" s="12">
        <f t="shared" ref="E29:K33" si="2">E20-E11</f>
        <v>0.25</v>
      </c>
      <c r="F29" s="12">
        <f t="shared" si="2"/>
        <v>0.350000000000136</v>
      </c>
      <c r="G29" s="23">
        <f t="shared" si="2"/>
        <v>5</v>
      </c>
      <c r="H29" s="23">
        <f t="shared" si="2"/>
        <v>425</v>
      </c>
      <c r="I29" s="24">
        <f t="shared" si="2"/>
        <v>7.80000000000109</v>
      </c>
      <c r="J29" s="23">
        <f t="shared" si="2"/>
        <v>8</v>
      </c>
      <c r="K29" s="41">
        <f t="shared" si="2"/>
        <v>5.04999999999927</v>
      </c>
      <c r="M29" s="42"/>
      <c r="N29" s="42"/>
      <c r="O29" s="42"/>
    </row>
    <row r="30" spans="3:15">
      <c r="C30" s="10">
        <f t="shared" si="1"/>
        <v>2</v>
      </c>
      <c r="D30" s="11" t="s">
        <v>16</v>
      </c>
      <c r="E30" s="12">
        <f t="shared" si="2"/>
        <v>1.69999999999982</v>
      </c>
      <c r="F30" s="12">
        <f t="shared" si="2"/>
        <v>1.16099999999994</v>
      </c>
      <c r="G30" s="23">
        <f t="shared" si="2"/>
        <v>2</v>
      </c>
      <c r="H30" s="23">
        <f t="shared" si="2"/>
        <v>100</v>
      </c>
      <c r="I30" s="24">
        <f t="shared" si="2"/>
        <v>11.8999999999996</v>
      </c>
      <c r="J30" s="23">
        <f t="shared" si="2"/>
        <v>15</v>
      </c>
      <c r="K30" s="43">
        <f t="shared" si="2"/>
        <v>0</v>
      </c>
      <c r="M30" s="42"/>
      <c r="N30" s="42"/>
      <c r="O30" s="42"/>
    </row>
    <row r="31" spans="3:15">
      <c r="C31" s="10">
        <f t="shared" si="1"/>
        <v>3</v>
      </c>
      <c r="D31" s="11" t="s">
        <v>17</v>
      </c>
      <c r="E31" s="12">
        <f t="shared" si="2"/>
        <v>0</v>
      </c>
      <c r="F31" s="12">
        <f t="shared" si="2"/>
        <v>0.0849999999999795</v>
      </c>
      <c r="G31" s="23">
        <f t="shared" si="2"/>
        <v>4</v>
      </c>
      <c r="H31" s="23">
        <f t="shared" si="2"/>
        <v>250</v>
      </c>
      <c r="I31" s="24">
        <f t="shared" si="2"/>
        <v>21.3199999999997</v>
      </c>
      <c r="J31" s="23">
        <f t="shared" si="2"/>
        <v>0</v>
      </c>
      <c r="K31" s="43">
        <f t="shared" si="2"/>
        <v>2</v>
      </c>
      <c r="M31" s="42"/>
      <c r="N31" s="42"/>
      <c r="O31" s="42"/>
    </row>
    <row r="32" ht="16.25" spans="3:15">
      <c r="C32" s="13">
        <v>4</v>
      </c>
      <c r="D32" s="25" t="s">
        <v>18</v>
      </c>
      <c r="E32" s="12">
        <f t="shared" si="2"/>
        <v>0.0497000000000298</v>
      </c>
      <c r="F32" s="12">
        <f t="shared" si="2"/>
        <v>0.269999999999982</v>
      </c>
      <c r="G32" s="23">
        <f t="shared" si="2"/>
        <v>2</v>
      </c>
      <c r="H32" s="23">
        <f t="shared" si="2"/>
        <v>100</v>
      </c>
      <c r="I32" s="24">
        <f t="shared" si="2"/>
        <v>6.22000000000025</v>
      </c>
      <c r="J32" s="23">
        <f t="shared" si="2"/>
        <v>1</v>
      </c>
      <c r="K32" s="43">
        <f t="shared" si="2"/>
        <v>2</v>
      </c>
      <c r="M32" s="42"/>
      <c r="N32" s="42"/>
      <c r="O32" s="42"/>
    </row>
    <row r="33" ht="17" spans="3:11">
      <c r="C33" s="15"/>
      <c r="D33" s="16"/>
      <c r="E33" s="17">
        <f t="shared" si="2"/>
        <v>1.99969999999985</v>
      </c>
      <c r="F33" s="17">
        <f t="shared" si="2"/>
        <v>1.86599999999999</v>
      </c>
      <c r="G33" s="53">
        <f t="shared" si="2"/>
        <v>13</v>
      </c>
      <c r="H33" s="53">
        <f t="shared" si="2"/>
        <v>875</v>
      </c>
      <c r="I33" s="19">
        <f t="shared" si="2"/>
        <v>47.2400000000052</v>
      </c>
      <c r="J33" s="18">
        <f t="shared" si="2"/>
        <v>24</v>
      </c>
      <c r="K33" s="37">
        <f t="shared" si="2"/>
        <v>9.04999999999927</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66</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A19"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67</v>
      </c>
      <c r="D5" s="5"/>
      <c r="E5" s="5"/>
      <c r="F5" s="5"/>
      <c r="G5" s="5"/>
      <c r="H5" s="5"/>
      <c r="I5" s="5"/>
      <c r="J5" s="5"/>
      <c r="K5" s="5"/>
    </row>
    <row r="6" ht="18.5" spans="3:11">
      <c r="C6" s="5" t="s">
        <v>47</v>
      </c>
      <c r="D6" s="5"/>
      <c r="E6" s="5"/>
      <c r="F6" s="5"/>
      <c r="G6" s="5"/>
      <c r="H6" s="5"/>
      <c r="I6" s="5"/>
      <c r="J6" s="5"/>
      <c r="K6" s="5"/>
    </row>
    <row r="9" ht="16.25" spans="3:3">
      <c r="C9" s="6" t="s">
        <v>64</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683.69623</v>
      </c>
      <c r="F11" s="45">
        <v>645.051</v>
      </c>
      <c r="G11" s="23">
        <v>1864</v>
      </c>
      <c r="H11" s="23">
        <v>109060</v>
      </c>
      <c r="I11" s="49">
        <v>6464.559</v>
      </c>
      <c r="J11" s="23">
        <v>11569</v>
      </c>
      <c r="K11" s="43">
        <v>12525.05</v>
      </c>
    </row>
    <row r="12" spans="3:11">
      <c r="C12" s="10">
        <v>2</v>
      </c>
      <c r="D12" s="11" t="s">
        <v>16</v>
      </c>
      <c r="E12" s="12">
        <v>1070.9267</v>
      </c>
      <c r="F12" s="46">
        <v>1022.875</v>
      </c>
      <c r="G12" s="23">
        <v>1995</v>
      </c>
      <c r="H12" s="23">
        <v>94715</v>
      </c>
      <c r="I12" s="51">
        <v>5444.082</v>
      </c>
      <c r="J12" s="23">
        <v>12413</v>
      </c>
      <c r="K12" s="43">
        <v>10041</v>
      </c>
    </row>
    <row r="13" spans="3:11">
      <c r="C13" s="10">
        <v>3</v>
      </c>
      <c r="D13" s="11" t="s">
        <v>17</v>
      </c>
      <c r="E13" s="12">
        <v>730.627</v>
      </c>
      <c r="F13" s="46">
        <v>494.4219</v>
      </c>
      <c r="G13" s="23">
        <v>1693</v>
      </c>
      <c r="H13" s="23">
        <v>87155</v>
      </c>
      <c r="I13" s="49">
        <v>4801.655</v>
      </c>
      <c r="J13" s="23">
        <v>10005</v>
      </c>
      <c r="K13" s="43">
        <v>6028</v>
      </c>
    </row>
    <row r="14" ht="16.25" spans="3:11">
      <c r="C14" s="13">
        <v>4</v>
      </c>
      <c r="D14" s="14" t="s">
        <v>18</v>
      </c>
      <c r="E14" s="12">
        <v>372.9387</v>
      </c>
      <c r="F14" s="47">
        <v>422.861</v>
      </c>
      <c r="G14" s="23">
        <v>1326</v>
      </c>
      <c r="H14" s="23">
        <v>53160</v>
      </c>
      <c r="I14" s="49">
        <v>5254.987</v>
      </c>
      <c r="J14" s="23">
        <v>8643</v>
      </c>
      <c r="K14" s="43">
        <v>3683</v>
      </c>
    </row>
    <row r="15" ht="17" spans="3:11">
      <c r="C15" s="15" t="s">
        <v>19</v>
      </c>
      <c r="D15" s="16"/>
      <c r="E15" s="19">
        <f>SUM(E11:E14)</f>
        <v>2858.18863</v>
      </c>
      <c r="F15" s="19">
        <f t="shared" ref="F15:J15" si="0">SUM(F11:F14)</f>
        <v>2585.2089</v>
      </c>
      <c r="G15" s="18">
        <f t="shared" si="0"/>
        <v>6878</v>
      </c>
      <c r="H15" s="18">
        <f t="shared" si="0"/>
        <v>344090</v>
      </c>
      <c r="I15" s="54">
        <f t="shared" si="0"/>
        <v>21965.283</v>
      </c>
      <c r="J15" s="18">
        <f t="shared" si="0"/>
        <v>42630</v>
      </c>
      <c r="K15" s="37">
        <f t="shared" ref="K15" si="1">SUM(K11:K14)</f>
        <v>32277.05</v>
      </c>
    </row>
    <row r="18" ht="16.25" spans="3:3">
      <c r="C18" s="6" t="s">
        <v>68</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685.37623</v>
      </c>
      <c r="F20" s="45">
        <v>645.361</v>
      </c>
      <c r="G20" s="23">
        <v>1868</v>
      </c>
      <c r="H20" s="23">
        <v>109510</v>
      </c>
      <c r="I20" s="49">
        <v>6478.984</v>
      </c>
      <c r="J20" s="23">
        <v>11578</v>
      </c>
      <c r="K20" s="43">
        <v>12532.05</v>
      </c>
    </row>
    <row r="21" spans="3:11">
      <c r="C21" s="10">
        <v>2</v>
      </c>
      <c r="D21" s="11" t="s">
        <v>16</v>
      </c>
      <c r="E21" s="12">
        <v>1070.9267</v>
      </c>
      <c r="F21" s="46">
        <v>1023.508</v>
      </c>
      <c r="G21" s="23">
        <v>1995</v>
      </c>
      <c r="H21" s="23">
        <v>94715</v>
      </c>
      <c r="I21" s="51">
        <v>5454.102</v>
      </c>
      <c r="J21" s="23">
        <v>12413</v>
      </c>
      <c r="K21" s="43">
        <v>10056</v>
      </c>
    </row>
    <row r="22" spans="3:11">
      <c r="C22" s="10">
        <v>3</v>
      </c>
      <c r="D22" s="11" t="s">
        <v>17</v>
      </c>
      <c r="E22" s="12">
        <v>730.627</v>
      </c>
      <c r="F22" s="46">
        <v>494.6969</v>
      </c>
      <c r="G22" s="23">
        <v>1698</v>
      </c>
      <c r="H22" s="23">
        <v>87505</v>
      </c>
      <c r="I22" s="49">
        <v>4811.235</v>
      </c>
      <c r="J22" s="23">
        <v>10005</v>
      </c>
      <c r="K22" s="43">
        <v>6033</v>
      </c>
    </row>
    <row r="23" ht="16.25" spans="3:11">
      <c r="C23" s="13">
        <v>4</v>
      </c>
      <c r="D23" s="14" t="s">
        <v>18</v>
      </c>
      <c r="E23" s="12">
        <v>372.9387</v>
      </c>
      <c r="F23" s="47">
        <v>423.001</v>
      </c>
      <c r="G23" s="23">
        <v>1329</v>
      </c>
      <c r="H23" s="23">
        <v>53310</v>
      </c>
      <c r="I23" s="49">
        <v>5261.307</v>
      </c>
      <c r="J23" s="23">
        <v>8643</v>
      </c>
      <c r="K23" s="43">
        <v>3684</v>
      </c>
    </row>
    <row r="24" ht="17" spans="3:11">
      <c r="C24" s="15" t="s">
        <v>19</v>
      </c>
      <c r="D24" s="16"/>
      <c r="E24" s="19">
        <f>SUM(E20:E23)</f>
        <v>2859.86863</v>
      </c>
      <c r="F24" s="19">
        <f t="shared" ref="F24:J24" si="2">SUM(F20:F23)</f>
        <v>2586.5669</v>
      </c>
      <c r="G24" s="18">
        <f t="shared" si="2"/>
        <v>6890</v>
      </c>
      <c r="H24" s="18">
        <f t="shared" si="2"/>
        <v>345040</v>
      </c>
      <c r="I24" s="19">
        <f t="shared" si="2"/>
        <v>22005.628</v>
      </c>
      <c r="J24" s="18">
        <f t="shared" si="2"/>
        <v>42639</v>
      </c>
      <c r="K24" s="37">
        <f t="shared" ref="K24" si="3">SUM(K20:K23)</f>
        <v>32305.05</v>
      </c>
    </row>
    <row r="27" ht="16.25" spans="3:3">
      <c r="C27" s="6" t="s">
        <v>69</v>
      </c>
    </row>
    <row r="28" ht="32.5" spans="3:11">
      <c r="C28" s="7" t="s">
        <v>6</v>
      </c>
      <c r="D28" s="8" t="s">
        <v>7</v>
      </c>
      <c r="E28" s="9" t="s">
        <v>8</v>
      </c>
      <c r="F28" s="9" t="s">
        <v>9</v>
      </c>
      <c r="G28" s="9" t="s">
        <v>10</v>
      </c>
      <c r="H28" s="9" t="s">
        <v>11</v>
      </c>
      <c r="I28" s="9" t="s">
        <v>12</v>
      </c>
      <c r="J28" s="9" t="s">
        <v>13</v>
      </c>
      <c r="K28" s="36" t="s">
        <v>14</v>
      </c>
    </row>
    <row r="29" ht="16.25" spans="3:15">
      <c r="C29" s="10">
        <f t="shared" ref="C29:D31" si="4">C11</f>
        <v>1</v>
      </c>
      <c r="D29" s="22" t="str">
        <f t="shared" si="4"/>
        <v>ULP Demak</v>
      </c>
      <c r="E29" s="12">
        <f t="shared" ref="E29:K33" si="5">E20-E11</f>
        <v>1.67999999999995</v>
      </c>
      <c r="F29" s="12">
        <f t="shared" si="5"/>
        <v>0.309999999999945</v>
      </c>
      <c r="G29" s="23">
        <f t="shared" si="5"/>
        <v>4</v>
      </c>
      <c r="H29" s="23">
        <f t="shared" si="5"/>
        <v>450</v>
      </c>
      <c r="I29" s="24">
        <f t="shared" si="5"/>
        <v>14.4249999999993</v>
      </c>
      <c r="J29" s="23">
        <f t="shared" si="5"/>
        <v>9</v>
      </c>
      <c r="K29" s="41">
        <f t="shared" si="5"/>
        <v>7</v>
      </c>
      <c r="M29" s="42"/>
      <c r="N29" s="42"/>
      <c r="O29" s="42"/>
    </row>
    <row r="30" spans="3:15">
      <c r="C30" s="10">
        <f t="shared" si="4"/>
        <v>2</v>
      </c>
      <c r="D30" s="11" t="s">
        <v>16</v>
      </c>
      <c r="E30" s="12">
        <f t="shared" si="5"/>
        <v>0</v>
      </c>
      <c r="F30" s="12">
        <f t="shared" si="5"/>
        <v>0.633000000000038</v>
      </c>
      <c r="G30" s="23">
        <f t="shared" si="5"/>
        <v>0</v>
      </c>
      <c r="H30" s="23">
        <f t="shared" si="5"/>
        <v>0</v>
      </c>
      <c r="I30" s="24">
        <f t="shared" si="5"/>
        <v>10.0200000000004</v>
      </c>
      <c r="J30" s="23">
        <f t="shared" si="5"/>
        <v>0</v>
      </c>
      <c r="K30" s="43">
        <f t="shared" si="5"/>
        <v>15</v>
      </c>
      <c r="M30" s="42"/>
      <c r="N30" s="42"/>
      <c r="O30" s="42"/>
    </row>
    <row r="31" spans="3:15">
      <c r="C31" s="10">
        <f t="shared" si="4"/>
        <v>3</v>
      </c>
      <c r="D31" s="11" t="s">
        <v>17</v>
      </c>
      <c r="E31" s="12">
        <f t="shared" si="5"/>
        <v>0</v>
      </c>
      <c r="F31" s="12">
        <f t="shared" si="5"/>
        <v>0.274999999999977</v>
      </c>
      <c r="G31" s="23">
        <f t="shared" si="5"/>
        <v>5</v>
      </c>
      <c r="H31" s="23">
        <f t="shared" si="5"/>
        <v>350</v>
      </c>
      <c r="I31" s="24">
        <f t="shared" si="5"/>
        <v>9.57999999999993</v>
      </c>
      <c r="J31" s="23">
        <f t="shared" si="5"/>
        <v>0</v>
      </c>
      <c r="K31" s="43">
        <f t="shared" si="5"/>
        <v>5</v>
      </c>
      <c r="M31" s="42"/>
      <c r="N31" s="42"/>
      <c r="O31" s="42"/>
    </row>
    <row r="32" ht="16.25" spans="3:15">
      <c r="C32" s="13">
        <v>4</v>
      </c>
      <c r="D32" s="25" t="s">
        <v>18</v>
      </c>
      <c r="E32" s="12">
        <f t="shared" si="5"/>
        <v>0</v>
      </c>
      <c r="F32" s="12">
        <f t="shared" si="5"/>
        <v>0.139999999999986</v>
      </c>
      <c r="G32" s="23">
        <f t="shared" si="5"/>
        <v>3</v>
      </c>
      <c r="H32" s="23">
        <f t="shared" si="5"/>
        <v>150</v>
      </c>
      <c r="I32" s="24">
        <f t="shared" si="5"/>
        <v>6.31999999999971</v>
      </c>
      <c r="J32" s="23">
        <f t="shared" si="5"/>
        <v>0</v>
      </c>
      <c r="K32" s="43">
        <f t="shared" si="5"/>
        <v>1</v>
      </c>
      <c r="M32" s="42"/>
      <c r="N32" s="42"/>
      <c r="O32" s="42"/>
    </row>
    <row r="33" ht="17" spans="3:11">
      <c r="C33" s="15"/>
      <c r="D33" s="16"/>
      <c r="E33" s="17">
        <f t="shared" si="5"/>
        <v>1.68000000000029</v>
      </c>
      <c r="F33" s="17">
        <f t="shared" si="5"/>
        <v>1.35799999999972</v>
      </c>
      <c r="G33" s="53">
        <f t="shared" si="5"/>
        <v>12</v>
      </c>
      <c r="H33" s="53">
        <f t="shared" si="5"/>
        <v>950</v>
      </c>
      <c r="I33" s="19">
        <f t="shared" si="5"/>
        <v>40.3449999999975</v>
      </c>
      <c r="J33" s="18">
        <f t="shared" si="5"/>
        <v>9</v>
      </c>
      <c r="K33" s="37">
        <f t="shared" si="5"/>
        <v>28</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70</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A19"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3</v>
      </c>
      <c r="D5" s="5"/>
      <c r="E5" s="5"/>
      <c r="F5" s="5"/>
      <c r="G5" s="5"/>
      <c r="H5" s="5"/>
      <c r="I5" s="5"/>
      <c r="J5" s="5"/>
      <c r="K5" s="5"/>
    </row>
    <row r="6" ht="18.5" spans="3:11">
      <c r="C6" s="5" t="s">
        <v>47</v>
      </c>
      <c r="D6" s="5"/>
      <c r="E6" s="5"/>
      <c r="F6" s="5"/>
      <c r="G6" s="5"/>
      <c r="H6" s="5"/>
      <c r="I6" s="5"/>
      <c r="J6" s="5"/>
      <c r="K6" s="5"/>
    </row>
    <row r="9" ht="16.25" spans="3:3">
      <c r="C9" s="6" t="s">
        <v>68</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685.37623</v>
      </c>
      <c r="F11" s="45">
        <v>645.361</v>
      </c>
      <c r="G11" s="23">
        <v>1868</v>
      </c>
      <c r="H11" s="23">
        <v>109510</v>
      </c>
      <c r="I11" s="49">
        <v>6478.984</v>
      </c>
      <c r="J11" s="23">
        <v>11578</v>
      </c>
      <c r="K11" s="43">
        <v>12532.05</v>
      </c>
    </row>
    <row r="12" spans="3:11">
      <c r="C12" s="10">
        <v>2</v>
      </c>
      <c r="D12" s="11" t="s">
        <v>16</v>
      </c>
      <c r="E12" s="12">
        <v>1070.9267</v>
      </c>
      <c r="F12" s="46">
        <v>1023.508</v>
      </c>
      <c r="G12" s="23">
        <v>1995</v>
      </c>
      <c r="H12" s="23">
        <v>94715</v>
      </c>
      <c r="I12" s="51">
        <v>5454.102</v>
      </c>
      <c r="J12" s="23">
        <v>12413</v>
      </c>
      <c r="K12" s="43">
        <v>10056</v>
      </c>
    </row>
    <row r="13" spans="3:11">
      <c r="C13" s="10">
        <v>3</v>
      </c>
      <c r="D13" s="11" t="s">
        <v>17</v>
      </c>
      <c r="E13" s="12">
        <v>730.627</v>
      </c>
      <c r="F13" s="46">
        <v>494.6969</v>
      </c>
      <c r="G13" s="23">
        <v>1698</v>
      </c>
      <c r="H13" s="23">
        <v>87505</v>
      </c>
      <c r="I13" s="49">
        <v>4811.235</v>
      </c>
      <c r="J13" s="23">
        <v>10005</v>
      </c>
      <c r="K13" s="43">
        <v>6033</v>
      </c>
    </row>
    <row r="14" ht="16.25" spans="3:11">
      <c r="C14" s="13">
        <v>4</v>
      </c>
      <c r="D14" s="14" t="s">
        <v>18</v>
      </c>
      <c r="E14" s="12">
        <v>372.9387</v>
      </c>
      <c r="F14" s="47">
        <v>423.001</v>
      </c>
      <c r="G14" s="23">
        <v>1329</v>
      </c>
      <c r="H14" s="23">
        <v>53310</v>
      </c>
      <c r="I14" s="49">
        <v>5261.307</v>
      </c>
      <c r="J14" s="23">
        <v>8643</v>
      </c>
      <c r="K14" s="43">
        <v>3684</v>
      </c>
    </row>
    <row r="15" ht="17" spans="3:11">
      <c r="C15" s="15" t="s">
        <v>19</v>
      </c>
      <c r="D15" s="16"/>
      <c r="E15" s="19">
        <v>2859.86863</v>
      </c>
      <c r="F15" s="19">
        <v>2586.5669</v>
      </c>
      <c r="G15" s="18">
        <v>6890</v>
      </c>
      <c r="H15" s="18">
        <v>345040</v>
      </c>
      <c r="I15" s="54">
        <v>22005.628</v>
      </c>
      <c r="J15" s="18">
        <v>42639</v>
      </c>
      <c r="K15" s="37">
        <v>32305.05</v>
      </c>
    </row>
    <row r="18" ht="16.25" spans="3:3">
      <c r="C18" s="6" t="s">
        <v>71</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688.72623</v>
      </c>
      <c r="F20" s="45">
        <v>645.901</v>
      </c>
      <c r="G20" s="23">
        <v>1873</v>
      </c>
      <c r="H20" s="23">
        <v>109860</v>
      </c>
      <c r="I20" s="49">
        <v>6490.109</v>
      </c>
      <c r="J20" s="23">
        <v>11608</v>
      </c>
      <c r="K20" s="43">
        <v>12539</v>
      </c>
    </row>
    <row r="21" spans="3:11">
      <c r="C21" s="10">
        <v>2</v>
      </c>
      <c r="D21" s="11" t="s">
        <v>16</v>
      </c>
      <c r="E21" s="12">
        <v>1071.1457</v>
      </c>
      <c r="F21" s="46">
        <v>1024.432</v>
      </c>
      <c r="G21" s="23">
        <v>1996</v>
      </c>
      <c r="H21" s="23">
        <v>94815</v>
      </c>
      <c r="I21" s="51">
        <v>5462.822</v>
      </c>
      <c r="J21" s="23">
        <v>12417</v>
      </c>
      <c r="K21" s="43">
        <v>10065</v>
      </c>
    </row>
    <row r="22" spans="3:11">
      <c r="C22" s="10">
        <v>3</v>
      </c>
      <c r="D22" s="11" t="s">
        <v>17</v>
      </c>
      <c r="E22" s="12">
        <v>733.43</v>
      </c>
      <c r="F22" s="46">
        <v>495.3329</v>
      </c>
      <c r="G22" s="23">
        <v>1699</v>
      </c>
      <c r="H22" s="23">
        <v>87555</v>
      </c>
      <c r="I22" s="49">
        <v>4818.795</v>
      </c>
      <c r="J22" s="23">
        <v>10019</v>
      </c>
      <c r="K22" s="43">
        <v>6044</v>
      </c>
    </row>
    <row r="23" ht="16.25" spans="3:11">
      <c r="C23" s="13">
        <v>4</v>
      </c>
      <c r="D23" s="14" t="s">
        <v>18</v>
      </c>
      <c r="E23" s="12">
        <v>372.9387</v>
      </c>
      <c r="F23" s="47">
        <v>423.061</v>
      </c>
      <c r="G23" s="23">
        <v>1330</v>
      </c>
      <c r="H23" s="23">
        <v>53360</v>
      </c>
      <c r="I23" s="49">
        <v>5267.127</v>
      </c>
      <c r="J23" s="23">
        <v>8643</v>
      </c>
      <c r="K23" s="43">
        <v>3685</v>
      </c>
    </row>
    <row r="24" ht="17" spans="3:11">
      <c r="C24" s="15" t="s">
        <v>19</v>
      </c>
      <c r="D24" s="16"/>
      <c r="E24" s="19">
        <f>SUM(E20:E23)</f>
        <v>2866.24063</v>
      </c>
      <c r="F24" s="19">
        <f t="shared" ref="F24:J24" si="0">SUM(F20:F23)</f>
        <v>2588.7269</v>
      </c>
      <c r="G24" s="18">
        <f t="shared" si="0"/>
        <v>6898</v>
      </c>
      <c r="H24" s="18">
        <f t="shared" si="0"/>
        <v>345590</v>
      </c>
      <c r="I24" s="19">
        <f t="shared" si="0"/>
        <v>22038.853</v>
      </c>
      <c r="J24" s="18">
        <f t="shared" si="0"/>
        <v>42687</v>
      </c>
      <c r="K24" s="37">
        <f t="shared" ref="K24" si="1">SUM(K20:K23)</f>
        <v>32333</v>
      </c>
    </row>
    <row r="27" ht="16.25" spans="3:3">
      <c r="C27" s="6" t="s">
        <v>72</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3.35000000000014</v>
      </c>
      <c r="F29" s="12">
        <f t="shared" si="3"/>
        <v>0.539999999999964</v>
      </c>
      <c r="G29" s="23">
        <f t="shared" si="3"/>
        <v>5</v>
      </c>
      <c r="H29" s="23">
        <f t="shared" si="3"/>
        <v>350</v>
      </c>
      <c r="I29" s="24">
        <f t="shared" si="3"/>
        <v>11.125</v>
      </c>
      <c r="J29" s="23">
        <f t="shared" si="3"/>
        <v>30</v>
      </c>
      <c r="K29" s="41">
        <f t="shared" si="3"/>
        <v>6.95000000000073</v>
      </c>
      <c r="M29" s="42"/>
      <c r="N29" s="42"/>
      <c r="O29" s="42"/>
    </row>
    <row r="30" spans="3:15">
      <c r="C30" s="10">
        <f t="shared" si="2"/>
        <v>2</v>
      </c>
      <c r="D30" s="11" t="s">
        <v>16</v>
      </c>
      <c r="E30" s="12">
        <f t="shared" si="3"/>
        <v>0.219000000000051</v>
      </c>
      <c r="F30" s="12">
        <f t="shared" si="3"/>
        <v>0.923999999999978</v>
      </c>
      <c r="G30" s="23">
        <f t="shared" si="3"/>
        <v>1</v>
      </c>
      <c r="H30" s="23">
        <f t="shared" si="3"/>
        <v>100</v>
      </c>
      <c r="I30" s="24">
        <f t="shared" si="3"/>
        <v>8.71999999999935</v>
      </c>
      <c r="J30" s="23">
        <f t="shared" si="3"/>
        <v>4</v>
      </c>
      <c r="K30" s="43">
        <f t="shared" si="3"/>
        <v>9</v>
      </c>
      <c r="M30" s="42"/>
      <c r="N30" s="42"/>
      <c r="O30" s="42"/>
    </row>
    <row r="31" spans="3:15">
      <c r="C31" s="10">
        <f t="shared" si="2"/>
        <v>3</v>
      </c>
      <c r="D31" s="11" t="s">
        <v>17</v>
      </c>
      <c r="E31" s="12">
        <f t="shared" si="3"/>
        <v>2.803</v>
      </c>
      <c r="F31" s="12">
        <f t="shared" si="3"/>
        <v>0.636000000000024</v>
      </c>
      <c r="G31" s="23">
        <f t="shared" si="3"/>
        <v>1</v>
      </c>
      <c r="H31" s="23">
        <f t="shared" si="3"/>
        <v>50</v>
      </c>
      <c r="I31" s="24">
        <f t="shared" si="3"/>
        <v>7.5600000000004</v>
      </c>
      <c r="J31" s="23">
        <f t="shared" si="3"/>
        <v>14</v>
      </c>
      <c r="K31" s="43">
        <f t="shared" si="3"/>
        <v>11</v>
      </c>
      <c r="M31" s="42"/>
      <c r="N31" s="42"/>
      <c r="O31" s="42"/>
    </row>
    <row r="32" ht="16.25" spans="3:15">
      <c r="C32" s="13">
        <v>4</v>
      </c>
      <c r="D32" s="25" t="s">
        <v>18</v>
      </c>
      <c r="E32" s="12">
        <f t="shared" si="3"/>
        <v>0</v>
      </c>
      <c r="F32" s="12">
        <f t="shared" si="3"/>
        <v>0.0600000000000023</v>
      </c>
      <c r="G32" s="23">
        <f t="shared" si="3"/>
        <v>1</v>
      </c>
      <c r="H32" s="23">
        <f t="shared" si="3"/>
        <v>50</v>
      </c>
      <c r="I32" s="24">
        <f t="shared" si="3"/>
        <v>5.81999999999971</v>
      </c>
      <c r="J32" s="23">
        <f t="shared" si="3"/>
        <v>0</v>
      </c>
      <c r="K32" s="43">
        <f t="shared" si="3"/>
        <v>1</v>
      </c>
      <c r="M32" s="42"/>
      <c r="N32" s="42"/>
      <c r="O32" s="42"/>
    </row>
    <row r="33" ht="17" spans="3:11">
      <c r="C33" s="15"/>
      <c r="D33" s="16"/>
      <c r="E33" s="17">
        <f t="shared" si="3"/>
        <v>6.37199999999984</v>
      </c>
      <c r="F33" s="17">
        <f t="shared" si="3"/>
        <v>2.16000000000031</v>
      </c>
      <c r="G33" s="53">
        <f t="shared" si="3"/>
        <v>8</v>
      </c>
      <c r="H33" s="53">
        <f t="shared" si="3"/>
        <v>550</v>
      </c>
      <c r="I33" s="19">
        <f t="shared" si="3"/>
        <v>33.2250000000022</v>
      </c>
      <c r="J33" s="18">
        <f t="shared" si="3"/>
        <v>48</v>
      </c>
      <c r="K33" s="37">
        <f t="shared" si="3"/>
        <v>27.9500000000007</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73</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C13"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25</v>
      </c>
      <c r="D5" s="5"/>
      <c r="E5" s="5"/>
      <c r="F5" s="5"/>
      <c r="G5" s="5"/>
      <c r="H5" s="5"/>
      <c r="I5" s="5"/>
      <c r="J5" s="5"/>
      <c r="K5" s="5"/>
    </row>
    <row r="6" ht="18.5" spans="3:11">
      <c r="C6" s="5" t="s">
        <v>47</v>
      </c>
      <c r="D6" s="5"/>
      <c r="E6" s="5"/>
      <c r="F6" s="5"/>
      <c r="G6" s="5"/>
      <c r="H6" s="5"/>
      <c r="I6" s="5"/>
      <c r="J6" s="5"/>
      <c r="K6" s="5"/>
    </row>
    <row r="9" ht="16.25" spans="3:3">
      <c r="C9" s="6" t="s">
        <v>71</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688.72623</v>
      </c>
      <c r="F11" s="45">
        <v>645.901</v>
      </c>
      <c r="G11" s="23">
        <v>1873</v>
      </c>
      <c r="H11" s="23">
        <v>109860</v>
      </c>
      <c r="I11" s="49">
        <v>6490.109</v>
      </c>
      <c r="J11" s="23">
        <v>11608</v>
      </c>
      <c r="K11" s="43">
        <v>12539</v>
      </c>
    </row>
    <row r="12" spans="3:11">
      <c r="C12" s="10">
        <v>2</v>
      </c>
      <c r="D12" s="11" t="s">
        <v>16</v>
      </c>
      <c r="E12" s="12">
        <v>1071.1457</v>
      </c>
      <c r="F12" s="46">
        <v>1024.432</v>
      </c>
      <c r="G12" s="23">
        <v>1996</v>
      </c>
      <c r="H12" s="23">
        <v>94815</v>
      </c>
      <c r="I12" s="51">
        <v>5462.822</v>
      </c>
      <c r="J12" s="23">
        <v>12417</v>
      </c>
      <c r="K12" s="43">
        <v>10065</v>
      </c>
    </row>
    <row r="13" spans="3:11">
      <c r="C13" s="10">
        <v>3</v>
      </c>
      <c r="D13" s="11" t="s">
        <v>17</v>
      </c>
      <c r="E13" s="12">
        <v>733.43</v>
      </c>
      <c r="F13" s="46">
        <v>495.3329</v>
      </c>
      <c r="G13" s="23">
        <v>1699</v>
      </c>
      <c r="H13" s="23">
        <v>87555</v>
      </c>
      <c r="I13" s="49">
        <v>4818.795</v>
      </c>
      <c r="J13" s="23">
        <v>10019</v>
      </c>
      <c r="K13" s="43">
        <v>6044</v>
      </c>
    </row>
    <row r="14" ht="16.25" spans="3:11">
      <c r="C14" s="13">
        <v>4</v>
      </c>
      <c r="D14" s="14" t="s">
        <v>18</v>
      </c>
      <c r="E14" s="12">
        <v>372.9387</v>
      </c>
      <c r="F14" s="47">
        <v>423.061</v>
      </c>
      <c r="G14" s="23">
        <v>1330</v>
      </c>
      <c r="H14" s="23">
        <v>53360</v>
      </c>
      <c r="I14" s="49">
        <v>5267.127</v>
      </c>
      <c r="J14" s="23">
        <v>8643</v>
      </c>
      <c r="K14" s="43">
        <v>3685</v>
      </c>
    </row>
    <row r="15" ht="17" spans="3:11">
      <c r="C15" s="15" t="s">
        <v>19</v>
      </c>
      <c r="D15" s="16"/>
      <c r="E15" s="19">
        <f>SUM(E11:E14)</f>
        <v>2866.24063</v>
      </c>
      <c r="F15" s="19">
        <f t="shared" ref="F15:J15" si="0">SUM(F11:F14)</f>
        <v>2588.7269</v>
      </c>
      <c r="G15" s="18">
        <f t="shared" si="0"/>
        <v>6898</v>
      </c>
      <c r="H15" s="18">
        <f t="shared" si="0"/>
        <v>345590</v>
      </c>
      <c r="I15" s="19">
        <f t="shared" si="0"/>
        <v>22038.853</v>
      </c>
      <c r="J15" s="18">
        <f t="shared" si="0"/>
        <v>42687</v>
      </c>
      <c r="K15" s="37">
        <f t="shared" ref="K15" si="1">SUM(K11:K14)</f>
        <v>32333</v>
      </c>
    </row>
    <row r="18" ht="16.25" spans="3:3">
      <c r="C18" s="6" t="s">
        <v>74</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688.77623</v>
      </c>
      <c r="F20" s="45">
        <v>646.551</v>
      </c>
      <c r="G20" s="23">
        <v>1880</v>
      </c>
      <c r="H20" s="23">
        <v>110620</v>
      </c>
      <c r="I20" s="49">
        <v>6505.334</v>
      </c>
      <c r="J20" s="23">
        <v>11613</v>
      </c>
      <c r="K20" s="43">
        <v>12542.05</v>
      </c>
      <c r="L20" s="1">
        <f>314-87+829-11</f>
        <v>1045</v>
      </c>
      <c r="M20" s="26">
        <f>G20-L20</f>
        <v>835</v>
      </c>
    </row>
    <row r="21" spans="3:13">
      <c r="C21" s="10">
        <v>2</v>
      </c>
      <c r="D21" s="11" t="s">
        <v>16</v>
      </c>
      <c r="E21" s="12">
        <v>1071.1457</v>
      </c>
      <c r="F21" s="46">
        <v>1024.662</v>
      </c>
      <c r="G21" s="23">
        <v>1997</v>
      </c>
      <c r="H21" s="23">
        <v>94865</v>
      </c>
      <c r="I21" s="51">
        <v>4827.375</v>
      </c>
      <c r="J21" s="23">
        <v>12418</v>
      </c>
      <c r="K21" s="43">
        <v>10069</v>
      </c>
      <c r="L21" s="1">
        <f>430+19</f>
        <v>449</v>
      </c>
      <c r="M21" s="26">
        <f>G21-L21</f>
        <v>1548</v>
      </c>
    </row>
    <row r="22" spans="3:13">
      <c r="C22" s="10">
        <v>3</v>
      </c>
      <c r="D22" s="11" t="s">
        <v>17</v>
      </c>
      <c r="E22" s="12">
        <v>733.43</v>
      </c>
      <c r="F22" s="46">
        <v>495.7449</v>
      </c>
      <c r="G22" s="23">
        <v>1699</v>
      </c>
      <c r="H22" s="23">
        <v>87555</v>
      </c>
      <c r="I22" s="49">
        <v>5472.062</v>
      </c>
      <c r="J22" s="23">
        <v>10019</v>
      </c>
      <c r="K22" s="43">
        <v>6048</v>
      </c>
      <c r="L22" s="1">
        <f>29+388-8</f>
        <v>409</v>
      </c>
      <c r="M22" s="26">
        <f t="shared" ref="M22:M23" si="2">G22-L22</f>
        <v>1290</v>
      </c>
    </row>
    <row r="23" ht="16.25" spans="3:13">
      <c r="C23" s="13">
        <v>4</v>
      </c>
      <c r="D23" s="14" t="s">
        <v>18</v>
      </c>
      <c r="E23" s="12">
        <v>372.9387</v>
      </c>
      <c r="F23" s="47">
        <v>423.361</v>
      </c>
      <c r="G23" s="23">
        <v>1330</v>
      </c>
      <c r="H23" s="23">
        <v>53360</v>
      </c>
      <c r="I23" s="49">
        <v>5275.427</v>
      </c>
      <c r="J23" s="23">
        <v>8643</v>
      </c>
      <c r="K23" s="43">
        <v>3686</v>
      </c>
      <c r="L23" s="1">
        <f>49+315</f>
        <v>364</v>
      </c>
      <c r="M23" s="26">
        <f t="shared" si="2"/>
        <v>966</v>
      </c>
    </row>
    <row r="24" ht="17" spans="3:13">
      <c r="C24" s="15" t="s">
        <v>19</v>
      </c>
      <c r="D24" s="16"/>
      <c r="E24" s="19">
        <f>SUM(E20:E23)</f>
        <v>2866.29063</v>
      </c>
      <c r="F24" s="19">
        <f t="shared" ref="F24:J24" si="3">SUM(F20:F23)</f>
        <v>2590.3189</v>
      </c>
      <c r="G24" s="18">
        <f t="shared" si="3"/>
        <v>6906</v>
      </c>
      <c r="H24" s="18">
        <f t="shared" si="3"/>
        <v>346400</v>
      </c>
      <c r="I24" s="19">
        <f t="shared" si="3"/>
        <v>22080.198</v>
      </c>
      <c r="J24" s="18">
        <f t="shared" si="3"/>
        <v>42693</v>
      </c>
      <c r="K24" s="37">
        <f t="shared" ref="K24:L24" si="4">SUM(K20:K23)</f>
        <v>32345.05</v>
      </c>
      <c r="L24" s="1">
        <f t="shared" si="4"/>
        <v>2267</v>
      </c>
      <c r="M24" s="26">
        <f t="shared" ref="M24" si="5">G24-L24</f>
        <v>4639</v>
      </c>
    </row>
    <row r="27" ht="16.25" spans="3:3">
      <c r="C27" s="6" t="s">
        <v>75</v>
      </c>
    </row>
    <row r="28" ht="32.5" spans="3:11">
      <c r="C28" s="7" t="s">
        <v>6</v>
      </c>
      <c r="D28" s="8" t="s">
        <v>7</v>
      </c>
      <c r="E28" s="9" t="s">
        <v>8</v>
      </c>
      <c r="F28" s="9" t="s">
        <v>9</v>
      </c>
      <c r="G28" s="9" t="s">
        <v>10</v>
      </c>
      <c r="H28" s="9" t="s">
        <v>11</v>
      </c>
      <c r="I28" s="9" t="s">
        <v>12</v>
      </c>
      <c r="J28" s="9" t="s">
        <v>13</v>
      </c>
      <c r="K28" s="36" t="s">
        <v>14</v>
      </c>
    </row>
    <row r="29" ht="16.25" spans="3:15">
      <c r="C29" s="10">
        <f t="shared" ref="C29:D31" si="6">C11</f>
        <v>1</v>
      </c>
      <c r="D29" s="22" t="str">
        <f t="shared" si="6"/>
        <v>ULP Demak</v>
      </c>
      <c r="E29" s="12">
        <f t="shared" ref="E29:K33" si="7">E20-E11</f>
        <v>0.0499999999999545</v>
      </c>
      <c r="F29" s="12">
        <f t="shared" si="7"/>
        <v>0.650000000000091</v>
      </c>
      <c r="G29" s="23">
        <f t="shared" si="7"/>
        <v>7</v>
      </c>
      <c r="H29" s="23">
        <f t="shared" si="7"/>
        <v>760</v>
      </c>
      <c r="I29" s="24">
        <f t="shared" si="7"/>
        <v>15.2250000000004</v>
      </c>
      <c r="J29" s="23">
        <f t="shared" si="7"/>
        <v>5</v>
      </c>
      <c r="K29" s="41">
        <f t="shared" si="7"/>
        <v>3.04999999999927</v>
      </c>
      <c r="M29" s="42"/>
      <c r="N29" s="42"/>
      <c r="O29" s="42"/>
    </row>
    <row r="30" spans="3:15">
      <c r="C30" s="10">
        <f t="shared" si="6"/>
        <v>2</v>
      </c>
      <c r="D30" s="11" t="s">
        <v>16</v>
      </c>
      <c r="E30" s="12">
        <f t="shared" si="7"/>
        <v>0</v>
      </c>
      <c r="F30" s="12">
        <f t="shared" si="7"/>
        <v>0.230000000000018</v>
      </c>
      <c r="G30" s="23">
        <f t="shared" si="7"/>
        <v>1</v>
      </c>
      <c r="H30" s="23">
        <f t="shared" si="7"/>
        <v>50</v>
      </c>
      <c r="I30" s="24">
        <f t="shared" si="7"/>
        <v>-635.446999999998</v>
      </c>
      <c r="J30" s="23">
        <f t="shared" si="7"/>
        <v>1</v>
      </c>
      <c r="K30" s="43">
        <f t="shared" si="7"/>
        <v>4</v>
      </c>
      <c r="M30" s="42"/>
      <c r="N30" s="42"/>
      <c r="O30" s="42"/>
    </row>
    <row r="31" spans="3:15">
      <c r="C31" s="10">
        <f t="shared" si="6"/>
        <v>3</v>
      </c>
      <c r="D31" s="11" t="s">
        <v>17</v>
      </c>
      <c r="E31" s="12">
        <f t="shared" si="7"/>
        <v>0</v>
      </c>
      <c r="F31" s="12">
        <f t="shared" si="7"/>
        <v>0.412000000000035</v>
      </c>
      <c r="G31" s="23">
        <f t="shared" si="7"/>
        <v>0</v>
      </c>
      <c r="H31" s="23">
        <f t="shared" si="7"/>
        <v>0</v>
      </c>
      <c r="I31" s="24">
        <f t="shared" si="7"/>
        <v>653.266999999998</v>
      </c>
      <c r="J31" s="23">
        <f t="shared" si="7"/>
        <v>0</v>
      </c>
      <c r="K31" s="43">
        <f t="shared" si="7"/>
        <v>4</v>
      </c>
      <c r="M31" s="42"/>
      <c r="N31" s="42"/>
      <c r="O31" s="42"/>
    </row>
    <row r="32" ht="16.25" spans="3:15">
      <c r="C32" s="13">
        <v>4</v>
      </c>
      <c r="D32" s="25" t="s">
        <v>18</v>
      </c>
      <c r="E32" s="12">
        <f t="shared" si="7"/>
        <v>0</v>
      </c>
      <c r="F32" s="12">
        <f t="shared" si="7"/>
        <v>0.300000000000011</v>
      </c>
      <c r="G32" s="23">
        <f t="shared" si="7"/>
        <v>0</v>
      </c>
      <c r="H32" s="23">
        <f t="shared" si="7"/>
        <v>0</v>
      </c>
      <c r="I32" s="24">
        <f t="shared" si="7"/>
        <v>8.29999999999836</v>
      </c>
      <c r="J32" s="23">
        <f t="shared" si="7"/>
        <v>0</v>
      </c>
      <c r="K32" s="43">
        <f t="shared" si="7"/>
        <v>1</v>
      </c>
      <c r="M32" s="42"/>
      <c r="N32" s="42"/>
      <c r="O32" s="42"/>
    </row>
    <row r="33" ht="17" spans="3:11">
      <c r="C33" s="15"/>
      <c r="D33" s="16"/>
      <c r="E33" s="17">
        <f t="shared" si="7"/>
        <v>0.0500000000001819</v>
      </c>
      <c r="F33" s="17">
        <f t="shared" si="7"/>
        <v>1.5920000000001</v>
      </c>
      <c r="G33" s="53">
        <f t="shared" si="7"/>
        <v>8</v>
      </c>
      <c r="H33" s="53">
        <f t="shared" si="7"/>
        <v>810</v>
      </c>
      <c r="I33" s="19">
        <f t="shared" si="7"/>
        <v>41.3449999999975</v>
      </c>
      <c r="J33" s="18">
        <f t="shared" si="7"/>
        <v>6</v>
      </c>
      <c r="K33" s="37">
        <f t="shared" si="7"/>
        <v>12.0499999999993</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76</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C10"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29</v>
      </c>
      <c r="D5" s="5"/>
      <c r="E5" s="5"/>
      <c r="F5" s="5"/>
      <c r="G5" s="5"/>
      <c r="H5" s="5"/>
      <c r="I5" s="5"/>
      <c r="J5" s="5"/>
      <c r="K5" s="5"/>
    </row>
    <row r="6" ht="18.5" spans="3:11">
      <c r="C6" s="5" t="s">
        <v>47</v>
      </c>
      <c r="D6" s="5"/>
      <c r="E6" s="5"/>
      <c r="F6" s="5"/>
      <c r="G6" s="5"/>
      <c r="H6" s="5"/>
      <c r="I6" s="5"/>
      <c r="J6" s="5"/>
      <c r="K6" s="5"/>
    </row>
    <row r="9" ht="16.25" spans="3:3">
      <c r="C9" s="6" t="s">
        <v>74</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688.77623</v>
      </c>
      <c r="F11" s="45">
        <v>646.551</v>
      </c>
      <c r="G11" s="23">
        <v>1880</v>
      </c>
      <c r="H11" s="23">
        <v>110620</v>
      </c>
      <c r="I11" s="49">
        <v>6505.334</v>
      </c>
      <c r="J11" s="23">
        <v>11613</v>
      </c>
      <c r="K11" s="43">
        <v>12542.05</v>
      </c>
    </row>
    <row r="12" spans="3:11">
      <c r="C12" s="10">
        <v>2</v>
      </c>
      <c r="D12" s="11" t="s">
        <v>16</v>
      </c>
      <c r="E12" s="12">
        <v>1071.1457</v>
      </c>
      <c r="F12" s="46">
        <v>1024.662</v>
      </c>
      <c r="G12" s="23">
        <v>1997</v>
      </c>
      <c r="H12" s="23">
        <v>94865</v>
      </c>
      <c r="I12" s="51">
        <v>4827.375</v>
      </c>
      <c r="J12" s="23">
        <v>12418</v>
      </c>
      <c r="K12" s="43">
        <v>10069</v>
      </c>
    </row>
    <row r="13" spans="3:11">
      <c r="C13" s="10">
        <v>3</v>
      </c>
      <c r="D13" s="11" t="s">
        <v>17</v>
      </c>
      <c r="E13" s="12">
        <v>733.43</v>
      </c>
      <c r="F13" s="46">
        <v>495.7449</v>
      </c>
      <c r="G13" s="23">
        <v>1699</v>
      </c>
      <c r="H13" s="23">
        <v>87555</v>
      </c>
      <c r="I13" s="49">
        <v>5472.062</v>
      </c>
      <c r="J13" s="23">
        <v>10019</v>
      </c>
      <c r="K13" s="43">
        <v>6048</v>
      </c>
    </row>
    <row r="14" ht="16.25" spans="3:11">
      <c r="C14" s="13">
        <v>4</v>
      </c>
      <c r="D14" s="14" t="s">
        <v>18</v>
      </c>
      <c r="E14" s="12">
        <v>372.9387</v>
      </c>
      <c r="F14" s="47">
        <v>423.361</v>
      </c>
      <c r="G14" s="23">
        <v>1330</v>
      </c>
      <c r="H14" s="23">
        <v>53360</v>
      </c>
      <c r="I14" s="49">
        <v>5275.427</v>
      </c>
      <c r="J14" s="23">
        <v>8643</v>
      </c>
      <c r="K14" s="43">
        <v>3686</v>
      </c>
    </row>
    <row r="15" ht="17" spans="3:11">
      <c r="C15" s="15" t="s">
        <v>19</v>
      </c>
      <c r="D15" s="16"/>
      <c r="E15" s="19">
        <f>SUM(E11:E14)</f>
        <v>2866.29063</v>
      </c>
      <c r="F15" s="19">
        <f t="shared" ref="F15:J15" si="0">SUM(F11:F14)</f>
        <v>2590.3189</v>
      </c>
      <c r="G15" s="18">
        <f t="shared" si="0"/>
        <v>6906</v>
      </c>
      <c r="H15" s="18">
        <f t="shared" si="0"/>
        <v>346400</v>
      </c>
      <c r="I15" s="19">
        <f t="shared" si="0"/>
        <v>22080.198</v>
      </c>
      <c r="J15" s="18">
        <f t="shared" si="0"/>
        <v>42693</v>
      </c>
      <c r="K15" s="37">
        <f t="shared" ref="K15" si="1">SUM(K11:K14)</f>
        <v>32345.05</v>
      </c>
    </row>
    <row r="18" ht="16.25" spans="3:3">
      <c r="C18" s="6" t="s">
        <v>77</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689.69023</v>
      </c>
      <c r="F20" s="45">
        <v>647.891</v>
      </c>
      <c r="G20" s="23">
        <v>1887</v>
      </c>
      <c r="H20" s="23">
        <v>111345</v>
      </c>
      <c r="I20" s="49">
        <v>6517.334</v>
      </c>
      <c r="J20" s="23">
        <v>11631</v>
      </c>
      <c r="K20" s="43">
        <v>12561.05</v>
      </c>
      <c r="M20" s="26"/>
    </row>
    <row r="21" spans="3:13">
      <c r="C21" s="10">
        <v>2</v>
      </c>
      <c r="D21" s="11" t="s">
        <v>16</v>
      </c>
      <c r="E21" s="12">
        <v>1071.4157</v>
      </c>
      <c r="F21" s="46">
        <v>1024.662</v>
      </c>
      <c r="G21" s="23">
        <v>1999</v>
      </c>
      <c r="H21" s="23">
        <v>95015</v>
      </c>
      <c r="I21" s="51">
        <v>5480.642</v>
      </c>
      <c r="J21" s="23">
        <v>12422</v>
      </c>
      <c r="K21" s="43">
        <v>10069</v>
      </c>
      <c r="M21" s="26"/>
    </row>
    <row r="22" spans="3:13">
      <c r="C22" s="10">
        <v>3</v>
      </c>
      <c r="D22" s="11" t="s">
        <v>17</v>
      </c>
      <c r="E22" s="12">
        <v>733.43</v>
      </c>
      <c r="F22" s="46">
        <v>495.8699</v>
      </c>
      <c r="G22" s="23">
        <v>1700</v>
      </c>
      <c r="H22" s="23">
        <v>87655</v>
      </c>
      <c r="I22" s="49">
        <v>4835.135</v>
      </c>
      <c r="J22" s="23">
        <v>10019</v>
      </c>
      <c r="K22" s="43">
        <v>6051</v>
      </c>
      <c r="M22" s="26"/>
    </row>
    <row r="23" ht="16.25" spans="3:13">
      <c r="C23" s="13">
        <v>4</v>
      </c>
      <c r="D23" s="14" t="s">
        <v>18</v>
      </c>
      <c r="E23" s="12">
        <v>373.1387</v>
      </c>
      <c r="F23" s="47">
        <v>423.511</v>
      </c>
      <c r="G23" s="23">
        <v>1336</v>
      </c>
      <c r="H23" s="23">
        <v>53710</v>
      </c>
      <c r="I23" s="49">
        <v>5283.007</v>
      </c>
      <c r="J23" s="23">
        <v>8649</v>
      </c>
      <c r="K23" s="43">
        <v>3687</v>
      </c>
      <c r="M23" s="26"/>
    </row>
    <row r="24" ht="17" spans="3:13">
      <c r="C24" s="15" t="s">
        <v>19</v>
      </c>
      <c r="D24" s="16"/>
      <c r="E24" s="19">
        <f>SUM(E20:E23)</f>
        <v>2867.67463</v>
      </c>
      <c r="F24" s="19">
        <f t="shared" ref="F24:J24" si="2">SUM(F20:F23)</f>
        <v>2591.9339</v>
      </c>
      <c r="G24" s="18">
        <f t="shared" si="2"/>
        <v>6922</v>
      </c>
      <c r="H24" s="18">
        <f t="shared" si="2"/>
        <v>347725</v>
      </c>
      <c r="I24" s="19">
        <f t="shared" si="2"/>
        <v>22116.118</v>
      </c>
      <c r="J24" s="18">
        <f t="shared" si="2"/>
        <v>42721</v>
      </c>
      <c r="K24" s="37">
        <f t="shared" ref="K24" si="3">SUM(K20:K23)</f>
        <v>32368.05</v>
      </c>
      <c r="M24" s="26"/>
    </row>
    <row r="27" ht="16.25" spans="3:3">
      <c r="C27" s="6" t="s">
        <v>78</v>
      </c>
    </row>
    <row r="28" ht="32.5" spans="3:11">
      <c r="C28" s="7" t="s">
        <v>6</v>
      </c>
      <c r="D28" s="8" t="s">
        <v>7</v>
      </c>
      <c r="E28" s="9" t="s">
        <v>8</v>
      </c>
      <c r="F28" s="9" t="s">
        <v>9</v>
      </c>
      <c r="G28" s="9" t="s">
        <v>10</v>
      </c>
      <c r="H28" s="9" t="s">
        <v>11</v>
      </c>
      <c r="I28" s="9" t="s">
        <v>12</v>
      </c>
      <c r="J28" s="9" t="s">
        <v>13</v>
      </c>
      <c r="K28" s="36" t="s">
        <v>14</v>
      </c>
    </row>
    <row r="29" ht="16.25" spans="3:15">
      <c r="C29" s="10">
        <f t="shared" ref="C29:D31" si="4">C11</f>
        <v>1</v>
      </c>
      <c r="D29" s="22" t="str">
        <f t="shared" si="4"/>
        <v>ULP Demak</v>
      </c>
      <c r="E29" s="12">
        <f t="shared" ref="E29:K33" si="5">E20-E11</f>
        <v>0.913999999999987</v>
      </c>
      <c r="F29" s="12">
        <f t="shared" si="5"/>
        <v>1.33999999999992</v>
      </c>
      <c r="G29" s="23">
        <f t="shared" si="5"/>
        <v>7</v>
      </c>
      <c r="H29" s="23">
        <f t="shared" si="5"/>
        <v>725</v>
      </c>
      <c r="I29" s="24">
        <f t="shared" si="5"/>
        <v>12</v>
      </c>
      <c r="J29" s="23">
        <f t="shared" si="5"/>
        <v>18</v>
      </c>
      <c r="K29" s="41">
        <f t="shared" si="5"/>
        <v>19</v>
      </c>
      <c r="M29" s="42"/>
      <c r="N29" s="42"/>
      <c r="O29" s="42"/>
    </row>
    <row r="30" spans="3:15">
      <c r="C30" s="10">
        <f t="shared" si="4"/>
        <v>2</v>
      </c>
      <c r="D30" s="11" t="s">
        <v>16</v>
      </c>
      <c r="E30" s="12">
        <f t="shared" si="5"/>
        <v>0.269999999999982</v>
      </c>
      <c r="F30" s="12">
        <f t="shared" si="5"/>
        <v>0</v>
      </c>
      <c r="G30" s="23">
        <f t="shared" si="5"/>
        <v>2</v>
      </c>
      <c r="H30" s="23">
        <f t="shared" si="5"/>
        <v>150</v>
      </c>
      <c r="I30" s="24">
        <f t="shared" si="5"/>
        <v>653.266999999999</v>
      </c>
      <c r="J30" s="23">
        <f t="shared" si="5"/>
        <v>4</v>
      </c>
      <c r="K30" s="43">
        <f t="shared" si="5"/>
        <v>0</v>
      </c>
      <c r="M30" s="42"/>
      <c r="N30" s="42"/>
      <c r="O30" s="42"/>
    </row>
    <row r="31" spans="3:15">
      <c r="C31" s="10">
        <f t="shared" si="4"/>
        <v>3</v>
      </c>
      <c r="D31" s="11" t="s">
        <v>17</v>
      </c>
      <c r="E31" s="12">
        <f t="shared" si="5"/>
        <v>0</v>
      </c>
      <c r="F31" s="12">
        <f t="shared" si="5"/>
        <v>0.125</v>
      </c>
      <c r="G31" s="23">
        <f t="shared" si="5"/>
        <v>1</v>
      </c>
      <c r="H31" s="23">
        <f t="shared" si="5"/>
        <v>100</v>
      </c>
      <c r="I31" s="24">
        <f t="shared" si="5"/>
        <v>-636.926999999999</v>
      </c>
      <c r="J31" s="23">
        <f t="shared" si="5"/>
        <v>0</v>
      </c>
      <c r="K31" s="43">
        <f t="shared" si="5"/>
        <v>3</v>
      </c>
      <c r="M31" s="42"/>
      <c r="N31" s="42"/>
      <c r="O31" s="42"/>
    </row>
    <row r="32" ht="16.25" spans="3:15">
      <c r="C32" s="13">
        <v>4</v>
      </c>
      <c r="D32" s="25" t="s">
        <v>18</v>
      </c>
      <c r="E32" s="12">
        <f t="shared" si="5"/>
        <v>0.199999999999989</v>
      </c>
      <c r="F32" s="12">
        <f t="shared" si="5"/>
        <v>0.149999999999977</v>
      </c>
      <c r="G32" s="23">
        <f t="shared" si="5"/>
        <v>6</v>
      </c>
      <c r="H32" s="23">
        <f t="shared" si="5"/>
        <v>350</v>
      </c>
      <c r="I32" s="24">
        <f t="shared" si="5"/>
        <v>7.57999999999993</v>
      </c>
      <c r="J32" s="23">
        <f t="shared" si="5"/>
        <v>6</v>
      </c>
      <c r="K32" s="43">
        <f t="shared" si="5"/>
        <v>1</v>
      </c>
      <c r="M32" s="42"/>
      <c r="N32" s="42"/>
      <c r="O32" s="42"/>
    </row>
    <row r="33" ht="17" spans="3:11">
      <c r="C33" s="15"/>
      <c r="D33" s="16"/>
      <c r="E33" s="17">
        <f t="shared" si="5"/>
        <v>1.38399999999956</v>
      </c>
      <c r="F33" s="17">
        <f t="shared" si="5"/>
        <v>1.61499999999978</v>
      </c>
      <c r="G33" s="53">
        <f t="shared" si="5"/>
        <v>16</v>
      </c>
      <c r="H33" s="53">
        <f t="shared" si="5"/>
        <v>1325</v>
      </c>
      <c r="I33" s="19">
        <f t="shared" si="5"/>
        <v>35.9200000000019</v>
      </c>
      <c r="J33" s="18">
        <f t="shared" si="5"/>
        <v>28</v>
      </c>
      <c r="K33" s="37">
        <f t="shared" si="5"/>
        <v>23</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79</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C16"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34</v>
      </c>
      <c r="D5" s="5"/>
      <c r="E5" s="5"/>
      <c r="F5" s="5"/>
      <c r="G5" s="5"/>
      <c r="H5" s="5"/>
      <c r="I5" s="5"/>
      <c r="J5" s="5"/>
      <c r="K5" s="5"/>
    </row>
    <row r="6" ht="18.5" spans="3:11">
      <c r="C6" s="5" t="s">
        <v>47</v>
      </c>
      <c r="D6" s="5"/>
      <c r="E6" s="5"/>
      <c r="F6" s="5"/>
      <c r="G6" s="5"/>
      <c r="H6" s="5"/>
      <c r="I6" s="5"/>
      <c r="J6" s="5"/>
      <c r="K6" s="5"/>
    </row>
    <row r="9" ht="16.25" spans="3:3">
      <c r="C9" s="6" t="s">
        <v>77</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689.69023</v>
      </c>
      <c r="F11" s="45">
        <v>647.891</v>
      </c>
      <c r="G11" s="23">
        <v>1887</v>
      </c>
      <c r="H11" s="23">
        <v>111345</v>
      </c>
      <c r="I11" s="49">
        <v>6517.334</v>
      </c>
      <c r="J11" s="23">
        <v>11631</v>
      </c>
      <c r="K11" s="43">
        <v>12561.05</v>
      </c>
    </row>
    <row r="12" spans="3:11">
      <c r="C12" s="10">
        <v>2</v>
      </c>
      <c r="D12" s="11" t="s">
        <v>16</v>
      </c>
      <c r="E12" s="12">
        <v>1071.4157</v>
      </c>
      <c r="F12" s="46">
        <v>1024.662</v>
      </c>
      <c r="G12" s="23">
        <v>1999</v>
      </c>
      <c r="H12" s="23">
        <v>95015</v>
      </c>
      <c r="I12" s="51">
        <v>5480.642</v>
      </c>
      <c r="J12" s="23">
        <v>12422</v>
      </c>
      <c r="K12" s="43">
        <v>10069</v>
      </c>
    </row>
    <row r="13" spans="3:11">
      <c r="C13" s="10">
        <v>3</v>
      </c>
      <c r="D13" s="11" t="s">
        <v>17</v>
      </c>
      <c r="E13" s="12">
        <v>733.43</v>
      </c>
      <c r="F13" s="46">
        <v>495.8699</v>
      </c>
      <c r="G13" s="23">
        <v>1700</v>
      </c>
      <c r="H13" s="23">
        <v>87655</v>
      </c>
      <c r="I13" s="49">
        <v>4835.135</v>
      </c>
      <c r="J13" s="23">
        <v>10019</v>
      </c>
      <c r="K13" s="43">
        <v>6051</v>
      </c>
    </row>
    <row r="14" ht="16.25" spans="3:11">
      <c r="C14" s="13">
        <v>4</v>
      </c>
      <c r="D14" s="14" t="s">
        <v>18</v>
      </c>
      <c r="E14" s="12">
        <v>373.1387</v>
      </c>
      <c r="F14" s="47">
        <v>423.511</v>
      </c>
      <c r="G14" s="23">
        <v>1336</v>
      </c>
      <c r="H14" s="23">
        <v>53710</v>
      </c>
      <c r="I14" s="49">
        <v>5283.007</v>
      </c>
      <c r="J14" s="23">
        <v>8649</v>
      </c>
      <c r="K14" s="43">
        <v>3687</v>
      </c>
    </row>
    <row r="15" ht="17" spans="3:11">
      <c r="C15" s="15" t="s">
        <v>19</v>
      </c>
      <c r="D15" s="16"/>
      <c r="E15" s="19">
        <f>SUM(E11:E14)</f>
        <v>2867.67463</v>
      </c>
      <c r="F15" s="19">
        <f t="shared" ref="F15:J15" si="0">SUM(F11:F14)</f>
        <v>2591.9339</v>
      </c>
      <c r="G15" s="18">
        <f t="shared" si="0"/>
        <v>6922</v>
      </c>
      <c r="H15" s="18">
        <f t="shared" si="0"/>
        <v>347725</v>
      </c>
      <c r="I15" s="19">
        <f t="shared" si="0"/>
        <v>22116.118</v>
      </c>
      <c r="J15" s="18">
        <f t="shared" si="0"/>
        <v>42721</v>
      </c>
      <c r="K15" s="37">
        <f t="shared" ref="K15" si="1">SUM(K11:K14)</f>
        <v>32368.05</v>
      </c>
    </row>
    <row r="18" ht="16.25" spans="3:3">
      <c r="C18" s="6" t="s">
        <v>80</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690.29023</v>
      </c>
      <c r="F20" s="45">
        <v>649.831</v>
      </c>
      <c r="G20" s="23">
        <v>1894</v>
      </c>
      <c r="H20" s="23">
        <v>111745</v>
      </c>
      <c r="I20" s="49">
        <v>6533.259</v>
      </c>
      <c r="J20" s="23">
        <v>11639</v>
      </c>
      <c r="K20" s="43">
        <v>12586.05</v>
      </c>
      <c r="M20" s="26"/>
    </row>
    <row r="21" spans="3:13">
      <c r="C21" s="10">
        <v>2</v>
      </c>
      <c r="D21" s="11" t="s">
        <v>16</v>
      </c>
      <c r="E21" s="12">
        <v>1071.4157</v>
      </c>
      <c r="F21" s="46">
        <v>1025.122</v>
      </c>
      <c r="G21" s="23">
        <v>2006</v>
      </c>
      <c r="H21" s="23">
        <v>95415</v>
      </c>
      <c r="I21" s="51">
        <v>5491.982</v>
      </c>
      <c r="J21" s="23">
        <v>12424</v>
      </c>
      <c r="K21" s="43">
        <v>10070</v>
      </c>
      <c r="M21" s="26"/>
    </row>
    <row r="22" spans="3:13">
      <c r="C22" s="10">
        <v>3</v>
      </c>
      <c r="D22" s="11" t="s">
        <v>17</v>
      </c>
      <c r="E22" s="12">
        <v>733.427</v>
      </c>
      <c r="F22" s="46">
        <v>496.3699</v>
      </c>
      <c r="G22" s="23">
        <v>1700</v>
      </c>
      <c r="H22" s="23">
        <v>87655</v>
      </c>
      <c r="I22" s="49">
        <v>4846.095</v>
      </c>
      <c r="J22" s="23">
        <v>10019</v>
      </c>
      <c r="K22" s="43">
        <v>6060</v>
      </c>
      <c r="M22" s="26"/>
    </row>
    <row r="23" ht="16.25" spans="3:13">
      <c r="C23" s="13">
        <v>4</v>
      </c>
      <c r="D23" s="14" t="s">
        <v>18</v>
      </c>
      <c r="E23" s="12">
        <v>373.2887</v>
      </c>
      <c r="F23" s="47">
        <v>424.311</v>
      </c>
      <c r="G23" s="23">
        <v>1339</v>
      </c>
      <c r="H23" s="23">
        <v>53860</v>
      </c>
      <c r="I23" s="49">
        <v>5291.727</v>
      </c>
      <c r="J23" s="23">
        <v>8652</v>
      </c>
      <c r="K23" s="43">
        <v>3703</v>
      </c>
      <c r="M23" s="26"/>
    </row>
    <row r="24" ht="17" spans="3:13">
      <c r="C24" s="15" t="s">
        <v>19</v>
      </c>
      <c r="D24" s="16"/>
      <c r="E24" s="19">
        <f>SUM(E20:E23)</f>
        <v>2868.42163</v>
      </c>
      <c r="F24" s="19">
        <f t="shared" ref="F24:J24" si="2">SUM(F20:F23)</f>
        <v>2595.6339</v>
      </c>
      <c r="G24" s="18">
        <f t="shared" si="2"/>
        <v>6939</v>
      </c>
      <c r="H24" s="18">
        <f t="shared" si="2"/>
        <v>348675</v>
      </c>
      <c r="I24" s="19">
        <f t="shared" si="2"/>
        <v>22163.063</v>
      </c>
      <c r="J24" s="18">
        <f t="shared" si="2"/>
        <v>42734</v>
      </c>
      <c r="K24" s="37">
        <f t="shared" ref="K24" si="3">SUM(K20:K23)</f>
        <v>32419.05</v>
      </c>
      <c r="M24" s="26"/>
    </row>
    <row r="27" ht="16.25" spans="3:3">
      <c r="C27" s="6" t="s">
        <v>81</v>
      </c>
    </row>
    <row r="28" ht="32.5" spans="3:11">
      <c r="C28" s="7" t="s">
        <v>6</v>
      </c>
      <c r="D28" s="8" t="s">
        <v>7</v>
      </c>
      <c r="E28" s="9" t="s">
        <v>8</v>
      </c>
      <c r="F28" s="9" t="s">
        <v>9</v>
      </c>
      <c r="G28" s="9" t="s">
        <v>10</v>
      </c>
      <c r="H28" s="9" t="s">
        <v>11</v>
      </c>
      <c r="I28" s="9" t="s">
        <v>12</v>
      </c>
      <c r="J28" s="9" t="s">
        <v>13</v>
      </c>
      <c r="K28" s="36" t="s">
        <v>14</v>
      </c>
    </row>
    <row r="29" ht="16.25" spans="3:15">
      <c r="C29" s="10">
        <f t="shared" ref="C29:D31" si="4">C11</f>
        <v>1</v>
      </c>
      <c r="D29" s="22" t="str">
        <f t="shared" si="4"/>
        <v>ULP Demak</v>
      </c>
      <c r="E29" s="12">
        <f t="shared" ref="E29:K33" si="5">E20-E11</f>
        <v>0.600000000000023</v>
      </c>
      <c r="F29" s="12">
        <f t="shared" si="5"/>
        <v>1.94000000000005</v>
      </c>
      <c r="G29" s="23">
        <f t="shared" si="5"/>
        <v>7</v>
      </c>
      <c r="H29" s="23">
        <f t="shared" si="5"/>
        <v>400</v>
      </c>
      <c r="I29" s="24">
        <f t="shared" si="5"/>
        <v>15.9249999999984</v>
      </c>
      <c r="J29" s="23">
        <f t="shared" si="5"/>
        <v>8</v>
      </c>
      <c r="K29" s="41">
        <f t="shared" si="5"/>
        <v>25</v>
      </c>
      <c r="M29" s="42"/>
      <c r="N29" s="42"/>
      <c r="O29" s="42"/>
    </row>
    <row r="30" spans="3:15">
      <c r="C30" s="10">
        <f t="shared" si="4"/>
        <v>2</v>
      </c>
      <c r="D30" s="11" t="s">
        <v>16</v>
      </c>
      <c r="E30" s="12">
        <f t="shared" si="5"/>
        <v>0</v>
      </c>
      <c r="F30" s="12">
        <f t="shared" si="5"/>
        <v>0.460000000000036</v>
      </c>
      <c r="G30" s="23">
        <f t="shared" si="5"/>
        <v>7</v>
      </c>
      <c r="H30" s="23">
        <f t="shared" si="5"/>
        <v>400</v>
      </c>
      <c r="I30" s="24">
        <f t="shared" si="5"/>
        <v>11.3400000000001</v>
      </c>
      <c r="J30" s="23">
        <f t="shared" si="5"/>
        <v>2</v>
      </c>
      <c r="K30" s="43">
        <f t="shared" si="5"/>
        <v>1</v>
      </c>
      <c r="M30" s="42"/>
      <c r="N30" s="42"/>
      <c r="O30" s="42"/>
    </row>
    <row r="31" spans="3:15">
      <c r="C31" s="10">
        <f t="shared" si="4"/>
        <v>3</v>
      </c>
      <c r="D31" s="11" t="s">
        <v>17</v>
      </c>
      <c r="E31" s="12">
        <f t="shared" si="5"/>
        <v>-0.00300000000004275</v>
      </c>
      <c r="F31" s="12">
        <f t="shared" si="5"/>
        <v>0.5</v>
      </c>
      <c r="G31" s="23">
        <f t="shared" si="5"/>
        <v>0</v>
      </c>
      <c r="H31" s="23">
        <f t="shared" si="5"/>
        <v>0</v>
      </c>
      <c r="I31" s="24">
        <f t="shared" si="5"/>
        <v>10.96</v>
      </c>
      <c r="J31" s="23">
        <f t="shared" si="5"/>
        <v>0</v>
      </c>
      <c r="K31" s="43">
        <f t="shared" si="5"/>
        <v>9</v>
      </c>
      <c r="M31" s="42"/>
      <c r="N31" s="42"/>
      <c r="O31" s="42"/>
    </row>
    <row r="32" ht="16.25" spans="3:15">
      <c r="C32" s="13">
        <v>4</v>
      </c>
      <c r="D32" s="25" t="s">
        <v>18</v>
      </c>
      <c r="E32" s="12">
        <f t="shared" si="5"/>
        <v>0.149999999999977</v>
      </c>
      <c r="F32" s="12">
        <f t="shared" si="5"/>
        <v>0.800000000000068</v>
      </c>
      <c r="G32" s="23">
        <f t="shared" si="5"/>
        <v>3</v>
      </c>
      <c r="H32" s="23">
        <f t="shared" si="5"/>
        <v>150</v>
      </c>
      <c r="I32" s="24">
        <f t="shared" si="5"/>
        <v>8.72000000000025</v>
      </c>
      <c r="J32" s="23">
        <f t="shared" si="5"/>
        <v>3</v>
      </c>
      <c r="K32" s="43">
        <f t="shared" si="5"/>
        <v>16</v>
      </c>
      <c r="M32" s="42"/>
      <c r="N32" s="42"/>
      <c r="O32" s="42"/>
    </row>
    <row r="33" ht="17" spans="3:11">
      <c r="C33" s="15"/>
      <c r="D33" s="16"/>
      <c r="E33" s="17">
        <f t="shared" si="5"/>
        <v>0.746999999999844</v>
      </c>
      <c r="F33" s="17">
        <f t="shared" si="5"/>
        <v>3.70000000000027</v>
      </c>
      <c r="G33" s="53">
        <f t="shared" si="5"/>
        <v>17</v>
      </c>
      <c r="H33" s="53">
        <f t="shared" si="5"/>
        <v>950</v>
      </c>
      <c r="I33" s="19">
        <f t="shared" si="5"/>
        <v>46.9449999999961</v>
      </c>
      <c r="J33" s="18">
        <f t="shared" si="5"/>
        <v>13</v>
      </c>
      <c r="K33" s="37">
        <f t="shared" si="5"/>
        <v>51</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82</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C1"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38</v>
      </c>
      <c r="D5" s="5"/>
      <c r="E5" s="5"/>
      <c r="F5" s="5"/>
      <c r="G5" s="5"/>
      <c r="H5" s="5"/>
      <c r="I5" s="5"/>
      <c r="J5" s="5"/>
      <c r="K5" s="5"/>
    </row>
    <row r="6" ht="18.5" spans="3:11">
      <c r="C6" s="5" t="s">
        <v>47</v>
      </c>
      <c r="D6" s="5"/>
      <c r="E6" s="5"/>
      <c r="F6" s="5"/>
      <c r="G6" s="5"/>
      <c r="H6" s="5"/>
      <c r="I6" s="5"/>
      <c r="J6" s="5"/>
      <c r="K6" s="5"/>
    </row>
    <row r="9" ht="16.25" spans="3:3">
      <c r="C9" s="6" t="s">
        <v>80</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690.29023</v>
      </c>
      <c r="F11" s="45">
        <v>649.831</v>
      </c>
      <c r="G11" s="23">
        <v>1894</v>
      </c>
      <c r="H11" s="23">
        <v>111745</v>
      </c>
      <c r="I11" s="49">
        <v>6533.259</v>
      </c>
      <c r="J11" s="23">
        <v>11639</v>
      </c>
      <c r="K11" s="43">
        <v>12586.05</v>
      </c>
    </row>
    <row r="12" spans="3:11">
      <c r="C12" s="10">
        <v>2</v>
      </c>
      <c r="D12" s="11" t="s">
        <v>16</v>
      </c>
      <c r="E12" s="12">
        <v>1071.4157</v>
      </c>
      <c r="F12" s="46">
        <v>1025.122</v>
      </c>
      <c r="G12" s="23">
        <v>2006</v>
      </c>
      <c r="H12" s="23">
        <v>95415</v>
      </c>
      <c r="I12" s="51">
        <v>5491.982</v>
      </c>
      <c r="J12" s="23">
        <v>12424</v>
      </c>
      <c r="K12" s="43">
        <v>10070</v>
      </c>
    </row>
    <row r="13" spans="3:11">
      <c r="C13" s="10">
        <v>3</v>
      </c>
      <c r="D13" s="11" t="s">
        <v>17</v>
      </c>
      <c r="E13" s="12">
        <v>733.427</v>
      </c>
      <c r="F13" s="46">
        <v>496.3699</v>
      </c>
      <c r="G13" s="23">
        <v>1700</v>
      </c>
      <c r="H13" s="23">
        <v>87655</v>
      </c>
      <c r="I13" s="49">
        <v>4846.095</v>
      </c>
      <c r="J13" s="23">
        <v>10019</v>
      </c>
      <c r="K13" s="43">
        <v>6060</v>
      </c>
    </row>
    <row r="14" ht="16.25" spans="3:11">
      <c r="C14" s="13">
        <v>4</v>
      </c>
      <c r="D14" s="14" t="s">
        <v>18</v>
      </c>
      <c r="E14" s="12">
        <v>373.2887</v>
      </c>
      <c r="F14" s="47">
        <v>424.311</v>
      </c>
      <c r="G14" s="23">
        <v>1339</v>
      </c>
      <c r="H14" s="23">
        <v>53860</v>
      </c>
      <c r="I14" s="49">
        <v>5291.727</v>
      </c>
      <c r="J14" s="23">
        <v>8652</v>
      </c>
      <c r="K14" s="43">
        <v>3703</v>
      </c>
    </row>
    <row r="15" ht="17" spans="3:11">
      <c r="C15" s="15" t="s">
        <v>19</v>
      </c>
      <c r="D15" s="16"/>
      <c r="E15" s="19">
        <f>SUM(E11:E14)</f>
        <v>2868.42163</v>
      </c>
      <c r="F15" s="19">
        <f t="shared" ref="F15:J15" si="0">SUM(F11:F14)</f>
        <v>2595.6339</v>
      </c>
      <c r="G15" s="18">
        <f t="shared" si="0"/>
        <v>6939</v>
      </c>
      <c r="H15" s="18">
        <f t="shared" si="0"/>
        <v>348675</v>
      </c>
      <c r="I15" s="19">
        <f t="shared" si="0"/>
        <v>22163.063</v>
      </c>
      <c r="J15" s="18">
        <f t="shared" si="0"/>
        <v>42734</v>
      </c>
      <c r="K15" s="37">
        <f t="shared" ref="K15" si="1">SUM(K11:K14)</f>
        <v>32419.05</v>
      </c>
    </row>
    <row r="18" ht="16.25" spans="3:3">
      <c r="C18" s="6" t="s">
        <v>83</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691.04023</v>
      </c>
      <c r="F20" s="45">
        <v>651.381</v>
      </c>
      <c r="G20" s="23">
        <v>1900</v>
      </c>
      <c r="H20" s="23">
        <v>112195</v>
      </c>
      <c r="I20" s="49">
        <v>6547.414</v>
      </c>
      <c r="J20" s="23">
        <v>11661</v>
      </c>
      <c r="K20" s="43">
        <v>12609.05</v>
      </c>
      <c r="M20" s="26"/>
    </row>
    <row r="21" spans="3:13">
      <c r="C21" s="10">
        <v>2</v>
      </c>
      <c r="D21" s="11" t="s">
        <v>16</v>
      </c>
      <c r="E21" s="12">
        <v>1071.4657</v>
      </c>
      <c r="F21" s="46">
        <v>1026.507</v>
      </c>
      <c r="G21" s="23">
        <v>2008</v>
      </c>
      <c r="H21" s="23">
        <v>95665</v>
      </c>
      <c r="I21" s="51">
        <v>5504.802</v>
      </c>
      <c r="J21" s="23">
        <v>12426</v>
      </c>
      <c r="K21" s="43">
        <v>10070</v>
      </c>
      <c r="M21" s="26"/>
    </row>
    <row r="22" spans="3:13">
      <c r="C22" s="10">
        <v>3</v>
      </c>
      <c r="D22" s="11" t="s">
        <v>17</v>
      </c>
      <c r="E22" s="12">
        <v>733.43</v>
      </c>
      <c r="F22" s="46">
        <v>497.2009</v>
      </c>
      <c r="G22" s="23">
        <v>1705</v>
      </c>
      <c r="H22" s="23">
        <v>88125</v>
      </c>
      <c r="I22" s="49">
        <v>4859.055</v>
      </c>
      <c r="J22" s="23">
        <v>10019</v>
      </c>
      <c r="K22" s="43">
        <v>6060</v>
      </c>
      <c r="M22" s="26"/>
    </row>
    <row r="23" ht="16.25" spans="3:13">
      <c r="C23" s="13">
        <v>4</v>
      </c>
      <c r="D23" s="14" t="s">
        <v>18</v>
      </c>
      <c r="E23" s="12">
        <v>373.4887</v>
      </c>
      <c r="F23" s="47">
        <v>424.761</v>
      </c>
      <c r="G23" s="23">
        <v>1344</v>
      </c>
      <c r="H23" s="23">
        <v>54260</v>
      </c>
      <c r="I23" s="49">
        <v>5303.747</v>
      </c>
      <c r="J23" s="23">
        <v>8657</v>
      </c>
      <c r="K23" s="43">
        <v>3704</v>
      </c>
      <c r="M23" s="26"/>
    </row>
    <row r="24" ht="17" spans="3:13">
      <c r="C24" s="15" t="s">
        <v>19</v>
      </c>
      <c r="D24" s="16"/>
      <c r="E24" s="19">
        <f>SUM(E20:E23)</f>
        <v>2869.42463</v>
      </c>
      <c r="F24" s="19">
        <f t="shared" ref="F24:J24" si="2">SUM(F20:F23)</f>
        <v>2599.8499</v>
      </c>
      <c r="G24" s="18">
        <f t="shared" si="2"/>
        <v>6957</v>
      </c>
      <c r="H24" s="18">
        <f t="shared" si="2"/>
        <v>350245</v>
      </c>
      <c r="I24" s="19">
        <f t="shared" si="2"/>
        <v>22215.018</v>
      </c>
      <c r="J24" s="18">
        <f t="shared" si="2"/>
        <v>42763</v>
      </c>
      <c r="K24" s="37">
        <f t="shared" ref="K24" si="3">SUM(K20:K23)</f>
        <v>32443.05</v>
      </c>
      <c r="M24" s="26"/>
    </row>
    <row r="27" ht="16.25" spans="3:3">
      <c r="C27" s="6" t="s">
        <v>84</v>
      </c>
    </row>
    <row r="28" ht="32.5" spans="3:11">
      <c r="C28" s="7" t="s">
        <v>6</v>
      </c>
      <c r="D28" s="8" t="s">
        <v>7</v>
      </c>
      <c r="E28" s="9" t="s">
        <v>8</v>
      </c>
      <c r="F28" s="9" t="s">
        <v>9</v>
      </c>
      <c r="G28" s="9" t="s">
        <v>10</v>
      </c>
      <c r="H28" s="9" t="s">
        <v>11</v>
      </c>
      <c r="I28" s="9" t="s">
        <v>12</v>
      </c>
      <c r="J28" s="9" t="s">
        <v>13</v>
      </c>
      <c r="K28" s="36" t="s">
        <v>14</v>
      </c>
    </row>
    <row r="29" ht="16.25" spans="3:15">
      <c r="C29" s="10">
        <f t="shared" ref="C29:D31" si="4">C11</f>
        <v>1</v>
      </c>
      <c r="D29" s="22" t="str">
        <f t="shared" si="4"/>
        <v>ULP Demak</v>
      </c>
      <c r="E29" s="12">
        <f t="shared" ref="E29:K33" si="5">E20-E11</f>
        <v>0.749999999999886</v>
      </c>
      <c r="F29" s="12">
        <f t="shared" si="5"/>
        <v>1.54999999999995</v>
      </c>
      <c r="G29" s="23">
        <f t="shared" si="5"/>
        <v>6</v>
      </c>
      <c r="H29" s="23">
        <f t="shared" si="5"/>
        <v>450</v>
      </c>
      <c r="I29" s="24">
        <f t="shared" si="5"/>
        <v>14.1549999999997</v>
      </c>
      <c r="J29" s="23">
        <f t="shared" si="5"/>
        <v>22</v>
      </c>
      <c r="K29" s="41">
        <f t="shared" si="5"/>
        <v>23</v>
      </c>
      <c r="M29" s="42"/>
      <c r="N29" s="42"/>
      <c r="O29" s="42"/>
    </row>
    <row r="30" spans="3:15">
      <c r="C30" s="10">
        <f t="shared" si="4"/>
        <v>2</v>
      </c>
      <c r="D30" s="11" t="s">
        <v>16</v>
      </c>
      <c r="E30" s="12">
        <f t="shared" si="5"/>
        <v>0.0500000000001819</v>
      </c>
      <c r="F30" s="12">
        <f t="shared" si="5"/>
        <v>1.38499999999999</v>
      </c>
      <c r="G30" s="23">
        <f t="shared" si="5"/>
        <v>2</v>
      </c>
      <c r="H30" s="23">
        <f t="shared" si="5"/>
        <v>250</v>
      </c>
      <c r="I30" s="24">
        <f t="shared" si="5"/>
        <v>12.8199999999997</v>
      </c>
      <c r="J30" s="23">
        <f t="shared" si="5"/>
        <v>2</v>
      </c>
      <c r="K30" s="43">
        <f t="shared" si="5"/>
        <v>0</v>
      </c>
      <c r="M30" s="42"/>
      <c r="N30" s="42"/>
      <c r="O30" s="42"/>
    </row>
    <row r="31" spans="3:15">
      <c r="C31" s="10">
        <f t="shared" si="4"/>
        <v>3</v>
      </c>
      <c r="D31" s="11" t="s">
        <v>17</v>
      </c>
      <c r="E31" s="12">
        <f t="shared" si="5"/>
        <v>0.00300000000004275</v>
      </c>
      <c r="F31" s="12">
        <f t="shared" si="5"/>
        <v>0.830999999999904</v>
      </c>
      <c r="G31" s="23">
        <f t="shared" si="5"/>
        <v>5</v>
      </c>
      <c r="H31" s="23">
        <f t="shared" si="5"/>
        <v>470</v>
      </c>
      <c r="I31" s="24">
        <f t="shared" si="5"/>
        <v>12.96</v>
      </c>
      <c r="J31" s="23">
        <f t="shared" si="5"/>
        <v>0</v>
      </c>
      <c r="K31" s="43">
        <f t="shared" si="5"/>
        <v>0</v>
      </c>
      <c r="M31" s="42"/>
      <c r="N31" s="42"/>
      <c r="O31" s="42"/>
    </row>
    <row r="32" ht="16.25" spans="3:15">
      <c r="C32" s="13">
        <v>4</v>
      </c>
      <c r="D32" s="25" t="s">
        <v>18</v>
      </c>
      <c r="E32" s="12">
        <f t="shared" si="5"/>
        <v>0.199999999999989</v>
      </c>
      <c r="F32" s="12">
        <f t="shared" si="5"/>
        <v>0.449999999999932</v>
      </c>
      <c r="G32" s="23">
        <f t="shared" si="5"/>
        <v>5</v>
      </c>
      <c r="H32" s="23">
        <f t="shared" si="5"/>
        <v>400</v>
      </c>
      <c r="I32" s="24">
        <f t="shared" si="5"/>
        <v>12.0200000000004</v>
      </c>
      <c r="J32" s="23">
        <f t="shared" si="5"/>
        <v>5</v>
      </c>
      <c r="K32" s="43">
        <f t="shared" si="5"/>
        <v>1</v>
      </c>
      <c r="M32" s="42"/>
      <c r="N32" s="42"/>
      <c r="O32" s="42"/>
    </row>
    <row r="33" ht="17" spans="3:11">
      <c r="C33" s="15"/>
      <c r="D33" s="16"/>
      <c r="E33" s="17">
        <f t="shared" si="5"/>
        <v>1.00300000000016</v>
      </c>
      <c r="F33" s="17">
        <f t="shared" si="5"/>
        <v>4.21599999999989</v>
      </c>
      <c r="G33" s="53">
        <f t="shared" si="5"/>
        <v>18</v>
      </c>
      <c r="H33" s="53">
        <f t="shared" si="5"/>
        <v>1570</v>
      </c>
      <c r="I33" s="19">
        <f t="shared" si="5"/>
        <v>51.9550000000017</v>
      </c>
      <c r="J33" s="18">
        <f t="shared" si="5"/>
        <v>29</v>
      </c>
      <c r="K33" s="37">
        <f t="shared" si="5"/>
        <v>24</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85</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115" zoomScaleNormal="85" topLeftCell="C10"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42</v>
      </c>
      <c r="D5" s="5"/>
      <c r="E5" s="5"/>
      <c r="F5" s="5"/>
      <c r="G5" s="5"/>
      <c r="H5" s="5"/>
      <c r="I5" s="5"/>
      <c r="J5" s="5"/>
      <c r="K5" s="5"/>
    </row>
    <row r="6" ht="18.5" spans="3:11">
      <c r="C6" s="5" t="s">
        <v>47</v>
      </c>
      <c r="D6" s="5"/>
      <c r="E6" s="5"/>
      <c r="F6" s="5"/>
      <c r="G6" s="5"/>
      <c r="H6" s="5"/>
      <c r="I6" s="5"/>
      <c r="J6" s="5"/>
      <c r="K6" s="5"/>
    </row>
    <row r="9" ht="16.25" spans="3:3">
      <c r="C9" s="6" t="s">
        <v>83</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691.04023</v>
      </c>
      <c r="F11" s="45">
        <v>651.381</v>
      </c>
      <c r="G11" s="23">
        <v>1900</v>
      </c>
      <c r="H11" s="23">
        <v>112195</v>
      </c>
      <c r="I11" s="49">
        <v>6547.414</v>
      </c>
      <c r="J11" s="23">
        <v>11661</v>
      </c>
      <c r="K11" s="43">
        <v>12609.05</v>
      </c>
    </row>
    <row r="12" spans="3:11">
      <c r="C12" s="10">
        <v>2</v>
      </c>
      <c r="D12" s="11" t="s">
        <v>16</v>
      </c>
      <c r="E12" s="12">
        <v>1071.4657</v>
      </c>
      <c r="F12" s="46">
        <v>1026.507</v>
      </c>
      <c r="G12" s="23">
        <v>2008</v>
      </c>
      <c r="H12" s="23">
        <v>95665</v>
      </c>
      <c r="I12" s="51">
        <v>5504.802</v>
      </c>
      <c r="J12" s="23">
        <v>12426</v>
      </c>
      <c r="K12" s="43">
        <v>10070</v>
      </c>
    </row>
    <row r="13" spans="3:11">
      <c r="C13" s="10">
        <v>3</v>
      </c>
      <c r="D13" s="11" t="s">
        <v>17</v>
      </c>
      <c r="E13" s="12">
        <v>733.43</v>
      </c>
      <c r="F13" s="46">
        <v>497.2009</v>
      </c>
      <c r="G13" s="23">
        <v>1705</v>
      </c>
      <c r="H13" s="23">
        <v>88125</v>
      </c>
      <c r="I13" s="49">
        <v>4859.055</v>
      </c>
      <c r="J13" s="23">
        <v>10019</v>
      </c>
      <c r="K13" s="43">
        <v>6060</v>
      </c>
    </row>
    <row r="14" ht="16.25" spans="3:11">
      <c r="C14" s="13">
        <v>4</v>
      </c>
      <c r="D14" s="14" t="s">
        <v>18</v>
      </c>
      <c r="E14" s="12">
        <v>373.4887</v>
      </c>
      <c r="F14" s="47">
        <v>424.761</v>
      </c>
      <c r="G14" s="23">
        <v>1344</v>
      </c>
      <c r="H14" s="23">
        <v>54260</v>
      </c>
      <c r="I14" s="49">
        <v>5303.747</v>
      </c>
      <c r="J14" s="23">
        <v>8657</v>
      </c>
      <c r="K14" s="43">
        <v>3704</v>
      </c>
    </row>
    <row r="15" ht="17" spans="3:11">
      <c r="C15" s="15" t="s">
        <v>19</v>
      </c>
      <c r="D15" s="16"/>
      <c r="E15" s="19">
        <f>SUM(E11:E14)</f>
        <v>2869.42463</v>
      </c>
      <c r="F15" s="19">
        <f t="shared" ref="F15:J15" si="0">SUM(F11:F14)</f>
        <v>2599.8499</v>
      </c>
      <c r="G15" s="18">
        <f t="shared" si="0"/>
        <v>6957</v>
      </c>
      <c r="H15" s="18">
        <f t="shared" si="0"/>
        <v>350245</v>
      </c>
      <c r="I15" s="19">
        <f t="shared" si="0"/>
        <v>22215.018</v>
      </c>
      <c r="J15" s="18">
        <f t="shared" si="0"/>
        <v>42763</v>
      </c>
      <c r="K15" s="37">
        <f t="shared" ref="K15" si="1">SUM(K11:K14)</f>
        <v>32443.05</v>
      </c>
    </row>
    <row r="18" ht="16.25" spans="3:3">
      <c r="C18" s="6" t="s">
        <v>86</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691.84023</v>
      </c>
      <c r="F20" s="45">
        <v>653.461</v>
      </c>
      <c r="G20" s="23">
        <v>1913</v>
      </c>
      <c r="H20" s="23">
        <v>113255</v>
      </c>
      <c r="I20" s="49">
        <v>6562.189</v>
      </c>
      <c r="J20" s="23">
        <v>11683</v>
      </c>
      <c r="K20" s="43">
        <v>12648.05</v>
      </c>
      <c r="M20" s="26"/>
    </row>
    <row r="21" spans="3:13">
      <c r="C21" s="10">
        <v>2</v>
      </c>
      <c r="D21" s="11" t="s">
        <v>16</v>
      </c>
      <c r="E21" s="12">
        <v>1071.4657</v>
      </c>
      <c r="F21" s="46">
        <v>1027.583</v>
      </c>
      <c r="G21" s="23">
        <v>2008</v>
      </c>
      <c r="H21" s="23">
        <v>95665</v>
      </c>
      <c r="I21" s="51">
        <v>5516.652</v>
      </c>
      <c r="J21" s="23">
        <v>12426</v>
      </c>
      <c r="K21" s="43">
        <v>10094</v>
      </c>
      <c r="M21" s="26"/>
    </row>
    <row r="22" spans="3:13">
      <c r="C22" s="10">
        <v>3</v>
      </c>
      <c r="D22" s="11" t="s">
        <v>17</v>
      </c>
      <c r="E22" s="12">
        <v>735.13</v>
      </c>
      <c r="F22" s="46">
        <v>498.2309</v>
      </c>
      <c r="G22" s="23">
        <v>1705</v>
      </c>
      <c r="H22" s="23">
        <v>88125</v>
      </c>
      <c r="I22" s="49">
        <v>4870.015</v>
      </c>
      <c r="J22" s="23">
        <v>10036</v>
      </c>
      <c r="K22" s="43">
        <v>6090</v>
      </c>
      <c r="M22" s="26"/>
    </row>
    <row r="23" ht="16.25" spans="3:13">
      <c r="C23" s="13">
        <v>4</v>
      </c>
      <c r="D23" s="14" t="s">
        <v>18</v>
      </c>
      <c r="E23" s="12">
        <v>373.4887</v>
      </c>
      <c r="F23" s="47">
        <v>424.871</v>
      </c>
      <c r="G23" s="23">
        <v>1347</v>
      </c>
      <c r="H23" s="23">
        <v>54410</v>
      </c>
      <c r="I23" s="49">
        <v>5309.747</v>
      </c>
      <c r="J23" s="23">
        <v>8657</v>
      </c>
      <c r="K23" s="43">
        <v>3704</v>
      </c>
      <c r="M23" s="26"/>
    </row>
    <row r="24" ht="17" spans="3:13">
      <c r="C24" s="15" t="s">
        <v>19</v>
      </c>
      <c r="D24" s="16"/>
      <c r="E24" s="19">
        <f>SUM(E20:E23)</f>
        <v>2871.92463</v>
      </c>
      <c r="F24" s="19">
        <f t="shared" ref="F24:J24" si="2">SUM(F20:F23)</f>
        <v>2604.1459</v>
      </c>
      <c r="G24" s="18">
        <f t="shared" si="2"/>
        <v>6973</v>
      </c>
      <c r="H24" s="18">
        <f t="shared" si="2"/>
        <v>351455</v>
      </c>
      <c r="I24" s="19">
        <f t="shared" si="2"/>
        <v>22258.603</v>
      </c>
      <c r="J24" s="18">
        <f t="shared" si="2"/>
        <v>42802</v>
      </c>
      <c r="K24" s="37">
        <f t="shared" ref="K24" si="3">SUM(K20:K23)</f>
        <v>32536.05</v>
      </c>
      <c r="M24" s="26"/>
    </row>
    <row r="27" ht="16.25" spans="3:3">
      <c r="C27" s="6" t="s">
        <v>87</v>
      </c>
    </row>
    <row r="28" ht="32.5" spans="3:11">
      <c r="C28" s="7" t="s">
        <v>6</v>
      </c>
      <c r="D28" s="8" t="s">
        <v>7</v>
      </c>
      <c r="E28" s="9" t="s">
        <v>8</v>
      </c>
      <c r="F28" s="9" t="s">
        <v>9</v>
      </c>
      <c r="G28" s="9" t="s">
        <v>10</v>
      </c>
      <c r="H28" s="9" t="s">
        <v>11</v>
      </c>
      <c r="I28" s="9" t="s">
        <v>12</v>
      </c>
      <c r="J28" s="9" t="s">
        <v>13</v>
      </c>
      <c r="K28" s="36" t="s">
        <v>14</v>
      </c>
    </row>
    <row r="29" ht="16.25" spans="3:15">
      <c r="C29" s="10">
        <f t="shared" ref="C29:D31" si="4">C11</f>
        <v>1</v>
      </c>
      <c r="D29" s="22" t="str">
        <f t="shared" si="4"/>
        <v>ULP Demak</v>
      </c>
      <c r="E29" s="12">
        <f t="shared" ref="E29:K33" si="5">E20-E11</f>
        <v>0.800000000000068</v>
      </c>
      <c r="F29" s="12">
        <f t="shared" si="5"/>
        <v>2.07999999999993</v>
      </c>
      <c r="G29" s="23">
        <f t="shared" si="5"/>
        <v>13</v>
      </c>
      <c r="H29" s="23">
        <f t="shared" si="5"/>
        <v>1060</v>
      </c>
      <c r="I29" s="24">
        <f t="shared" si="5"/>
        <v>14.7750000000015</v>
      </c>
      <c r="J29" s="23">
        <f t="shared" si="5"/>
        <v>22</v>
      </c>
      <c r="K29" s="41">
        <f t="shared" si="5"/>
        <v>39</v>
      </c>
      <c r="M29" s="42"/>
      <c r="N29" s="42"/>
      <c r="O29" s="42"/>
    </row>
    <row r="30" spans="3:15">
      <c r="C30" s="10">
        <f t="shared" si="4"/>
        <v>2</v>
      </c>
      <c r="D30" s="11" t="s">
        <v>16</v>
      </c>
      <c r="E30" s="12">
        <f t="shared" si="5"/>
        <v>0</v>
      </c>
      <c r="F30" s="12">
        <f t="shared" si="5"/>
        <v>1.07600000000002</v>
      </c>
      <c r="G30" s="23">
        <f t="shared" si="5"/>
        <v>0</v>
      </c>
      <c r="H30" s="23">
        <f t="shared" si="5"/>
        <v>0</v>
      </c>
      <c r="I30" s="24">
        <f t="shared" si="5"/>
        <v>11.8500000000004</v>
      </c>
      <c r="J30" s="23">
        <f t="shared" si="5"/>
        <v>0</v>
      </c>
      <c r="K30" s="43">
        <f t="shared" si="5"/>
        <v>24</v>
      </c>
      <c r="M30" s="42"/>
      <c r="N30" s="42"/>
      <c r="O30" s="42"/>
    </row>
    <row r="31" spans="3:15">
      <c r="C31" s="10">
        <f t="shared" si="4"/>
        <v>3</v>
      </c>
      <c r="D31" s="11" t="s">
        <v>17</v>
      </c>
      <c r="E31" s="12">
        <f t="shared" si="5"/>
        <v>1.69999999999993</v>
      </c>
      <c r="F31" s="12">
        <f t="shared" si="5"/>
        <v>1.03000000000003</v>
      </c>
      <c r="G31" s="23">
        <f t="shared" si="5"/>
        <v>0</v>
      </c>
      <c r="H31" s="23">
        <f t="shared" si="5"/>
        <v>0</v>
      </c>
      <c r="I31" s="24">
        <f t="shared" si="5"/>
        <v>10.96</v>
      </c>
      <c r="J31" s="23">
        <f t="shared" si="5"/>
        <v>17</v>
      </c>
      <c r="K31" s="43">
        <f t="shared" si="5"/>
        <v>30</v>
      </c>
      <c r="M31" s="42"/>
      <c r="N31" s="42"/>
      <c r="O31" s="42"/>
    </row>
    <row r="32" ht="16.25" spans="3:15">
      <c r="C32" s="13">
        <v>4</v>
      </c>
      <c r="D32" s="25" t="s">
        <v>18</v>
      </c>
      <c r="E32" s="12">
        <f t="shared" si="5"/>
        <v>0</v>
      </c>
      <c r="F32" s="12">
        <f t="shared" si="5"/>
        <v>0.110000000000014</v>
      </c>
      <c r="G32" s="23">
        <f t="shared" si="5"/>
        <v>3</v>
      </c>
      <c r="H32" s="23">
        <f t="shared" si="5"/>
        <v>150</v>
      </c>
      <c r="I32" s="24">
        <f t="shared" si="5"/>
        <v>6</v>
      </c>
      <c r="J32" s="23">
        <f t="shared" si="5"/>
        <v>0</v>
      </c>
      <c r="K32" s="43">
        <f t="shared" si="5"/>
        <v>0</v>
      </c>
      <c r="M32" s="42"/>
      <c r="N32" s="42"/>
      <c r="O32" s="42"/>
    </row>
    <row r="33" ht="17" spans="3:11">
      <c r="C33" s="15"/>
      <c r="D33" s="16"/>
      <c r="E33" s="17">
        <f t="shared" si="5"/>
        <v>2.5</v>
      </c>
      <c r="F33" s="17">
        <f t="shared" si="5"/>
        <v>4.29599999999982</v>
      </c>
      <c r="G33" s="53">
        <f t="shared" si="5"/>
        <v>16</v>
      </c>
      <c r="H33" s="53">
        <f t="shared" si="5"/>
        <v>1210</v>
      </c>
      <c r="I33" s="19">
        <f t="shared" si="5"/>
        <v>43.5849999999991</v>
      </c>
      <c r="J33" s="18">
        <f t="shared" si="5"/>
        <v>39</v>
      </c>
      <c r="K33" s="37">
        <f t="shared" si="5"/>
        <v>93</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88</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view="pageBreakPreview" zoomScale="115" zoomScaleNormal="85" topLeftCell="C19" workbookViewId="0">
      <selection activeCell="O26" sqref="O26"/>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46</v>
      </c>
      <c r="D5" s="5"/>
      <c r="E5" s="5"/>
      <c r="F5" s="5"/>
      <c r="G5" s="5"/>
      <c r="H5" s="5"/>
      <c r="I5" s="5"/>
      <c r="J5" s="5"/>
      <c r="K5" s="5"/>
    </row>
    <row r="6" ht="18.5" spans="3:11">
      <c r="C6" s="5" t="s">
        <v>89</v>
      </c>
      <c r="D6" s="5"/>
      <c r="E6" s="5"/>
      <c r="F6" s="5"/>
      <c r="G6" s="5"/>
      <c r="H6" s="5"/>
      <c r="I6" s="5"/>
      <c r="J6" s="5"/>
      <c r="K6" s="5"/>
    </row>
    <row r="9" ht="16.25" spans="3:3">
      <c r="C9" s="6" t="s">
        <v>86</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691.84023</v>
      </c>
      <c r="F11" s="45">
        <v>653.461</v>
      </c>
      <c r="G11" s="23">
        <v>1913</v>
      </c>
      <c r="H11" s="23">
        <v>113255</v>
      </c>
      <c r="I11" s="49">
        <v>6562.189</v>
      </c>
      <c r="J11" s="23">
        <v>11683</v>
      </c>
      <c r="K11" s="43">
        <v>12648.05</v>
      </c>
    </row>
    <row r="12" spans="3:11">
      <c r="C12" s="10">
        <v>2</v>
      </c>
      <c r="D12" s="11" t="s">
        <v>16</v>
      </c>
      <c r="E12" s="12">
        <v>1071.4657</v>
      </c>
      <c r="F12" s="46">
        <v>1027.583</v>
      </c>
      <c r="G12" s="23">
        <v>2008</v>
      </c>
      <c r="H12" s="23">
        <v>95665</v>
      </c>
      <c r="I12" s="51">
        <v>5516.652</v>
      </c>
      <c r="J12" s="23">
        <v>12426</v>
      </c>
      <c r="K12" s="43">
        <v>10094</v>
      </c>
    </row>
    <row r="13" spans="3:11">
      <c r="C13" s="10">
        <v>3</v>
      </c>
      <c r="D13" s="11" t="s">
        <v>17</v>
      </c>
      <c r="E13" s="12">
        <v>735.13</v>
      </c>
      <c r="F13" s="46">
        <v>498.2309</v>
      </c>
      <c r="G13" s="23">
        <v>1705</v>
      </c>
      <c r="H13" s="23">
        <v>88125</v>
      </c>
      <c r="I13" s="49">
        <v>4870.015</v>
      </c>
      <c r="J13" s="23">
        <v>10036</v>
      </c>
      <c r="K13" s="43">
        <v>6090</v>
      </c>
    </row>
    <row r="14" ht="16.25" spans="3:11">
      <c r="C14" s="13">
        <v>4</v>
      </c>
      <c r="D14" s="14" t="s">
        <v>18</v>
      </c>
      <c r="E14" s="12">
        <v>373.4887</v>
      </c>
      <c r="F14" s="47">
        <v>424.871</v>
      </c>
      <c r="G14" s="23">
        <v>1347</v>
      </c>
      <c r="H14" s="23">
        <v>54410</v>
      </c>
      <c r="I14" s="49">
        <v>5309.747</v>
      </c>
      <c r="J14" s="23">
        <v>8657</v>
      </c>
      <c r="K14" s="43">
        <v>3704</v>
      </c>
    </row>
    <row r="15" ht="17" spans="3:11">
      <c r="C15" s="15" t="s">
        <v>19</v>
      </c>
      <c r="D15" s="16"/>
      <c r="E15" s="19">
        <v>2871.92463</v>
      </c>
      <c r="F15" s="19">
        <v>2604.1459</v>
      </c>
      <c r="G15" s="18">
        <v>6973</v>
      </c>
      <c r="H15" s="18">
        <v>351455</v>
      </c>
      <c r="I15" s="19">
        <v>22258.603</v>
      </c>
      <c r="J15" s="18">
        <v>42802</v>
      </c>
      <c r="K15" s="37">
        <v>32536.05</v>
      </c>
    </row>
    <row r="18" ht="16.25" spans="3:3">
      <c r="C18" s="6" t="s">
        <v>90</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696.13023</v>
      </c>
      <c r="F20" s="45">
        <v>655.411</v>
      </c>
      <c r="G20" s="23">
        <v>1926</v>
      </c>
      <c r="H20" s="23">
        <v>114785</v>
      </c>
      <c r="I20" s="49">
        <v>6572.489</v>
      </c>
      <c r="J20" s="23">
        <v>11743</v>
      </c>
      <c r="K20" s="43">
        <v>12682.05</v>
      </c>
      <c r="M20" s="26"/>
    </row>
    <row r="21" spans="3:13">
      <c r="C21" s="10">
        <v>2</v>
      </c>
      <c r="D21" s="11" t="s">
        <v>16</v>
      </c>
      <c r="E21" s="12">
        <v>1071.4657</v>
      </c>
      <c r="F21" s="46">
        <v>1028.223</v>
      </c>
      <c r="G21" s="23">
        <v>2010</v>
      </c>
      <c r="H21" s="23">
        <v>95815</v>
      </c>
      <c r="I21" s="51">
        <v>5526.612</v>
      </c>
      <c r="J21" s="23">
        <v>12426</v>
      </c>
      <c r="K21" s="43">
        <v>10094</v>
      </c>
      <c r="M21" s="26"/>
    </row>
    <row r="22" spans="3:13">
      <c r="C22" s="10">
        <v>3</v>
      </c>
      <c r="D22" s="11" t="s">
        <v>17</v>
      </c>
      <c r="E22" s="12">
        <v>735.867</v>
      </c>
      <c r="F22" s="46">
        <v>498.9219</v>
      </c>
      <c r="G22" s="23">
        <v>1709</v>
      </c>
      <c r="H22" s="23">
        <v>88525</v>
      </c>
      <c r="I22" s="49">
        <v>4877.835</v>
      </c>
      <c r="J22" s="23">
        <v>10047</v>
      </c>
      <c r="K22" s="43">
        <v>6096</v>
      </c>
      <c r="M22" s="26"/>
    </row>
    <row r="23" ht="16.25" spans="3:13">
      <c r="C23" s="13">
        <v>4</v>
      </c>
      <c r="D23" s="14" t="s">
        <v>18</v>
      </c>
      <c r="E23" s="12">
        <v>373.4887</v>
      </c>
      <c r="F23" s="47">
        <v>424.871</v>
      </c>
      <c r="G23" s="23">
        <v>1347</v>
      </c>
      <c r="H23" s="23">
        <v>54435</v>
      </c>
      <c r="I23" s="49">
        <v>5315.067</v>
      </c>
      <c r="J23" s="23">
        <v>8657</v>
      </c>
      <c r="K23" s="43">
        <v>3704</v>
      </c>
      <c r="M23" s="26"/>
    </row>
    <row r="24" ht="17" spans="3:13">
      <c r="C24" s="15" t="s">
        <v>19</v>
      </c>
      <c r="D24" s="16"/>
      <c r="E24" s="19">
        <f>SUM(E20:E23)</f>
        <v>2876.95163</v>
      </c>
      <c r="F24" s="19">
        <f t="shared" ref="F24:J24" si="0">SUM(F20:F23)</f>
        <v>2607.4269</v>
      </c>
      <c r="G24" s="18">
        <f t="shared" si="0"/>
        <v>6992</v>
      </c>
      <c r="H24" s="18">
        <f t="shared" si="0"/>
        <v>353560</v>
      </c>
      <c r="I24" s="19">
        <f t="shared" si="0"/>
        <v>22292.003</v>
      </c>
      <c r="J24" s="18">
        <f t="shared" si="0"/>
        <v>42873</v>
      </c>
      <c r="K24" s="37">
        <f t="shared" ref="K24" si="1">SUM(K20:K23)</f>
        <v>32576.05</v>
      </c>
      <c r="M24" s="26"/>
    </row>
    <row r="27" ht="16.25" spans="3:3">
      <c r="C27" s="6" t="s">
        <v>91</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4.29000000000008</v>
      </c>
      <c r="F29" s="12">
        <f t="shared" si="3"/>
        <v>1.95000000000005</v>
      </c>
      <c r="G29" s="23">
        <f t="shared" si="3"/>
        <v>13</v>
      </c>
      <c r="H29" s="23">
        <f t="shared" si="3"/>
        <v>1530</v>
      </c>
      <c r="I29" s="24">
        <f t="shared" si="3"/>
        <v>10.2999999999993</v>
      </c>
      <c r="J29" s="23">
        <f t="shared" si="3"/>
        <v>60</v>
      </c>
      <c r="K29" s="41">
        <f t="shared" si="3"/>
        <v>34</v>
      </c>
      <c r="M29" s="42"/>
      <c r="N29" s="42"/>
      <c r="O29" s="42"/>
    </row>
    <row r="30" spans="3:15">
      <c r="C30" s="10">
        <f t="shared" si="2"/>
        <v>2</v>
      </c>
      <c r="D30" s="11" t="s">
        <v>16</v>
      </c>
      <c r="E30" s="12">
        <f t="shared" si="3"/>
        <v>0</v>
      </c>
      <c r="F30" s="12">
        <f t="shared" si="3"/>
        <v>0.639999999999873</v>
      </c>
      <c r="G30" s="23">
        <f t="shared" si="3"/>
        <v>2</v>
      </c>
      <c r="H30" s="23">
        <f t="shared" si="3"/>
        <v>150</v>
      </c>
      <c r="I30" s="24">
        <f t="shared" si="3"/>
        <v>9.96000000000004</v>
      </c>
      <c r="J30" s="23">
        <f t="shared" si="3"/>
        <v>0</v>
      </c>
      <c r="K30" s="43">
        <f t="shared" si="3"/>
        <v>0</v>
      </c>
      <c r="M30" s="42"/>
      <c r="N30" s="42"/>
      <c r="O30" s="42"/>
    </row>
    <row r="31" spans="3:15">
      <c r="C31" s="10">
        <f t="shared" si="2"/>
        <v>3</v>
      </c>
      <c r="D31" s="11" t="s">
        <v>17</v>
      </c>
      <c r="E31" s="12">
        <f t="shared" si="3"/>
        <v>0.73700000000008</v>
      </c>
      <c r="F31" s="12">
        <f t="shared" si="3"/>
        <v>0.691000000000031</v>
      </c>
      <c r="G31" s="23">
        <f t="shared" si="3"/>
        <v>4</v>
      </c>
      <c r="H31" s="23">
        <f t="shared" si="3"/>
        <v>400</v>
      </c>
      <c r="I31" s="24">
        <f t="shared" si="3"/>
        <v>7.81999999999971</v>
      </c>
      <c r="J31" s="23">
        <f t="shared" si="3"/>
        <v>11</v>
      </c>
      <c r="K31" s="43">
        <f t="shared" si="3"/>
        <v>6</v>
      </c>
      <c r="M31" s="42"/>
      <c r="N31" s="42"/>
      <c r="O31" s="42"/>
    </row>
    <row r="32" ht="16.25" spans="3:15">
      <c r="C32" s="13">
        <v>4</v>
      </c>
      <c r="D32" s="25" t="s">
        <v>18</v>
      </c>
      <c r="E32" s="12">
        <f t="shared" si="3"/>
        <v>0</v>
      </c>
      <c r="F32" s="12">
        <f t="shared" si="3"/>
        <v>0</v>
      </c>
      <c r="G32" s="23">
        <f t="shared" si="3"/>
        <v>0</v>
      </c>
      <c r="H32" s="23">
        <f t="shared" si="3"/>
        <v>25</v>
      </c>
      <c r="I32" s="24">
        <f t="shared" si="3"/>
        <v>5.31999999999971</v>
      </c>
      <c r="J32" s="23">
        <f t="shared" si="3"/>
        <v>0</v>
      </c>
      <c r="K32" s="43">
        <f t="shared" si="3"/>
        <v>0</v>
      </c>
      <c r="M32" s="42"/>
      <c r="N32" s="42"/>
      <c r="O32" s="42"/>
    </row>
    <row r="33" ht="17" spans="3:11">
      <c r="C33" s="15"/>
      <c r="D33" s="16"/>
      <c r="E33" s="17">
        <f t="shared" si="3"/>
        <v>5.02700000000004</v>
      </c>
      <c r="F33" s="17">
        <f t="shared" si="3"/>
        <v>3.28099999999995</v>
      </c>
      <c r="G33" s="53">
        <f t="shared" si="3"/>
        <v>19</v>
      </c>
      <c r="H33" s="53">
        <f t="shared" si="3"/>
        <v>2105</v>
      </c>
      <c r="I33" s="19">
        <f t="shared" si="3"/>
        <v>33.3999999999978</v>
      </c>
      <c r="J33" s="18">
        <f t="shared" si="3"/>
        <v>71</v>
      </c>
      <c r="K33" s="37">
        <f t="shared" si="3"/>
        <v>40</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92</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pageSetUpPr fitToPage="1"/>
  </sheetPr>
  <dimension ref="C1:O54"/>
  <sheetViews>
    <sheetView showGridLines="0" view="pageBreakPreview" zoomScale="130" zoomScaleNormal="85" topLeftCell="A19"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25</v>
      </c>
      <c r="D5" s="5"/>
      <c r="E5" s="5"/>
      <c r="F5" s="5"/>
      <c r="G5" s="5"/>
      <c r="H5" s="5"/>
      <c r="I5" s="5"/>
      <c r="J5" s="5"/>
      <c r="K5" s="5"/>
    </row>
    <row r="6" ht="18.5" spans="3:11">
      <c r="C6" s="5" t="s">
        <v>4</v>
      </c>
      <c r="D6" s="5"/>
      <c r="E6" s="5"/>
      <c r="F6" s="5"/>
      <c r="G6" s="5"/>
      <c r="H6" s="5"/>
      <c r="I6" s="5"/>
      <c r="J6" s="5"/>
      <c r="K6" s="5"/>
    </row>
    <row r="9" ht="16.25" spans="3:3">
      <c r="C9" s="6" t="s">
        <v>20</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63">
        <v>679.47523</v>
      </c>
      <c r="F11" s="66">
        <v>641.821</v>
      </c>
      <c r="G11" s="23">
        <v>1834</v>
      </c>
      <c r="H11" s="23">
        <v>105540</v>
      </c>
      <c r="I11" s="63">
        <v>6364.394</v>
      </c>
      <c r="J11" s="63">
        <v>11486</v>
      </c>
      <c r="K11" s="69">
        <v>12497</v>
      </c>
    </row>
    <row r="12" spans="3:11">
      <c r="C12" s="10">
        <v>2</v>
      </c>
      <c r="D12" s="11" t="s">
        <v>16</v>
      </c>
      <c r="E12" s="63">
        <v>1068.7807</v>
      </c>
      <c r="F12" s="67">
        <v>1018.479</v>
      </c>
      <c r="G12" s="23">
        <v>1986</v>
      </c>
      <c r="H12" s="23">
        <v>93830</v>
      </c>
      <c r="I12" s="63">
        <v>5362.466</v>
      </c>
      <c r="J12" s="63">
        <v>12379</v>
      </c>
      <c r="K12" s="69">
        <v>10013</v>
      </c>
    </row>
    <row r="13" spans="3:11">
      <c r="C13" s="10">
        <v>3</v>
      </c>
      <c r="D13" s="11" t="s">
        <v>17</v>
      </c>
      <c r="E13" s="63">
        <v>728.842</v>
      </c>
      <c r="F13" s="67">
        <v>492.2369</v>
      </c>
      <c r="G13" s="23">
        <v>1678</v>
      </c>
      <c r="H13" s="23">
        <v>85905</v>
      </c>
      <c r="I13" s="63">
        <v>4716.68</v>
      </c>
      <c r="J13" s="63">
        <v>9988</v>
      </c>
      <c r="K13" s="69">
        <v>5999</v>
      </c>
    </row>
    <row r="14" ht="16.25" spans="3:11">
      <c r="C14" s="55">
        <v>4</v>
      </c>
      <c r="D14" s="56" t="s">
        <v>18</v>
      </c>
      <c r="E14" s="63">
        <v>372.8887</v>
      </c>
      <c r="F14" s="68">
        <v>421.351375</v>
      </c>
      <c r="G14" s="23">
        <v>1316</v>
      </c>
      <c r="H14" s="23">
        <v>52635</v>
      </c>
      <c r="I14" s="63">
        <v>5198.87</v>
      </c>
      <c r="J14" s="63">
        <v>8641</v>
      </c>
      <c r="K14" s="69">
        <v>3679</v>
      </c>
    </row>
    <row r="15" ht="17" spans="3:11">
      <c r="C15" s="15" t="s">
        <v>19</v>
      </c>
      <c r="D15" s="16"/>
      <c r="E15" s="54">
        <f>SUM(E11:E14)</f>
        <v>2849.98663</v>
      </c>
      <c r="F15" s="54">
        <f t="shared" ref="F15:J15" si="0">SUM(F11:F14)</f>
        <v>2573.888275</v>
      </c>
      <c r="G15" s="18">
        <f t="shared" si="0"/>
        <v>6814</v>
      </c>
      <c r="H15" s="18">
        <f t="shared" si="0"/>
        <v>337910</v>
      </c>
      <c r="I15" s="54">
        <f t="shared" si="0"/>
        <v>21642.41</v>
      </c>
      <c r="J15" s="18">
        <f t="shared" si="0"/>
        <v>42494</v>
      </c>
      <c r="K15" s="37">
        <f t="shared" ref="K15" si="1">SUM(K11:K14)</f>
        <v>32188</v>
      </c>
    </row>
    <row r="18" ht="16.25" spans="3:3">
      <c r="C18" s="6" t="s">
        <v>26</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681.47623</v>
      </c>
      <c r="F20" s="45">
        <v>642.021</v>
      </c>
      <c r="G20" s="23">
        <v>1838</v>
      </c>
      <c r="H20" s="23">
        <v>106110</v>
      </c>
      <c r="I20" s="12">
        <v>6372.944</v>
      </c>
      <c r="J20" s="23">
        <v>11517</v>
      </c>
      <c r="K20" s="43">
        <v>12499</v>
      </c>
    </row>
    <row r="21" spans="3:11">
      <c r="C21" s="10">
        <v>2</v>
      </c>
      <c r="D21" s="11" t="s">
        <v>16</v>
      </c>
      <c r="E21" s="12">
        <v>1068.7807</v>
      </c>
      <c r="F21" s="46">
        <v>1018.479</v>
      </c>
      <c r="G21" s="23">
        <v>1990</v>
      </c>
      <c r="H21" s="23">
        <v>94005</v>
      </c>
      <c r="I21" s="12">
        <v>5370.79</v>
      </c>
      <c r="J21" s="23">
        <v>12379</v>
      </c>
      <c r="K21" s="43">
        <v>10013</v>
      </c>
    </row>
    <row r="22" spans="3:11">
      <c r="C22" s="10">
        <v>3</v>
      </c>
      <c r="D22" s="11" t="s">
        <v>17</v>
      </c>
      <c r="E22" s="12">
        <v>728.942</v>
      </c>
      <c r="F22" s="46">
        <v>492.3569</v>
      </c>
      <c r="G22" s="23">
        <v>1679</v>
      </c>
      <c r="H22" s="23">
        <v>86105</v>
      </c>
      <c r="I22" s="12">
        <v>4716.68</v>
      </c>
      <c r="J22" s="23">
        <v>9991</v>
      </c>
      <c r="K22" s="43">
        <v>6000</v>
      </c>
    </row>
    <row r="23" ht="16.25" spans="3:11">
      <c r="C23" s="55">
        <v>4</v>
      </c>
      <c r="D23" s="56" t="s">
        <v>18</v>
      </c>
      <c r="E23" s="12">
        <v>372.8887</v>
      </c>
      <c r="F23" s="47">
        <v>421.601375</v>
      </c>
      <c r="G23" s="23">
        <v>1315</v>
      </c>
      <c r="H23" s="23">
        <v>52585</v>
      </c>
      <c r="I23" s="12">
        <v>5203.047</v>
      </c>
      <c r="J23" s="23">
        <v>8641</v>
      </c>
      <c r="K23" s="43">
        <v>3679</v>
      </c>
    </row>
    <row r="24" ht="17" spans="3:11">
      <c r="C24" s="15" t="s">
        <v>19</v>
      </c>
      <c r="D24" s="16"/>
      <c r="E24" s="54">
        <f>SUM(E20:E23)</f>
        <v>2852.08763</v>
      </c>
      <c r="F24" s="54">
        <f t="shared" ref="F24:K24" si="2">SUM(F20:F23)</f>
        <v>2574.458275</v>
      </c>
      <c r="G24" s="18">
        <f t="shared" si="2"/>
        <v>6822</v>
      </c>
      <c r="H24" s="18">
        <f t="shared" si="2"/>
        <v>338805</v>
      </c>
      <c r="I24" s="54">
        <f t="shared" si="2"/>
        <v>21663.461</v>
      </c>
      <c r="J24" s="18">
        <f t="shared" si="2"/>
        <v>42528</v>
      </c>
      <c r="K24" s="37">
        <f t="shared" si="2"/>
        <v>32191</v>
      </c>
    </row>
    <row r="27" ht="16.25" spans="3:3">
      <c r="C27" s="6" t="s">
        <v>27</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63">
        <f t="shared" ref="E29:K33" si="4">E20-E11</f>
        <v>2.00100000000009</v>
      </c>
      <c r="F29" s="63">
        <f t="shared" si="4"/>
        <v>0.199999999999932</v>
      </c>
      <c r="G29" s="23">
        <f t="shared" si="4"/>
        <v>4</v>
      </c>
      <c r="H29" s="23">
        <f t="shared" si="4"/>
        <v>570</v>
      </c>
      <c r="I29" s="65">
        <f t="shared" si="4"/>
        <v>8.54999999999927</v>
      </c>
      <c r="J29" s="23">
        <f t="shared" si="4"/>
        <v>31</v>
      </c>
      <c r="K29" s="57">
        <f t="shared" si="4"/>
        <v>2</v>
      </c>
      <c r="M29" s="42"/>
      <c r="N29" s="42"/>
      <c r="O29" s="42"/>
    </row>
    <row r="30" spans="3:15">
      <c r="C30" s="10">
        <f t="shared" si="3"/>
        <v>2</v>
      </c>
      <c r="D30" s="11" t="s">
        <v>16</v>
      </c>
      <c r="E30" s="63">
        <f t="shared" si="4"/>
        <v>0</v>
      </c>
      <c r="F30" s="63">
        <f t="shared" si="4"/>
        <v>0</v>
      </c>
      <c r="G30" s="23">
        <f t="shared" si="4"/>
        <v>4</v>
      </c>
      <c r="H30" s="23">
        <f t="shared" si="4"/>
        <v>175</v>
      </c>
      <c r="I30" s="65">
        <f t="shared" ref="I30" si="5">I21-I12</f>
        <v>8.32399999999961</v>
      </c>
      <c r="J30" s="23">
        <f t="shared" si="4"/>
        <v>0</v>
      </c>
      <c r="K30" s="58">
        <f t="shared" si="4"/>
        <v>0</v>
      </c>
      <c r="L30" s="59"/>
      <c r="M30" s="42"/>
      <c r="N30" s="42"/>
      <c r="O30" s="42"/>
    </row>
    <row r="31" spans="3:15">
      <c r="C31" s="10">
        <f t="shared" si="3"/>
        <v>3</v>
      </c>
      <c r="D31" s="11" t="s">
        <v>17</v>
      </c>
      <c r="E31" s="63">
        <f t="shared" si="4"/>
        <v>0.100000000000023</v>
      </c>
      <c r="F31" s="63">
        <f t="shared" si="4"/>
        <v>0.120000000000061</v>
      </c>
      <c r="G31" s="23">
        <f t="shared" si="4"/>
        <v>1</v>
      </c>
      <c r="H31" s="23">
        <f t="shared" si="4"/>
        <v>200</v>
      </c>
      <c r="I31" s="65">
        <f t="shared" ref="I31" si="6">I22-I13</f>
        <v>0</v>
      </c>
      <c r="J31" s="23">
        <f t="shared" si="4"/>
        <v>3</v>
      </c>
      <c r="K31" s="60">
        <f t="shared" si="4"/>
        <v>1</v>
      </c>
      <c r="M31" s="42"/>
      <c r="N31" s="42"/>
      <c r="O31" s="42"/>
    </row>
    <row r="32" ht="16.25" spans="3:15">
      <c r="C32" s="62">
        <v>4</v>
      </c>
      <c r="D32" s="25" t="s">
        <v>18</v>
      </c>
      <c r="E32" s="63">
        <f t="shared" si="4"/>
        <v>0</v>
      </c>
      <c r="F32" s="63">
        <f t="shared" si="4"/>
        <v>0.25</v>
      </c>
      <c r="G32" s="23">
        <f t="shared" si="4"/>
        <v>-1</v>
      </c>
      <c r="H32" s="23">
        <f t="shared" si="4"/>
        <v>-50</v>
      </c>
      <c r="I32" s="65">
        <f t="shared" ref="I32" si="7">I23-I14</f>
        <v>4.17699999999968</v>
      </c>
      <c r="J32" s="23">
        <f t="shared" si="4"/>
        <v>0</v>
      </c>
      <c r="K32" s="58">
        <f t="shared" si="4"/>
        <v>0</v>
      </c>
      <c r="L32" s="59"/>
      <c r="M32" s="42"/>
      <c r="N32" s="42"/>
      <c r="O32" s="42"/>
    </row>
    <row r="33" ht="17" spans="3:12">
      <c r="C33" s="15"/>
      <c r="D33" s="16"/>
      <c r="E33" s="64">
        <f t="shared" si="4"/>
        <v>2.10100000000011</v>
      </c>
      <c r="F33" s="64">
        <f t="shared" si="4"/>
        <v>0.569999999999709</v>
      </c>
      <c r="G33" s="19">
        <f t="shared" si="4"/>
        <v>8</v>
      </c>
      <c r="H33" s="19">
        <f t="shared" si="4"/>
        <v>895</v>
      </c>
      <c r="I33" s="54">
        <f t="shared" si="4"/>
        <v>21.0509999999995</v>
      </c>
      <c r="J33" s="18">
        <f t="shared" si="4"/>
        <v>34</v>
      </c>
      <c r="K33" s="61">
        <f t="shared" si="4"/>
        <v>3</v>
      </c>
      <c r="L33" s="59"/>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28</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view="pageBreakPreview" zoomScale="85" zoomScaleNormal="85" topLeftCell="A12" workbookViewId="0">
      <selection activeCell="O26" sqref="O26"/>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51</v>
      </c>
      <c r="D5" s="5"/>
      <c r="E5" s="5"/>
      <c r="F5" s="5"/>
      <c r="G5" s="5"/>
      <c r="H5" s="5"/>
      <c r="I5" s="5"/>
      <c r="J5" s="5"/>
      <c r="K5" s="5"/>
    </row>
    <row r="6" ht="18.5" spans="3:11">
      <c r="C6" s="5" t="s">
        <v>89</v>
      </c>
      <c r="D6" s="5"/>
      <c r="E6" s="5"/>
      <c r="F6" s="5"/>
      <c r="G6" s="5"/>
      <c r="H6" s="5"/>
      <c r="I6" s="5"/>
      <c r="J6" s="5"/>
      <c r="K6" s="5"/>
    </row>
    <row r="9" ht="16.25" spans="3:3">
      <c r="C9" s="6" t="s">
        <v>90</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696.13023</v>
      </c>
      <c r="F11" s="45">
        <v>655.411</v>
      </c>
      <c r="G11" s="23">
        <v>1926</v>
      </c>
      <c r="H11" s="23">
        <v>114785</v>
      </c>
      <c r="I11" s="49">
        <v>6572.489</v>
      </c>
      <c r="J11" s="23">
        <v>11743</v>
      </c>
      <c r="K11" s="43">
        <v>12682.05</v>
      </c>
    </row>
    <row r="12" spans="3:11">
      <c r="C12" s="10">
        <v>2</v>
      </c>
      <c r="D12" s="11" t="s">
        <v>16</v>
      </c>
      <c r="E12" s="12">
        <v>1071.4657</v>
      </c>
      <c r="F12" s="46">
        <v>1028.223</v>
      </c>
      <c r="G12" s="23">
        <v>2010</v>
      </c>
      <c r="H12" s="23">
        <v>95815</v>
      </c>
      <c r="I12" s="51">
        <v>5526.612</v>
      </c>
      <c r="J12" s="23">
        <v>12426</v>
      </c>
      <c r="K12" s="43">
        <v>10094</v>
      </c>
    </row>
    <row r="13" spans="3:11">
      <c r="C13" s="10">
        <v>3</v>
      </c>
      <c r="D13" s="11" t="s">
        <v>17</v>
      </c>
      <c r="E13" s="12">
        <v>735.867</v>
      </c>
      <c r="F13" s="46">
        <v>498.9219</v>
      </c>
      <c r="G13" s="23">
        <v>1709</v>
      </c>
      <c r="H13" s="23">
        <v>88525</v>
      </c>
      <c r="I13" s="49">
        <v>4877.835</v>
      </c>
      <c r="J13" s="23">
        <v>10047</v>
      </c>
      <c r="K13" s="43">
        <v>6096</v>
      </c>
    </row>
    <row r="14" ht="16.25" spans="3:11">
      <c r="C14" s="13">
        <v>4</v>
      </c>
      <c r="D14" s="14" t="s">
        <v>18</v>
      </c>
      <c r="E14" s="12">
        <v>373.4887</v>
      </c>
      <c r="F14" s="47">
        <v>424.871</v>
      </c>
      <c r="G14" s="23">
        <v>1347</v>
      </c>
      <c r="H14" s="23">
        <v>54435</v>
      </c>
      <c r="I14" s="49">
        <v>5315.067</v>
      </c>
      <c r="J14" s="23">
        <v>8657</v>
      </c>
      <c r="K14" s="43">
        <v>3704</v>
      </c>
    </row>
    <row r="15" ht="17" spans="3:11">
      <c r="C15" s="15" t="s">
        <v>19</v>
      </c>
      <c r="D15" s="16"/>
      <c r="E15" s="19">
        <f>SUM(E11:E14)</f>
        <v>2876.95163</v>
      </c>
      <c r="F15" s="19">
        <f t="shared" ref="F15:J15" si="0">SUM(F11:F14)</f>
        <v>2607.4269</v>
      </c>
      <c r="G15" s="18">
        <f t="shared" si="0"/>
        <v>6992</v>
      </c>
      <c r="H15" s="18">
        <f t="shared" si="0"/>
        <v>353560</v>
      </c>
      <c r="I15" s="19">
        <f t="shared" si="0"/>
        <v>22292.003</v>
      </c>
      <c r="J15" s="18">
        <f t="shared" si="0"/>
        <v>42873</v>
      </c>
      <c r="K15" s="37">
        <f t="shared" ref="K15" si="1">SUM(K11:K14)</f>
        <v>32576.05</v>
      </c>
    </row>
    <row r="18" ht="16.25" spans="3:3">
      <c r="C18" s="6" t="s">
        <v>93</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696.95023</v>
      </c>
      <c r="F20" s="45">
        <v>657.401</v>
      </c>
      <c r="G20" s="23">
        <v>1933</v>
      </c>
      <c r="H20" s="23">
        <v>115535</v>
      </c>
      <c r="I20" s="49">
        <v>6582.839</v>
      </c>
      <c r="J20" s="23">
        <v>11758</v>
      </c>
      <c r="K20" s="43">
        <v>12702.05</v>
      </c>
      <c r="M20" s="26"/>
    </row>
    <row r="21" spans="3:13">
      <c r="C21" s="10">
        <v>2</v>
      </c>
      <c r="D21" s="11" t="s">
        <v>16</v>
      </c>
      <c r="E21" s="12">
        <v>1071.6307</v>
      </c>
      <c r="F21" s="46">
        <v>1028.848</v>
      </c>
      <c r="G21" s="23">
        <v>2011</v>
      </c>
      <c r="H21" s="23">
        <v>96015</v>
      </c>
      <c r="I21" s="51">
        <v>5536.552</v>
      </c>
      <c r="J21" s="23">
        <v>12431</v>
      </c>
      <c r="K21" s="43">
        <v>10100</v>
      </c>
      <c r="M21" s="26"/>
    </row>
    <row r="22" spans="3:13">
      <c r="C22" s="10">
        <v>3</v>
      </c>
      <c r="D22" s="11" t="s">
        <v>17</v>
      </c>
      <c r="E22" s="12">
        <v>735.867</v>
      </c>
      <c r="F22" s="46">
        <v>499.6709</v>
      </c>
      <c r="G22" s="23">
        <v>1711</v>
      </c>
      <c r="H22" s="23">
        <v>88775</v>
      </c>
      <c r="I22" s="49">
        <v>4889.5052</v>
      </c>
      <c r="J22" s="23">
        <v>10047</v>
      </c>
      <c r="K22" s="43">
        <v>6110</v>
      </c>
      <c r="M22" s="26"/>
    </row>
    <row r="23" ht="16.25" spans="3:13">
      <c r="C23" s="13">
        <v>4</v>
      </c>
      <c r="D23" s="14" t="s">
        <v>18</v>
      </c>
      <c r="E23" s="12">
        <v>375.9387</v>
      </c>
      <c r="F23" s="47">
        <v>425.121</v>
      </c>
      <c r="G23" s="23">
        <v>1348</v>
      </c>
      <c r="H23" s="23">
        <v>54895</v>
      </c>
      <c r="I23" s="49">
        <v>5321.527</v>
      </c>
      <c r="J23" s="23">
        <v>8675</v>
      </c>
      <c r="K23" s="43">
        <v>3708</v>
      </c>
      <c r="M23" s="26"/>
    </row>
    <row r="24" ht="17" spans="3:13">
      <c r="C24" s="15" t="s">
        <v>19</v>
      </c>
      <c r="D24" s="16"/>
      <c r="E24" s="19">
        <v>2880.38663</v>
      </c>
      <c r="F24" s="19">
        <v>2611.0409</v>
      </c>
      <c r="G24" s="18">
        <v>7003</v>
      </c>
      <c r="H24" s="18">
        <v>355220</v>
      </c>
      <c r="I24" s="19">
        <f t="shared" ref="I24" si="2">SUM(I20:I23)</f>
        <v>22330.4232</v>
      </c>
      <c r="J24" s="18">
        <v>42911</v>
      </c>
      <c r="K24" s="37">
        <v>32620.05</v>
      </c>
      <c r="M24" s="26"/>
    </row>
    <row r="27" ht="16.25" spans="3:3">
      <c r="C27" s="6" t="s">
        <v>94</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12">
        <f t="shared" ref="E29:K33" si="4">E20-E11</f>
        <v>0.819999999999936</v>
      </c>
      <c r="F29" s="12">
        <f t="shared" si="4"/>
        <v>1.99000000000001</v>
      </c>
      <c r="G29" s="23">
        <f t="shared" si="4"/>
        <v>7</v>
      </c>
      <c r="H29" s="23">
        <f t="shared" si="4"/>
        <v>750</v>
      </c>
      <c r="I29" s="24">
        <f t="shared" si="4"/>
        <v>10.3500000000004</v>
      </c>
      <c r="J29" s="23">
        <f t="shared" si="4"/>
        <v>15</v>
      </c>
      <c r="K29" s="41">
        <f t="shared" si="4"/>
        <v>20</v>
      </c>
      <c r="M29" s="42"/>
      <c r="N29" s="42"/>
      <c r="O29" s="42"/>
    </row>
    <row r="30" spans="3:15">
      <c r="C30" s="10">
        <f t="shared" si="3"/>
        <v>2</v>
      </c>
      <c r="D30" s="11" t="s">
        <v>16</v>
      </c>
      <c r="E30" s="12">
        <f t="shared" si="4"/>
        <v>0.164999999999964</v>
      </c>
      <c r="F30" s="12">
        <f t="shared" si="4"/>
        <v>0.625</v>
      </c>
      <c r="G30" s="23">
        <f t="shared" si="4"/>
        <v>1</v>
      </c>
      <c r="H30" s="23">
        <f t="shared" si="4"/>
        <v>200</v>
      </c>
      <c r="I30" s="24">
        <f t="shared" si="4"/>
        <v>9.9399999999996</v>
      </c>
      <c r="J30" s="23">
        <f t="shared" si="4"/>
        <v>5</v>
      </c>
      <c r="K30" s="43">
        <f t="shared" si="4"/>
        <v>6</v>
      </c>
      <c r="M30" s="42"/>
      <c r="N30" s="42"/>
      <c r="O30" s="42"/>
    </row>
    <row r="31" spans="3:15">
      <c r="C31" s="10">
        <f t="shared" si="3"/>
        <v>3</v>
      </c>
      <c r="D31" s="11" t="s">
        <v>17</v>
      </c>
      <c r="E31" s="12">
        <f t="shared" si="4"/>
        <v>0</v>
      </c>
      <c r="F31" s="12">
        <f t="shared" si="4"/>
        <v>0.748999999999967</v>
      </c>
      <c r="G31" s="23">
        <f t="shared" si="4"/>
        <v>2</v>
      </c>
      <c r="H31" s="23">
        <f t="shared" si="4"/>
        <v>250</v>
      </c>
      <c r="I31" s="24">
        <f t="shared" si="4"/>
        <v>11.6702000000005</v>
      </c>
      <c r="J31" s="23">
        <f t="shared" si="4"/>
        <v>0</v>
      </c>
      <c r="K31" s="43">
        <f t="shared" si="4"/>
        <v>14</v>
      </c>
      <c r="M31" s="42"/>
      <c r="N31" s="42"/>
      <c r="O31" s="42"/>
    </row>
    <row r="32" ht="16.25" spans="3:15">
      <c r="C32" s="13">
        <v>4</v>
      </c>
      <c r="D32" s="25" t="s">
        <v>18</v>
      </c>
      <c r="E32" s="12">
        <f t="shared" si="4"/>
        <v>2.45000000000005</v>
      </c>
      <c r="F32" s="12">
        <f t="shared" si="4"/>
        <v>0.25</v>
      </c>
      <c r="G32" s="23">
        <f t="shared" si="4"/>
        <v>1</v>
      </c>
      <c r="H32" s="23">
        <f t="shared" si="4"/>
        <v>460</v>
      </c>
      <c r="I32" s="24">
        <f t="shared" si="4"/>
        <v>6.46000000000004</v>
      </c>
      <c r="J32" s="23">
        <f t="shared" si="4"/>
        <v>18</v>
      </c>
      <c r="K32" s="43">
        <f t="shared" si="4"/>
        <v>4</v>
      </c>
      <c r="M32" s="42"/>
      <c r="N32" s="42"/>
      <c r="O32" s="42"/>
    </row>
    <row r="33" ht="17" spans="3:11">
      <c r="C33" s="15"/>
      <c r="D33" s="16"/>
      <c r="E33" s="17">
        <f t="shared" si="4"/>
        <v>3.4350000000004</v>
      </c>
      <c r="F33" s="17">
        <f t="shared" si="4"/>
        <v>3.61400000000003</v>
      </c>
      <c r="G33" s="53">
        <f t="shared" si="4"/>
        <v>11</v>
      </c>
      <c r="H33" s="53">
        <f t="shared" si="4"/>
        <v>1660</v>
      </c>
      <c r="I33" s="19">
        <f t="shared" si="4"/>
        <v>38.4202000000005</v>
      </c>
      <c r="J33" s="18">
        <f t="shared" si="4"/>
        <v>38</v>
      </c>
      <c r="K33" s="37">
        <f t="shared" si="4"/>
        <v>44</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95</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view="pageBreakPreview" zoomScale="85" zoomScaleNormal="85" workbookViewId="0">
      <selection activeCell="O26" sqref="O26"/>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55</v>
      </c>
      <c r="D5" s="5"/>
      <c r="E5" s="5"/>
      <c r="F5" s="5"/>
      <c r="G5" s="5"/>
      <c r="H5" s="5"/>
      <c r="I5" s="5"/>
      <c r="J5" s="5"/>
      <c r="K5" s="5"/>
    </row>
    <row r="6" ht="18.5" spans="3:11">
      <c r="C6" s="5" t="s">
        <v>89</v>
      </c>
      <c r="D6" s="5"/>
      <c r="E6" s="5"/>
      <c r="F6" s="5"/>
      <c r="G6" s="5"/>
      <c r="H6" s="5"/>
      <c r="I6" s="5"/>
      <c r="J6" s="5"/>
      <c r="K6" s="5"/>
    </row>
    <row r="9" ht="16.25" spans="3:3">
      <c r="C9" s="6" t="s">
        <v>93</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696.95023</v>
      </c>
      <c r="F11" s="45">
        <v>657.401</v>
      </c>
      <c r="G11" s="23">
        <v>1933</v>
      </c>
      <c r="H11" s="23">
        <v>115535</v>
      </c>
      <c r="I11" s="49">
        <v>6582.839</v>
      </c>
      <c r="J11" s="23">
        <v>11758</v>
      </c>
      <c r="K11" s="43">
        <v>12702.05</v>
      </c>
    </row>
    <row r="12" spans="3:11">
      <c r="C12" s="10">
        <v>2</v>
      </c>
      <c r="D12" s="11" t="s">
        <v>16</v>
      </c>
      <c r="E12" s="12">
        <v>1071.6307</v>
      </c>
      <c r="F12" s="46">
        <v>1028.848</v>
      </c>
      <c r="G12" s="23">
        <v>2011</v>
      </c>
      <c r="H12" s="23">
        <v>96015</v>
      </c>
      <c r="I12" s="51">
        <v>5536.552</v>
      </c>
      <c r="J12" s="23">
        <v>12431</v>
      </c>
      <c r="K12" s="43">
        <v>10100</v>
      </c>
    </row>
    <row r="13" spans="3:11">
      <c r="C13" s="10">
        <v>3</v>
      </c>
      <c r="D13" s="11" t="s">
        <v>17</v>
      </c>
      <c r="E13" s="12">
        <v>735.867</v>
      </c>
      <c r="F13" s="46">
        <v>499.6709</v>
      </c>
      <c r="G13" s="23">
        <v>1711</v>
      </c>
      <c r="H13" s="23">
        <v>88775</v>
      </c>
      <c r="I13" s="49">
        <v>4889.5052</v>
      </c>
      <c r="J13" s="23">
        <v>10047</v>
      </c>
      <c r="K13" s="43">
        <v>6110</v>
      </c>
    </row>
    <row r="14" ht="16.25" spans="3:11">
      <c r="C14" s="13">
        <v>4</v>
      </c>
      <c r="D14" s="14" t="s">
        <v>18</v>
      </c>
      <c r="E14" s="12">
        <v>375.9387</v>
      </c>
      <c r="F14" s="47">
        <v>425.121</v>
      </c>
      <c r="G14" s="23">
        <v>1348</v>
      </c>
      <c r="H14" s="23">
        <v>54895</v>
      </c>
      <c r="I14" s="49">
        <v>5321.527</v>
      </c>
      <c r="J14" s="23">
        <v>8675</v>
      </c>
      <c r="K14" s="43">
        <v>3708</v>
      </c>
    </row>
    <row r="15" ht="17" spans="3:11">
      <c r="C15" s="15" t="s">
        <v>19</v>
      </c>
      <c r="D15" s="16"/>
      <c r="E15" s="19">
        <v>2880.38663</v>
      </c>
      <c r="F15" s="19">
        <v>2611.0409</v>
      </c>
      <c r="G15" s="18">
        <v>7003</v>
      </c>
      <c r="H15" s="18">
        <v>355220</v>
      </c>
      <c r="I15" s="19">
        <f t="shared" ref="I15" si="0">SUM(I11:I14)</f>
        <v>22330.4232</v>
      </c>
      <c r="J15" s="18">
        <v>42911</v>
      </c>
      <c r="K15" s="37">
        <v>32620.05</v>
      </c>
    </row>
    <row r="18" ht="16.25" spans="3:3">
      <c r="C18" s="6" t="s">
        <v>96</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699.51723</v>
      </c>
      <c r="F20" s="45">
        <v>659.554</v>
      </c>
      <c r="G20" s="23">
        <v>1942</v>
      </c>
      <c r="H20" s="23">
        <v>116215</v>
      </c>
      <c r="I20" s="49">
        <v>6596.339</v>
      </c>
      <c r="J20" s="23">
        <v>11814</v>
      </c>
      <c r="K20" s="43">
        <v>12738.05</v>
      </c>
      <c r="M20" s="26"/>
    </row>
    <row r="21" spans="3:13">
      <c r="C21" s="10">
        <v>2</v>
      </c>
      <c r="D21" s="11" t="s">
        <v>16</v>
      </c>
      <c r="E21" s="12">
        <v>1071.6307</v>
      </c>
      <c r="F21" s="46">
        <v>1028.918</v>
      </c>
      <c r="G21" s="23">
        <v>2010</v>
      </c>
      <c r="H21" s="23">
        <v>96115</v>
      </c>
      <c r="I21" s="51">
        <v>5545.152</v>
      </c>
      <c r="J21" s="23">
        <v>12431</v>
      </c>
      <c r="K21" s="43">
        <v>10102</v>
      </c>
      <c r="M21" s="26"/>
    </row>
    <row r="22" spans="3:13">
      <c r="C22" s="10">
        <v>3</v>
      </c>
      <c r="D22" s="11" t="s">
        <v>17</v>
      </c>
      <c r="E22" s="12">
        <v>735.867</v>
      </c>
      <c r="F22" s="46">
        <v>500.1009</v>
      </c>
      <c r="G22" s="23">
        <v>1713</v>
      </c>
      <c r="H22" s="23">
        <v>88875</v>
      </c>
      <c r="I22" s="49">
        <v>4897.555</v>
      </c>
      <c r="J22" s="23">
        <v>10047</v>
      </c>
      <c r="K22" s="43">
        <v>6110</v>
      </c>
      <c r="M22" s="26"/>
    </row>
    <row r="23" ht="16.25" spans="3:13">
      <c r="C23" s="13">
        <v>4</v>
      </c>
      <c r="D23" s="14" t="s">
        <v>18</v>
      </c>
      <c r="E23" s="12">
        <v>375.9387</v>
      </c>
      <c r="F23" s="47">
        <v>425.121</v>
      </c>
      <c r="G23" s="23">
        <v>1349</v>
      </c>
      <c r="H23" s="23">
        <v>55020</v>
      </c>
      <c r="I23" s="49">
        <v>5327.507</v>
      </c>
      <c r="J23" s="23">
        <v>8675</v>
      </c>
      <c r="K23" s="43">
        <v>3708</v>
      </c>
      <c r="M23" s="26"/>
    </row>
    <row r="24" ht="17" spans="3:13">
      <c r="C24" s="15" t="s">
        <v>19</v>
      </c>
      <c r="D24" s="16"/>
      <c r="E24" s="19">
        <f>SUM(E20:E23)</f>
        <v>2882.95363</v>
      </c>
      <c r="F24" s="19">
        <f t="shared" ref="F24:K24" si="1">SUM(F20:F23)</f>
        <v>2613.6939</v>
      </c>
      <c r="G24" s="18">
        <f t="shared" si="1"/>
        <v>7014</v>
      </c>
      <c r="H24" s="18">
        <f t="shared" si="1"/>
        <v>356225</v>
      </c>
      <c r="I24" s="19">
        <f t="shared" si="1"/>
        <v>22366.553</v>
      </c>
      <c r="J24" s="18">
        <f t="shared" si="1"/>
        <v>42967</v>
      </c>
      <c r="K24" s="37">
        <f t="shared" si="1"/>
        <v>32658.05</v>
      </c>
      <c r="M24" s="26"/>
    </row>
    <row r="27" ht="16.25" spans="3:3">
      <c r="C27" s="6" t="s">
        <v>97</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2.56700000000001</v>
      </c>
      <c r="F29" s="12">
        <f t="shared" si="3"/>
        <v>2.15300000000002</v>
      </c>
      <c r="G29" s="23">
        <f t="shared" si="3"/>
        <v>9</v>
      </c>
      <c r="H29" s="23">
        <f t="shared" si="3"/>
        <v>680</v>
      </c>
      <c r="I29" s="24">
        <f t="shared" si="3"/>
        <v>13.5</v>
      </c>
      <c r="J29" s="23">
        <f t="shared" si="3"/>
        <v>56</v>
      </c>
      <c r="K29" s="41">
        <f t="shared" si="3"/>
        <v>36</v>
      </c>
      <c r="M29" s="42"/>
      <c r="N29" s="42"/>
      <c r="O29" s="42"/>
    </row>
    <row r="30" spans="3:15">
      <c r="C30" s="10">
        <f t="shared" si="2"/>
        <v>2</v>
      </c>
      <c r="D30" s="11" t="s">
        <v>16</v>
      </c>
      <c r="E30" s="12">
        <f t="shared" si="3"/>
        <v>0</v>
      </c>
      <c r="F30" s="12">
        <f t="shared" si="3"/>
        <v>0.0700000000001637</v>
      </c>
      <c r="G30" s="23">
        <f t="shared" si="3"/>
        <v>-1</v>
      </c>
      <c r="H30" s="23">
        <f t="shared" si="3"/>
        <v>100</v>
      </c>
      <c r="I30" s="24">
        <f t="shared" si="3"/>
        <v>8.60000000000036</v>
      </c>
      <c r="J30" s="23">
        <f t="shared" si="3"/>
        <v>0</v>
      </c>
      <c r="K30" s="43">
        <f t="shared" si="3"/>
        <v>2</v>
      </c>
      <c r="M30" s="42"/>
      <c r="N30" s="42"/>
      <c r="O30" s="42"/>
    </row>
    <row r="31" spans="3:15">
      <c r="C31" s="10">
        <f t="shared" si="2"/>
        <v>3</v>
      </c>
      <c r="D31" s="11" t="s">
        <v>17</v>
      </c>
      <c r="E31" s="12">
        <f t="shared" si="3"/>
        <v>0</v>
      </c>
      <c r="F31" s="12">
        <f t="shared" si="3"/>
        <v>0.42999999999995</v>
      </c>
      <c r="G31" s="23">
        <f t="shared" si="3"/>
        <v>2</v>
      </c>
      <c r="H31" s="23">
        <f t="shared" si="3"/>
        <v>100</v>
      </c>
      <c r="I31" s="24">
        <f t="shared" si="3"/>
        <v>8.04979999999978</v>
      </c>
      <c r="J31" s="23">
        <f t="shared" si="3"/>
        <v>0</v>
      </c>
      <c r="K31" s="43">
        <f t="shared" si="3"/>
        <v>0</v>
      </c>
      <c r="M31" s="42"/>
      <c r="N31" s="42"/>
      <c r="O31" s="42"/>
    </row>
    <row r="32" ht="16.25" spans="3:15">
      <c r="C32" s="13">
        <v>4</v>
      </c>
      <c r="D32" s="25" t="s">
        <v>18</v>
      </c>
      <c r="E32" s="12">
        <f t="shared" si="3"/>
        <v>0</v>
      </c>
      <c r="F32" s="12">
        <f t="shared" si="3"/>
        <v>0</v>
      </c>
      <c r="G32" s="23">
        <f t="shared" si="3"/>
        <v>1</v>
      </c>
      <c r="H32" s="23">
        <f t="shared" si="3"/>
        <v>125</v>
      </c>
      <c r="I32" s="24">
        <f t="shared" si="3"/>
        <v>5.97999999999956</v>
      </c>
      <c r="J32" s="23">
        <f t="shared" si="3"/>
        <v>0</v>
      </c>
      <c r="K32" s="43">
        <f t="shared" si="3"/>
        <v>0</v>
      </c>
      <c r="M32" s="42"/>
      <c r="N32" s="42"/>
      <c r="O32" s="42"/>
    </row>
    <row r="33" ht="17" spans="3:11">
      <c r="C33" s="15"/>
      <c r="D33" s="16"/>
      <c r="E33" s="17">
        <f>E24-E15</f>
        <v>2.56700000000001</v>
      </c>
      <c r="F33" s="17">
        <f>F24-F15</f>
        <v>2.65300000000025</v>
      </c>
      <c r="G33" s="18">
        <f t="shared" si="3"/>
        <v>11</v>
      </c>
      <c r="H33" s="18">
        <f t="shared" si="3"/>
        <v>1005</v>
      </c>
      <c r="I33" s="19">
        <f t="shared" si="3"/>
        <v>36.1298000000024</v>
      </c>
      <c r="J33" s="18">
        <f t="shared" si="3"/>
        <v>56</v>
      </c>
      <c r="K33" s="37">
        <f t="shared" si="3"/>
        <v>38</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98</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zoomScale="85" zoomScaleNormal="85" zoomScaleSheetLayoutView="85" topLeftCell="A4" workbookViewId="0">
      <selection activeCell="O26" sqref="O26"/>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59</v>
      </c>
      <c r="D5" s="5"/>
      <c r="E5" s="5"/>
      <c r="F5" s="5"/>
      <c r="G5" s="5"/>
      <c r="H5" s="5"/>
      <c r="I5" s="5"/>
      <c r="J5" s="5"/>
      <c r="K5" s="5"/>
    </row>
    <row r="6" ht="18.5" spans="3:11">
      <c r="C6" s="5" t="s">
        <v>89</v>
      </c>
      <c r="D6" s="5"/>
      <c r="E6" s="5"/>
      <c r="F6" s="5"/>
      <c r="G6" s="5"/>
      <c r="H6" s="5"/>
      <c r="I6" s="5"/>
      <c r="J6" s="5"/>
      <c r="K6" s="5"/>
    </row>
    <row r="9" ht="16.25" spans="3:3">
      <c r="C9" s="6" t="s">
        <v>96</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699.51723</v>
      </c>
      <c r="F11" s="45">
        <v>659.554</v>
      </c>
      <c r="G11" s="23">
        <v>1942</v>
      </c>
      <c r="H11" s="23">
        <v>116215</v>
      </c>
      <c r="I11" s="49">
        <v>6596.339</v>
      </c>
      <c r="J11" s="23">
        <v>11814</v>
      </c>
      <c r="K11" s="43">
        <v>12738.05</v>
      </c>
    </row>
    <row r="12" spans="3:11">
      <c r="C12" s="10">
        <v>2</v>
      </c>
      <c r="D12" s="11" t="s">
        <v>16</v>
      </c>
      <c r="E12" s="12">
        <v>1071.6307</v>
      </c>
      <c r="F12" s="46">
        <v>1028.918</v>
      </c>
      <c r="G12" s="23">
        <v>2010</v>
      </c>
      <c r="H12" s="23">
        <v>96115</v>
      </c>
      <c r="I12" s="51">
        <v>5545.152</v>
      </c>
      <c r="J12" s="23">
        <v>12431</v>
      </c>
      <c r="K12" s="43">
        <v>10102</v>
      </c>
    </row>
    <row r="13" spans="3:11">
      <c r="C13" s="10">
        <v>3</v>
      </c>
      <c r="D13" s="11" t="s">
        <v>17</v>
      </c>
      <c r="E13" s="12">
        <v>735.867</v>
      </c>
      <c r="F13" s="46">
        <v>500.1009</v>
      </c>
      <c r="G13" s="23">
        <v>1713</v>
      </c>
      <c r="H13" s="23">
        <v>88875</v>
      </c>
      <c r="I13" s="49">
        <v>4897.555</v>
      </c>
      <c r="J13" s="23">
        <v>10047</v>
      </c>
      <c r="K13" s="43">
        <v>6110</v>
      </c>
    </row>
    <row r="14" ht="16.25" spans="3:11">
      <c r="C14" s="13">
        <v>4</v>
      </c>
      <c r="D14" s="14" t="s">
        <v>18</v>
      </c>
      <c r="E14" s="12">
        <v>375.9387</v>
      </c>
      <c r="F14" s="47">
        <v>425.121</v>
      </c>
      <c r="G14" s="23">
        <v>1349</v>
      </c>
      <c r="H14" s="23">
        <v>55020</v>
      </c>
      <c r="I14" s="49">
        <v>5327.507</v>
      </c>
      <c r="J14" s="23">
        <v>8675</v>
      </c>
      <c r="K14" s="43">
        <v>3708</v>
      </c>
    </row>
    <row r="15" ht="17" spans="3:11">
      <c r="C15" s="15" t="s">
        <v>19</v>
      </c>
      <c r="D15" s="16"/>
      <c r="E15" s="19">
        <f>SUM(E11:E14)</f>
        <v>2882.95363</v>
      </c>
      <c r="F15" s="19">
        <f t="shared" ref="F15:K15" si="0">SUM(F11:F14)</f>
        <v>2613.6939</v>
      </c>
      <c r="G15" s="18">
        <f t="shared" si="0"/>
        <v>7014</v>
      </c>
      <c r="H15" s="18">
        <f t="shared" si="0"/>
        <v>356225</v>
      </c>
      <c r="I15" s="19">
        <f t="shared" si="0"/>
        <v>22366.553</v>
      </c>
      <c r="J15" s="18">
        <f t="shared" si="0"/>
        <v>42967</v>
      </c>
      <c r="K15" s="37">
        <f t="shared" si="0"/>
        <v>32658.05</v>
      </c>
    </row>
    <row r="18" ht="16.25" spans="3:3">
      <c r="C18" s="6" t="s">
        <v>99</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699.96723</v>
      </c>
      <c r="F20" s="45">
        <v>660.354</v>
      </c>
      <c r="G20" s="23">
        <v>1948</v>
      </c>
      <c r="H20" s="23">
        <v>116710</v>
      </c>
      <c r="I20" s="49">
        <v>6596.339</v>
      </c>
      <c r="J20" s="23">
        <v>11822</v>
      </c>
      <c r="K20" s="43">
        <v>12747.05</v>
      </c>
      <c r="M20" s="26"/>
    </row>
    <row r="21" spans="3:13">
      <c r="C21" s="10">
        <v>2</v>
      </c>
      <c r="D21" s="11" t="s">
        <v>16</v>
      </c>
      <c r="E21" s="12">
        <v>1072.0307</v>
      </c>
      <c r="F21" s="46">
        <v>1029.468</v>
      </c>
      <c r="G21" s="23">
        <v>2012</v>
      </c>
      <c r="H21" s="23">
        <v>96215</v>
      </c>
      <c r="I21" s="51">
        <v>5555.052</v>
      </c>
      <c r="J21" s="23">
        <v>12432</v>
      </c>
      <c r="K21" s="43">
        <v>10110</v>
      </c>
      <c r="M21" s="26"/>
    </row>
    <row r="22" spans="3:13">
      <c r="C22" s="10">
        <v>3</v>
      </c>
      <c r="D22" s="11" t="s">
        <v>17</v>
      </c>
      <c r="E22" s="12">
        <v>735.867</v>
      </c>
      <c r="F22" s="46">
        <v>500.1009</v>
      </c>
      <c r="G22" s="23">
        <v>1713</v>
      </c>
      <c r="H22" s="23">
        <v>88875</v>
      </c>
      <c r="I22" s="49">
        <v>4903.315</v>
      </c>
      <c r="J22" s="23">
        <v>10047</v>
      </c>
      <c r="K22" s="43">
        <v>6110</v>
      </c>
      <c r="M22" s="26"/>
    </row>
    <row r="23" ht="16.25" spans="3:13">
      <c r="C23" s="13">
        <v>4</v>
      </c>
      <c r="D23" s="14" t="s">
        <v>18</v>
      </c>
      <c r="E23" s="12">
        <v>377.5387</v>
      </c>
      <c r="F23" s="47">
        <v>425.121</v>
      </c>
      <c r="G23" s="23">
        <v>1352</v>
      </c>
      <c r="H23" s="23">
        <v>55320</v>
      </c>
      <c r="I23" s="49">
        <v>5335.507</v>
      </c>
      <c r="J23" s="23">
        <v>8704</v>
      </c>
      <c r="K23" s="43">
        <v>3721</v>
      </c>
      <c r="M23" s="26"/>
    </row>
    <row r="24" ht="17" spans="3:13">
      <c r="C24" s="15" t="s">
        <v>19</v>
      </c>
      <c r="D24" s="16"/>
      <c r="E24" s="19">
        <v>2885.40363</v>
      </c>
      <c r="F24" s="19">
        <v>2615.0439</v>
      </c>
      <c r="G24" s="18">
        <v>7025</v>
      </c>
      <c r="H24" s="18">
        <v>357120</v>
      </c>
      <c r="I24" s="19">
        <f t="shared" ref="I24" si="1">SUM(I20:I23)</f>
        <v>22390.213</v>
      </c>
      <c r="J24" s="18">
        <v>43005</v>
      </c>
      <c r="K24" s="37">
        <v>32688.05</v>
      </c>
      <c r="M24" s="26"/>
    </row>
    <row r="27" ht="16.25" spans="3:3">
      <c r="C27" s="6" t="s">
        <v>100</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0.450000000000045</v>
      </c>
      <c r="F29" s="12">
        <f t="shared" si="3"/>
        <v>0.799999999999955</v>
      </c>
      <c r="G29" s="23">
        <f t="shared" si="3"/>
        <v>6</v>
      </c>
      <c r="H29" s="23">
        <f t="shared" si="3"/>
        <v>495</v>
      </c>
      <c r="I29" s="24">
        <f t="shared" si="3"/>
        <v>0</v>
      </c>
      <c r="J29" s="23">
        <f t="shared" si="3"/>
        <v>8</v>
      </c>
      <c r="K29" s="41">
        <f t="shared" si="3"/>
        <v>9</v>
      </c>
      <c r="M29" s="42"/>
      <c r="N29" s="42"/>
      <c r="O29" s="42"/>
    </row>
    <row r="30" spans="3:15">
      <c r="C30" s="10">
        <f t="shared" si="2"/>
        <v>2</v>
      </c>
      <c r="D30" s="11" t="s">
        <v>16</v>
      </c>
      <c r="E30" s="12">
        <f t="shared" si="3"/>
        <v>0.399999999999864</v>
      </c>
      <c r="F30" s="12">
        <f t="shared" si="3"/>
        <v>0.549999999999955</v>
      </c>
      <c r="G30" s="23">
        <f t="shared" si="3"/>
        <v>2</v>
      </c>
      <c r="H30" s="23">
        <f t="shared" si="3"/>
        <v>100</v>
      </c>
      <c r="I30" s="24">
        <f t="shared" si="3"/>
        <v>9.89999999999964</v>
      </c>
      <c r="J30" s="23">
        <f t="shared" si="3"/>
        <v>1</v>
      </c>
      <c r="K30" s="43">
        <f t="shared" si="3"/>
        <v>8</v>
      </c>
      <c r="M30" s="42"/>
      <c r="N30" s="42"/>
      <c r="O30" s="42"/>
    </row>
    <row r="31" spans="3:15">
      <c r="C31" s="10">
        <f t="shared" si="2"/>
        <v>3</v>
      </c>
      <c r="D31" s="11" t="s">
        <v>17</v>
      </c>
      <c r="E31" s="12">
        <f t="shared" si="3"/>
        <v>0</v>
      </c>
      <c r="F31" s="12">
        <f t="shared" si="3"/>
        <v>0</v>
      </c>
      <c r="G31" s="23">
        <f t="shared" si="3"/>
        <v>0</v>
      </c>
      <c r="H31" s="23">
        <f t="shared" si="3"/>
        <v>0</v>
      </c>
      <c r="I31" s="24">
        <f t="shared" si="3"/>
        <v>5.76000000000022</v>
      </c>
      <c r="J31" s="23">
        <f t="shared" si="3"/>
        <v>0</v>
      </c>
      <c r="K31" s="43">
        <f t="shared" si="3"/>
        <v>0</v>
      </c>
      <c r="M31" s="42"/>
      <c r="N31" s="42"/>
      <c r="O31" s="42"/>
    </row>
    <row r="32" ht="16.25" spans="3:15">
      <c r="C32" s="13">
        <v>4</v>
      </c>
      <c r="D32" s="25" t="s">
        <v>18</v>
      </c>
      <c r="E32" s="12">
        <f t="shared" si="3"/>
        <v>1.60000000000002</v>
      </c>
      <c r="F32" s="12">
        <f t="shared" si="3"/>
        <v>0</v>
      </c>
      <c r="G32" s="23">
        <f t="shared" si="3"/>
        <v>3</v>
      </c>
      <c r="H32" s="23">
        <f t="shared" si="3"/>
        <v>300</v>
      </c>
      <c r="I32" s="24">
        <f t="shared" si="3"/>
        <v>8</v>
      </c>
      <c r="J32" s="23">
        <f t="shared" si="3"/>
        <v>29</v>
      </c>
      <c r="K32" s="43">
        <f t="shared" si="3"/>
        <v>13</v>
      </c>
      <c r="M32" s="42"/>
      <c r="N32" s="42"/>
      <c r="O32" s="42"/>
    </row>
    <row r="33" ht="17" spans="3:11">
      <c r="C33" s="15"/>
      <c r="D33" s="16"/>
      <c r="E33" s="17">
        <f>E24-E15</f>
        <v>2.44999999999982</v>
      </c>
      <c r="F33" s="17">
        <f>F24-F15</f>
        <v>1.34999999999991</v>
      </c>
      <c r="G33" s="18">
        <f t="shared" si="3"/>
        <v>11</v>
      </c>
      <c r="H33" s="18">
        <f t="shared" si="3"/>
        <v>895</v>
      </c>
      <c r="I33" s="19">
        <f t="shared" si="3"/>
        <v>23.6599999999962</v>
      </c>
      <c r="J33" s="18">
        <f t="shared" si="3"/>
        <v>38</v>
      </c>
      <c r="K33" s="37">
        <f t="shared" si="3"/>
        <v>30</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101</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zoomScale="85" zoomScaleNormal="85" zoomScaleSheetLayoutView="85" topLeftCell="A10" workbookViewId="0">
      <selection activeCell="N22" sqref="N22"/>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63</v>
      </c>
      <c r="D5" s="5"/>
      <c r="E5" s="5"/>
      <c r="F5" s="5"/>
      <c r="G5" s="5"/>
      <c r="H5" s="5"/>
      <c r="I5" s="5"/>
      <c r="J5" s="5"/>
      <c r="K5" s="5"/>
    </row>
    <row r="6" ht="18.5" spans="3:11">
      <c r="C6" s="5" t="s">
        <v>89</v>
      </c>
      <c r="D6" s="5"/>
      <c r="E6" s="5"/>
      <c r="F6" s="5"/>
      <c r="G6" s="5"/>
      <c r="H6" s="5"/>
      <c r="I6" s="5"/>
      <c r="J6" s="5"/>
      <c r="K6" s="5"/>
    </row>
    <row r="9" ht="16.25" spans="3:3">
      <c r="C9" s="6" t="s">
        <v>99</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699.96723</v>
      </c>
      <c r="F11" s="45">
        <v>660.354</v>
      </c>
      <c r="G11" s="23">
        <v>1948</v>
      </c>
      <c r="H11" s="23">
        <v>116710</v>
      </c>
      <c r="I11" s="49">
        <v>6596.339</v>
      </c>
      <c r="J11" s="23">
        <v>11822</v>
      </c>
      <c r="K11" s="43">
        <v>12747.05</v>
      </c>
    </row>
    <row r="12" spans="3:11">
      <c r="C12" s="10">
        <v>2</v>
      </c>
      <c r="D12" s="11" t="s">
        <v>16</v>
      </c>
      <c r="E12" s="12">
        <v>1072.0307</v>
      </c>
      <c r="F12" s="46">
        <v>1029.468</v>
      </c>
      <c r="G12" s="23">
        <v>2012</v>
      </c>
      <c r="H12" s="23">
        <v>96215</v>
      </c>
      <c r="I12" s="51">
        <v>5555.052</v>
      </c>
      <c r="J12" s="23">
        <v>12432</v>
      </c>
      <c r="K12" s="43">
        <v>10110</v>
      </c>
    </row>
    <row r="13" spans="3:11">
      <c r="C13" s="10">
        <v>3</v>
      </c>
      <c r="D13" s="11" t="s">
        <v>17</v>
      </c>
      <c r="E13" s="12">
        <v>735.867</v>
      </c>
      <c r="F13" s="46">
        <v>500.1009</v>
      </c>
      <c r="G13" s="23">
        <v>1713</v>
      </c>
      <c r="H13" s="23">
        <v>88875</v>
      </c>
      <c r="I13" s="49">
        <v>4903.315</v>
      </c>
      <c r="J13" s="23">
        <v>10047</v>
      </c>
      <c r="K13" s="43">
        <v>6110</v>
      </c>
    </row>
    <row r="14" ht="16.25" spans="3:11">
      <c r="C14" s="13">
        <v>4</v>
      </c>
      <c r="D14" s="14" t="s">
        <v>18</v>
      </c>
      <c r="E14" s="12">
        <v>377.5387</v>
      </c>
      <c r="F14" s="47">
        <v>425.121</v>
      </c>
      <c r="G14" s="23">
        <v>1352</v>
      </c>
      <c r="H14" s="23">
        <v>55320</v>
      </c>
      <c r="I14" s="49">
        <v>5335.507</v>
      </c>
      <c r="J14" s="23">
        <v>8704</v>
      </c>
      <c r="K14" s="43">
        <v>3721</v>
      </c>
    </row>
    <row r="15" ht="17" spans="3:11">
      <c r="C15" s="15" t="s">
        <v>19</v>
      </c>
      <c r="D15" s="16"/>
      <c r="E15" s="19">
        <f t="shared" ref="E15:K15" si="0">SUM(E11:E14)</f>
        <v>2885.40363</v>
      </c>
      <c r="F15" s="19">
        <f t="shared" si="0"/>
        <v>2615.0439</v>
      </c>
      <c r="G15" s="18">
        <f t="shared" si="0"/>
        <v>7025</v>
      </c>
      <c r="H15" s="18">
        <f t="shared" si="0"/>
        <v>357120</v>
      </c>
      <c r="I15" s="19">
        <f t="shared" si="0"/>
        <v>22390.213</v>
      </c>
      <c r="J15" s="18">
        <f t="shared" si="0"/>
        <v>43005</v>
      </c>
      <c r="K15" s="37">
        <f t="shared" si="0"/>
        <v>32688.05</v>
      </c>
    </row>
    <row r="18" ht="16.25" spans="3:3">
      <c r="C18" s="6" t="s">
        <v>102</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703.33423</v>
      </c>
      <c r="F20" s="45">
        <v>660.834</v>
      </c>
      <c r="G20" s="23">
        <v>1953</v>
      </c>
      <c r="H20" s="23">
        <v>117220</v>
      </c>
      <c r="I20" s="49">
        <v>6614.864</v>
      </c>
      <c r="J20" s="23">
        <v>11844</v>
      </c>
      <c r="K20" s="43">
        <v>12756.05</v>
      </c>
      <c r="M20" s="26"/>
    </row>
    <row r="21" spans="3:13">
      <c r="C21" s="10">
        <v>2</v>
      </c>
      <c r="D21" s="11" t="s">
        <v>16</v>
      </c>
      <c r="E21" s="12">
        <v>1072.9307</v>
      </c>
      <c r="F21" s="46">
        <v>1030.008</v>
      </c>
      <c r="G21" s="23">
        <v>2017</v>
      </c>
      <c r="H21" s="23">
        <v>96465</v>
      </c>
      <c r="I21" s="51">
        <v>5563.452</v>
      </c>
      <c r="J21" s="23">
        <v>12450</v>
      </c>
      <c r="K21" s="43">
        <v>10121</v>
      </c>
      <c r="M21" s="26"/>
    </row>
    <row r="22" spans="3:13">
      <c r="C22" s="10">
        <v>3</v>
      </c>
      <c r="D22" s="11" t="s">
        <v>17</v>
      </c>
      <c r="E22" s="12">
        <v>735.862</v>
      </c>
      <c r="F22" s="46">
        <v>500.1009</v>
      </c>
      <c r="G22" s="23">
        <v>1713</v>
      </c>
      <c r="H22" s="23">
        <v>88875</v>
      </c>
      <c r="I22" s="49">
        <v>4910.415</v>
      </c>
      <c r="J22" s="23">
        <v>10047</v>
      </c>
      <c r="K22" s="43">
        <v>6110</v>
      </c>
      <c r="M22" s="26"/>
    </row>
    <row r="23" ht="16.25" spans="3:13">
      <c r="C23" s="13">
        <v>4</v>
      </c>
      <c r="D23" s="14" t="s">
        <v>18</v>
      </c>
      <c r="E23" s="12">
        <v>378.2387</v>
      </c>
      <c r="F23" s="47">
        <v>425.621</v>
      </c>
      <c r="G23" s="23">
        <v>1356</v>
      </c>
      <c r="H23" s="23">
        <v>55545</v>
      </c>
      <c r="I23" s="49">
        <v>5341.307</v>
      </c>
      <c r="J23" s="23">
        <v>8720</v>
      </c>
      <c r="K23" s="43">
        <v>3725</v>
      </c>
      <c r="M23" s="26"/>
    </row>
    <row r="24" ht="17" spans="3:13">
      <c r="C24" s="15" t="s">
        <v>19</v>
      </c>
      <c r="D24" s="16"/>
      <c r="E24" s="19">
        <f>SUM(E20:E23)</f>
        <v>2890.36563</v>
      </c>
      <c r="F24" s="19">
        <f t="shared" ref="F24:K24" si="1">SUM(F20:F23)</f>
        <v>2616.5639</v>
      </c>
      <c r="G24" s="18">
        <f t="shared" si="1"/>
        <v>7039</v>
      </c>
      <c r="H24" s="18">
        <f t="shared" si="1"/>
        <v>358105</v>
      </c>
      <c r="I24" s="19">
        <f t="shared" si="1"/>
        <v>22430.038</v>
      </c>
      <c r="J24" s="18">
        <f t="shared" si="1"/>
        <v>43061</v>
      </c>
      <c r="K24" s="37">
        <f t="shared" si="1"/>
        <v>32712.05</v>
      </c>
      <c r="M24" s="26"/>
    </row>
    <row r="27" ht="16.25" spans="3:3">
      <c r="C27" s="6" t="s">
        <v>103</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3.36699999999996</v>
      </c>
      <c r="F29" s="12">
        <f t="shared" si="3"/>
        <v>0.480000000000018</v>
      </c>
      <c r="G29" s="23">
        <f t="shared" si="3"/>
        <v>5</v>
      </c>
      <c r="H29" s="23">
        <f t="shared" si="3"/>
        <v>510</v>
      </c>
      <c r="I29" s="24">
        <f t="shared" si="3"/>
        <v>18.5249999999996</v>
      </c>
      <c r="J29" s="23">
        <f t="shared" si="3"/>
        <v>22</v>
      </c>
      <c r="K29" s="41">
        <f t="shared" si="3"/>
        <v>9</v>
      </c>
      <c r="M29" s="42"/>
      <c r="N29" s="42"/>
      <c r="O29" s="42"/>
    </row>
    <row r="30" spans="3:15">
      <c r="C30" s="10">
        <f t="shared" si="2"/>
        <v>2</v>
      </c>
      <c r="D30" s="11" t="s">
        <v>16</v>
      </c>
      <c r="E30" s="12">
        <f t="shared" si="3"/>
        <v>0.900000000000091</v>
      </c>
      <c r="F30" s="12">
        <f t="shared" si="3"/>
        <v>0.539999999999964</v>
      </c>
      <c r="G30" s="23">
        <f t="shared" si="3"/>
        <v>5</v>
      </c>
      <c r="H30" s="23">
        <f t="shared" si="3"/>
        <v>250</v>
      </c>
      <c r="I30" s="24">
        <f t="shared" si="3"/>
        <v>8.39999999999964</v>
      </c>
      <c r="J30" s="23">
        <f t="shared" si="3"/>
        <v>18</v>
      </c>
      <c r="K30" s="43">
        <f t="shared" si="3"/>
        <v>11</v>
      </c>
      <c r="M30" s="42"/>
      <c r="N30" s="42"/>
      <c r="O30" s="42"/>
    </row>
    <row r="31" spans="3:15">
      <c r="C31" s="10">
        <f t="shared" si="2"/>
        <v>3</v>
      </c>
      <c r="D31" s="11" t="s">
        <v>17</v>
      </c>
      <c r="E31" s="12">
        <f t="shared" si="3"/>
        <v>-0.00500000000010914</v>
      </c>
      <c r="F31" s="12">
        <f t="shared" si="3"/>
        <v>0</v>
      </c>
      <c r="G31" s="23">
        <f t="shared" si="3"/>
        <v>0</v>
      </c>
      <c r="H31" s="23">
        <f t="shared" si="3"/>
        <v>0</v>
      </c>
      <c r="I31" s="24">
        <f t="shared" si="3"/>
        <v>7.10000000000036</v>
      </c>
      <c r="J31" s="23">
        <f t="shared" si="3"/>
        <v>0</v>
      </c>
      <c r="K31" s="43">
        <f t="shared" si="3"/>
        <v>0</v>
      </c>
      <c r="M31" s="42"/>
      <c r="N31" s="42"/>
      <c r="O31" s="42"/>
    </row>
    <row r="32" ht="16.25" spans="3:15">
      <c r="C32" s="13">
        <v>4</v>
      </c>
      <c r="D32" s="25" t="s">
        <v>18</v>
      </c>
      <c r="E32" s="12">
        <f t="shared" si="3"/>
        <v>0.699999999999932</v>
      </c>
      <c r="F32" s="12">
        <f t="shared" si="3"/>
        <v>0.5</v>
      </c>
      <c r="G32" s="23">
        <f t="shared" si="3"/>
        <v>4</v>
      </c>
      <c r="H32" s="23">
        <f t="shared" si="3"/>
        <v>225</v>
      </c>
      <c r="I32" s="24">
        <f t="shared" si="3"/>
        <v>5.80000000000018</v>
      </c>
      <c r="J32" s="23">
        <f t="shared" si="3"/>
        <v>16</v>
      </c>
      <c r="K32" s="43">
        <f t="shared" si="3"/>
        <v>4</v>
      </c>
      <c r="M32" s="42"/>
      <c r="N32" s="42"/>
      <c r="O32" s="42"/>
    </row>
    <row r="33" ht="17" spans="3:11">
      <c r="C33" s="15"/>
      <c r="D33" s="16"/>
      <c r="E33" s="17">
        <f>E24-E15</f>
        <v>4.96199999999953</v>
      </c>
      <c r="F33" s="17">
        <f>F24-F15</f>
        <v>1.51999999999998</v>
      </c>
      <c r="G33" s="18">
        <f t="shared" si="3"/>
        <v>14</v>
      </c>
      <c r="H33" s="18">
        <f t="shared" si="3"/>
        <v>985</v>
      </c>
      <c r="I33" s="19">
        <f t="shared" si="3"/>
        <v>39.8250000000044</v>
      </c>
      <c r="J33" s="18">
        <f t="shared" si="3"/>
        <v>56</v>
      </c>
      <c r="K33" s="37">
        <f t="shared" si="3"/>
        <v>24</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104</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zoomScale="85" zoomScaleNormal="85" zoomScaleSheetLayoutView="85" topLeftCell="A10" workbookViewId="0">
      <selection activeCell="N22" sqref="N22"/>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67</v>
      </c>
      <c r="D5" s="5"/>
      <c r="E5" s="5"/>
      <c r="F5" s="5"/>
      <c r="G5" s="5"/>
      <c r="H5" s="5"/>
      <c r="I5" s="5"/>
      <c r="J5" s="5"/>
      <c r="K5" s="5"/>
    </row>
    <row r="6" ht="18.5" spans="3:11">
      <c r="C6" s="5" t="s">
        <v>89</v>
      </c>
      <c r="D6" s="5"/>
      <c r="E6" s="5"/>
      <c r="F6" s="5"/>
      <c r="G6" s="5"/>
      <c r="H6" s="5"/>
      <c r="I6" s="5"/>
      <c r="J6" s="5"/>
      <c r="K6" s="5"/>
    </row>
    <row r="9" ht="16.25" spans="3:3">
      <c r="C9" s="6" t="s">
        <v>102</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703.33423</v>
      </c>
      <c r="F11" s="45">
        <v>660.834</v>
      </c>
      <c r="G11" s="23">
        <v>1953</v>
      </c>
      <c r="H11" s="23">
        <v>117220</v>
      </c>
      <c r="I11" s="49">
        <v>6614.864</v>
      </c>
      <c r="J11" s="23">
        <v>11844</v>
      </c>
      <c r="K11" s="43">
        <v>12756.05</v>
      </c>
    </row>
    <row r="12" spans="3:11">
      <c r="C12" s="10">
        <v>2</v>
      </c>
      <c r="D12" s="11" t="s">
        <v>16</v>
      </c>
      <c r="E12" s="12">
        <v>1072.9307</v>
      </c>
      <c r="F12" s="46">
        <v>1030.008</v>
      </c>
      <c r="G12" s="23">
        <v>2017</v>
      </c>
      <c r="H12" s="23">
        <v>96465</v>
      </c>
      <c r="I12" s="51">
        <v>5563.452</v>
      </c>
      <c r="J12" s="23">
        <v>12450</v>
      </c>
      <c r="K12" s="43">
        <v>10121</v>
      </c>
    </row>
    <row r="13" spans="3:11">
      <c r="C13" s="10">
        <v>3</v>
      </c>
      <c r="D13" s="11" t="s">
        <v>17</v>
      </c>
      <c r="E13" s="12">
        <v>735.862</v>
      </c>
      <c r="F13" s="46">
        <v>500.1009</v>
      </c>
      <c r="G13" s="23">
        <v>1713</v>
      </c>
      <c r="H13" s="23">
        <v>88875</v>
      </c>
      <c r="I13" s="49">
        <v>4910.415</v>
      </c>
      <c r="J13" s="23">
        <v>10047</v>
      </c>
      <c r="K13" s="43">
        <v>6110</v>
      </c>
    </row>
    <row r="14" ht="16.25" spans="3:11">
      <c r="C14" s="13">
        <v>4</v>
      </c>
      <c r="D14" s="14" t="s">
        <v>18</v>
      </c>
      <c r="E14" s="12">
        <v>378.2387</v>
      </c>
      <c r="F14" s="47">
        <v>425.621</v>
      </c>
      <c r="G14" s="23">
        <v>1356</v>
      </c>
      <c r="H14" s="23">
        <v>55545</v>
      </c>
      <c r="I14" s="49">
        <v>5341.307</v>
      </c>
      <c r="J14" s="23">
        <v>8720</v>
      </c>
      <c r="K14" s="43">
        <v>3725</v>
      </c>
    </row>
    <row r="15" ht="17" spans="3:11">
      <c r="C15" s="15" t="s">
        <v>19</v>
      </c>
      <c r="D15" s="16"/>
      <c r="E15" s="19">
        <f>SUM(E11:E14)</f>
        <v>2890.36563</v>
      </c>
      <c r="F15" s="19">
        <f t="shared" ref="F15:K15" si="0">SUM(F11:F14)</f>
        <v>2616.5639</v>
      </c>
      <c r="G15" s="18">
        <f t="shared" si="0"/>
        <v>7039</v>
      </c>
      <c r="H15" s="18">
        <f t="shared" si="0"/>
        <v>358105</v>
      </c>
      <c r="I15" s="19">
        <f t="shared" si="0"/>
        <v>22430.038</v>
      </c>
      <c r="J15" s="18">
        <f t="shared" si="0"/>
        <v>43061</v>
      </c>
      <c r="K15" s="37">
        <f t="shared" si="0"/>
        <v>32712.05</v>
      </c>
    </row>
    <row r="18" ht="16.25" spans="3:3">
      <c r="C18" s="6" t="s">
        <v>105</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703.49423</v>
      </c>
      <c r="F20" s="45">
        <v>661.334</v>
      </c>
      <c r="G20" s="23">
        <v>1959</v>
      </c>
      <c r="H20" s="23">
        <v>117840</v>
      </c>
      <c r="I20" s="49">
        <v>6628.239</v>
      </c>
      <c r="J20" s="23">
        <v>11856</v>
      </c>
      <c r="K20" s="43">
        <v>12762.05</v>
      </c>
      <c r="M20" s="26"/>
    </row>
    <row r="21" spans="3:13">
      <c r="C21" s="10">
        <v>2</v>
      </c>
      <c r="D21" s="11" t="s">
        <v>16</v>
      </c>
      <c r="E21" s="12">
        <v>1072.9307</v>
      </c>
      <c r="F21" s="46">
        <v>1032.175</v>
      </c>
      <c r="G21" s="23">
        <v>2020</v>
      </c>
      <c r="H21" s="23">
        <v>96875</v>
      </c>
      <c r="I21" s="51">
        <v>5572.552</v>
      </c>
      <c r="J21" s="23">
        <v>12452</v>
      </c>
      <c r="K21" s="43">
        <v>10138</v>
      </c>
      <c r="M21" s="26"/>
    </row>
    <row r="22" spans="3:13">
      <c r="C22" s="10">
        <v>3</v>
      </c>
      <c r="D22" s="11" t="s">
        <v>17</v>
      </c>
      <c r="E22" s="12">
        <v>735.862</v>
      </c>
      <c r="F22" s="46">
        <v>500.2809</v>
      </c>
      <c r="G22" s="23">
        <v>1716</v>
      </c>
      <c r="H22" s="23">
        <v>89175</v>
      </c>
      <c r="I22" s="49">
        <v>4920.175</v>
      </c>
      <c r="J22" s="23">
        <v>10047</v>
      </c>
      <c r="K22" s="43">
        <v>6110</v>
      </c>
      <c r="M22" s="26"/>
    </row>
    <row r="23" ht="16.25" spans="3:13">
      <c r="C23" s="13">
        <v>4</v>
      </c>
      <c r="D23" s="14" t="s">
        <v>18</v>
      </c>
      <c r="E23" s="12">
        <v>378.2387</v>
      </c>
      <c r="F23" s="47">
        <v>425.821</v>
      </c>
      <c r="G23" s="23">
        <v>1357</v>
      </c>
      <c r="H23" s="23">
        <v>55595</v>
      </c>
      <c r="I23" s="49">
        <v>5346.987</v>
      </c>
      <c r="J23" s="23">
        <v>8721</v>
      </c>
      <c r="K23" s="43">
        <v>3729</v>
      </c>
      <c r="M23" s="26"/>
    </row>
    <row r="24" ht="17" spans="3:13">
      <c r="C24" s="15" t="s">
        <v>19</v>
      </c>
      <c r="D24" s="16"/>
      <c r="E24" s="19">
        <f>SUM(E20:E23)</f>
        <v>2890.52563</v>
      </c>
      <c r="F24" s="19">
        <f t="shared" ref="F24:K24" si="1">SUM(F20:F23)</f>
        <v>2619.6109</v>
      </c>
      <c r="G24" s="18">
        <f t="shared" si="1"/>
        <v>7052</v>
      </c>
      <c r="H24" s="18">
        <f t="shared" si="1"/>
        <v>359485</v>
      </c>
      <c r="I24" s="19">
        <f t="shared" si="1"/>
        <v>22467.953</v>
      </c>
      <c r="J24" s="18">
        <f t="shared" si="1"/>
        <v>43076</v>
      </c>
      <c r="K24" s="37">
        <f t="shared" si="1"/>
        <v>32739.05</v>
      </c>
      <c r="M24" s="26"/>
    </row>
    <row r="27" ht="16.25" spans="3:3">
      <c r="C27" s="6" t="s">
        <v>106</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0.160000000000082</v>
      </c>
      <c r="F29" s="12">
        <f t="shared" si="3"/>
        <v>0.5</v>
      </c>
      <c r="G29" s="23">
        <f t="shared" si="3"/>
        <v>6</v>
      </c>
      <c r="H29" s="23">
        <f t="shared" si="3"/>
        <v>620</v>
      </c>
      <c r="I29" s="24">
        <f t="shared" si="3"/>
        <v>13.375</v>
      </c>
      <c r="J29" s="23">
        <f t="shared" si="3"/>
        <v>12</v>
      </c>
      <c r="K29" s="41">
        <f t="shared" si="3"/>
        <v>6</v>
      </c>
      <c r="M29" s="42"/>
      <c r="N29" s="42"/>
      <c r="O29" s="42"/>
    </row>
    <row r="30" spans="3:15">
      <c r="C30" s="10">
        <f t="shared" si="2"/>
        <v>2</v>
      </c>
      <c r="D30" s="11" t="s">
        <v>16</v>
      </c>
      <c r="E30" s="12">
        <f t="shared" si="3"/>
        <v>0</v>
      </c>
      <c r="F30" s="12">
        <f t="shared" si="3"/>
        <v>2.16699999999992</v>
      </c>
      <c r="G30" s="23">
        <f t="shared" si="3"/>
        <v>3</v>
      </c>
      <c r="H30" s="23">
        <f t="shared" si="3"/>
        <v>410</v>
      </c>
      <c r="I30" s="24">
        <f t="shared" si="3"/>
        <v>9.09999999999945</v>
      </c>
      <c r="J30" s="23">
        <f t="shared" si="3"/>
        <v>2</v>
      </c>
      <c r="K30" s="43">
        <f t="shared" si="3"/>
        <v>17</v>
      </c>
      <c r="M30" s="42"/>
      <c r="N30" s="42"/>
      <c r="O30" s="42"/>
    </row>
    <row r="31" spans="3:15">
      <c r="C31" s="10">
        <f t="shared" si="2"/>
        <v>3</v>
      </c>
      <c r="D31" s="11" t="s">
        <v>17</v>
      </c>
      <c r="E31" s="12">
        <f t="shared" si="3"/>
        <v>0</v>
      </c>
      <c r="F31" s="12">
        <f t="shared" si="3"/>
        <v>0.180000000000007</v>
      </c>
      <c r="G31" s="23">
        <f t="shared" si="3"/>
        <v>3</v>
      </c>
      <c r="H31" s="23">
        <f t="shared" si="3"/>
        <v>300</v>
      </c>
      <c r="I31" s="24">
        <f t="shared" si="3"/>
        <v>9.75999999999931</v>
      </c>
      <c r="J31" s="23">
        <f t="shared" si="3"/>
        <v>0</v>
      </c>
      <c r="K31" s="43">
        <f t="shared" si="3"/>
        <v>0</v>
      </c>
      <c r="M31" s="42"/>
      <c r="N31" s="42"/>
      <c r="O31" s="42"/>
    </row>
    <row r="32" ht="16.25" spans="3:15">
      <c r="C32" s="13">
        <v>4</v>
      </c>
      <c r="D32" s="25" t="s">
        <v>18</v>
      </c>
      <c r="E32" s="12">
        <f t="shared" si="3"/>
        <v>0</v>
      </c>
      <c r="F32" s="12">
        <f t="shared" si="3"/>
        <v>0.200000000000045</v>
      </c>
      <c r="G32" s="23">
        <f t="shared" si="3"/>
        <v>1</v>
      </c>
      <c r="H32" s="23">
        <f t="shared" si="3"/>
        <v>50</v>
      </c>
      <c r="I32" s="24">
        <f t="shared" si="3"/>
        <v>5.68000000000029</v>
      </c>
      <c r="J32" s="23">
        <f t="shared" si="3"/>
        <v>1</v>
      </c>
      <c r="K32" s="43">
        <f t="shared" si="3"/>
        <v>4</v>
      </c>
      <c r="M32" s="42"/>
      <c r="N32" s="42"/>
      <c r="O32" s="42"/>
    </row>
    <row r="33" ht="17" spans="3:11">
      <c r="C33" s="15"/>
      <c r="D33" s="16"/>
      <c r="E33" s="17">
        <f>E24-E15</f>
        <v>0.160000000000309</v>
      </c>
      <c r="F33" s="17">
        <f>F24-F15</f>
        <v>3.04699999999957</v>
      </c>
      <c r="G33" s="18">
        <f t="shared" si="3"/>
        <v>13</v>
      </c>
      <c r="H33" s="18">
        <f t="shared" si="3"/>
        <v>1380</v>
      </c>
      <c r="I33" s="19">
        <f t="shared" si="3"/>
        <v>37.9149999999972</v>
      </c>
      <c r="J33" s="18">
        <f t="shared" si="3"/>
        <v>15</v>
      </c>
      <c r="K33" s="37">
        <f t="shared" si="3"/>
        <v>27</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107</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view="pageBreakPreview" zoomScaleNormal="115" topLeftCell="A7" workbookViewId="0">
      <selection activeCell="N22" sqref="N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6384" width="9.10909090909091" style="1"/>
  </cols>
  <sheetData>
    <row r="1" spans="3:4">
      <c r="C1" s="3" t="s">
        <v>0</v>
      </c>
      <c r="D1" s="4" t="s">
        <v>1</v>
      </c>
    </row>
    <row r="2" spans="3:4">
      <c r="C2" s="3"/>
      <c r="D2" s="4" t="s">
        <v>2</v>
      </c>
    </row>
    <row r="3" spans="3:4">
      <c r="C3" s="3"/>
      <c r="D3" s="4"/>
    </row>
    <row r="4" spans="3:4">
      <c r="C4" s="3"/>
      <c r="D4" s="3"/>
    </row>
    <row r="5" ht="18.5" spans="3:11">
      <c r="C5" s="5" t="s">
        <v>3</v>
      </c>
      <c r="D5" s="5"/>
      <c r="E5" s="5"/>
      <c r="F5" s="5"/>
      <c r="G5" s="5"/>
      <c r="H5" s="5"/>
      <c r="I5" s="5"/>
      <c r="J5" s="5"/>
      <c r="K5" s="5"/>
    </row>
    <row r="6" ht="18.5" spans="3:11">
      <c r="C6" s="5" t="s">
        <v>89</v>
      </c>
      <c r="D6" s="5"/>
      <c r="E6" s="5"/>
      <c r="F6" s="5"/>
      <c r="G6" s="5"/>
      <c r="H6" s="5"/>
      <c r="I6" s="5"/>
      <c r="J6" s="5"/>
      <c r="K6" s="5"/>
    </row>
    <row r="9" ht="16.25" spans="3:3">
      <c r="C9" s="6" t="s">
        <v>105</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703.49423</v>
      </c>
      <c r="F11" s="45">
        <v>661.334</v>
      </c>
      <c r="G11" s="23">
        <v>1959</v>
      </c>
      <c r="H11" s="23">
        <v>117840</v>
      </c>
      <c r="I11" s="49">
        <v>6628.239</v>
      </c>
      <c r="J11" s="23">
        <v>11856</v>
      </c>
      <c r="K11" s="43">
        <v>12762.05</v>
      </c>
    </row>
    <row r="12" spans="3:11">
      <c r="C12" s="10">
        <v>2</v>
      </c>
      <c r="D12" s="11" t="s">
        <v>16</v>
      </c>
      <c r="E12" s="12">
        <v>1072.9307</v>
      </c>
      <c r="F12" s="46">
        <v>1032.175</v>
      </c>
      <c r="G12" s="23">
        <v>2020</v>
      </c>
      <c r="H12" s="23">
        <v>96875</v>
      </c>
      <c r="I12" s="51">
        <v>5572.552</v>
      </c>
      <c r="J12" s="23">
        <v>12452</v>
      </c>
      <c r="K12" s="43">
        <v>10138</v>
      </c>
    </row>
    <row r="13" spans="3:11">
      <c r="C13" s="10">
        <v>3</v>
      </c>
      <c r="D13" s="11" t="s">
        <v>17</v>
      </c>
      <c r="E13" s="12">
        <v>735.862</v>
      </c>
      <c r="F13" s="46">
        <v>500.2809</v>
      </c>
      <c r="G13" s="23">
        <v>1716</v>
      </c>
      <c r="H13" s="23">
        <v>89175</v>
      </c>
      <c r="I13" s="49">
        <v>4920.175</v>
      </c>
      <c r="J13" s="23">
        <v>10047</v>
      </c>
      <c r="K13" s="43">
        <v>6110</v>
      </c>
    </row>
    <row r="14" ht="16.25" spans="3:11">
      <c r="C14" s="13">
        <v>4</v>
      </c>
      <c r="D14" s="14" t="s">
        <v>18</v>
      </c>
      <c r="E14" s="12">
        <v>378.2387</v>
      </c>
      <c r="F14" s="47">
        <v>425.821</v>
      </c>
      <c r="G14" s="23">
        <v>1357</v>
      </c>
      <c r="H14" s="23">
        <v>55595</v>
      </c>
      <c r="I14" s="49">
        <v>5346.987</v>
      </c>
      <c r="J14" s="23">
        <v>8721</v>
      </c>
      <c r="K14" s="43">
        <v>3729</v>
      </c>
    </row>
    <row r="15" ht="17" spans="3:11">
      <c r="C15" s="15" t="s">
        <v>19</v>
      </c>
      <c r="D15" s="16"/>
      <c r="E15" s="19">
        <f>SUM(E11:E14)</f>
        <v>2890.52563</v>
      </c>
      <c r="F15" s="19">
        <f t="shared" ref="F15:K15" si="0">SUM(F11:F14)</f>
        <v>2619.6109</v>
      </c>
      <c r="G15" s="18">
        <f t="shared" si="0"/>
        <v>7052</v>
      </c>
      <c r="H15" s="18">
        <f t="shared" si="0"/>
        <v>359485</v>
      </c>
      <c r="I15" s="19">
        <f t="shared" si="0"/>
        <v>22467.953</v>
      </c>
      <c r="J15" s="18">
        <f t="shared" si="0"/>
        <v>43076</v>
      </c>
      <c r="K15" s="37">
        <f t="shared" si="0"/>
        <v>32739.05</v>
      </c>
    </row>
    <row r="18" ht="16.25" spans="3:3">
      <c r="C18" s="6" t="s">
        <v>108</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703.79423</v>
      </c>
      <c r="F20" s="45">
        <v>662.124</v>
      </c>
      <c r="G20" s="23">
        <v>1967</v>
      </c>
      <c r="H20" s="23">
        <v>118585</v>
      </c>
      <c r="I20" s="49">
        <v>6639.239</v>
      </c>
      <c r="J20" s="23">
        <v>11867</v>
      </c>
      <c r="K20" s="43">
        <v>12778.05</v>
      </c>
      <c r="M20" s="26"/>
    </row>
    <row r="21" spans="3:13">
      <c r="C21" s="10">
        <v>2</v>
      </c>
      <c r="D21" s="11" t="s">
        <v>16</v>
      </c>
      <c r="E21" s="12">
        <v>1073.7477</v>
      </c>
      <c r="F21" s="46">
        <v>1032.961</v>
      </c>
      <c r="G21" s="23">
        <v>2025</v>
      </c>
      <c r="H21" s="23">
        <v>97275</v>
      </c>
      <c r="I21" s="51">
        <v>5586.452</v>
      </c>
      <c r="J21" s="23">
        <v>12461</v>
      </c>
      <c r="K21" s="43">
        <v>10152</v>
      </c>
      <c r="M21" s="26"/>
    </row>
    <row r="22" spans="3:13">
      <c r="C22" s="10">
        <v>3</v>
      </c>
      <c r="D22" s="11" t="s">
        <v>17</v>
      </c>
      <c r="E22" s="12">
        <v>735.862</v>
      </c>
      <c r="F22" s="46">
        <v>500.2809</v>
      </c>
      <c r="G22" s="23">
        <v>1716</v>
      </c>
      <c r="H22" s="23">
        <v>89175</v>
      </c>
      <c r="I22" s="49">
        <v>4929.135</v>
      </c>
      <c r="J22" s="23">
        <v>10047</v>
      </c>
      <c r="K22" s="43">
        <v>6110</v>
      </c>
      <c r="M22" s="26"/>
    </row>
    <row r="23" ht="16.25" spans="3:13">
      <c r="C23" s="13">
        <v>4</v>
      </c>
      <c r="D23" s="14" t="s">
        <v>18</v>
      </c>
      <c r="E23" s="12">
        <v>378.2387</v>
      </c>
      <c r="F23" s="47">
        <v>425.921</v>
      </c>
      <c r="G23" s="23">
        <v>1359</v>
      </c>
      <c r="H23" s="23">
        <v>55645</v>
      </c>
      <c r="I23" s="49">
        <v>5351.987</v>
      </c>
      <c r="J23" s="23">
        <v>8721</v>
      </c>
      <c r="K23" s="43">
        <v>3731</v>
      </c>
      <c r="M23" s="26"/>
    </row>
    <row r="24" ht="17" spans="3:13">
      <c r="C24" s="15" t="s">
        <v>19</v>
      </c>
      <c r="D24" s="16"/>
      <c r="E24" s="19">
        <v>2891.64263</v>
      </c>
      <c r="F24" s="19">
        <v>2621.2869</v>
      </c>
      <c r="G24" s="18">
        <v>7067</v>
      </c>
      <c r="H24" s="18">
        <v>360680</v>
      </c>
      <c r="I24" s="19">
        <f t="shared" ref="I24" si="1">SUM(I20:I23)</f>
        <v>22506.813</v>
      </c>
      <c r="J24" s="18">
        <v>43096</v>
      </c>
      <c r="K24" s="37">
        <v>32771.05</v>
      </c>
      <c r="M24" s="26"/>
    </row>
    <row r="27" ht="16.25" spans="3:3">
      <c r="C27" s="6" t="s">
        <v>109</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0.299999999999955</v>
      </c>
      <c r="F29" s="12">
        <f t="shared" si="3"/>
        <v>0.789999999999964</v>
      </c>
      <c r="G29" s="23">
        <f t="shared" si="3"/>
        <v>8</v>
      </c>
      <c r="H29" s="23">
        <f t="shared" si="3"/>
        <v>745</v>
      </c>
      <c r="I29" s="24">
        <f t="shared" si="3"/>
        <v>11</v>
      </c>
      <c r="J29" s="23">
        <f t="shared" si="3"/>
        <v>11</v>
      </c>
      <c r="K29" s="41">
        <f t="shared" si="3"/>
        <v>16</v>
      </c>
      <c r="M29" s="42"/>
      <c r="N29" s="42"/>
      <c r="O29" s="42"/>
    </row>
    <row r="30" spans="3:15">
      <c r="C30" s="10">
        <f t="shared" si="2"/>
        <v>2</v>
      </c>
      <c r="D30" s="11" t="s">
        <v>16</v>
      </c>
      <c r="E30" s="12">
        <f t="shared" si="3"/>
        <v>0.817000000000007</v>
      </c>
      <c r="F30" s="12">
        <f t="shared" si="3"/>
        <v>0.786000000000058</v>
      </c>
      <c r="G30" s="23">
        <f t="shared" si="3"/>
        <v>5</v>
      </c>
      <c r="H30" s="23">
        <f t="shared" si="3"/>
        <v>400</v>
      </c>
      <c r="I30" s="24">
        <f t="shared" si="3"/>
        <v>13.8999999999996</v>
      </c>
      <c r="J30" s="23">
        <f t="shared" si="3"/>
        <v>9</v>
      </c>
      <c r="K30" s="43">
        <f t="shared" si="3"/>
        <v>14</v>
      </c>
      <c r="M30" s="42"/>
      <c r="N30" s="42"/>
      <c r="O30" s="42"/>
    </row>
    <row r="31" spans="3:15">
      <c r="C31" s="10">
        <f t="shared" si="2"/>
        <v>3</v>
      </c>
      <c r="D31" s="11" t="s">
        <v>17</v>
      </c>
      <c r="E31" s="12">
        <f t="shared" si="3"/>
        <v>0</v>
      </c>
      <c r="F31" s="12">
        <f t="shared" si="3"/>
        <v>0</v>
      </c>
      <c r="G31" s="23">
        <f t="shared" si="3"/>
        <v>0</v>
      </c>
      <c r="H31" s="23">
        <f t="shared" si="3"/>
        <v>0</v>
      </c>
      <c r="I31" s="24">
        <f t="shared" si="3"/>
        <v>8.96000000000004</v>
      </c>
      <c r="J31" s="23">
        <f t="shared" si="3"/>
        <v>0</v>
      </c>
      <c r="K31" s="43">
        <f t="shared" si="3"/>
        <v>0</v>
      </c>
      <c r="M31" s="42"/>
      <c r="N31" s="42"/>
      <c r="O31" s="42"/>
    </row>
    <row r="32" ht="16.25" spans="3:15">
      <c r="C32" s="13">
        <v>4</v>
      </c>
      <c r="D32" s="25" t="s">
        <v>18</v>
      </c>
      <c r="E32" s="12">
        <f t="shared" si="3"/>
        <v>0</v>
      </c>
      <c r="F32" s="12">
        <f t="shared" si="3"/>
        <v>0.0999999999999659</v>
      </c>
      <c r="G32" s="23">
        <f t="shared" si="3"/>
        <v>2</v>
      </c>
      <c r="H32" s="23">
        <f t="shared" si="3"/>
        <v>50</v>
      </c>
      <c r="I32" s="24">
        <f t="shared" si="3"/>
        <v>5</v>
      </c>
      <c r="J32" s="23">
        <f t="shared" si="3"/>
        <v>0</v>
      </c>
      <c r="K32" s="43">
        <f t="shared" si="3"/>
        <v>2</v>
      </c>
      <c r="M32" s="42"/>
      <c r="N32" s="42"/>
      <c r="O32" s="42"/>
    </row>
    <row r="33" ht="17" spans="3:11">
      <c r="C33" s="15"/>
      <c r="D33" s="16"/>
      <c r="E33" s="17">
        <f>E24-E15</f>
        <v>1.11699999999973</v>
      </c>
      <c r="F33" s="17">
        <f>F24-F15</f>
        <v>1.67599999999993</v>
      </c>
      <c r="G33" s="18">
        <f t="shared" si="3"/>
        <v>15</v>
      </c>
      <c r="H33" s="18">
        <f t="shared" si="3"/>
        <v>1195</v>
      </c>
      <c r="I33" s="19">
        <f t="shared" si="3"/>
        <v>38.8600000000042</v>
      </c>
      <c r="J33" s="18">
        <f t="shared" si="3"/>
        <v>20</v>
      </c>
      <c r="K33" s="37">
        <f t="shared" si="3"/>
        <v>32.0000000000036</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110</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113</v>
      </c>
      <c r="G47" s="30" t="s">
        <v>23</v>
      </c>
      <c r="H47" s="30"/>
      <c r="J47" s="28" t="s">
        <v>24</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114</v>
      </c>
      <c r="G54" s="48" t="s">
        <v>115</v>
      </c>
      <c r="H54" s="48"/>
      <c r="J54" s="48" t="s">
        <v>116</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1" orientation="portrait"/>
  <headerFooter alignWithMargins="0"/>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zoomScale="115" zoomScaleNormal="115" topLeftCell="A13" workbookViewId="0">
      <selection activeCell="N22" sqref="N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6384" width="9.10909090909091" style="1"/>
  </cols>
  <sheetData>
    <row r="1" spans="3:4">
      <c r="C1" s="3" t="s">
        <v>0</v>
      </c>
      <c r="D1" s="4" t="s">
        <v>1</v>
      </c>
    </row>
    <row r="2" spans="3:4">
      <c r="C2" s="3"/>
      <c r="D2" s="4" t="s">
        <v>2</v>
      </c>
    </row>
    <row r="3" spans="3:4">
      <c r="C3" s="3"/>
      <c r="D3" s="4"/>
    </row>
    <row r="4" spans="3:4">
      <c r="C4" s="3"/>
      <c r="D4" s="3"/>
    </row>
    <row r="5" ht="18.5" spans="3:11">
      <c r="C5" s="5" t="s">
        <v>25</v>
      </c>
      <c r="D5" s="5"/>
      <c r="E5" s="5"/>
      <c r="F5" s="5"/>
      <c r="G5" s="5"/>
      <c r="H5" s="5"/>
      <c r="I5" s="5"/>
      <c r="J5" s="5"/>
      <c r="K5" s="5"/>
    </row>
    <row r="6" ht="18.5" spans="3:11">
      <c r="C6" s="5" t="s">
        <v>89</v>
      </c>
      <c r="D6" s="5"/>
      <c r="E6" s="5"/>
      <c r="F6" s="5"/>
      <c r="G6" s="5"/>
      <c r="H6" s="5"/>
      <c r="I6" s="5"/>
      <c r="J6" s="5"/>
      <c r="K6" s="5"/>
    </row>
    <row r="9" ht="16.25" spans="3:3">
      <c r="C9" s="6" t="s">
        <v>108</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703.79423</v>
      </c>
      <c r="F11" s="45">
        <v>662.124</v>
      </c>
      <c r="G11" s="23">
        <v>1967</v>
      </c>
      <c r="H11" s="23">
        <v>118585</v>
      </c>
      <c r="I11" s="49">
        <v>6639.239</v>
      </c>
      <c r="J11" s="23">
        <v>11867</v>
      </c>
      <c r="K11" s="43">
        <v>12778.05</v>
      </c>
    </row>
    <row r="12" spans="3:11">
      <c r="C12" s="10">
        <v>2</v>
      </c>
      <c r="D12" s="11" t="s">
        <v>16</v>
      </c>
      <c r="E12" s="12">
        <v>1073.7477</v>
      </c>
      <c r="F12" s="46">
        <v>1032.961</v>
      </c>
      <c r="G12" s="23">
        <v>2025</v>
      </c>
      <c r="H12" s="23">
        <v>97275</v>
      </c>
      <c r="I12" s="51">
        <v>5586.452</v>
      </c>
      <c r="J12" s="23">
        <v>12461</v>
      </c>
      <c r="K12" s="43">
        <v>10152</v>
      </c>
    </row>
    <row r="13" spans="3:11">
      <c r="C13" s="10">
        <v>3</v>
      </c>
      <c r="D13" s="11" t="s">
        <v>17</v>
      </c>
      <c r="E13" s="12">
        <v>735.862</v>
      </c>
      <c r="F13" s="46">
        <v>500.2809</v>
      </c>
      <c r="G13" s="23">
        <v>1716</v>
      </c>
      <c r="H13" s="23">
        <v>89175</v>
      </c>
      <c r="I13" s="49">
        <v>4929.135</v>
      </c>
      <c r="J13" s="23">
        <v>10047</v>
      </c>
      <c r="K13" s="43">
        <v>6110</v>
      </c>
    </row>
    <row r="14" ht="16.25" spans="3:11">
      <c r="C14" s="13">
        <v>4</v>
      </c>
      <c r="D14" s="14" t="s">
        <v>18</v>
      </c>
      <c r="E14" s="12">
        <v>378.2387</v>
      </c>
      <c r="F14" s="47">
        <v>425.921</v>
      </c>
      <c r="G14" s="23">
        <v>1359</v>
      </c>
      <c r="H14" s="23">
        <v>55645</v>
      </c>
      <c r="I14" s="49">
        <v>5351.987</v>
      </c>
      <c r="J14" s="23">
        <v>8721</v>
      </c>
      <c r="K14" s="43">
        <v>3731</v>
      </c>
    </row>
    <row r="15" ht="17" spans="3:11">
      <c r="C15" s="15" t="s">
        <v>19</v>
      </c>
      <c r="D15" s="16"/>
      <c r="E15" s="19">
        <v>2891.64263</v>
      </c>
      <c r="F15" s="19">
        <v>2621.2869</v>
      </c>
      <c r="G15" s="18">
        <v>7067</v>
      </c>
      <c r="H15" s="18">
        <v>360680</v>
      </c>
      <c r="I15" s="19">
        <f t="shared" ref="I15" si="0">SUM(I11:I14)</f>
        <v>22506.813</v>
      </c>
      <c r="J15" s="18">
        <v>43096</v>
      </c>
      <c r="K15" s="37">
        <v>32771.05</v>
      </c>
    </row>
    <row r="18" ht="16.25" spans="3:3">
      <c r="C18" s="6" t="s">
        <v>117</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705.31423</v>
      </c>
      <c r="F20" s="45">
        <v>662.454</v>
      </c>
      <c r="G20" s="23">
        <v>1973</v>
      </c>
      <c r="H20" s="23">
        <v>119415</v>
      </c>
      <c r="I20" s="49">
        <v>6649.939</v>
      </c>
      <c r="J20" s="23">
        <v>11904</v>
      </c>
      <c r="K20" s="43">
        <v>12785.05</v>
      </c>
      <c r="M20" s="26"/>
    </row>
    <row r="21" spans="3:13">
      <c r="C21" s="10">
        <v>2</v>
      </c>
      <c r="D21" s="11" t="s">
        <v>16</v>
      </c>
      <c r="E21" s="12">
        <v>1073.7977</v>
      </c>
      <c r="F21" s="46">
        <v>1033.173</v>
      </c>
      <c r="G21" s="23">
        <v>2027</v>
      </c>
      <c r="H21" s="23">
        <v>97425</v>
      </c>
      <c r="I21" s="51">
        <v>5597.252</v>
      </c>
      <c r="J21" s="23">
        <v>12462</v>
      </c>
      <c r="K21" s="43">
        <v>10152</v>
      </c>
      <c r="M21" s="26"/>
    </row>
    <row r="22" spans="3:13">
      <c r="C22" s="10">
        <v>3</v>
      </c>
      <c r="D22" s="11" t="s">
        <v>17</v>
      </c>
      <c r="E22" s="12">
        <v>735.862</v>
      </c>
      <c r="F22" s="46">
        <v>500.6669</v>
      </c>
      <c r="G22" s="23">
        <v>1721</v>
      </c>
      <c r="H22" s="23">
        <v>89525</v>
      </c>
      <c r="I22" s="49">
        <v>4941.895</v>
      </c>
      <c r="J22" s="23">
        <v>10048</v>
      </c>
      <c r="K22" s="43">
        <v>6120</v>
      </c>
      <c r="M22" s="26"/>
    </row>
    <row r="23" ht="16.25" spans="3:13">
      <c r="C23" s="13">
        <v>4</v>
      </c>
      <c r="D23" s="14" t="s">
        <v>18</v>
      </c>
      <c r="E23" s="12">
        <v>378.2387</v>
      </c>
      <c r="F23" s="47">
        <v>425.971</v>
      </c>
      <c r="G23" s="23">
        <v>1359</v>
      </c>
      <c r="H23" s="23">
        <v>55645</v>
      </c>
      <c r="I23" s="49">
        <v>5359.967</v>
      </c>
      <c r="J23" s="23">
        <v>8721</v>
      </c>
      <c r="K23" s="43">
        <v>3732</v>
      </c>
      <c r="M23" s="26"/>
    </row>
    <row r="24" ht="17" spans="3:13">
      <c r="C24" s="15" t="s">
        <v>19</v>
      </c>
      <c r="D24" s="16"/>
      <c r="E24" s="17">
        <f>SUM(E20:E23)</f>
        <v>2893.21263</v>
      </c>
      <c r="F24" s="17">
        <f t="shared" ref="F24:K24" si="1">SUM(F20:F23)</f>
        <v>2622.2649</v>
      </c>
      <c r="G24" s="18">
        <f t="shared" si="1"/>
        <v>7080</v>
      </c>
      <c r="H24" s="18">
        <f t="shared" si="1"/>
        <v>362010</v>
      </c>
      <c r="I24" s="19">
        <f t="shared" si="1"/>
        <v>22549.053</v>
      </c>
      <c r="J24" s="18">
        <f t="shared" si="1"/>
        <v>43135</v>
      </c>
      <c r="K24" s="37">
        <f t="shared" si="1"/>
        <v>32789.05</v>
      </c>
      <c r="M24" s="26"/>
    </row>
    <row r="27" ht="16.25" spans="3:3">
      <c r="C27" s="6" t="s">
        <v>118</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1.51999999999998</v>
      </c>
      <c r="F29" s="12">
        <f t="shared" si="3"/>
        <v>0.330000000000155</v>
      </c>
      <c r="G29" s="23">
        <f t="shared" si="3"/>
        <v>6</v>
      </c>
      <c r="H29" s="23">
        <f t="shared" si="3"/>
        <v>830</v>
      </c>
      <c r="I29" s="24">
        <f t="shared" si="3"/>
        <v>10.7000000000007</v>
      </c>
      <c r="J29" s="23">
        <f t="shared" si="3"/>
        <v>37</v>
      </c>
      <c r="K29" s="41">
        <f t="shared" si="3"/>
        <v>7</v>
      </c>
      <c r="M29" s="42"/>
      <c r="N29" s="42"/>
      <c r="O29" s="42"/>
    </row>
    <row r="30" spans="3:15">
      <c r="C30" s="10">
        <f t="shared" si="2"/>
        <v>2</v>
      </c>
      <c r="D30" s="11" t="s">
        <v>16</v>
      </c>
      <c r="E30" s="12">
        <f t="shared" si="3"/>
        <v>0.0499999999999545</v>
      </c>
      <c r="F30" s="12">
        <f t="shared" si="3"/>
        <v>0.211999999999989</v>
      </c>
      <c r="G30" s="23">
        <f t="shared" si="3"/>
        <v>2</v>
      </c>
      <c r="H30" s="23">
        <f t="shared" si="3"/>
        <v>150</v>
      </c>
      <c r="I30" s="24">
        <f t="shared" si="3"/>
        <v>10.8000000000002</v>
      </c>
      <c r="J30" s="23">
        <f t="shared" si="3"/>
        <v>1</v>
      </c>
      <c r="K30" s="43">
        <f t="shared" si="3"/>
        <v>0</v>
      </c>
      <c r="M30" s="42"/>
      <c r="N30" s="42"/>
      <c r="O30" s="42"/>
    </row>
    <row r="31" spans="3:15">
      <c r="C31" s="10">
        <f t="shared" si="2"/>
        <v>3</v>
      </c>
      <c r="D31" s="11" t="s">
        <v>17</v>
      </c>
      <c r="E31" s="12">
        <f t="shared" si="3"/>
        <v>0</v>
      </c>
      <c r="F31" s="12">
        <f t="shared" si="3"/>
        <v>0.386000000000024</v>
      </c>
      <c r="G31" s="23">
        <f t="shared" si="3"/>
        <v>5</v>
      </c>
      <c r="H31" s="23">
        <f t="shared" si="3"/>
        <v>350</v>
      </c>
      <c r="I31" s="24">
        <f t="shared" si="3"/>
        <v>12.7600000000002</v>
      </c>
      <c r="J31" s="23">
        <f t="shared" si="3"/>
        <v>1</v>
      </c>
      <c r="K31" s="43">
        <f t="shared" si="3"/>
        <v>10</v>
      </c>
      <c r="M31" s="42"/>
      <c r="N31" s="42"/>
      <c r="O31" s="42"/>
    </row>
    <row r="32" ht="16.25" spans="3:15">
      <c r="C32" s="13">
        <v>4</v>
      </c>
      <c r="D32" s="25" t="s">
        <v>18</v>
      </c>
      <c r="E32" s="12">
        <f t="shared" si="3"/>
        <v>0</v>
      </c>
      <c r="F32" s="12">
        <f t="shared" si="3"/>
        <v>0.0500000000000114</v>
      </c>
      <c r="G32" s="23">
        <f t="shared" si="3"/>
        <v>0</v>
      </c>
      <c r="H32" s="23">
        <f t="shared" si="3"/>
        <v>0</v>
      </c>
      <c r="I32" s="24">
        <f t="shared" si="3"/>
        <v>7.97999999999956</v>
      </c>
      <c r="J32" s="23">
        <f t="shared" si="3"/>
        <v>0</v>
      </c>
      <c r="K32" s="43">
        <f t="shared" si="3"/>
        <v>1</v>
      </c>
      <c r="M32" s="42"/>
      <c r="N32" s="42"/>
      <c r="O32" s="42"/>
    </row>
    <row r="33" ht="17" spans="3:11">
      <c r="C33" s="15"/>
      <c r="D33" s="16"/>
      <c r="E33" s="17">
        <f>E24-E15</f>
        <v>1.57000000000016</v>
      </c>
      <c r="F33" s="17">
        <f>F24-F15</f>
        <v>0.97800000000052</v>
      </c>
      <c r="G33" s="18">
        <f t="shared" si="3"/>
        <v>13</v>
      </c>
      <c r="H33" s="18">
        <f t="shared" si="3"/>
        <v>1330</v>
      </c>
      <c r="I33" s="19">
        <f t="shared" si="3"/>
        <v>42.239999999998</v>
      </c>
      <c r="J33" s="18">
        <f t="shared" si="3"/>
        <v>39</v>
      </c>
      <c r="K33" s="37">
        <f t="shared" si="3"/>
        <v>18</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119</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113</v>
      </c>
      <c r="G47" s="30" t="s">
        <v>23</v>
      </c>
      <c r="H47" s="30"/>
      <c r="J47" s="28" t="s">
        <v>24</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116</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zoomScale="115" zoomScaleNormal="115" topLeftCell="A7" workbookViewId="0">
      <selection activeCell="N22" sqref="N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6384" width="9.10909090909091" style="1"/>
  </cols>
  <sheetData>
    <row r="1" spans="3:4">
      <c r="C1" s="3" t="s">
        <v>0</v>
      </c>
      <c r="D1" s="4" t="s">
        <v>1</v>
      </c>
    </row>
    <row r="2" spans="3:4">
      <c r="C2" s="3"/>
      <c r="D2" s="4" t="s">
        <v>2</v>
      </c>
    </row>
    <row r="3" spans="3:4">
      <c r="C3" s="3"/>
      <c r="D3" s="4"/>
    </row>
    <row r="4" spans="3:4">
      <c r="C4" s="3"/>
      <c r="D4" s="3"/>
    </row>
    <row r="5" ht="18.5" spans="3:11">
      <c r="C5" s="5" t="s">
        <v>29</v>
      </c>
      <c r="D5" s="5"/>
      <c r="E5" s="5"/>
      <c r="F5" s="5"/>
      <c r="G5" s="5"/>
      <c r="H5" s="5"/>
      <c r="I5" s="5"/>
      <c r="J5" s="5"/>
      <c r="K5" s="5"/>
    </row>
    <row r="6" ht="18.5" spans="3:11">
      <c r="C6" s="5" t="s">
        <v>89</v>
      </c>
      <c r="D6" s="5"/>
      <c r="E6" s="5"/>
      <c r="F6" s="5"/>
      <c r="G6" s="5"/>
      <c r="H6" s="5"/>
      <c r="I6" s="5"/>
      <c r="J6" s="5"/>
      <c r="K6" s="5"/>
    </row>
    <row r="9" ht="16.25" spans="3:3">
      <c r="C9" s="6" t="s">
        <v>117</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705.31423</v>
      </c>
      <c r="F11" s="45">
        <v>662.454</v>
      </c>
      <c r="G11" s="23">
        <v>1973</v>
      </c>
      <c r="H11" s="23">
        <v>119415</v>
      </c>
      <c r="I11" s="49">
        <v>6649.939</v>
      </c>
      <c r="J11" s="23">
        <v>11904</v>
      </c>
      <c r="K11" s="43">
        <v>12785.05</v>
      </c>
    </row>
    <row r="12" spans="3:11">
      <c r="C12" s="10">
        <v>2</v>
      </c>
      <c r="D12" s="11" t="s">
        <v>16</v>
      </c>
      <c r="E12" s="12">
        <v>1073.7977</v>
      </c>
      <c r="F12" s="46">
        <v>1033.173</v>
      </c>
      <c r="G12" s="23">
        <v>2027</v>
      </c>
      <c r="H12" s="23">
        <v>97425</v>
      </c>
      <c r="I12" s="51">
        <v>5597.252</v>
      </c>
      <c r="J12" s="23">
        <v>12462</v>
      </c>
      <c r="K12" s="43">
        <v>10152</v>
      </c>
    </row>
    <row r="13" spans="3:11">
      <c r="C13" s="10">
        <v>3</v>
      </c>
      <c r="D13" s="11" t="s">
        <v>17</v>
      </c>
      <c r="E13" s="12">
        <v>735.862</v>
      </c>
      <c r="F13" s="46">
        <v>500.6669</v>
      </c>
      <c r="G13" s="23">
        <v>1721</v>
      </c>
      <c r="H13" s="23">
        <v>89525</v>
      </c>
      <c r="I13" s="49">
        <v>4941.895</v>
      </c>
      <c r="J13" s="23">
        <v>10048</v>
      </c>
      <c r="K13" s="43">
        <v>6120</v>
      </c>
    </row>
    <row r="14" ht="16.25" spans="3:11">
      <c r="C14" s="13">
        <v>4</v>
      </c>
      <c r="D14" s="14" t="s">
        <v>18</v>
      </c>
      <c r="E14" s="12">
        <v>378.2387</v>
      </c>
      <c r="F14" s="47">
        <v>425.971</v>
      </c>
      <c r="G14" s="23">
        <v>1359</v>
      </c>
      <c r="H14" s="23">
        <v>55645</v>
      </c>
      <c r="I14" s="49">
        <v>5359.967</v>
      </c>
      <c r="J14" s="23">
        <v>8721</v>
      </c>
      <c r="K14" s="43">
        <v>3732</v>
      </c>
    </row>
    <row r="15" ht="17" spans="3:11">
      <c r="C15" s="15" t="s">
        <v>19</v>
      </c>
      <c r="D15" s="16"/>
      <c r="E15" s="17">
        <f>SUM(E11:E14)</f>
        <v>2893.21263</v>
      </c>
      <c r="F15" s="17">
        <f t="shared" ref="F15:K15" si="0">SUM(F11:F14)</f>
        <v>2622.2649</v>
      </c>
      <c r="G15" s="18">
        <f t="shared" si="0"/>
        <v>7080</v>
      </c>
      <c r="H15" s="18">
        <f t="shared" si="0"/>
        <v>362010</v>
      </c>
      <c r="I15" s="19">
        <f t="shared" si="0"/>
        <v>22549.053</v>
      </c>
      <c r="J15" s="18">
        <f t="shared" si="0"/>
        <v>43135</v>
      </c>
      <c r="K15" s="37">
        <f t="shared" si="0"/>
        <v>32789.05</v>
      </c>
    </row>
    <row r="18" ht="16.25" spans="3:3">
      <c r="C18" s="6" t="s">
        <v>121</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707.99423</v>
      </c>
      <c r="F20" s="45">
        <v>662.984</v>
      </c>
      <c r="G20" s="23">
        <v>1980</v>
      </c>
      <c r="H20" s="23">
        <v>120115</v>
      </c>
      <c r="I20" s="49">
        <v>6661.914</v>
      </c>
      <c r="J20" s="23">
        <v>11938</v>
      </c>
      <c r="K20" s="43">
        <v>12795.05</v>
      </c>
      <c r="M20" s="26"/>
    </row>
    <row r="21" spans="3:13">
      <c r="C21" s="10">
        <v>2</v>
      </c>
      <c r="D21" s="11" t="s">
        <v>16</v>
      </c>
      <c r="E21" s="12">
        <v>1073.9977</v>
      </c>
      <c r="F21" s="46">
        <v>1033.673</v>
      </c>
      <c r="G21" s="23">
        <v>2036</v>
      </c>
      <c r="H21" s="23">
        <v>98225</v>
      </c>
      <c r="I21" s="51">
        <v>5607.172</v>
      </c>
      <c r="J21" s="23">
        <v>12465</v>
      </c>
      <c r="K21" s="43">
        <v>10154</v>
      </c>
      <c r="M21" s="26"/>
    </row>
    <row r="22" spans="3:13">
      <c r="C22" s="10">
        <v>3</v>
      </c>
      <c r="D22" s="11" t="s">
        <v>17</v>
      </c>
      <c r="E22" s="12">
        <v>735.862</v>
      </c>
      <c r="F22" s="46">
        <v>500.7019</v>
      </c>
      <c r="G22" s="23">
        <v>1726</v>
      </c>
      <c r="H22" s="23">
        <v>89775</v>
      </c>
      <c r="I22" s="49">
        <v>4956.835</v>
      </c>
      <c r="J22" s="23">
        <v>10048</v>
      </c>
      <c r="K22" s="43">
        <v>6121</v>
      </c>
      <c r="M22" s="26"/>
    </row>
    <row r="23" ht="16.25" spans="3:13">
      <c r="C23" s="13">
        <v>4</v>
      </c>
      <c r="D23" s="14" t="s">
        <v>18</v>
      </c>
      <c r="E23" s="12">
        <v>378.4387</v>
      </c>
      <c r="F23" s="47">
        <v>426.871</v>
      </c>
      <c r="G23" s="23">
        <v>1364</v>
      </c>
      <c r="H23" s="23">
        <v>55810</v>
      </c>
      <c r="I23" s="49">
        <v>5367.727</v>
      </c>
      <c r="J23" s="23">
        <v>8722</v>
      </c>
      <c r="K23" s="43">
        <v>3735</v>
      </c>
      <c r="M23" s="26"/>
    </row>
    <row r="24" ht="17" spans="3:13">
      <c r="C24" s="15" t="s">
        <v>19</v>
      </c>
      <c r="D24" s="16"/>
      <c r="E24" s="17">
        <f>SUM(E20:E23)</f>
        <v>2896.29263</v>
      </c>
      <c r="F24" s="17">
        <f t="shared" ref="F24:K24" si="1">SUM(F20:F23)</f>
        <v>2624.2299</v>
      </c>
      <c r="G24" s="18">
        <f t="shared" si="1"/>
        <v>7106</v>
      </c>
      <c r="H24" s="18">
        <f t="shared" si="1"/>
        <v>363925</v>
      </c>
      <c r="I24" s="19">
        <f t="shared" si="1"/>
        <v>22593.648</v>
      </c>
      <c r="J24" s="18">
        <f t="shared" si="1"/>
        <v>43173</v>
      </c>
      <c r="K24" s="37">
        <f t="shared" si="1"/>
        <v>32805.05</v>
      </c>
      <c r="M24" s="26"/>
    </row>
    <row r="27" ht="16.25" spans="3:3">
      <c r="C27" s="6" t="s">
        <v>122</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2.68000000000006</v>
      </c>
      <c r="F29" s="12">
        <f t="shared" si="3"/>
        <v>0.529999999999973</v>
      </c>
      <c r="G29" s="23">
        <f t="shared" si="3"/>
        <v>7</v>
      </c>
      <c r="H29" s="23">
        <f t="shared" si="3"/>
        <v>700</v>
      </c>
      <c r="I29" s="24">
        <f t="shared" si="3"/>
        <v>11.9750000000004</v>
      </c>
      <c r="J29" s="23">
        <f t="shared" si="3"/>
        <v>34</v>
      </c>
      <c r="K29" s="41">
        <f t="shared" si="3"/>
        <v>10</v>
      </c>
      <c r="M29" s="42"/>
      <c r="N29" s="42"/>
      <c r="O29" s="42"/>
    </row>
    <row r="30" spans="3:15">
      <c r="C30" s="10">
        <f t="shared" si="2"/>
        <v>2</v>
      </c>
      <c r="D30" s="11" t="s">
        <v>16</v>
      </c>
      <c r="E30" s="12">
        <f t="shared" si="3"/>
        <v>0.200000000000045</v>
      </c>
      <c r="F30" s="12">
        <f t="shared" si="3"/>
        <v>0.5</v>
      </c>
      <c r="G30" s="23">
        <f t="shared" si="3"/>
        <v>9</v>
      </c>
      <c r="H30" s="23">
        <f t="shared" si="3"/>
        <v>800</v>
      </c>
      <c r="I30" s="24">
        <f t="shared" si="3"/>
        <v>9.91999999999916</v>
      </c>
      <c r="J30" s="23">
        <f t="shared" si="3"/>
        <v>3</v>
      </c>
      <c r="K30" s="43">
        <f t="shared" si="3"/>
        <v>2</v>
      </c>
      <c r="M30" s="42"/>
      <c r="N30" s="42"/>
      <c r="O30" s="42"/>
    </row>
    <row r="31" spans="3:15">
      <c r="C31" s="10">
        <f t="shared" si="2"/>
        <v>3</v>
      </c>
      <c r="D31" s="11" t="s">
        <v>17</v>
      </c>
      <c r="E31" s="12">
        <f t="shared" si="3"/>
        <v>0</v>
      </c>
      <c r="F31" s="12">
        <f t="shared" si="3"/>
        <v>0.0349999999999682</v>
      </c>
      <c r="G31" s="23">
        <f t="shared" si="3"/>
        <v>5</v>
      </c>
      <c r="H31" s="23">
        <f t="shared" si="3"/>
        <v>250</v>
      </c>
      <c r="I31" s="24">
        <f t="shared" si="3"/>
        <v>14.9400000000005</v>
      </c>
      <c r="J31" s="23">
        <f t="shared" si="3"/>
        <v>0</v>
      </c>
      <c r="K31" s="43">
        <f t="shared" si="3"/>
        <v>1</v>
      </c>
      <c r="M31" s="42"/>
      <c r="N31" s="42"/>
      <c r="O31" s="42"/>
    </row>
    <row r="32" ht="16.25" spans="3:15">
      <c r="C32" s="13">
        <v>4</v>
      </c>
      <c r="D32" s="25" t="s">
        <v>18</v>
      </c>
      <c r="E32" s="12">
        <f t="shared" si="3"/>
        <v>0.200000000000045</v>
      </c>
      <c r="F32" s="12">
        <f t="shared" si="3"/>
        <v>0.899999999999977</v>
      </c>
      <c r="G32" s="23">
        <f t="shared" si="3"/>
        <v>5</v>
      </c>
      <c r="H32" s="23">
        <f t="shared" si="3"/>
        <v>165</v>
      </c>
      <c r="I32" s="24">
        <f t="shared" si="3"/>
        <v>7.76000000000022</v>
      </c>
      <c r="J32" s="23">
        <f t="shared" si="3"/>
        <v>1</v>
      </c>
      <c r="K32" s="43">
        <f t="shared" si="3"/>
        <v>3</v>
      </c>
      <c r="M32" s="42"/>
      <c r="N32" s="42"/>
      <c r="O32" s="42"/>
    </row>
    <row r="33" ht="17" spans="3:11">
      <c r="C33" s="15"/>
      <c r="D33" s="16"/>
      <c r="E33" s="17">
        <f>E24-E15</f>
        <v>3.08000000000038</v>
      </c>
      <c r="F33" s="17">
        <f>F24-F15</f>
        <v>1.96500000000015</v>
      </c>
      <c r="G33" s="18">
        <f t="shared" si="3"/>
        <v>26</v>
      </c>
      <c r="H33" s="18">
        <f t="shared" si="3"/>
        <v>1915</v>
      </c>
      <c r="I33" s="19">
        <f t="shared" si="3"/>
        <v>44.5950000000012</v>
      </c>
      <c r="J33" s="18">
        <f t="shared" si="3"/>
        <v>38</v>
      </c>
      <c r="K33" s="37">
        <f t="shared" si="3"/>
        <v>16</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123</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113</v>
      </c>
      <c r="G47" s="30" t="s">
        <v>23</v>
      </c>
      <c r="H47" s="30"/>
      <c r="J47" s="28" t="s">
        <v>24</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116</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topLeftCell="A22" workbookViewId="0">
      <selection activeCell="N22" sqref="N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6384" width="9.10909090909091" style="1"/>
  </cols>
  <sheetData>
    <row r="1" spans="3:4">
      <c r="C1" s="3" t="s">
        <v>0</v>
      </c>
      <c r="D1" s="4" t="s">
        <v>1</v>
      </c>
    </row>
    <row r="2" spans="3:4">
      <c r="C2" s="3"/>
      <c r="D2" s="4" t="s">
        <v>2</v>
      </c>
    </row>
    <row r="3" spans="3:4">
      <c r="C3" s="3"/>
      <c r="D3" s="4"/>
    </row>
    <row r="4" spans="3:4">
      <c r="C4" s="3"/>
      <c r="D4" s="3"/>
    </row>
    <row r="5" ht="18.5" spans="3:11">
      <c r="C5" s="5" t="s">
        <v>34</v>
      </c>
      <c r="D5" s="5"/>
      <c r="E5" s="5"/>
      <c r="F5" s="5"/>
      <c r="G5" s="5"/>
      <c r="H5" s="5"/>
      <c r="I5" s="5"/>
      <c r="J5" s="5"/>
      <c r="K5" s="5"/>
    </row>
    <row r="6" ht="18.5" spans="3:11">
      <c r="C6" s="5" t="s">
        <v>89</v>
      </c>
      <c r="D6" s="5"/>
      <c r="E6" s="5"/>
      <c r="F6" s="5"/>
      <c r="G6" s="5"/>
      <c r="H6" s="5"/>
      <c r="I6" s="5"/>
      <c r="J6" s="5"/>
      <c r="K6" s="5"/>
    </row>
    <row r="9" ht="16.25" spans="3:3">
      <c r="C9" s="6" t="s">
        <v>121</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707.99423</v>
      </c>
      <c r="F11" s="45">
        <v>662.984</v>
      </c>
      <c r="G11" s="23">
        <v>1980</v>
      </c>
      <c r="H11" s="23">
        <v>120115</v>
      </c>
      <c r="I11" s="49">
        <v>6661.914</v>
      </c>
      <c r="J11" s="23">
        <v>11938</v>
      </c>
      <c r="K11" s="43">
        <v>12795.05</v>
      </c>
    </row>
    <row r="12" spans="3:11">
      <c r="C12" s="10">
        <v>2</v>
      </c>
      <c r="D12" s="11" t="s">
        <v>16</v>
      </c>
      <c r="E12" s="12">
        <v>1073.9977</v>
      </c>
      <c r="F12" s="46">
        <v>1033.673</v>
      </c>
      <c r="G12" s="23">
        <v>2036</v>
      </c>
      <c r="H12" s="23">
        <v>98225</v>
      </c>
      <c r="I12" s="51">
        <v>5607.172</v>
      </c>
      <c r="J12" s="23">
        <v>12465</v>
      </c>
      <c r="K12" s="43">
        <v>10154</v>
      </c>
    </row>
    <row r="13" spans="3:11">
      <c r="C13" s="10">
        <v>3</v>
      </c>
      <c r="D13" s="11" t="s">
        <v>17</v>
      </c>
      <c r="E13" s="12">
        <v>735.862</v>
      </c>
      <c r="F13" s="46">
        <v>500.7019</v>
      </c>
      <c r="G13" s="23">
        <v>1726</v>
      </c>
      <c r="H13" s="23">
        <v>89775</v>
      </c>
      <c r="I13" s="49">
        <v>4956.835</v>
      </c>
      <c r="J13" s="23">
        <v>10048</v>
      </c>
      <c r="K13" s="43">
        <v>6121</v>
      </c>
    </row>
    <row r="14" ht="16.25" spans="3:11">
      <c r="C14" s="13">
        <v>4</v>
      </c>
      <c r="D14" s="14" t="s">
        <v>18</v>
      </c>
      <c r="E14" s="12">
        <v>378.4387</v>
      </c>
      <c r="F14" s="47">
        <v>426.871</v>
      </c>
      <c r="G14" s="23">
        <v>1364</v>
      </c>
      <c r="H14" s="23">
        <v>55810</v>
      </c>
      <c r="I14" s="49">
        <v>5367.727</v>
      </c>
      <c r="J14" s="23">
        <v>8722</v>
      </c>
      <c r="K14" s="43">
        <v>3735</v>
      </c>
    </row>
    <row r="15" ht="17" spans="3:11">
      <c r="C15" s="15" t="s">
        <v>19</v>
      </c>
      <c r="D15" s="16"/>
      <c r="E15" s="17">
        <f>SUM(E11:E14)</f>
        <v>2896.29263</v>
      </c>
      <c r="F15" s="17">
        <f t="shared" ref="F15:K15" si="0">SUM(F11:F14)</f>
        <v>2624.2299</v>
      </c>
      <c r="G15" s="18">
        <f t="shared" si="0"/>
        <v>7106</v>
      </c>
      <c r="H15" s="18">
        <f t="shared" si="0"/>
        <v>363925</v>
      </c>
      <c r="I15" s="19">
        <f t="shared" si="0"/>
        <v>22593.648</v>
      </c>
      <c r="J15" s="18">
        <f t="shared" si="0"/>
        <v>43173</v>
      </c>
      <c r="K15" s="37">
        <f t="shared" si="0"/>
        <v>32805.05</v>
      </c>
    </row>
    <row r="18" ht="16.25" spans="3:3">
      <c r="C18" s="6" t="s">
        <v>124</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708.09423</v>
      </c>
      <c r="F20" s="45">
        <v>663.772</v>
      </c>
      <c r="G20" s="23">
        <v>1990</v>
      </c>
      <c r="H20" s="23">
        <v>120925</v>
      </c>
      <c r="I20" s="49">
        <v>6671.604</v>
      </c>
      <c r="J20" s="23">
        <v>11943</v>
      </c>
      <c r="K20" s="43">
        <v>12801</v>
      </c>
      <c r="M20" s="26"/>
    </row>
    <row r="21" spans="3:13">
      <c r="C21" s="10">
        <v>2</v>
      </c>
      <c r="D21" s="11" t="s">
        <v>16</v>
      </c>
      <c r="E21" s="12">
        <v>1075.4677</v>
      </c>
      <c r="F21" s="46">
        <v>1036.51</v>
      </c>
      <c r="G21" s="23">
        <v>2040</v>
      </c>
      <c r="H21" s="23">
        <v>98645</v>
      </c>
      <c r="I21" s="51">
        <v>5616.532</v>
      </c>
      <c r="J21" s="23">
        <v>12498</v>
      </c>
      <c r="K21" s="43">
        <v>10159</v>
      </c>
      <c r="M21" s="26"/>
    </row>
    <row r="22" spans="3:13">
      <c r="C22" s="10">
        <v>3</v>
      </c>
      <c r="D22" s="11" t="s">
        <v>17</v>
      </c>
      <c r="E22" s="12">
        <v>736.445</v>
      </c>
      <c r="F22" s="46">
        <v>501.2249</v>
      </c>
      <c r="G22" s="23">
        <v>1731</v>
      </c>
      <c r="H22" s="23">
        <v>90125</v>
      </c>
      <c r="I22" s="49">
        <v>4965.055</v>
      </c>
      <c r="J22" s="23">
        <v>10060</v>
      </c>
      <c r="K22" s="43">
        <v>6128</v>
      </c>
      <c r="M22" s="26"/>
    </row>
    <row r="23" ht="16.25" spans="3:13">
      <c r="C23" s="13">
        <v>4</v>
      </c>
      <c r="D23" s="14" t="s">
        <v>18</v>
      </c>
      <c r="E23" s="12">
        <v>378.6887</v>
      </c>
      <c r="F23" s="47">
        <v>427.271</v>
      </c>
      <c r="G23" s="23">
        <v>1368</v>
      </c>
      <c r="H23" s="23">
        <v>55985</v>
      </c>
      <c r="I23" s="49">
        <v>5375.687</v>
      </c>
      <c r="J23" s="23">
        <v>8724</v>
      </c>
      <c r="K23" s="43">
        <v>3740</v>
      </c>
      <c r="M23" s="26"/>
    </row>
    <row r="24" ht="17" spans="3:13">
      <c r="C24" s="15" t="s">
        <v>19</v>
      </c>
      <c r="D24" s="16"/>
      <c r="E24" s="17">
        <f>SUM(E20:E23)</f>
        <v>2898.69563</v>
      </c>
      <c r="F24" s="17">
        <f t="shared" ref="F24:K24" si="1">SUM(F20:F23)</f>
        <v>2628.7779</v>
      </c>
      <c r="G24" s="18">
        <f t="shared" si="1"/>
        <v>7129</v>
      </c>
      <c r="H24" s="18">
        <f t="shared" si="1"/>
        <v>365680</v>
      </c>
      <c r="I24" s="19">
        <f t="shared" si="1"/>
        <v>22628.878</v>
      </c>
      <c r="J24" s="18">
        <f t="shared" si="1"/>
        <v>43225</v>
      </c>
      <c r="K24" s="37">
        <f t="shared" si="1"/>
        <v>32828</v>
      </c>
      <c r="M24" s="26"/>
    </row>
    <row r="27" ht="16.25" spans="3:3">
      <c r="C27" s="6" t="s">
        <v>125</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0.0999999999999091</v>
      </c>
      <c r="F29" s="12">
        <f t="shared" si="3"/>
        <v>0.788000000000011</v>
      </c>
      <c r="G29" s="23">
        <f t="shared" si="3"/>
        <v>10</v>
      </c>
      <c r="H29" s="23">
        <f t="shared" si="3"/>
        <v>810</v>
      </c>
      <c r="I29" s="24">
        <f t="shared" si="3"/>
        <v>9.68999999999869</v>
      </c>
      <c r="J29" s="23">
        <f t="shared" si="3"/>
        <v>5</v>
      </c>
      <c r="K29" s="41">
        <f t="shared" si="3"/>
        <v>5.95000000000073</v>
      </c>
      <c r="M29" s="42"/>
      <c r="N29" s="42"/>
      <c r="O29" s="42"/>
    </row>
    <row r="30" spans="3:15">
      <c r="C30" s="10">
        <f t="shared" si="2"/>
        <v>2</v>
      </c>
      <c r="D30" s="11" t="s">
        <v>16</v>
      </c>
      <c r="E30" s="12">
        <f t="shared" si="3"/>
        <v>1.47000000000003</v>
      </c>
      <c r="F30" s="12">
        <f t="shared" si="3"/>
        <v>2.83699999999999</v>
      </c>
      <c r="G30" s="23">
        <f t="shared" si="3"/>
        <v>4</v>
      </c>
      <c r="H30" s="23">
        <f t="shared" si="3"/>
        <v>420</v>
      </c>
      <c r="I30" s="24">
        <f t="shared" si="3"/>
        <v>9.36000000000058</v>
      </c>
      <c r="J30" s="23">
        <f t="shared" si="3"/>
        <v>33</v>
      </c>
      <c r="K30" s="43">
        <f t="shared" si="3"/>
        <v>5</v>
      </c>
      <c r="M30" s="42"/>
      <c r="N30" s="42"/>
      <c r="O30" s="42"/>
    </row>
    <row r="31" spans="3:15">
      <c r="C31" s="10">
        <f t="shared" si="2"/>
        <v>3</v>
      </c>
      <c r="D31" s="11" t="s">
        <v>17</v>
      </c>
      <c r="E31" s="12">
        <f t="shared" si="3"/>
        <v>0.583000000000084</v>
      </c>
      <c r="F31" s="12">
        <f t="shared" si="3"/>
        <v>0.523000000000025</v>
      </c>
      <c r="G31" s="23">
        <f t="shared" si="3"/>
        <v>5</v>
      </c>
      <c r="H31" s="23">
        <f t="shared" si="3"/>
        <v>350</v>
      </c>
      <c r="I31" s="24">
        <f t="shared" si="3"/>
        <v>8.21999999999935</v>
      </c>
      <c r="J31" s="23">
        <f t="shared" si="3"/>
        <v>12</v>
      </c>
      <c r="K31" s="43">
        <f t="shared" si="3"/>
        <v>7</v>
      </c>
      <c r="M31" s="42"/>
      <c r="N31" s="42"/>
      <c r="O31" s="42"/>
    </row>
    <row r="32" ht="16.25" spans="3:15">
      <c r="C32" s="13">
        <v>4</v>
      </c>
      <c r="D32" s="25" t="s">
        <v>18</v>
      </c>
      <c r="E32" s="12">
        <f t="shared" si="3"/>
        <v>0.25</v>
      </c>
      <c r="F32" s="12">
        <f t="shared" si="3"/>
        <v>0.399999999999977</v>
      </c>
      <c r="G32" s="23">
        <f t="shared" si="3"/>
        <v>4</v>
      </c>
      <c r="H32" s="23">
        <f t="shared" si="3"/>
        <v>175</v>
      </c>
      <c r="I32" s="24">
        <f t="shared" si="3"/>
        <v>7.96000000000004</v>
      </c>
      <c r="J32" s="23">
        <f t="shared" si="3"/>
        <v>2</v>
      </c>
      <c r="K32" s="43">
        <f t="shared" si="3"/>
        <v>5</v>
      </c>
      <c r="M32" s="42"/>
      <c r="N32" s="42"/>
      <c r="O32" s="42"/>
    </row>
    <row r="33" ht="17" spans="3:11">
      <c r="C33" s="15"/>
      <c r="D33" s="16"/>
      <c r="E33" s="17">
        <f>E24-E15</f>
        <v>2.40299999999979</v>
      </c>
      <c r="F33" s="17">
        <f>F24-F15</f>
        <v>4.54799999999977</v>
      </c>
      <c r="G33" s="18">
        <f t="shared" si="3"/>
        <v>23</v>
      </c>
      <c r="H33" s="18">
        <f t="shared" si="3"/>
        <v>1755</v>
      </c>
      <c r="I33" s="19">
        <f t="shared" si="3"/>
        <v>35.2299999999959</v>
      </c>
      <c r="J33" s="18">
        <f t="shared" si="3"/>
        <v>52</v>
      </c>
      <c r="K33" s="37">
        <f t="shared" si="3"/>
        <v>22.9499999999971</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126</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113</v>
      </c>
      <c r="G47" s="30" t="s">
        <v>23</v>
      </c>
      <c r="H47" s="30"/>
      <c r="J47" s="28" t="s">
        <v>24</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116</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topLeftCell="A28" workbookViewId="0">
      <selection activeCell="N22" sqref="N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6384" width="9.10909090909091" style="1"/>
  </cols>
  <sheetData>
    <row r="1" spans="3:4">
      <c r="C1" s="3" t="s">
        <v>0</v>
      </c>
      <c r="D1" s="4" t="s">
        <v>1</v>
      </c>
    </row>
    <row r="2" spans="3:4">
      <c r="C2" s="3"/>
      <c r="D2" s="4" t="s">
        <v>2</v>
      </c>
    </row>
    <row r="3" spans="3:4">
      <c r="C3" s="3"/>
      <c r="D3" s="4"/>
    </row>
    <row r="4" spans="3:4">
      <c r="C4" s="3"/>
      <c r="D4" s="3"/>
    </row>
    <row r="5" ht="18.5" spans="3:11">
      <c r="C5" s="5" t="s">
        <v>38</v>
      </c>
      <c r="D5" s="5"/>
      <c r="E5" s="5"/>
      <c r="F5" s="5"/>
      <c r="G5" s="5"/>
      <c r="H5" s="5"/>
      <c r="I5" s="5"/>
      <c r="J5" s="5"/>
      <c r="K5" s="5"/>
    </row>
    <row r="6" ht="18.5" spans="3:11">
      <c r="C6" s="5" t="s">
        <v>89</v>
      </c>
      <c r="D6" s="5"/>
      <c r="E6" s="5"/>
      <c r="F6" s="5"/>
      <c r="G6" s="5"/>
      <c r="H6" s="5"/>
      <c r="I6" s="5"/>
      <c r="J6" s="5"/>
      <c r="K6" s="5"/>
    </row>
    <row r="9" ht="16.25" spans="3:3">
      <c r="C9" s="6" t="s">
        <v>124</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708.09423</v>
      </c>
      <c r="F11" s="45">
        <v>663.772</v>
      </c>
      <c r="G11" s="23">
        <v>1990</v>
      </c>
      <c r="H11" s="23">
        <v>120925</v>
      </c>
      <c r="I11" s="49">
        <v>6671.604</v>
      </c>
      <c r="J11" s="23">
        <v>11943</v>
      </c>
      <c r="K11" s="43">
        <v>12801</v>
      </c>
    </row>
    <row r="12" spans="3:11">
      <c r="C12" s="10">
        <v>2</v>
      </c>
      <c r="D12" s="11" t="s">
        <v>16</v>
      </c>
      <c r="E12" s="12">
        <v>1075.4677</v>
      </c>
      <c r="F12" s="46">
        <v>1036.51</v>
      </c>
      <c r="G12" s="23">
        <v>2040</v>
      </c>
      <c r="H12" s="23">
        <v>98645</v>
      </c>
      <c r="I12" s="51">
        <v>5616.532</v>
      </c>
      <c r="J12" s="23">
        <v>12498</v>
      </c>
      <c r="K12" s="43">
        <v>10159</v>
      </c>
    </row>
    <row r="13" spans="3:11">
      <c r="C13" s="10">
        <v>3</v>
      </c>
      <c r="D13" s="11" t="s">
        <v>17</v>
      </c>
      <c r="E13" s="12">
        <v>736.445</v>
      </c>
      <c r="F13" s="46">
        <v>501.2249</v>
      </c>
      <c r="G13" s="23">
        <v>1731</v>
      </c>
      <c r="H13" s="23">
        <v>90125</v>
      </c>
      <c r="I13" s="49">
        <v>4965.055</v>
      </c>
      <c r="J13" s="23">
        <v>10060</v>
      </c>
      <c r="K13" s="43">
        <v>6128</v>
      </c>
    </row>
    <row r="14" ht="16.25" spans="3:11">
      <c r="C14" s="13">
        <v>4</v>
      </c>
      <c r="D14" s="14" t="s">
        <v>18</v>
      </c>
      <c r="E14" s="12">
        <v>378.6887</v>
      </c>
      <c r="F14" s="47">
        <v>427.271</v>
      </c>
      <c r="G14" s="23">
        <v>1368</v>
      </c>
      <c r="H14" s="23">
        <v>55985</v>
      </c>
      <c r="I14" s="49">
        <v>5375.687</v>
      </c>
      <c r="J14" s="23">
        <v>8724</v>
      </c>
      <c r="K14" s="43">
        <v>3740</v>
      </c>
    </row>
    <row r="15" ht="17" spans="3:11">
      <c r="C15" s="15" t="s">
        <v>19</v>
      </c>
      <c r="D15" s="16"/>
      <c r="E15" s="17">
        <f>SUM(E11:E14)</f>
        <v>2898.69563</v>
      </c>
      <c r="F15" s="17">
        <f t="shared" ref="F15:K15" si="0">SUM(F11:F14)</f>
        <v>2628.7779</v>
      </c>
      <c r="G15" s="18">
        <f t="shared" si="0"/>
        <v>7129</v>
      </c>
      <c r="H15" s="18">
        <f t="shared" si="0"/>
        <v>365680</v>
      </c>
      <c r="I15" s="19">
        <f t="shared" si="0"/>
        <v>22628.878</v>
      </c>
      <c r="J15" s="18">
        <f t="shared" si="0"/>
        <v>43225</v>
      </c>
      <c r="K15" s="37">
        <f t="shared" si="0"/>
        <v>32828</v>
      </c>
    </row>
    <row r="18" ht="16.25" spans="3:3">
      <c r="C18" s="6" t="s">
        <v>127</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708.89423</v>
      </c>
      <c r="F20" s="45">
        <v>663.962</v>
      </c>
      <c r="G20" s="23">
        <v>1996</v>
      </c>
      <c r="H20" s="23">
        <v>121460</v>
      </c>
      <c r="I20" s="49">
        <v>6683.784</v>
      </c>
      <c r="J20" s="23">
        <v>11963</v>
      </c>
      <c r="K20" s="43">
        <v>12804.05</v>
      </c>
      <c r="M20" s="26"/>
    </row>
    <row r="21" spans="3:13">
      <c r="C21" s="10">
        <v>2</v>
      </c>
      <c r="D21" s="11" t="s">
        <v>16</v>
      </c>
      <c r="E21" s="12">
        <v>1075.4677</v>
      </c>
      <c r="F21" s="46">
        <v>1037.045</v>
      </c>
      <c r="G21" s="23">
        <v>2042</v>
      </c>
      <c r="H21" s="23">
        <v>98845</v>
      </c>
      <c r="I21" s="51">
        <v>5623.312</v>
      </c>
      <c r="J21" s="23">
        <v>12499</v>
      </c>
      <c r="K21" s="43">
        <v>10161</v>
      </c>
      <c r="M21" s="26"/>
    </row>
    <row r="22" spans="3:13">
      <c r="C22" s="10">
        <v>3</v>
      </c>
      <c r="D22" s="11" t="s">
        <v>17</v>
      </c>
      <c r="E22" s="12">
        <v>736.445</v>
      </c>
      <c r="F22" s="46">
        <v>501.4599</v>
      </c>
      <c r="G22" s="23">
        <v>1734</v>
      </c>
      <c r="H22" s="23">
        <v>90375</v>
      </c>
      <c r="I22" s="49">
        <v>4975.875</v>
      </c>
      <c r="J22" s="23">
        <v>10061</v>
      </c>
      <c r="K22" s="43">
        <v>6132</v>
      </c>
      <c r="M22" s="26"/>
    </row>
    <row r="23" ht="16.25" spans="3:13">
      <c r="C23" s="13">
        <v>4</v>
      </c>
      <c r="D23" s="14" t="s">
        <v>18</v>
      </c>
      <c r="E23" s="12">
        <v>378.6887</v>
      </c>
      <c r="F23" s="47">
        <v>427.321</v>
      </c>
      <c r="G23" s="23">
        <v>1368</v>
      </c>
      <c r="H23" s="23">
        <v>56035</v>
      </c>
      <c r="I23" s="49">
        <v>5382.057</v>
      </c>
      <c r="J23" s="23">
        <v>8724</v>
      </c>
      <c r="K23" s="43">
        <v>3740</v>
      </c>
      <c r="M23" s="26"/>
    </row>
    <row r="24" ht="17" spans="3:13">
      <c r="C24" s="15" t="s">
        <v>19</v>
      </c>
      <c r="D24" s="16"/>
      <c r="E24" s="17">
        <f>SUM(E20:E23)</f>
        <v>2899.49563</v>
      </c>
      <c r="F24" s="17">
        <f t="shared" ref="F24:K24" si="1">SUM(F20:F23)</f>
        <v>2629.7879</v>
      </c>
      <c r="G24" s="18">
        <f t="shared" si="1"/>
        <v>7140</v>
      </c>
      <c r="H24" s="18">
        <f t="shared" si="1"/>
        <v>366715</v>
      </c>
      <c r="I24" s="19">
        <f t="shared" si="1"/>
        <v>22665.028</v>
      </c>
      <c r="J24" s="18">
        <f t="shared" si="1"/>
        <v>43247</v>
      </c>
      <c r="K24" s="37">
        <f t="shared" si="1"/>
        <v>32837.05</v>
      </c>
      <c r="M24" s="26"/>
    </row>
    <row r="27" ht="16.25" spans="3:3">
      <c r="C27" s="6" t="s">
        <v>128</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0.800000000000068</v>
      </c>
      <c r="F29" s="12">
        <f t="shared" si="3"/>
        <v>0.189999999999941</v>
      </c>
      <c r="G29" s="23">
        <f t="shared" si="3"/>
        <v>6</v>
      </c>
      <c r="H29" s="23">
        <f t="shared" si="3"/>
        <v>535</v>
      </c>
      <c r="I29" s="24">
        <f t="shared" si="3"/>
        <v>12.1800000000003</v>
      </c>
      <c r="J29" s="23">
        <f t="shared" si="3"/>
        <v>20</v>
      </c>
      <c r="K29" s="41">
        <f t="shared" si="3"/>
        <v>3.04999999999927</v>
      </c>
      <c r="M29" s="42"/>
      <c r="N29" s="42"/>
      <c r="O29" s="42"/>
    </row>
    <row r="30" spans="3:15">
      <c r="C30" s="10">
        <f t="shared" si="2"/>
        <v>2</v>
      </c>
      <c r="D30" s="11" t="s">
        <v>16</v>
      </c>
      <c r="E30" s="12">
        <f t="shared" si="3"/>
        <v>0</v>
      </c>
      <c r="F30" s="12">
        <f t="shared" si="3"/>
        <v>0.535000000000082</v>
      </c>
      <c r="G30" s="23">
        <f t="shared" si="3"/>
        <v>2</v>
      </c>
      <c r="H30" s="23">
        <f t="shared" si="3"/>
        <v>200</v>
      </c>
      <c r="I30" s="24">
        <f t="shared" si="3"/>
        <v>6.77999999999975</v>
      </c>
      <c r="J30" s="23">
        <f t="shared" si="3"/>
        <v>1</v>
      </c>
      <c r="K30" s="43">
        <f t="shared" si="3"/>
        <v>2</v>
      </c>
      <c r="M30" s="42"/>
      <c r="N30" s="42"/>
      <c r="O30" s="42"/>
    </row>
    <row r="31" spans="3:15">
      <c r="C31" s="10">
        <f t="shared" si="2"/>
        <v>3</v>
      </c>
      <c r="D31" s="11" t="s">
        <v>17</v>
      </c>
      <c r="E31" s="12">
        <f t="shared" si="3"/>
        <v>0</v>
      </c>
      <c r="F31" s="12">
        <f t="shared" si="3"/>
        <v>0.235000000000014</v>
      </c>
      <c r="G31" s="23">
        <f t="shared" si="3"/>
        <v>3</v>
      </c>
      <c r="H31" s="23">
        <f t="shared" si="3"/>
        <v>250</v>
      </c>
      <c r="I31" s="24">
        <f t="shared" si="3"/>
        <v>10.8200000000006</v>
      </c>
      <c r="J31" s="23">
        <f t="shared" si="3"/>
        <v>1</v>
      </c>
      <c r="K31" s="43">
        <f t="shared" si="3"/>
        <v>4</v>
      </c>
      <c r="M31" s="42"/>
      <c r="N31" s="42"/>
      <c r="O31" s="42"/>
    </row>
    <row r="32" ht="16.25" spans="3:15">
      <c r="C32" s="13">
        <v>4</v>
      </c>
      <c r="D32" s="25" t="s">
        <v>18</v>
      </c>
      <c r="E32" s="12">
        <f t="shared" si="3"/>
        <v>0</v>
      </c>
      <c r="F32" s="12">
        <f t="shared" si="3"/>
        <v>0.0500000000000682</v>
      </c>
      <c r="G32" s="23">
        <f t="shared" si="3"/>
        <v>0</v>
      </c>
      <c r="H32" s="23">
        <f t="shared" si="3"/>
        <v>50</v>
      </c>
      <c r="I32" s="24">
        <f t="shared" si="3"/>
        <v>6.36999999999989</v>
      </c>
      <c r="J32" s="23">
        <f t="shared" si="3"/>
        <v>0</v>
      </c>
      <c r="K32" s="43">
        <f t="shared" si="3"/>
        <v>0</v>
      </c>
      <c r="M32" s="42"/>
      <c r="N32" s="42"/>
      <c r="O32" s="42"/>
    </row>
    <row r="33" ht="17" spans="3:11">
      <c r="C33" s="15"/>
      <c r="D33" s="16"/>
      <c r="E33" s="17">
        <f>E24-E15</f>
        <v>0.800000000000182</v>
      </c>
      <c r="F33" s="17">
        <f>F24-F15</f>
        <v>1.00999999999976</v>
      </c>
      <c r="G33" s="18">
        <f t="shared" si="3"/>
        <v>11</v>
      </c>
      <c r="H33" s="18">
        <f t="shared" si="3"/>
        <v>1035</v>
      </c>
      <c r="I33" s="19">
        <f t="shared" si="3"/>
        <v>36.1500000000015</v>
      </c>
      <c r="J33" s="18">
        <f t="shared" si="3"/>
        <v>22</v>
      </c>
      <c r="K33" s="37">
        <f t="shared" si="3"/>
        <v>9.05000000000291</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129</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113</v>
      </c>
      <c r="G47" s="30" t="s">
        <v>23</v>
      </c>
      <c r="H47" s="30"/>
      <c r="J47" s="28" t="s">
        <v>24</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116</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pageSetUpPr fitToPage="1"/>
  </sheetPr>
  <dimension ref="C1:O54"/>
  <sheetViews>
    <sheetView showGridLines="0" view="pageBreakPreview" zoomScale="130" zoomScaleNormal="85" topLeftCell="A16"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29</v>
      </c>
      <c r="D5" s="5"/>
      <c r="E5" s="5"/>
      <c r="F5" s="5"/>
      <c r="G5" s="5"/>
      <c r="H5" s="5"/>
      <c r="I5" s="5"/>
      <c r="J5" s="5"/>
      <c r="K5" s="5"/>
    </row>
    <row r="6" ht="18.5" spans="3:11">
      <c r="C6" s="5" t="s">
        <v>4</v>
      </c>
      <c r="D6" s="5"/>
      <c r="E6" s="5"/>
      <c r="F6" s="5"/>
      <c r="G6" s="5"/>
      <c r="H6" s="5"/>
      <c r="I6" s="5"/>
      <c r="J6" s="5"/>
      <c r="K6" s="5"/>
    </row>
    <row r="9" ht="16.25" spans="3:3">
      <c r="C9" s="6" t="s">
        <v>26</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681.47623</v>
      </c>
      <c r="F11" s="45">
        <v>642.021</v>
      </c>
      <c r="G11" s="23">
        <v>1838</v>
      </c>
      <c r="H11" s="23">
        <v>106110</v>
      </c>
      <c r="I11" s="12">
        <v>6372.944</v>
      </c>
      <c r="J11" s="23">
        <v>11517</v>
      </c>
      <c r="K11" s="43">
        <v>12499</v>
      </c>
    </row>
    <row r="12" spans="3:11">
      <c r="C12" s="10">
        <v>2</v>
      </c>
      <c r="D12" s="11" t="s">
        <v>16</v>
      </c>
      <c r="E12" s="12">
        <v>1068.7807</v>
      </c>
      <c r="F12" s="46">
        <v>1018.479</v>
      </c>
      <c r="G12" s="23">
        <v>1990</v>
      </c>
      <c r="H12" s="23">
        <v>94005</v>
      </c>
      <c r="I12" s="12">
        <v>5370.79</v>
      </c>
      <c r="J12" s="23">
        <v>12379</v>
      </c>
      <c r="K12" s="43">
        <v>10013</v>
      </c>
    </row>
    <row r="13" spans="3:11">
      <c r="C13" s="10">
        <v>3</v>
      </c>
      <c r="D13" s="11" t="s">
        <v>17</v>
      </c>
      <c r="E13" s="12">
        <v>728.942</v>
      </c>
      <c r="F13" s="46">
        <v>492.3569</v>
      </c>
      <c r="G13" s="23">
        <v>1679</v>
      </c>
      <c r="H13" s="23">
        <v>86105</v>
      </c>
      <c r="I13" s="12">
        <v>4716.68</v>
      </c>
      <c r="J13" s="23">
        <v>9991</v>
      </c>
      <c r="K13" s="43">
        <v>6000</v>
      </c>
    </row>
    <row r="14" ht="16.25" spans="3:11">
      <c r="C14" s="55">
        <v>4</v>
      </c>
      <c r="D14" s="56" t="s">
        <v>18</v>
      </c>
      <c r="E14" s="12">
        <v>372.8887</v>
      </c>
      <c r="F14" s="47">
        <v>421.601375</v>
      </c>
      <c r="G14" s="23">
        <v>1315</v>
      </c>
      <c r="H14" s="23">
        <v>52585</v>
      </c>
      <c r="I14" s="12">
        <v>5203.047</v>
      </c>
      <c r="J14" s="23">
        <v>8641</v>
      </c>
      <c r="K14" s="43">
        <v>3679</v>
      </c>
    </row>
    <row r="15" ht="17" spans="3:11">
      <c r="C15" s="15" t="s">
        <v>19</v>
      </c>
      <c r="D15" s="16"/>
      <c r="E15" s="54">
        <f>SUM(E11:E14)</f>
        <v>2852.08763</v>
      </c>
      <c r="F15" s="54">
        <f t="shared" ref="F15:J15" si="0">SUM(F11:F14)</f>
        <v>2574.458275</v>
      </c>
      <c r="G15" s="18">
        <f t="shared" si="0"/>
        <v>6822</v>
      </c>
      <c r="H15" s="18">
        <f t="shared" si="0"/>
        <v>338805</v>
      </c>
      <c r="I15" s="54">
        <f t="shared" si="0"/>
        <v>21663.461</v>
      </c>
      <c r="J15" s="18">
        <f t="shared" si="0"/>
        <v>42528</v>
      </c>
      <c r="K15" s="37">
        <f t="shared" ref="K15" si="1">SUM(K11:K14)</f>
        <v>32191</v>
      </c>
    </row>
    <row r="18" ht="16.25" spans="3:3">
      <c r="C18" s="6" t="s">
        <v>30</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681.57623</v>
      </c>
      <c r="F20" s="45">
        <v>642.746</v>
      </c>
      <c r="G20" s="23">
        <v>1843</v>
      </c>
      <c r="H20" s="23">
        <v>106570</v>
      </c>
      <c r="I20" s="49">
        <v>6380.244</v>
      </c>
      <c r="J20" s="23">
        <v>11522</v>
      </c>
      <c r="K20" s="43">
        <v>12504</v>
      </c>
    </row>
    <row r="21" spans="3:11">
      <c r="C21" s="10">
        <v>2</v>
      </c>
      <c r="D21" s="11" t="s">
        <v>16</v>
      </c>
      <c r="E21" s="12">
        <v>1068.7807</v>
      </c>
      <c r="F21" s="46">
        <v>1019.021</v>
      </c>
      <c r="G21" s="23">
        <v>1991</v>
      </c>
      <c r="H21" s="23">
        <v>94305</v>
      </c>
      <c r="I21" s="51">
        <v>5376.026</v>
      </c>
      <c r="J21" s="23">
        <v>12381</v>
      </c>
      <c r="K21" s="43">
        <v>10016</v>
      </c>
    </row>
    <row r="22" spans="3:11">
      <c r="C22" s="10">
        <v>3</v>
      </c>
      <c r="D22" s="11" t="s">
        <v>17</v>
      </c>
      <c r="E22" s="12">
        <v>728.942</v>
      </c>
      <c r="F22" s="46">
        <v>492.3569</v>
      </c>
      <c r="G22" s="23">
        <v>1679</v>
      </c>
      <c r="H22" s="23">
        <v>86105</v>
      </c>
      <c r="I22" s="49">
        <v>4716.68</v>
      </c>
      <c r="J22" s="23">
        <v>9991</v>
      </c>
      <c r="K22" s="43">
        <v>6000</v>
      </c>
    </row>
    <row r="23" ht="16.25" spans="3:11">
      <c r="C23" s="55">
        <v>4</v>
      </c>
      <c r="D23" s="56" t="s">
        <v>18</v>
      </c>
      <c r="E23" s="12">
        <v>372.8887</v>
      </c>
      <c r="F23" s="47">
        <v>421.601375</v>
      </c>
      <c r="G23" s="23">
        <v>1315</v>
      </c>
      <c r="H23" s="23">
        <v>52585</v>
      </c>
      <c r="I23" s="49">
        <v>5205.147</v>
      </c>
      <c r="J23" s="23">
        <v>8641</v>
      </c>
      <c r="K23" s="43">
        <v>3679</v>
      </c>
    </row>
    <row r="24" ht="17" spans="3:11">
      <c r="C24" s="15" t="s">
        <v>19</v>
      </c>
      <c r="D24" s="16"/>
      <c r="E24" s="54">
        <f>SUM(E20:E23)</f>
        <v>2852.18763</v>
      </c>
      <c r="F24" s="54">
        <f t="shared" ref="F24:K24" si="2">SUM(F20:F23)</f>
        <v>2575.725275</v>
      </c>
      <c r="G24" s="18">
        <f t="shared" si="2"/>
        <v>6828</v>
      </c>
      <c r="H24" s="18">
        <f t="shared" si="2"/>
        <v>339565</v>
      </c>
      <c r="I24" s="54">
        <f t="shared" si="2"/>
        <v>21678.097</v>
      </c>
      <c r="J24" s="18">
        <f t="shared" si="2"/>
        <v>42535</v>
      </c>
      <c r="K24" s="37">
        <f t="shared" si="2"/>
        <v>32199</v>
      </c>
    </row>
    <row r="27" ht="16.25" spans="3:3">
      <c r="C27" s="6" t="s">
        <v>31</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63">
        <f t="shared" ref="E29:K33" si="4">E20-E11</f>
        <v>0.0999999999999091</v>
      </c>
      <c r="F29" s="63">
        <f t="shared" si="4"/>
        <v>0.725000000000023</v>
      </c>
      <c r="G29" s="23">
        <f t="shared" si="4"/>
        <v>5</v>
      </c>
      <c r="H29" s="23">
        <f t="shared" si="4"/>
        <v>460</v>
      </c>
      <c r="I29" s="65">
        <f t="shared" si="4"/>
        <v>7.29999999999927</v>
      </c>
      <c r="J29" s="23">
        <f t="shared" si="4"/>
        <v>5</v>
      </c>
      <c r="K29" s="57">
        <f t="shared" si="4"/>
        <v>5</v>
      </c>
      <c r="M29" s="42"/>
      <c r="N29" s="42"/>
      <c r="O29" s="42"/>
    </row>
    <row r="30" spans="3:15">
      <c r="C30" s="10">
        <f t="shared" si="3"/>
        <v>2</v>
      </c>
      <c r="D30" s="11" t="s">
        <v>16</v>
      </c>
      <c r="E30" s="63">
        <f t="shared" si="4"/>
        <v>0</v>
      </c>
      <c r="F30" s="63">
        <f t="shared" si="4"/>
        <v>0.541999999999916</v>
      </c>
      <c r="G30" s="23">
        <f t="shared" si="4"/>
        <v>1</v>
      </c>
      <c r="H30" s="23">
        <f t="shared" si="4"/>
        <v>300</v>
      </c>
      <c r="I30" s="65">
        <f t="shared" si="4"/>
        <v>5.23599999999988</v>
      </c>
      <c r="J30" s="23">
        <f t="shared" si="4"/>
        <v>2</v>
      </c>
      <c r="K30" s="58">
        <f t="shared" si="4"/>
        <v>3</v>
      </c>
      <c r="L30" s="59"/>
      <c r="M30" s="42"/>
      <c r="N30" s="42"/>
      <c r="O30" s="42"/>
    </row>
    <row r="31" spans="3:15">
      <c r="C31" s="10">
        <f t="shared" si="3"/>
        <v>3</v>
      </c>
      <c r="D31" s="11" t="s">
        <v>17</v>
      </c>
      <c r="E31" s="63">
        <f t="shared" si="4"/>
        <v>0</v>
      </c>
      <c r="F31" s="63">
        <f t="shared" si="4"/>
        <v>0</v>
      </c>
      <c r="G31" s="23">
        <f t="shared" si="4"/>
        <v>0</v>
      </c>
      <c r="H31" s="23">
        <f t="shared" si="4"/>
        <v>0</v>
      </c>
      <c r="I31" s="65">
        <f t="shared" si="4"/>
        <v>0</v>
      </c>
      <c r="J31" s="23">
        <f t="shared" si="4"/>
        <v>0</v>
      </c>
      <c r="K31" s="60">
        <f t="shared" si="4"/>
        <v>0</v>
      </c>
      <c r="M31" s="42"/>
      <c r="N31" s="42"/>
      <c r="O31" s="42"/>
    </row>
    <row r="32" ht="16.25" spans="3:15">
      <c r="C32" s="62">
        <v>4</v>
      </c>
      <c r="D32" s="25" t="s">
        <v>18</v>
      </c>
      <c r="E32" s="63">
        <f t="shared" si="4"/>
        <v>0</v>
      </c>
      <c r="F32" s="63">
        <f t="shared" si="4"/>
        <v>0</v>
      </c>
      <c r="G32" s="23" t="s">
        <v>32</v>
      </c>
      <c r="H32" s="23">
        <f t="shared" si="4"/>
        <v>0</v>
      </c>
      <c r="I32" s="65">
        <f t="shared" si="4"/>
        <v>2.10000000000036</v>
      </c>
      <c r="J32" s="23">
        <f t="shared" si="4"/>
        <v>0</v>
      </c>
      <c r="K32" s="58">
        <f t="shared" si="4"/>
        <v>0</v>
      </c>
      <c r="L32" s="59"/>
      <c r="M32" s="42"/>
      <c r="N32" s="42"/>
      <c r="O32" s="42"/>
    </row>
    <row r="33" ht="17" spans="3:12">
      <c r="C33" s="15"/>
      <c r="D33" s="16"/>
      <c r="E33" s="64">
        <f t="shared" si="4"/>
        <v>0.0999999999999091</v>
      </c>
      <c r="F33" s="64">
        <f t="shared" si="4"/>
        <v>1.26699999999983</v>
      </c>
      <c r="G33" s="19">
        <f t="shared" si="4"/>
        <v>6</v>
      </c>
      <c r="H33" s="19">
        <f t="shared" si="4"/>
        <v>760</v>
      </c>
      <c r="I33" s="54">
        <f t="shared" si="4"/>
        <v>14.635999999995</v>
      </c>
      <c r="J33" s="18">
        <f t="shared" si="4"/>
        <v>7</v>
      </c>
      <c r="K33" s="61">
        <f t="shared" si="4"/>
        <v>8</v>
      </c>
      <c r="L33" s="59"/>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33</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pageSetUpPr fitToPage="1"/>
  </sheetPr>
  <dimension ref="C1:O54"/>
  <sheetViews>
    <sheetView showGridLines="0" topLeftCell="A10" workbookViewId="0">
      <selection activeCell="N22" sqref="N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6384" width="9.10909090909091" style="1"/>
  </cols>
  <sheetData>
    <row r="1" spans="3:4">
      <c r="C1" s="3" t="s">
        <v>0</v>
      </c>
      <c r="D1" s="4" t="s">
        <v>1</v>
      </c>
    </row>
    <row r="2" spans="3:4">
      <c r="C2" s="3"/>
      <c r="D2" s="4" t="s">
        <v>2</v>
      </c>
    </row>
    <row r="3" spans="3:4">
      <c r="C3" s="3"/>
      <c r="D3" s="4"/>
    </row>
    <row r="4" spans="3:4">
      <c r="C4" s="3"/>
      <c r="D4" s="3"/>
    </row>
    <row r="5" ht="18.5" spans="3:11">
      <c r="C5" s="5" t="s">
        <v>42</v>
      </c>
      <c r="D5" s="5"/>
      <c r="E5" s="5"/>
      <c r="F5" s="5"/>
      <c r="G5" s="5"/>
      <c r="H5" s="5"/>
      <c r="I5" s="5"/>
      <c r="J5" s="5"/>
      <c r="K5" s="5"/>
    </row>
    <row r="6" ht="18.5" spans="3:11">
      <c r="C6" s="5" t="s">
        <v>89</v>
      </c>
      <c r="D6" s="5"/>
      <c r="E6" s="5"/>
      <c r="F6" s="5"/>
      <c r="G6" s="5"/>
      <c r="H6" s="5"/>
      <c r="I6" s="5"/>
      <c r="J6" s="5"/>
      <c r="K6" s="5"/>
    </row>
    <row r="9" ht="16.25" spans="3:3">
      <c r="C9" s="6" t="s">
        <v>127</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708.89423</v>
      </c>
      <c r="F11" s="45">
        <v>663.962</v>
      </c>
      <c r="G11" s="23">
        <v>1996</v>
      </c>
      <c r="H11" s="23">
        <v>121460</v>
      </c>
      <c r="I11" s="49">
        <v>6683.784</v>
      </c>
      <c r="J11" s="23">
        <v>11963</v>
      </c>
      <c r="K11" s="43">
        <v>12804.05</v>
      </c>
    </row>
    <row r="12" spans="3:11">
      <c r="C12" s="10">
        <v>2</v>
      </c>
      <c r="D12" s="11" t="s">
        <v>16</v>
      </c>
      <c r="E12" s="12">
        <v>1075.4677</v>
      </c>
      <c r="F12" s="46">
        <v>1037.045</v>
      </c>
      <c r="G12" s="23">
        <v>2042</v>
      </c>
      <c r="H12" s="23">
        <v>98845</v>
      </c>
      <c r="I12" s="51">
        <v>5623.312</v>
      </c>
      <c r="J12" s="23">
        <v>12499</v>
      </c>
      <c r="K12" s="43">
        <v>10161</v>
      </c>
    </row>
    <row r="13" spans="3:11">
      <c r="C13" s="10">
        <v>3</v>
      </c>
      <c r="D13" s="11" t="s">
        <v>17</v>
      </c>
      <c r="E13" s="12">
        <v>736.445</v>
      </c>
      <c r="F13" s="46">
        <v>501.4599</v>
      </c>
      <c r="G13" s="23">
        <v>1734</v>
      </c>
      <c r="H13" s="23">
        <v>90375</v>
      </c>
      <c r="I13" s="49">
        <v>4975.875</v>
      </c>
      <c r="J13" s="23">
        <v>10061</v>
      </c>
      <c r="K13" s="43">
        <v>6132</v>
      </c>
    </row>
    <row r="14" ht="16.25" spans="3:11">
      <c r="C14" s="13">
        <v>4</v>
      </c>
      <c r="D14" s="14" t="s">
        <v>18</v>
      </c>
      <c r="E14" s="12">
        <v>378.6887</v>
      </c>
      <c r="F14" s="47">
        <v>427.321</v>
      </c>
      <c r="G14" s="23">
        <v>1368</v>
      </c>
      <c r="H14" s="23">
        <v>56035</v>
      </c>
      <c r="I14" s="49">
        <v>5382.057</v>
      </c>
      <c r="J14" s="23">
        <v>8724</v>
      </c>
      <c r="K14" s="43">
        <v>3740</v>
      </c>
    </row>
    <row r="15" ht="17" spans="3:11">
      <c r="C15" s="15" t="s">
        <v>19</v>
      </c>
      <c r="D15" s="16"/>
      <c r="E15" s="17">
        <f>SUM(E11:E14)</f>
        <v>2899.49563</v>
      </c>
      <c r="F15" s="17">
        <f t="shared" ref="F15:K15" si="0">SUM(F11:F14)</f>
        <v>2629.7879</v>
      </c>
      <c r="G15" s="18">
        <f t="shared" si="0"/>
        <v>7140</v>
      </c>
      <c r="H15" s="18">
        <f t="shared" si="0"/>
        <v>366715</v>
      </c>
      <c r="I15" s="19">
        <f t="shared" si="0"/>
        <v>22665.028</v>
      </c>
      <c r="J15" s="18">
        <f t="shared" si="0"/>
        <v>43247</v>
      </c>
      <c r="K15" s="37">
        <f t="shared" si="0"/>
        <v>32837.05</v>
      </c>
    </row>
    <row r="18" ht="16.25" spans="3:3">
      <c r="C18" s="6" t="s">
        <v>130</v>
      </c>
    </row>
    <row r="19" ht="36" customHeight="1" spans="3:11">
      <c r="C19" s="7" t="s">
        <v>6</v>
      </c>
      <c r="D19" s="8" t="s">
        <v>7</v>
      </c>
      <c r="E19" s="9" t="s">
        <v>8</v>
      </c>
      <c r="F19" s="9" t="s">
        <v>9</v>
      </c>
      <c r="G19" s="9" t="s">
        <v>10</v>
      </c>
      <c r="H19" s="9" t="s">
        <v>11</v>
      </c>
      <c r="I19" s="9" t="s">
        <v>12</v>
      </c>
      <c r="J19" s="9" t="s">
        <v>13</v>
      </c>
      <c r="K19" s="36" t="s">
        <v>14</v>
      </c>
    </row>
    <row r="20" ht="16.25" spans="3:13">
      <c r="C20" s="10">
        <v>1</v>
      </c>
      <c r="D20" s="11" t="s">
        <v>15</v>
      </c>
      <c r="E20" s="12">
        <v>709.84423</v>
      </c>
      <c r="F20" s="45">
        <v>665.262</v>
      </c>
      <c r="G20" s="23">
        <v>2003</v>
      </c>
      <c r="H20" s="23">
        <v>122120</v>
      </c>
      <c r="I20" s="49">
        <v>6696.784</v>
      </c>
      <c r="J20" s="23">
        <v>11976</v>
      </c>
      <c r="K20" s="43">
        <v>12814.05</v>
      </c>
      <c r="M20" s="26"/>
    </row>
    <row r="21" spans="3:13">
      <c r="C21" s="10">
        <v>2</v>
      </c>
      <c r="D21" s="11" t="s">
        <v>16</v>
      </c>
      <c r="E21" s="12">
        <v>1075.6077</v>
      </c>
      <c r="F21" s="46">
        <v>1037.783</v>
      </c>
      <c r="G21" s="23">
        <v>2046</v>
      </c>
      <c r="H21" s="23">
        <v>99120</v>
      </c>
      <c r="I21" s="51">
        <v>5630.212</v>
      </c>
      <c r="J21" s="23">
        <v>12501</v>
      </c>
      <c r="K21" s="43">
        <v>10172</v>
      </c>
      <c r="M21" s="26"/>
    </row>
    <row r="22" spans="3:13">
      <c r="C22" s="10">
        <v>3</v>
      </c>
      <c r="D22" s="11" t="s">
        <v>17</v>
      </c>
      <c r="E22" s="12">
        <v>736.445</v>
      </c>
      <c r="F22" s="46">
        <v>501.4599</v>
      </c>
      <c r="G22" s="23">
        <v>1734</v>
      </c>
      <c r="H22" s="23">
        <v>90375</v>
      </c>
      <c r="I22" s="49">
        <v>4984.575</v>
      </c>
      <c r="J22" s="23">
        <v>10061</v>
      </c>
      <c r="K22" s="43">
        <v>6132</v>
      </c>
      <c r="M22" s="26"/>
    </row>
    <row r="23" ht="16.25" spans="3:13">
      <c r="C23" s="13">
        <v>4</v>
      </c>
      <c r="D23" s="14" t="s">
        <v>18</v>
      </c>
      <c r="E23" s="12">
        <v>378.6887</v>
      </c>
      <c r="F23" s="47">
        <v>428.321</v>
      </c>
      <c r="G23" s="23">
        <v>1368</v>
      </c>
      <c r="H23" s="23">
        <v>56035</v>
      </c>
      <c r="I23" s="49">
        <v>5387.932</v>
      </c>
      <c r="J23" s="23">
        <v>8724</v>
      </c>
      <c r="K23" s="43">
        <v>3740</v>
      </c>
      <c r="M23" s="26"/>
    </row>
    <row r="24" ht="17" spans="3:13">
      <c r="C24" s="15" t="s">
        <v>19</v>
      </c>
      <c r="D24" s="16"/>
      <c r="E24" s="17">
        <f>SUM(E20:E23)</f>
        <v>2900.58563</v>
      </c>
      <c r="F24" s="17">
        <f t="shared" ref="F24:K24" si="1">SUM(F20:F23)</f>
        <v>2632.8259</v>
      </c>
      <c r="G24" s="18">
        <f t="shared" si="1"/>
        <v>7151</v>
      </c>
      <c r="H24" s="18">
        <f t="shared" si="1"/>
        <v>367650</v>
      </c>
      <c r="I24" s="19">
        <f t="shared" si="1"/>
        <v>22699.503</v>
      </c>
      <c r="J24" s="18">
        <f t="shared" si="1"/>
        <v>43262</v>
      </c>
      <c r="K24" s="37">
        <f t="shared" si="1"/>
        <v>32858.05</v>
      </c>
      <c r="M24" s="26"/>
    </row>
    <row r="27" ht="16.25" spans="3:3">
      <c r="C27" s="6" t="s">
        <v>131</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0.949999999999932</v>
      </c>
      <c r="F29" s="12">
        <f t="shared" si="3"/>
        <v>1.30000000000007</v>
      </c>
      <c r="G29" s="23">
        <f t="shared" si="3"/>
        <v>7</v>
      </c>
      <c r="H29" s="23">
        <f t="shared" si="3"/>
        <v>660</v>
      </c>
      <c r="I29" s="24">
        <f t="shared" si="3"/>
        <v>13</v>
      </c>
      <c r="J29" s="23">
        <f t="shared" si="3"/>
        <v>13</v>
      </c>
      <c r="K29" s="41">
        <f t="shared" si="3"/>
        <v>10</v>
      </c>
      <c r="M29" s="42"/>
      <c r="N29" s="42"/>
      <c r="O29" s="42"/>
    </row>
    <row r="30" spans="3:15">
      <c r="C30" s="10">
        <f t="shared" si="2"/>
        <v>2</v>
      </c>
      <c r="D30" s="11" t="s">
        <v>16</v>
      </c>
      <c r="E30" s="12">
        <f t="shared" si="3"/>
        <v>0.1400000000001</v>
      </c>
      <c r="F30" s="12">
        <f t="shared" si="3"/>
        <v>0.737999999999829</v>
      </c>
      <c r="G30" s="23">
        <f t="shared" si="3"/>
        <v>4</v>
      </c>
      <c r="H30" s="23">
        <f t="shared" si="3"/>
        <v>275</v>
      </c>
      <c r="I30" s="24">
        <f t="shared" si="3"/>
        <v>6.89999999999964</v>
      </c>
      <c r="J30" s="23">
        <f t="shared" si="3"/>
        <v>2</v>
      </c>
      <c r="K30" s="43">
        <f t="shared" si="3"/>
        <v>11</v>
      </c>
      <c r="M30" s="42"/>
      <c r="N30" s="42"/>
      <c r="O30" s="42"/>
    </row>
    <row r="31" spans="3:15">
      <c r="C31" s="10">
        <f t="shared" si="2"/>
        <v>3</v>
      </c>
      <c r="D31" s="11" t="s">
        <v>17</v>
      </c>
      <c r="E31" s="12">
        <f t="shared" si="3"/>
        <v>0</v>
      </c>
      <c r="F31" s="12">
        <f t="shared" si="3"/>
        <v>0</v>
      </c>
      <c r="G31" s="23">
        <f t="shared" si="3"/>
        <v>0</v>
      </c>
      <c r="H31" s="23">
        <f t="shared" si="3"/>
        <v>0</v>
      </c>
      <c r="I31" s="24">
        <f t="shared" si="3"/>
        <v>8.69999999999982</v>
      </c>
      <c r="J31" s="23">
        <f t="shared" si="3"/>
        <v>0</v>
      </c>
      <c r="K31" s="43">
        <f t="shared" si="3"/>
        <v>0</v>
      </c>
      <c r="M31" s="42"/>
      <c r="N31" s="42"/>
      <c r="O31" s="42"/>
    </row>
    <row r="32" ht="16.25" spans="3:15">
      <c r="C32" s="13">
        <v>4</v>
      </c>
      <c r="D32" s="25" t="s">
        <v>18</v>
      </c>
      <c r="E32" s="12">
        <f t="shared" si="3"/>
        <v>0</v>
      </c>
      <c r="F32" s="12">
        <f t="shared" si="3"/>
        <v>1</v>
      </c>
      <c r="G32" s="23">
        <f t="shared" si="3"/>
        <v>0</v>
      </c>
      <c r="H32" s="23">
        <f t="shared" si="3"/>
        <v>0</v>
      </c>
      <c r="I32" s="24">
        <f t="shared" si="3"/>
        <v>5.875</v>
      </c>
      <c r="J32" s="23">
        <f t="shared" si="3"/>
        <v>0</v>
      </c>
      <c r="K32" s="43">
        <f t="shared" si="3"/>
        <v>0</v>
      </c>
      <c r="M32" s="42"/>
      <c r="N32" s="42"/>
      <c r="O32" s="42"/>
    </row>
    <row r="33" ht="17" spans="3:11">
      <c r="C33" s="15"/>
      <c r="D33" s="16"/>
      <c r="E33" s="17">
        <f>E24-E15</f>
        <v>1.09000000000015</v>
      </c>
      <c r="F33" s="17">
        <f>F24-F15</f>
        <v>3.03800000000001</v>
      </c>
      <c r="G33" s="18">
        <f t="shared" si="3"/>
        <v>11</v>
      </c>
      <c r="H33" s="18">
        <f t="shared" si="3"/>
        <v>935</v>
      </c>
      <c r="I33" s="19">
        <f t="shared" si="3"/>
        <v>34.4749999999985</v>
      </c>
      <c r="J33" s="18">
        <f t="shared" si="3"/>
        <v>15</v>
      </c>
      <c r="K33" s="37">
        <f t="shared" si="3"/>
        <v>21</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132</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113</v>
      </c>
      <c r="G47" s="30" t="s">
        <v>23</v>
      </c>
      <c r="H47" s="30"/>
      <c r="J47" s="28" t="s">
        <v>24</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116</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Y55"/>
  <sheetViews>
    <sheetView tabSelected="1" topLeftCell="A14" workbookViewId="0">
      <selection activeCell="G21" sqref="G21"/>
    </sheetView>
  </sheetViews>
  <sheetFormatPr defaultColWidth="9.10909090909091" defaultRowHeight="15.5"/>
  <cols>
    <col min="1" max="1" width="2.66363636363636" style="1" customWidth="1"/>
    <col min="2" max="2" width="6.10909090909091" style="1" customWidth="1"/>
    <col min="3" max="3" width="38.8909090909091" style="2" customWidth="1"/>
    <col min="4" max="4" width="16.3363636363636" style="1" customWidth="1"/>
    <col min="5" max="6" width="12.1090909090909" style="1" customWidth="1"/>
    <col min="7" max="8" width="14.8909090909091" style="1" customWidth="1"/>
    <col min="9" max="9" width="14.4454545454545" style="1" customWidth="1"/>
    <col min="10" max="10" width="14.6636363636364" style="1" customWidth="1"/>
    <col min="11" max="11" width="2.33636363636364" style="1" customWidth="1"/>
    <col min="12" max="13" width="9.10909090909091" style="1"/>
    <col min="14" max="14" width="13.6636363636364" style="1" customWidth="1"/>
    <col min="15" max="16384" width="9.10909090909091" style="1"/>
  </cols>
  <sheetData>
    <row r="1" s="1" customFormat="1" spans="2:3">
      <c r="B1" s="3" t="s">
        <v>0</v>
      </c>
      <c r="C1" s="4" t="s">
        <v>1</v>
      </c>
    </row>
    <row r="2" s="1" customFormat="1" spans="2:3">
      <c r="B2" s="3"/>
      <c r="C2" s="4" t="s">
        <v>2</v>
      </c>
    </row>
    <row r="3" s="1" customFormat="1" spans="2:3">
      <c r="B3" s="3"/>
      <c r="C3" s="4" t="s">
        <v>133</v>
      </c>
    </row>
    <row r="4" s="1" customFormat="1" spans="2:3">
      <c r="B4" s="3"/>
      <c r="C4" s="3"/>
    </row>
    <row r="5" s="1" customFormat="1" ht="18.5" spans="2:10">
      <c r="B5" s="5" t="str">
        <f>CONCATENATE("RESUME LAPORAN ASET UP3 GROBOGAN PERIODE BULAN ",N18)</f>
        <v>RESUME LAPORAN ASET UP3 GROBOGAN PERIODE BULAN SEPTEMBER</v>
      </c>
      <c r="C5" s="5"/>
      <c r="D5" s="5"/>
      <c r="E5" s="5"/>
      <c r="F5" s="5"/>
      <c r="G5" s="5"/>
      <c r="H5" s="5"/>
      <c r="I5" s="5"/>
      <c r="J5" s="5"/>
    </row>
    <row r="6" s="1" customFormat="1" ht="18.5" spans="2:10">
      <c r="B6" s="5" t="str">
        <f>CONCATENATE("TAHUN ",O11)</f>
        <v>TAHUN 2024</v>
      </c>
      <c r="C6" s="5"/>
      <c r="D6" s="5"/>
      <c r="E6" s="5"/>
      <c r="F6" s="5"/>
      <c r="G6" s="5"/>
      <c r="H6" s="5"/>
      <c r="I6" s="5"/>
      <c r="J6" s="5"/>
    </row>
    <row r="9" s="1" customFormat="1" ht="16.25" spans="2:3">
      <c r="B9" s="6" t="str">
        <f>CONCATENATE("Data hasil verifikasi aset bulan ",N17," ",O17)</f>
        <v>Data hasil verifikasi aset bulan AGUSTUS 2024</v>
      </c>
      <c r="C9" s="2"/>
    </row>
    <row r="10" s="1" customFormat="1" ht="32.5" spans="2:15">
      <c r="B10" s="7" t="s">
        <v>6</v>
      </c>
      <c r="C10" s="8" t="s">
        <v>7</v>
      </c>
      <c r="D10" s="9" t="s">
        <v>8</v>
      </c>
      <c r="E10" s="9" t="s">
        <v>9</v>
      </c>
      <c r="F10" s="9" t="s">
        <v>10</v>
      </c>
      <c r="G10" s="9" t="s">
        <v>11</v>
      </c>
      <c r="H10" s="9" t="s">
        <v>12</v>
      </c>
      <c r="I10" s="9" t="s">
        <v>13</v>
      </c>
      <c r="J10" s="36" t="s">
        <v>14</v>
      </c>
      <c r="N10" s="1" t="s">
        <v>134</v>
      </c>
      <c r="O10" s="1">
        <v>2024</v>
      </c>
    </row>
    <row r="11" s="1" customFormat="1" ht="16.25" spans="2:15">
      <c r="B11" s="10">
        <v>1</v>
      </c>
      <c r="C11" s="11" t="s">
        <v>15</v>
      </c>
      <c r="D11" s="12">
        <v>737.03523</v>
      </c>
      <c r="E11" s="12">
        <v>681.748</v>
      </c>
      <c r="F11" s="23">
        <v>2393</v>
      </c>
      <c r="G11" s="12">
        <v>145280</v>
      </c>
      <c r="H11" s="12">
        <v>6944.39</v>
      </c>
      <c r="I11" s="23">
        <v>12415</v>
      </c>
      <c r="J11" s="23">
        <v>13017</v>
      </c>
      <c r="N11" s="1" t="s">
        <v>135</v>
      </c>
      <c r="O11" s="1">
        <v>2024</v>
      </c>
    </row>
    <row r="12" s="1" customFormat="1" spans="2:15">
      <c r="B12" s="10">
        <v>2</v>
      </c>
      <c r="C12" s="11" t="s">
        <v>16</v>
      </c>
      <c r="D12" s="12">
        <v>1097.8567</v>
      </c>
      <c r="E12" s="12">
        <v>1050.197</v>
      </c>
      <c r="F12" s="23">
        <v>2132</v>
      </c>
      <c r="G12" s="12">
        <v>108075</v>
      </c>
      <c r="H12" s="12">
        <v>5811.132</v>
      </c>
      <c r="I12" s="23">
        <v>12685</v>
      </c>
      <c r="J12" s="23">
        <v>10287</v>
      </c>
      <c r="N12" s="1" t="s">
        <v>136</v>
      </c>
      <c r="O12" s="1">
        <v>2024</v>
      </c>
    </row>
    <row r="13" s="1" customFormat="1" spans="2:15">
      <c r="B13" s="10">
        <v>3</v>
      </c>
      <c r="C13" s="11" t="s">
        <v>17</v>
      </c>
      <c r="D13" s="12">
        <v>772.505</v>
      </c>
      <c r="E13" s="12">
        <v>514.1019</v>
      </c>
      <c r="F13" s="23">
        <v>1801</v>
      </c>
      <c r="G13" s="12">
        <v>98850</v>
      </c>
      <c r="H13" s="12">
        <v>5237.695</v>
      </c>
      <c r="I13" s="23">
        <v>10605</v>
      </c>
      <c r="J13" s="23">
        <v>6300</v>
      </c>
      <c r="N13" s="1" t="s">
        <v>137</v>
      </c>
      <c r="O13" s="1">
        <v>2024</v>
      </c>
    </row>
    <row r="14" s="1" customFormat="1" ht="16.25" spans="2:15">
      <c r="B14" s="13">
        <v>4</v>
      </c>
      <c r="C14" s="14" t="s">
        <v>18</v>
      </c>
      <c r="D14" s="12">
        <v>386.4887</v>
      </c>
      <c r="E14" s="12">
        <v>434.941</v>
      </c>
      <c r="F14" s="23">
        <v>1451</v>
      </c>
      <c r="G14" s="12">
        <v>61640</v>
      </c>
      <c r="H14" s="12">
        <v>5517.212</v>
      </c>
      <c r="I14" s="23">
        <v>8834</v>
      </c>
      <c r="J14" s="23">
        <v>3801</v>
      </c>
      <c r="N14" s="1" t="s">
        <v>138</v>
      </c>
      <c r="O14" s="1">
        <v>2024</v>
      </c>
    </row>
    <row r="15" s="1" customFormat="1" ht="17" spans="2:15">
      <c r="B15" s="15" t="s">
        <v>19</v>
      </c>
      <c r="C15" s="16"/>
      <c r="D15" s="17">
        <f t="shared" ref="D15:J15" si="0">SUM(D11:D14)</f>
        <v>2993.88563</v>
      </c>
      <c r="E15" s="17">
        <f t="shared" si="0"/>
        <v>2680.9879</v>
      </c>
      <c r="F15" s="18">
        <f t="shared" si="0"/>
        <v>7777</v>
      </c>
      <c r="G15" s="18">
        <f t="shared" si="0"/>
        <v>413845</v>
      </c>
      <c r="H15" s="19">
        <f t="shared" si="0"/>
        <v>23510.429</v>
      </c>
      <c r="I15" s="18">
        <f t="shared" si="0"/>
        <v>44539</v>
      </c>
      <c r="J15" s="37">
        <f t="shared" si="0"/>
        <v>33405</v>
      </c>
      <c r="N15" s="1" t="s">
        <v>139</v>
      </c>
      <c r="O15" s="1">
        <v>2024</v>
      </c>
    </row>
    <row r="16" s="1" customFormat="1" ht="16.25" spans="3:15">
      <c r="C16" s="2"/>
      <c r="N16" s="1" t="s">
        <v>140</v>
      </c>
      <c r="O16" s="1">
        <v>2024</v>
      </c>
    </row>
    <row r="17" s="1" customFormat="1" spans="3:15">
      <c r="C17" s="2"/>
      <c r="N17" s="1" t="s">
        <v>141</v>
      </c>
      <c r="O17" s="1">
        <v>2024</v>
      </c>
    </row>
    <row r="18" s="1" customFormat="1" ht="16.25" spans="2:15">
      <c r="B18" s="6" t="str">
        <f>CONCATENATE("Data hasil verifikasi aset bulan ",N18," ",O15)</f>
        <v>Data hasil verifikasi aset bulan SEPTEMBER 2024</v>
      </c>
      <c r="C18" s="2"/>
      <c r="N18" s="1" t="s">
        <v>142</v>
      </c>
      <c r="O18" s="1">
        <v>2024</v>
      </c>
    </row>
    <row r="19" s="1" customFormat="1" ht="36" customHeight="1" spans="2:10">
      <c r="B19" s="7" t="s">
        <v>6</v>
      </c>
      <c r="C19" s="8" t="s">
        <v>7</v>
      </c>
      <c r="D19" s="9" t="s">
        <v>8</v>
      </c>
      <c r="E19" s="9" t="s">
        <v>9</v>
      </c>
      <c r="F19" s="9" t="s">
        <v>10</v>
      </c>
      <c r="G19" s="9" t="s">
        <v>11</v>
      </c>
      <c r="H19" s="9" t="s">
        <v>12</v>
      </c>
      <c r="I19" s="9" t="s">
        <v>13</v>
      </c>
      <c r="J19" s="36" t="s">
        <v>14</v>
      </c>
    </row>
    <row r="20" s="1" customFormat="1" ht="16.25" spans="2:25">
      <c r="B20" s="10">
        <v>1</v>
      </c>
      <c r="C20" s="11" t="s">
        <v>15</v>
      </c>
      <c r="D20" s="12">
        <f t="shared" ref="D20:G20" si="1">N20</f>
        <v>737.15523</v>
      </c>
      <c r="E20" s="12">
        <f t="shared" si="1"/>
        <v>682.098</v>
      </c>
      <c r="F20" s="12">
        <f t="shared" si="1"/>
        <v>2409</v>
      </c>
      <c r="G20" s="12">
        <f t="shared" si="1"/>
        <v>146555</v>
      </c>
      <c r="H20" s="12">
        <f>V20</f>
        <v>6960.93</v>
      </c>
      <c r="I20" s="12">
        <f>S20</f>
        <v>12427</v>
      </c>
      <c r="J20" s="12">
        <f>T20</f>
        <v>13023</v>
      </c>
      <c r="L20" s="26"/>
      <c r="M20" s="26"/>
      <c r="N20" s="38">
        <v>737.15523</v>
      </c>
      <c r="O20" s="38">
        <v>682.098</v>
      </c>
      <c r="P20" s="38">
        <v>2409</v>
      </c>
      <c r="Q20" s="38">
        <v>146555</v>
      </c>
      <c r="R20" s="40"/>
      <c r="S20" s="38">
        <v>12427</v>
      </c>
      <c r="T20" s="38">
        <v>13023</v>
      </c>
      <c r="V20" s="38">
        <v>6960.93</v>
      </c>
      <c r="W20" s="38">
        <v>5822.772</v>
      </c>
      <c r="X20" s="38">
        <v>5251.995</v>
      </c>
      <c r="Y20" s="38">
        <v>5525.492</v>
      </c>
    </row>
    <row r="21" s="1" customFormat="1" spans="2:20">
      <c r="B21" s="10">
        <v>2</v>
      </c>
      <c r="C21" s="20" t="s">
        <v>16</v>
      </c>
      <c r="D21" s="12">
        <f t="shared" ref="D21:G21" si="2">N22</f>
        <v>1097.8567</v>
      </c>
      <c r="E21" s="12">
        <f t="shared" si="2"/>
        <v>1051.217</v>
      </c>
      <c r="F21" s="12">
        <f t="shared" si="2"/>
        <v>2138</v>
      </c>
      <c r="G21" s="12">
        <f t="shared" si="2"/>
        <v>108375</v>
      </c>
      <c r="H21" s="12">
        <f>W20</f>
        <v>5822.772</v>
      </c>
      <c r="I21" s="12">
        <f>S22</f>
        <v>12685</v>
      </c>
      <c r="J21" s="12">
        <f>T22</f>
        <v>10292</v>
      </c>
      <c r="L21" s="26"/>
      <c r="M21" s="39"/>
      <c r="N21" s="38">
        <v>773.105</v>
      </c>
      <c r="O21" s="38">
        <v>515.8019</v>
      </c>
      <c r="P21" s="38">
        <v>1812</v>
      </c>
      <c r="Q21" s="38">
        <v>99720</v>
      </c>
      <c r="R21" s="40"/>
      <c r="S21" s="38">
        <v>10623</v>
      </c>
      <c r="T21" s="38">
        <v>6323</v>
      </c>
    </row>
    <row r="22" s="1" customFormat="1" spans="2:20">
      <c r="B22" s="10">
        <v>3</v>
      </c>
      <c r="C22" s="11" t="s">
        <v>17</v>
      </c>
      <c r="D22" s="12">
        <f t="shared" ref="D22:G22" si="3">N21</f>
        <v>773.105</v>
      </c>
      <c r="E22" s="12">
        <f t="shared" si="3"/>
        <v>515.8019</v>
      </c>
      <c r="F22" s="12">
        <f t="shared" si="3"/>
        <v>1812</v>
      </c>
      <c r="G22" s="12">
        <f t="shared" si="3"/>
        <v>99720</v>
      </c>
      <c r="H22" s="12">
        <f>X20</f>
        <v>5251.995</v>
      </c>
      <c r="I22" s="12">
        <f>S21</f>
        <v>10623</v>
      </c>
      <c r="J22" s="12">
        <f>T21</f>
        <v>6323</v>
      </c>
      <c r="L22" s="26"/>
      <c r="M22" s="26"/>
      <c r="N22" s="38">
        <v>1097.8567</v>
      </c>
      <c r="O22" s="38">
        <v>1051.217</v>
      </c>
      <c r="P22" s="38">
        <v>2138</v>
      </c>
      <c r="Q22" s="38">
        <v>108375</v>
      </c>
      <c r="R22" s="40"/>
      <c r="S22" s="38">
        <v>12685</v>
      </c>
      <c r="T22" s="38">
        <v>10292</v>
      </c>
    </row>
    <row r="23" s="1" customFormat="1" ht="16.25" spans="2:20">
      <c r="B23" s="13">
        <v>4</v>
      </c>
      <c r="C23" s="14" t="s">
        <v>18</v>
      </c>
      <c r="D23" s="21">
        <f t="shared" ref="D23:G23" si="4">N23</f>
        <v>414.1167</v>
      </c>
      <c r="E23" s="21">
        <f t="shared" si="4"/>
        <v>434.941</v>
      </c>
      <c r="F23" s="21">
        <f t="shared" si="4"/>
        <v>1451</v>
      </c>
      <c r="G23" s="21">
        <f t="shared" si="4"/>
        <v>61690</v>
      </c>
      <c r="H23" s="21">
        <f>Y20</f>
        <v>5525.492</v>
      </c>
      <c r="I23" s="21">
        <f>S23</f>
        <v>8922</v>
      </c>
      <c r="J23" s="21">
        <f>T23</f>
        <v>3801</v>
      </c>
      <c r="L23" s="26"/>
      <c r="M23" s="26"/>
      <c r="N23" s="38">
        <v>414.1167</v>
      </c>
      <c r="O23" s="38">
        <v>434.941</v>
      </c>
      <c r="P23" s="38">
        <v>1451</v>
      </c>
      <c r="Q23" s="38">
        <v>61690</v>
      </c>
      <c r="R23" s="40"/>
      <c r="S23" s="38">
        <v>8922</v>
      </c>
      <c r="T23" s="38">
        <v>3801</v>
      </c>
    </row>
    <row r="24" s="1" customFormat="1" ht="17" spans="2:20">
      <c r="B24" s="15" t="s">
        <v>19</v>
      </c>
      <c r="C24" s="16"/>
      <c r="D24" s="17">
        <f t="shared" ref="D24:J24" si="5">SUM(D20:D23)</f>
        <v>3022.23363</v>
      </c>
      <c r="E24" s="17">
        <f t="shared" si="5"/>
        <v>2684.0579</v>
      </c>
      <c r="F24" s="18">
        <f t="shared" si="5"/>
        <v>7810</v>
      </c>
      <c r="G24" s="18">
        <f t="shared" si="5"/>
        <v>416340</v>
      </c>
      <c r="H24" s="17">
        <f t="shared" si="5"/>
        <v>23561.189</v>
      </c>
      <c r="I24" s="18">
        <f t="shared" si="5"/>
        <v>44657</v>
      </c>
      <c r="J24" s="37">
        <f t="shared" si="5"/>
        <v>33439</v>
      </c>
      <c r="L24" s="26"/>
      <c r="M24" s="26"/>
      <c r="N24" s="40"/>
      <c r="O24" s="40"/>
      <c r="P24" s="40"/>
      <c r="Q24" s="40"/>
      <c r="R24" s="40"/>
      <c r="S24" s="40"/>
      <c r="T24" s="40"/>
    </row>
    <row r="27" s="1" customFormat="1" ht="16.25" spans="2:3">
      <c r="B27" s="6" t="str">
        <f>CONCATENATE("Perubahan Aset Periode ",N17," ",O17," - ",N18," ",O18)</f>
        <v>Perubahan Aset Periode AGUSTUS 2024 - SEPTEMBER 2024</v>
      </c>
      <c r="C27" s="2"/>
    </row>
    <row r="28" s="1" customFormat="1" ht="32.5" spans="2:10">
      <c r="B28" s="7" t="s">
        <v>6</v>
      </c>
      <c r="C28" s="8" t="s">
        <v>7</v>
      </c>
      <c r="D28" s="9" t="s">
        <v>8</v>
      </c>
      <c r="E28" s="9" t="s">
        <v>9</v>
      </c>
      <c r="F28" s="9" t="s">
        <v>10</v>
      </c>
      <c r="G28" s="9" t="s">
        <v>11</v>
      </c>
      <c r="H28" s="9" t="s">
        <v>12</v>
      </c>
      <c r="I28" s="9" t="s">
        <v>13</v>
      </c>
      <c r="J28" s="36" t="s">
        <v>14</v>
      </c>
    </row>
    <row r="29" s="1" customFormat="1" ht="16.25" spans="2:15">
      <c r="B29" s="10">
        <f t="shared" ref="B29:B31" si="6">B11</f>
        <v>1</v>
      </c>
      <c r="C29" s="22" t="str">
        <f>C11</f>
        <v>ULP Demak</v>
      </c>
      <c r="D29" s="12">
        <f t="shared" ref="D29:J29" si="7">D20-D11</f>
        <v>0.120000000000005</v>
      </c>
      <c r="E29" s="12">
        <f t="shared" si="7"/>
        <v>0.349999999999909</v>
      </c>
      <c r="F29" s="23">
        <f t="shared" si="7"/>
        <v>16</v>
      </c>
      <c r="G29" s="23">
        <f t="shared" si="7"/>
        <v>1275</v>
      </c>
      <c r="H29" s="24">
        <f t="shared" si="7"/>
        <v>16.54</v>
      </c>
      <c r="I29" s="23">
        <f t="shared" si="7"/>
        <v>12</v>
      </c>
      <c r="J29" s="41">
        <f t="shared" si="7"/>
        <v>6</v>
      </c>
      <c r="L29" s="42"/>
      <c r="M29" s="42"/>
      <c r="N29" s="42"/>
      <c r="O29" s="42"/>
    </row>
    <row r="30" s="1" customFormat="1" spans="2:15">
      <c r="B30" s="10">
        <f t="shared" si="6"/>
        <v>2</v>
      </c>
      <c r="C30" s="11" t="s">
        <v>16</v>
      </c>
      <c r="D30" s="12">
        <f t="shared" ref="D30:J30" si="8">D21-D12</f>
        <v>0</v>
      </c>
      <c r="E30" s="12">
        <f t="shared" si="8"/>
        <v>1.01999999999998</v>
      </c>
      <c r="F30" s="23">
        <f t="shared" si="8"/>
        <v>6</v>
      </c>
      <c r="G30" s="23">
        <f t="shared" si="8"/>
        <v>300</v>
      </c>
      <c r="H30" s="24">
        <f t="shared" si="8"/>
        <v>11.6400000000003</v>
      </c>
      <c r="I30" s="23">
        <f t="shared" si="8"/>
        <v>0</v>
      </c>
      <c r="J30" s="43">
        <f t="shared" si="8"/>
        <v>5</v>
      </c>
      <c r="L30" s="42"/>
      <c r="M30" s="42"/>
      <c r="N30" s="42"/>
      <c r="O30" s="42"/>
    </row>
    <row r="31" s="1" customFormat="1" spans="2:15">
      <c r="B31" s="10">
        <f t="shared" si="6"/>
        <v>3</v>
      </c>
      <c r="C31" s="11" t="s">
        <v>17</v>
      </c>
      <c r="D31" s="12">
        <f t="shared" ref="D31:J31" si="9">D22-D13</f>
        <v>0.599999999999909</v>
      </c>
      <c r="E31" s="12">
        <f t="shared" si="9"/>
        <v>1.69999999999993</v>
      </c>
      <c r="F31" s="23">
        <f t="shared" si="9"/>
        <v>11</v>
      </c>
      <c r="G31" s="23">
        <f t="shared" si="9"/>
        <v>870</v>
      </c>
      <c r="H31" s="24">
        <f t="shared" si="9"/>
        <v>14.2999999999993</v>
      </c>
      <c r="I31" s="23">
        <f t="shared" si="9"/>
        <v>18</v>
      </c>
      <c r="J31" s="43">
        <f t="shared" si="9"/>
        <v>23</v>
      </c>
      <c r="L31" s="42"/>
      <c r="M31" s="42"/>
      <c r="N31" s="42"/>
      <c r="O31" s="42"/>
    </row>
    <row r="32" s="1" customFormat="1" ht="16.25" spans="2:15">
      <c r="B32" s="13">
        <v>4</v>
      </c>
      <c r="C32" s="25" t="s">
        <v>18</v>
      </c>
      <c r="D32" s="12">
        <f t="shared" ref="D32:J32" si="10">D23-D14</f>
        <v>27.628</v>
      </c>
      <c r="E32" s="12">
        <f t="shared" si="10"/>
        <v>0</v>
      </c>
      <c r="F32" s="23">
        <f t="shared" si="10"/>
        <v>0</v>
      </c>
      <c r="G32" s="23">
        <f t="shared" si="10"/>
        <v>50</v>
      </c>
      <c r="H32" s="24">
        <f t="shared" si="10"/>
        <v>8.27999999999975</v>
      </c>
      <c r="I32" s="23">
        <f t="shared" si="10"/>
        <v>88</v>
      </c>
      <c r="J32" s="43">
        <f t="shared" si="10"/>
        <v>0</v>
      </c>
      <c r="L32" s="42"/>
      <c r="M32" s="42"/>
      <c r="N32" s="42"/>
      <c r="O32" s="42"/>
    </row>
    <row r="33" s="1" customFormat="1" ht="17" spans="2:10">
      <c r="B33" s="15"/>
      <c r="C33" s="16"/>
      <c r="D33" s="17">
        <f t="shared" ref="D33:J33" si="11">D24-D15</f>
        <v>28.3480000000004</v>
      </c>
      <c r="E33" s="17">
        <f t="shared" si="11"/>
        <v>3.06999999999971</v>
      </c>
      <c r="F33" s="18">
        <f t="shared" si="11"/>
        <v>33</v>
      </c>
      <c r="G33" s="18">
        <f t="shared" si="11"/>
        <v>2495</v>
      </c>
      <c r="H33" s="19">
        <f t="shared" si="11"/>
        <v>50.7599999999984</v>
      </c>
      <c r="I33" s="18">
        <f t="shared" si="11"/>
        <v>118</v>
      </c>
      <c r="J33" s="37">
        <f t="shared" si="11"/>
        <v>34</v>
      </c>
    </row>
    <row r="34" s="1" customFormat="1" ht="16.25" spans="3:8">
      <c r="C34" s="2"/>
      <c r="G34" s="26"/>
      <c r="H34" s="26"/>
    </row>
    <row r="35" s="1" customFormat="1" spans="2:11">
      <c r="B35" s="27"/>
      <c r="C35" s="27"/>
      <c r="D35" s="27"/>
      <c r="E35" s="27"/>
      <c r="F35" s="27"/>
      <c r="G35" s="27"/>
      <c r="H35" s="27"/>
      <c r="I35" s="27"/>
      <c r="J35" s="27"/>
      <c r="K35" s="27"/>
    </row>
    <row r="36" s="1" customFormat="1" spans="2:11">
      <c r="B36" s="27"/>
      <c r="C36" s="27"/>
      <c r="D36" s="27"/>
      <c r="E36" s="27"/>
      <c r="F36" s="27"/>
      <c r="G36" s="27"/>
      <c r="H36" s="27"/>
      <c r="I36" s="27"/>
      <c r="J36" s="27"/>
      <c r="K36" s="27"/>
    </row>
    <row r="37" s="1" customFormat="1" spans="2:11">
      <c r="B37" s="27"/>
      <c r="C37" s="27"/>
      <c r="D37" s="27"/>
      <c r="E37" s="27"/>
      <c r="F37" s="27"/>
      <c r="G37" s="27"/>
      <c r="H37" s="27"/>
      <c r="I37" s="27"/>
      <c r="J37" s="27"/>
      <c r="K37" s="27"/>
    </row>
    <row r="38" s="1" customFormat="1" spans="2:11">
      <c r="B38" s="27"/>
      <c r="C38" s="27"/>
      <c r="D38" s="27"/>
      <c r="E38" s="27"/>
      <c r="F38" s="27"/>
      <c r="G38" s="27"/>
      <c r="H38" s="27"/>
      <c r="I38" s="27"/>
      <c r="J38" s="27"/>
      <c r="K38" s="27"/>
    </row>
    <row r="39" s="1" customFormat="1" spans="2:11">
      <c r="B39" s="27"/>
      <c r="C39" s="27"/>
      <c r="D39" s="27"/>
      <c r="E39" s="27"/>
      <c r="F39" s="27"/>
      <c r="G39" s="27"/>
      <c r="H39" s="27"/>
      <c r="I39" s="27"/>
      <c r="J39" s="27"/>
      <c r="K39" s="27"/>
    </row>
    <row r="40" s="1" customFormat="1" spans="2:11">
      <c r="B40" s="27"/>
      <c r="C40" s="27"/>
      <c r="D40" s="27"/>
      <c r="E40" s="27"/>
      <c r="F40" s="27"/>
      <c r="G40" s="27"/>
      <c r="H40" s="27"/>
      <c r="I40" s="27"/>
      <c r="J40" s="27"/>
      <c r="K40" s="27"/>
    </row>
    <row r="41" s="1" customFormat="1" spans="2:11">
      <c r="B41" s="27"/>
      <c r="C41" s="27"/>
      <c r="D41" s="27"/>
      <c r="E41" s="27"/>
      <c r="F41" s="27"/>
      <c r="G41" s="27"/>
      <c r="H41" s="27"/>
      <c r="I41" s="27"/>
      <c r="J41" s="27"/>
      <c r="K41" s="27"/>
    </row>
    <row r="44" s="1" customFormat="1" ht="18.5" spans="2:11">
      <c r="B44" s="28" t="s">
        <v>143</v>
      </c>
      <c r="C44" s="28"/>
      <c r="D44" s="28"/>
      <c r="E44" s="28"/>
      <c r="F44" s="28"/>
      <c r="G44" s="28"/>
      <c r="H44" s="28"/>
      <c r="I44" s="28"/>
      <c r="J44" s="28"/>
      <c r="K44" s="28"/>
    </row>
    <row r="45" s="1" customFormat="1" ht="18.5" spans="2:11">
      <c r="B45" s="28"/>
      <c r="C45" s="28"/>
      <c r="D45" s="28"/>
      <c r="E45" s="28"/>
      <c r="F45" s="28"/>
      <c r="G45" s="28"/>
      <c r="H45" s="28"/>
      <c r="I45" s="28"/>
      <c r="J45" s="28"/>
      <c r="K45" s="28"/>
    </row>
    <row r="46" s="1" customFormat="1" ht="18.9" customHeight="1" spans="2:11">
      <c r="B46" s="28"/>
      <c r="C46" s="1"/>
      <c r="D46" s="28"/>
      <c r="E46" s="29"/>
      <c r="F46" s="29" t="s">
        <v>112</v>
      </c>
      <c r="G46" s="29"/>
      <c r="H46" s="29"/>
      <c r="I46" s="29"/>
      <c r="J46" s="29"/>
      <c r="K46" s="28"/>
    </row>
    <row r="47" s="1" customFormat="1" ht="18.9" customHeight="1" spans="2:11">
      <c r="B47" s="28"/>
      <c r="C47" s="28" t="s">
        <v>111</v>
      </c>
      <c r="D47" s="28"/>
      <c r="E47" s="29"/>
      <c r="F47" s="29"/>
      <c r="G47" s="29"/>
      <c r="H47" s="29"/>
      <c r="I47" s="29"/>
      <c r="J47" s="29"/>
      <c r="K47" s="28"/>
    </row>
    <row r="48" s="1" customFormat="1" ht="18.9" customHeight="1" spans="3:10">
      <c r="C48" s="28" t="s">
        <v>144</v>
      </c>
      <c r="E48" s="30" t="s">
        <v>145</v>
      </c>
      <c r="F48" s="30"/>
      <c r="G48" s="31"/>
      <c r="I48" s="44" t="s">
        <v>146</v>
      </c>
      <c r="J48" s="44"/>
    </row>
    <row r="49" s="1" customFormat="1" spans="6:10">
      <c r="F49" s="32"/>
      <c r="G49" s="33"/>
      <c r="H49" s="33"/>
      <c r="I49" s="33"/>
      <c r="J49" s="33"/>
    </row>
    <row r="50" s="1" customFormat="1" spans="6:10">
      <c r="F50" s="32"/>
      <c r="G50" s="33"/>
      <c r="H50" s="33"/>
      <c r="I50" s="33"/>
      <c r="J50" s="33"/>
    </row>
    <row r="51" s="1" customFormat="1" spans="6:10">
      <c r="F51" s="32"/>
      <c r="G51" s="33"/>
      <c r="H51" s="33"/>
      <c r="I51" s="33"/>
      <c r="J51" s="33"/>
    </row>
    <row r="52" s="1" customFormat="1" ht="18.5" spans="6:10">
      <c r="F52" s="33"/>
      <c r="G52" s="34"/>
      <c r="H52" s="34"/>
      <c r="I52" s="33"/>
      <c r="J52" s="33"/>
    </row>
    <row r="53" s="1" customFormat="1"/>
    <row r="54" s="1" customFormat="1"/>
    <row r="55" s="1" customFormat="1" spans="3:10">
      <c r="C55" s="35" t="s">
        <v>120</v>
      </c>
      <c r="D55" s="6"/>
      <c r="E55" s="35" t="s">
        <v>147</v>
      </c>
      <c r="F55" s="35"/>
      <c r="G55" s="6"/>
      <c r="H55" s="6"/>
      <c r="I55" s="6" t="s">
        <v>148</v>
      </c>
      <c r="J55" s="6"/>
    </row>
  </sheetData>
  <mergeCells count="9">
    <mergeCell ref="B5:J5"/>
    <mergeCell ref="B6:J6"/>
    <mergeCell ref="B15:C15"/>
    <mergeCell ref="B24:C24"/>
    <mergeCell ref="B33:C33"/>
    <mergeCell ref="B44:K44"/>
    <mergeCell ref="E48:F48"/>
    <mergeCell ref="E55:F55"/>
    <mergeCell ref="B35:K41"/>
  </mergeCells>
  <pageMargins left="0.75" right="0.75" top="1" bottom="1" header="0.5" footer="0.5"/>
  <headerFooter/>
  <drawing r:id="rId1"/>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C1:P54"/>
  <sheetViews>
    <sheetView showGridLines="0" view="pageBreakPreview" zoomScaleNormal="100" topLeftCell="A16" workbookViewId="0">
      <selection activeCell="D31" sqref="D31"/>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4" width="9.10909090909091" style="1"/>
    <col min="15" max="15" width="13.6636363636364" style="1" customWidth="1"/>
    <col min="16" max="16384" width="9.10909090909091" style="1"/>
  </cols>
  <sheetData>
    <row r="1" spans="3:4">
      <c r="C1" s="3" t="s">
        <v>0</v>
      </c>
      <c r="D1" s="4" t="s">
        <v>1</v>
      </c>
    </row>
    <row r="2" spans="3:4">
      <c r="C2" s="3"/>
      <c r="D2" s="4" t="s">
        <v>2</v>
      </c>
    </row>
    <row r="3" spans="3:4">
      <c r="C3" s="3"/>
      <c r="D3" s="4" t="s">
        <v>133</v>
      </c>
    </row>
    <row r="4" spans="3:4">
      <c r="C4" s="3"/>
      <c r="D4" s="3"/>
    </row>
    <row r="5" ht="18.5" spans="3:11">
      <c r="C5" s="5" t="str">
        <f>CONCATENATE("RESUME LAPORAN ASET UP3 DEMAK PERIODE BULAN ",O11)</f>
        <v>RESUME LAPORAN ASET UP3 DEMAK PERIODE BULAN JANUARI</v>
      </c>
      <c r="D5" s="5"/>
      <c r="E5" s="5"/>
      <c r="F5" s="5"/>
      <c r="G5" s="5"/>
      <c r="H5" s="5"/>
      <c r="I5" s="5"/>
      <c r="J5" s="5"/>
      <c r="K5" s="5"/>
    </row>
    <row r="6" ht="18.5" spans="3:11">
      <c r="C6" s="5" t="str">
        <f>CONCATENATE("TAHUN ",P11)</f>
        <v>TAHUN 2024</v>
      </c>
      <c r="D6" s="5"/>
      <c r="E6" s="5"/>
      <c r="F6" s="5"/>
      <c r="G6" s="5"/>
      <c r="H6" s="5"/>
      <c r="I6" s="5"/>
      <c r="J6" s="5"/>
      <c r="K6" s="5"/>
    </row>
    <row r="9" ht="16.25" spans="3:3">
      <c r="C9" s="6" t="str">
        <f>CONCATENATE("Data hasil verifikasi aset bulan ",O10," ",P10)</f>
        <v>Data hasil verifikasi aset bulan DESEMBER 2023</v>
      </c>
    </row>
    <row r="10" ht="32.5" spans="3:16">
      <c r="C10" s="7" t="s">
        <v>6</v>
      </c>
      <c r="D10" s="8" t="s">
        <v>7</v>
      </c>
      <c r="E10" s="9" t="s">
        <v>8</v>
      </c>
      <c r="F10" s="9" t="s">
        <v>9</v>
      </c>
      <c r="G10" s="9" t="s">
        <v>10</v>
      </c>
      <c r="H10" s="9" t="s">
        <v>11</v>
      </c>
      <c r="I10" s="9" t="s">
        <v>12</v>
      </c>
      <c r="J10" s="9" t="s">
        <v>13</v>
      </c>
      <c r="K10" s="36" t="s">
        <v>14</v>
      </c>
      <c r="O10" s="1" t="s">
        <v>149</v>
      </c>
      <c r="P10" s="1">
        <v>2023</v>
      </c>
    </row>
    <row r="11" ht="16.25" spans="3:16">
      <c r="C11" s="10">
        <v>1</v>
      </c>
      <c r="D11" s="11" t="s">
        <v>15</v>
      </c>
      <c r="E11" s="12">
        <v>728.18023</v>
      </c>
      <c r="F11" s="45">
        <v>675.108</v>
      </c>
      <c r="G11" s="23">
        <v>2317</v>
      </c>
      <c r="H11" s="23">
        <v>139685</v>
      </c>
      <c r="I11" s="49">
        <v>6837.42958</v>
      </c>
      <c r="J11" s="23">
        <v>12263</v>
      </c>
      <c r="K11" s="43">
        <v>12929</v>
      </c>
      <c r="O11" s="1" t="s">
        <v>134</v>
      </c>
      <c r="P11" s="1">
        <v>2024</v>
      </c>
    </row>
    <row r="12" spans="3:11">
      <c r="C12" s="10">
        <v>2</v>
      </c>
      <c r="D12" s="11" t="s">
        <v>16</v>
      </c>
      <c r="E12" s="12">
        <v>1090.1277</v>
      </c>
      <c r="F12" s="46">
        <v>1046.017</v>
      </c>
      <c r="G12" s="23">
        <v>2098</v>
      </c>
      <c r="H12" s="23">
        <v>105115</v>
      </c>
      <c r="I12" s="51">
        <v>5739.752</v>
      </c>
      <c r="J12" s="23">
        <v>12621</v>
      </c>
      <c r="K12" s="43">
        <v>10264</v>
      </c>
    </row>
    <row r="13" spans="3:11">
      <c r="C13" s="10">
        <v>3</v>
      </c>
      <c r="D13" s="11" t="s">
        <v>17</v>
      </c>
      <c r="E13" s="12">
        <v>755.955</v>
      </c>
      <c r="F13" s="46">
        <v>509.1519</v>
      </c>
      <c r="G13" s="23">
        <v>1765</v>
      </c>
      <c r="H13" s="23">
        <v>95740</v>
      </c>
      <c r="I13" s="49">
        <v>5114.185</v>
      </c>
      <c r="J13" s="23">
        <v>10284</v>
      </c>
      <c r="K13" s="43">
        <v>6232.2</v>
      </c>
    </row>
    <row r="14" ht="16.25" spans="3:11">
      <c r="C14" s="13">
        <v>4</v>
      </c>
      <c r="D14" s="14" t="s">
        <v>18</v>
      </c>
      <c r="E14" s="12">
        <v>386.4887</v>
      </c>
      <c r="F14" s="47">
        <v>433.071</v>
      </c>
      <c r="G14" s="23">
        <v>1438</v>
      </c>
      <c r="H14" s="23">
        <v>61015</v>
      </c>
      <c r="I14" s="49">
        <v>5469.682</v>
      </c>
      <c r="J14" s="23">
        <v>8825</v>
      </c>
      <c r="K14" s="43">
        <v>3792</v>
      </c>
    </row>
    <row r="15" ht="17" spans="3:11">
      <c r="C15" s="15" t="s">
        <v>19</v>
      </c>
      <c r="D15" s="16"/>
      <c r="E15" s="17">
        <f>SUM(E11:E14)</f>
        <v>2960.75163</v>
      </c>
      <c r="F15" s="17">
        <f t="shared" ref="F15:K15" si="0">SUM(F11:F14)</f>
        <v>2663.3479</v>
      </c>
      <c r="G15" s="18">
        <f t="shared" si="0"/>
        <v>7618</v>
      </c>
      <c r="H15" s="18">
        <f t="shared" si="0"/>
        <v>401555</v>
      </c>
      <c r="I15" s="19">
        <f t="shared" si="0"/>
        <v>23161.04858</v>
      </c>
      <c r="J15" s="18">
        <f t="shared" si="0"/>
        <v>43993</v>
      </c>
      <c r="K15" s="37">
        <f t="shared" si="0"/>
        <v>33217.2</v>
      </c>
    </row>
    <row r="18" ht="16.25" spans="3:3">
      <c r="C18" s="6" t="str">
        <f>CONCATENATE("Data hasil verifikasi aset bulan ",O11," ",P11)</f>
        <v>Data hasil verifikasi aset bulan JANUARI 2024</v>
      </c>
    </row>
    <row r="19" ht="36" customHeight="1" spans="3:11">
      <c r="C19" s="7" t="s">
        <v>6</v>
      </c>
      <c r="D19" s="8" t="s">
        <v>7</v>
      </c>
      <c r="E19" s="9" t="s">
        <v>8</v>
      </c>
      <c r="F19" s="9" t="s">
        <v>9</v>
      </c>
      <c r="G19" s="9" t="s">
        <v>10</v>
      </c>
      <c r="H19" s="9" t="s">
        <v>11</v>
      </c>
      <c r="I19" s="9" t="s">
        <v>12</v>
      </c>
      <c r="J19" s="9" t="s">
        <v>13</v>
      </c>
      <c r="K19" s="36" t="s">
        <v>14</v>
      </c>
    </row>
    <row r="20" ht="16.25" spans="3:14">
      <c r="C20" s="10">
        <v>1</v>
      </c>
      <c r="D20" s="11" t="s">
        <v>15</v>
      </c>
      <c r="E20" s="12">
        <v>731.19023</v>
      </c>
      <c r="F20" s="45">
        <v>676.249</v>
      </c>
      <c r="G20" s="23">
        <v>2324</v>
      </c>
      <c r="H20" s="23">
        <v>140170</v>
      </c>
      <c r="I20" s="49">
        <v>6854.105</v>
      </c>
      <c r="J20" s="23">
        <v>12290</v>
      </c>
      <c r="K20" s="43">
        <v>12951</v>
      </c>
      <c r="M20" s="26"/>
      <c r="N20" s="26"/>
    </row>
    <row r="21" spans="3:14">
      <c r="C21" s="10">
        <v>2</v>
      </c>
      <c r="D21" s="11" t="s">
        <v>16</v>
      </c>
      <c r="E21" s="12">
        <v>1090.1777</v>
      </c>
      <c r="F21" s="46">
        <v>1046.542</v>
      </c>
      <c r="G21" s="23">
        <v>2103</v>
      </c>
      <c r="H21" s="23">
        <v>105415</v>
      </c>
      <c r="I21" s="51">
        <v>5749.552</v>
      </c>
      <c r="J21" s="23">
        <v>12626</v>
      </c>
      <c r="K21" s="43">
        <v>10264</v>
      </c>
      <c r="M21" s="26"/>
      <c r="N21" s="26"/>
    </row>
    <row r="22" spans="3:14">
      <c r="C22" s="10">
        <v>3</v>
      </c>
      <c r="D22" s="11" t="s">
        <v>17</v>
      </c>
      <c r="E22" s="12">
        <v>756.055</v>
      </c>
      <c r="F22" s="46">
        <v>509.3519</v>
      </c>
      <c r="G22" s="23">
        <v>1772</v>
      </c>
      <c r="H22" s="23">
        <v>95980</v>
      </c>
      <c r="I22" s="49">
        <v>5128.685</v>
      </c>
      <c r="J22" s="23">
        <v>10284</v>
      </c>
      <c r="K22" s="43">
        <v>6237.2</v>
      </c>
      <c r="M22" s="26"/>
      <c r="N22" s="26"/>
    </row>
    <row r="23" ht="16.25" spans="3:14">
      <c r="C23" s="13">
        <v>4</v>
      </c>
      <c r="D23" s="14" t="s">
        <v>18</v>
      </c>
      <c r="E23" s="12">
        <v>386.4887</v>
      </c>
      <c r="F23" s="47">
        <v>433.371</v>
      </c>
      <c r="G23" s="23">
        <v>1441</v>
      </c>
      <c r="H23" s="23">
        <v>61215</v>
      </c>
      <c r="I23" s="49">
        <v>5476.482</v>
      </c>
      <c r="J23" s="23">
        <v>8825</v>
      </c>
      <c r="K23" s="43">
        <v>3793</v>
      </c>
      <c r="M23" s="26"/>
      <c r="N23" s="26"/>
    </row>
    <row r="24" ht="17" spans="3:14">
      <c r="C24" s="15" t="s">
        <v>19</v>
      </c>
      <c r="D24" s="16"/>
      <c r="E24" s="17">
        <f>SUM(E20:E23)</f>
        <v>2963.91163</v>
      </c>
      <c r="F24" s="17">
        <f t="shared" ref="F24:K24" si="1">SUM(F20:F23)</f>
        <v>2665.5139</v>
      </c>
      <c r="G24" s="18">
        <f t="shared" si="1"/>
        <v>7640</v>
      </c>
      <c r="H24" s="18">
        <f t="shared" si="1"/>
        <v>402780</v>
      </c>
      <c r="I24" s="19">
        <f t="shared" si="1"/>
        <v>23208.824</v>
      </c>
      <c r="J24" s="18">
        <f t="shared" si="1"/>
        <v>44025</v>
      </c>
      <c r="K24" s="37">
        <f t="shared" si="1"/>
        <v>33245.2</v>
      </c>
      <c r="M24" s="26"/>
      <c r="N24" s="26"/>
    </row>
    <row r="27" ht="16.25" spans="3:3">
      <c r="C27" s="6" t="str">
        <f>CONCATENATE("Perubahan Aset Periode ",O10," ",P10," - ",O11," ",P11)</f>
        <v>Perubahan Aset Periode DESEMBER 2023 - JANUARI 2024</v>
      </c>
    </row>
    <row r="28" ht="32.5" spans="3:11">
      <c r="C28" s="7" t="s">
        <v>6</v>
      </c>
      <c r="D28" s="8" t="s">
        <v>7</v>
      </c>
      <c r="E28" s="9" t="s">
        <v>8</v>
      </c>
      <c r="F28" s="9" t="s">
        <v>9</v>
      </c>
      <c r="G28" s="9" t="s">
        <v>10</v>
      </c>
      <c r="H28" s="9" t="s">
        <v>11</v>
      </c>
      <c r="I28" s="9" t="s">
        <v>12</v>
      </c>
      <c r="J28" s="9" t="s">
        <v>13</v>
      </c>
      <c r="K28" s="36" t="s">
        <v>14</v>
      </c>
    </row>
    <row r="29" ht="16.25" spans="3:16">
      <c r="C29" s="10">
        <f t="shared" ref="C29:D31" si="2">C11</f>
        <v>1</v>
      </c>
      <c r="D29" s="22" t="str">
        <f t="shared" si="2"/>
        <v>ULP Demak</v>
      </c>
      <c r="E29" s="12">
        <f>E20-E11</f>
        <v>3.00999999999999</v>
      </c>
      <c r="F29" s="12">
        <f t="shared" ref="E29:K33" si="3">F20-F11</f>
        <v>1.14099999999996</v>
      </c>
      <c r="G29" s="23">
        <f t="shared" si="3"/>
        <v>7</v>
      </c>
      <c r="H29" s="23">
        <f t="shared" si="3"/>
        <v>485</v>
      </c>
      <c r="I29" s="24">
        <f t="shared" si="3"/>
        <v>16.6754200000014</v>
      </c>
      <c r="J29" s="23">
        <f t="shared" si="3"/>
        <v>27</v>
      </c>
      <c r="K29" s="41">
        <f t="shared" si="3"/>
        <v>22</v>
      </c>
      <c r="M29" s="42"/>
      <c r="N29" s="42"/>
      <c r="O29" s="42"/>
      <c r="P29" s="42"/>
    </row>
    <row r="30" spans="3:16">
      <c r="C30" s="10">
        <f t="shared" si="2"/>
        <v>2</v>
      </c>
      <c r="D30" s="11" t="s">
        <v>16</v>
      </c>
      <c r="E30" s="12">
        <f t="shared" si="3"/>
        <v>0.0499999999999545</v>
      </c>
      <c r="F30" s="12">
        <f t="shared" si="3"/>
        <v>0.525000000000091</v>
      </c>
      <c r="G30" s="23">
        <f t="shared" si="3"/>
        <v>5</v>
      </c>
      <c r="H30" s="23">
        <f t="shared" si="3"/>
        <v>300</v>
      </c>
      <c r="I30" s="24">
        <f t="shared" si="3"/>
        <v>9.80000000000109</v>
      </c>
      <c r="J30" s="23">
        <f t="shared" si="3"/>
        <v>5</v>
      </c>
      <c r="K30" s="43">
        <f t="shared" si="3"/>
        <v>0</v>
      </c>
      <c r="M30" s="42"/>
      <c r="N30" s="42"/>
      <c r="O30" s="42"/>
      <c r="P30" s="42"/>
    </row>
    <row r="31" spans="3:16">
      <c r="C31" s="10">
        <f t="shared" si="2"/>
        <v>3</v>
      </c>
      <c r="D31" s="11" t="s">
        <v>17</v>
      </c>
      <c r="E31" s="12">
        <f t="shared" si="3"/>
        <v>0.0999999999999091</v>
      </c>
      <c r="F31" s="12">
        <f t="shared" si="3"/>
        <v>0.200000000000045</v>
      </c>
      <c r="G31" s="23">
        <f t="shared" si="3"/>
        <v>7</v>
      </c>
      <c r="H31" s="23">
        <f t="shared" si="3"/>
        <v>240</v>
      </c>
      <c r="I31" s="24">
        <f t="shared" si="3"/>
        <v>14.4999999999991</v>
      </c>
      <c r="J31" s="23">
        <f t="shared" si="3"/>
        <v>0</v>
      </c>
      <c r="K31" s="43">
        <f t="shared" si="3"/>
        <v>5</v>
      </c>
      <c r="M31" s="42"/>
      <c r="N31" s="42"/>
      <c r="O31" s="42"/>
      <c r="P31" s="42"/>
    </row>
    <row r="32" ht="16.25" spans="3:16">
      <c r="C32" s="13">
        <v>4</v>
      </c>
      <c r="D32" s="25" t="s">
        <v>18</v>
      </c>
      <c r="E32" s="12">
        <f t="shared" si="3"/>
        <v>0</v>
      </c>
      <c r="F32" s="12">
        <f t="shared" si="3"/>
        <v>0.299999999999955</v>
      </c>
      <c r="G32" s="23">
        <f t="shared" si="3"/>
        <v>3</v>
      </c>
      <c r="H32" s="23">
        <f t="shared" si="3"/>
        <v>200</v>
      </c>
      <c r="I32" s="24">
        <f t="shared" si="3"/>
        <v>6.800000000002</v>
      </c>
      <c r="J32" s="23">
        <f t="shared" si="3"/>
        <v>0</v>
      </c>
      <c r="K32" s="43">
        <f t="shared" si="3"/>
        <v>1</v>
      </c>
      <c r="M32" s="42"/>
      <c r="N32" s="42"/>
      <c r="O32" s="42"/>
      <c r="P32" s="42"/>
    </row>
    <row r="33" ht="17" spans="3:11">
      <c r="C33" s="15"/>
      <c r="D33" s="16"/>
      <c r="E33" s="17">
        <f>E24-E15</f>
        <v>3.15999999999985</v>
      </c>
      <c r="F33" s="17">
        <f>F24-F15</f>
        <v>2.16600000000062</v>
      </c>
      <c r="G33" s="18">
        <f t="shared" si="3"/>
        <v>22</v>
      </c>
      <c r="H33" s="18">
        <f t="shared" si="3"/>
        <v>1225</v>
      </c>
      <c r="I33" s="19">
        <f t="shared" si="3"/>
        <v>47.7754200000018</v>
      </c>
      <c r="J33" s="18">
        <f t="shared" si="3"/>
        <v>32</v>
      </c>
      <c r="K33" s="37">
        <f t="shared" si="3"/>
        <v>28</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150</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144</v>
      </c>
      <c r="G47" s="30" t="s">
        <v>145</v>
      </c>
      <c r="H47" s="30"/>
      <c r="J47" s="28" t="s">
        <v>146</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148</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1" orientation="portrait"/>
  <headerFooter alignWithMargins="0"/>
  <drawing r:id="rId1"/>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C1:P54"/>
  <sheetViews>
    <sheetView showGridLines="0" zoomScale="115" zoomScaleNormal="115" topLeftCell="A4" workbookViewId="0">
      <selection activeCell="E20" sqref="E20"/>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4" width="9.10909090909091" style="1"/>
    <col min="15" max="15" width="13.6636363636364" style="1" customWidth="1"/>
    <col min="16" max="16384" width="9.10909090909091" style="1"/>
  </cols>
  <sheetData>
    <row r="1" spans="3:4">
      <c r="C1" s="3" t="s">
        <v>0</v>
      </c>
      <c r="D1" s="4" t="s">
        <v>1</v>
      </c>
    </row>
    <row r="2" spans="3:4">
      <c r="C2" s="3"/>
      <c r="D2" s="4" t="s">
        <v>2</v>
      </c>
    </row>
    <row r="3" spans="3:4">
      <c r="C3" s="3"/>
      <c r="D3" s="4" t="s">
        <v>133</v>
      </c>
    </row>
    <row r="4" spans="3:4">
      <c r="C4" s="3"/>
      <c r="D4" s="3"/>
    </row>
    <row r="5" ht="18.5" spans="3:11">
      <c r="C5" s="5" t="str">
        <f>CONCATENATE("RESUME LAPORAN ASET UP3 DEMAK PERIODE BULAN ",O11)</f>
        <v>RESUME LAPORAN ASET UP3 DEMAK PERIODE BULAN FEBRUARI</v>
      </c>
      <c r="D5" s="5"/>
      <c r="E5" s="5"/>
      <c r="F5" s="5"/>
      <c r="G5" s="5"/>
      <c r="H5" s="5"/>
      <c r="I5" s="5"/>
      <c r="J5" s="5"/>
      <c r="K5" s="5"/>
    </row>
    <row r="6" ht="18.5" spans="3:11">
      <c r="C6" s="5" t="str">
        <f>CONCATENATE("TAHUN ",P11)</f>
        <v>TAHUN 2024</v>
      </c>
      <c r="D6" s="5"/>
      <c r="E6" s="5"/>
      <c r="F6" s="5"/>
      <c r="G6" s="5"/>
      <c r="H6" s="5"/>
      <c r="I6" s="5"/>
      <c r="J6" s="5"/>
      <c r="K6" s="5"/>
    </row>
    <row r="9" ht="16.25" spans="3:3">
      <c r="C9" s="6" t="str">
        <f>CONCATENATE("Data hasil verifikasi aset bulan ",O10," ",P10)</f>
        <v>Data hasil verifikasi aset bulan JANUARI 2024</v>
      </c>
    </row>
    <row r="10" ht="32.5" spans="3:16">
      <c r="C10" s="7" t="s">
        <v>6</v>
      </c>
      <c r="D10" s="8" t="s">
        <v>7</v>
      </c>
      <c r="E10" s="9" t="s">
        <v>8</v>
      </c>
      <c r="F10" s="9" t="s">
        <v>9</v>
      </c>
      <c r="G10" s="9" t="s">
        <v>10</v>
      </c>
      <c r="H10" s="9" t="s">
        <v>11</v>
      </c>
      <c r="I10" s="9" t="s">
        <v>12</v>
      </c>
      <c r="J10" s="9" t="s">
        <v>13</v>
      </c>
      <c r="K10" s="36" t="s">
        <v>14</v>
      </c>
      <c r="O10" s="1" t="s">
        <v>134</v>
      </c>
      <c r="P10" s="1">
        <v>2024</v>
      </c>
    </row>
    <row r="11" ht="16.25" spans="3:16">
      <c r="C11" s="10">
        <v>1</v>
      </c>
      <c r="D11" s="11" t="s">
        <v>15</v>
      </c>
      <c r="E11" s="12">
        <f>'JAN 24'!E20</f>
        <v>731.19023</v>
      </c>
      <c r="F11" s="12">
        <f>'JAN 24'!F20</f>
        <v>676.249</v>
      </c>
      <c r="G11" s="12">
        <f>'JAN 24'!G20</f>
        <v>2324</v>
      </c>
      <c r="H11" s="12">
        <f>'JAN 24'!H20</f>
        <v>140170</v>
      </c>
      <c r="I11" s="12">
        <f>'JAN 24'!I20</f>
        <v>6854.105</v>
      </c>
      <c r="J11" s="12">
        <f>'JAN 24'!J20</f>
        <v>12290</v>
      </c>
      <c r="K11" s="12">
        <f>'JAN 24'!K20</f>
        <v>12951</v>
      </c>
      <c r="O11" s="1" t="s">
        <v>135</v>
      </c>
      <c r="P11" s="1">
        <v>2024</v>
      </c>
    </row>
    <row r="12" spans="3:11">
      <c r="C12" s="10">
        <v>2</v>
      </c>
      <c r="D12" s="11" t="s">
        <v>16</v>
      </c>
      <c r="E12" s="12">
        <f>'JAN 24'!E21</f>
        <v>1090.1777</v>
      </c>
      <c r="F12" s="12">
        <f>'JAN 24'!F21</f>
        <v>1046.542</v>
      </c>
      <c r="G12" s="12">
        <f>'JAN 24'!G21</f>
        <v>2103</v>
      </c>
      <c r="H12" s="12">
        <f>'JAN 24'!H21</f>
        <v>105415</v>
      </c>
      <c r="I12" s="12">
        <f>'JAN 24'!I21</f>
        <v>5749.552</v>
      </c>
      <c r="J12" s="12">
        <f>'JAN 24'!J21</f>
        <v>12626</v>
      </c>
      <c r="K12" s="12">
        <f>'JAN 24'!K21</f>
        <v>10264</v>
      </c>
    </row>
    <row r="13" spans="3:11">
      <c r="C13" s="10">
        <v>3</v>
      </c>
      <c r="D13" s="11" t="s">
        <v>17</v>
      </c>
      <c r="E13" s="12">
        <f>'JAN 24'!E22</f>
        <v>756.055</v>
      </c>
      <c r="F13" s="12">
        <f>'JAN 24'!F22</f>
        <v>509.3519</v>
      </c>
      <c r="G13" s="12">
        <f>'JAN 24'!G22</f>
        <v>1772</v>
      </c>
      <c r="H13" s="12">
        <f>'JAN 24'!H22</f>
        <v>95980</v>
      </c>
      <c r="I13" s="12">
        <f>'JAN 24'!I22</f>
        <v>5128.685</v>
      </c>
      <c r="J13" s="12">
        <f>'JAN 24'!J22</f>
        <v>10284</v>
      </c>
      <c r="K13" s="12">
        <f>'JAN 24'!K22</f>
        <v>6237.2</v>
      </c>
    </row>
    <row r="14" ht="16.25" spans="3:11">
      <c r="C14" s="13">
        <v>4</v>
      </c>
      <c r="D14" s="14" t="s">
        <v>18</v>
      </c>
      <c r="E14" s="12">
        <f>'JAN 24'!E23</f>
        <v>386.4887</v>
      </c>
      <c r="F14" s="12">
        <f>'JAN 24'!F23</f>
        <v>433.371</v>
      </c>
      <c r="G14" s="12">
        <f>'JAN 24'!G23</f>
        <v>1441</v>
      </c>
      <c r="H14" s="12">
        <f>'JAN 24'!H23</f>
        <v>61215</v>
      </c>
      <c r="I14" s="12">
        <f>'JAN 24'!I23</f>
        <v>5476.482</v>
      </c>
      <c r="J14" s="12">
        <f>'JAN 24'!J23</f>
        <v>8825</v>
      </c>
      <c r="K14" s="12">
        <f>'JAN 24'!K23</f>
        <v>3793</v>
      </c>
    </row>
    <row r="15" ht="17" spans="3:11">
      <c r="C15" s="15" t="s">
        <v>19</v>
      </c>
      <c r="D15" s="16"/>
      <c r="E15" s="17">
        <f>SUM(E11:E14)</f>
        <v>2963.91163</v>
      </c>
      <c r="F15" s="17">
        <f t="shared" ref="F15:K15" si="0">SUM(F11:F14)</f>
        <v>2665.5139</v>
      </c>
      <c r="G15" s="18">
        <f t="shared" si="0"/>
        <v>7640</v>
      </c>
      <c r="H15" s="18">
        <f t="shared" si="0"/>
        <v>402780</v>
      </c>
      <c r="I15" s="19">
        <f t="shared" si="0"/>
        <v>23208.824</v>
      </c>
      <c r="J15" s="18">
        <f t="shared" si="0"/>
        <v>44025</v>
      </c>
      <c r="K15" s="37">
        <f t="shared" si="0"/>
        <v>33245.2</v>
      </c>
    </row>
    <row r="18" ht="16.25" spans="3:3">
      <c r="C18" s="6" t="str">
        <f>CONCATENATE("Data hasil verifikasi aset bulan ",O11," ",P11)</f>
        <v>Data hasil verifikasi aset bulan FEBRUARI 2024</v>
      </c>
    </row>
    <row r="19" ht="36" customHeight="1" spans="3:11">
      <c r="C19" s="7" t="s">
        <v>6</v>
      </c>
      <c r="D19" s="8" t="s">
        <v>7</v>
      </c>
      <c r="E19" s="9" t="s">
        <v>8</v>
      </c>
      <c r="F19" s="9" t="s">
        <v>9</v>
      </c>
      <c r="G19" s="9" t="s">
        <v>10</v>
      </c>
      <c r="H19" s="9" t="s">
        <v>11</v>
      </c>
      <c r="I19" s="9" t="s">
        <v>12</v>
      </c>
      <c r="J19" s="9" t="s">
        <v>13</v>
      </c>
      <c r="K19" s="36" t="s">
        <v>14</v>
      </c>
    </row>
    <row r="20" ht="16.25" spans="3:14">
      <c r="C20" s="10">
        <v>1</v>
      </c>
      <c r="D20" s="11" t="s">
        <v>15</v>
      </c>
      <c r="E20" s="12">
        <v>731.33023</v>
      </c>
      <c r="F20" s="45">
        <v>677.039</v>
      </c>
      <c r="G20" s="23">
        <v>2330</v>
      </c>
      <c r="H20" s="23">
        <v>140795</v>
      </c>
      <c r="I20" s="49">
        <v>6869.915</v>
      </c>
      <c r="J20" s="23">
        <v>12298</v>
      </c>
      <c r="K20" s="43">
        <v>12965</v>
      </c>
      <c r="M20" s="26"/>
      <c r="N20" s="26"/>
    </row>
    <row r="21" spans="3:14">
      <c r="C21" s="10">
        <v>2</v>
      </c>
      <c r="D21" s="20" t="s">
        <v>16</v>
      </c>
      <c r="E21" s="50">
        <v>1090.1777</v>
      </c>
      <c r="F21" s="46">
        <v>1047.012</v>
      </c>
      <c r="G21" s="23">
        <v>2111</v>
      </c>
      <c r="H21" s="23">
        <v>105865</v>
      </c>
      <c r="I21" s="49">
        <v>5756.552</v>
      </c>
      <c r="J21" s="23">
        <v>12626</v>
      </c>
      <c r="K21" s="43">
        <v>10267</v>
      </c>
      <c r="M21" s="26"/>
      <c r="N21" s="26"/>
    </row>
    <row r="22" spans="3:14">
      <c r="C22" s="10">
        <v>3</v>
      </c>
      <c r="D22" s="11" t="s">
        <v>17</v>
      </c>
      <c r="E22" s="46">
        <v>766.905</v>
      </c>
      <c r="F22" s="46">
        <v>509.5519</v>
      </c>
      <c r="G22" s="23">
        <v>1774</v>
      </c>
      <c r="H22" s="23">
        <v>96130</v>
      </c>
      <c r="I22" s="49">
        <v>5142.065</v>
      </c>
      <c r="J22" s="23">
        <v>10498</v>
      </c>
      <c r="K22" s="43">
        <v>6239.2</v>
      </c>
      <c r="M22" s="26"/>
      <c r="N22" s="26"/>
    </row>
    <row r="23" ht="16.25" spans="3:14">
      <c r="C23" s="13">
        <v>4</v>
      </c>
      <c r="D23" s="14" t="s">
        <v>18</v>
      </c>
      <c r="E23" s="21">
        <v>386.4887</v>
      </c>
      <c r="F23" s="47">
        <v>433.571</v>
      </c>
      <c r="G23" s="23">
        <v>1443</v>
      </c>
      <c r="H23" s="23">
        <v>61315</v>
      </c>
      <c r="I23" s="49">
        <v>5481.782</v>
      </c>
      <c r="J23" s="23">
        <v>8825</v>
      </c>
      <c r="K23" s="43">
        <v>3795</v>
      </c>
      <c r="M23" s="26"/>
      <c r="N23" s="26"/>
    </row>
    <row r="24" ht="17" spans="3:14">
      <c r="C24" s="15" t="s">
        <v>19</v>
      </c>
      <c r="D24" s="16"/>
      <c r="E24" s="17">
        <f>SUM(E20:E23)</f>
        <v>2974.90163</v>
      </c>
      <c r="F24" s="17">
        <f t="shared" ref="F24:K24" si="1">SUM(F20:F23)</f>
        <v>2667.1739</v>
      </c>
      <c r="G24" s="18">
        <f t="shared" si="1"/>
        <v>7658</v>
      </c>
      <c r="H24" s="18">
        <f t="shared" si="1"/>
        <v>404105</v>
      </c>
      <c r="I24" s="19">
        <f t="shared" si="1"/>
        <v>23250.314</v>
      </c>
      <c r="J24" s="18">
        <f t="shared" si="1"/>
        <v>44247</v>
      </c>
      <c r="K24" s="37">
        <f t="shared" si="1"/>
        <v>33266.2</v>
      </c>
      <c r="M24" s="26"/>
      <c r="N24" s="26"/>
    </row>
    <row r="27" ht="16.25" spans="3:3">
      <c r="C27" s="6" t="str">
        <f>CONCATENATE("Perubahan Aset Periode ",O10," ",P10," - ",O11," ",P11)</f>
        <v>Perubahan Aset Periode JANUARI 2024 - FEBRUARI 2024</v>
      </c>
    </row>
    <row r="28" ht="32.5" spans="3:11">
      <c r="C28" s="7" t="s">
        <v>6</v>
      </c>
      <c r="D28" s="8" t="s">
        <v>7</v>
      </c>
      <c r="E28" s="9" t="s">
        <v>8</v>
      </c>
      <c r="F28" s="9" t="s">
        <v>9</v>
      </c>
      <c r="G28" s="9" t="s">
        <v>10</v>
      </c>
      <c r="H28" s="9" t="s">
        <v>11</v>
      </c>
      <c r="I28" s="9" t="s">
        <v>12</v>
      </c>
      <c r="J28" s="9" t="s">
        <v>13</v>
      </c>
      <c r="K28" s="36" t="s">
        <v>14</v>
      </c>
    </row>
    <row r="29" ht="16.25" spans="3:16">
      <c r="C29" s="10">
        <f t="shared" ref="C29:D31" si="2">C11</f>
        <v>1</v>
      </c>
      <c r="D29" s="22" t="str">
        <f t="shared" si="2"/>
        <v>ULP Demak</v>
      </c>
      <c r="E29" s="12">
        <f>E20-E11</f>
        <v>0.139999999999986</v>
      </c>
      <c r="F29" s="12">
        <f t="shared" ref="E29:K33" si="3">F20-F11</f>
        <v>0.789999999999964</v>
      </c>
      <c r="G29" s="23">
        <f t="shared" si="3"/>
        <v>6</v>
      </c>
      <c r="H29" s="23">
        <f t="shared" si="3"/>
        <v>625</v>
      </c>
      <c r="I29" s="24">
        <f t="shared" si="3"/>
        <v>15.8100000000004</v>
      </c>
      <c r="J29" s="23">
        <f t="shared" si="3"/>
        <v>8</v>
      </c>
      <c r="K29" s="41">
        <f t="shared" si="3"/>
        <v>14</v>
      </c>
      <c r="M29" s="42"/>
      <c r="N29" s="42"/>
      <c r="O29" s="42"/>
      <c r="P29" s="42"/>
    </row>
    <row r="30" spans="3:16">
      <c r="C30" s="10">
        <f t="shared" si="2"/>
        <v>2</v>
      </c>
      <c r="D30" s="11" t="s">
        <v>16</v>
      </c>
      <c r="E30" s="12">
        <f t="shared" si="3"/>
        <v>0</v>
      </c>
      <c r="F30" s="12">
        <f t="shared" si="3"/>
        <v>0.470000000000027</v>
      </c>
      <c r="G30" s="23">
        <f t="shared" si="3"/>
        <v>8</v>
      </c>
      <c r="H30" s="23">
        <f t="shared" si="3"/>
        <v>450</v>
      </c>
      <c r="I30" s="24">
        <f t="shared" si="3"/>
        <v>7</v>
      </c>
      <c r="J30" s="23">
        <f t="shared" si="3"/>
        <v>0</v>
      </c>
      <c r="K30" s="43">
        <f t="shared" si="3"/>
        <v>3</v>
      </c>
      <c r="M30" s="42"/>
      <c r="N30" s="42"/>
      <c r="O30" s="42"/>
      <c r="P30" s="42"/>
    </row>
    <row r="31" spans="3:16">
      <c r="C31" s="10">
        <f t="shared" si="2"/>
        <v>3</v>
      </c>
      <c r="D31" s="11" t="s">
        <v>17</v>
      </c>
      <c r="E31" s="12">
        <f t="shared" si="3"/>
        <v>10.85</v>
      </c>
      <c r="F31" s="12">
        <f t="shared" si="3"/>
        <v>0.199999999999932</v>
      </c>
      <c r="G31" s="23">
        <f t="shared" si="3"/>
        <v>2</v>
      </c>
      <c r="H31" s="23">
        <f t="shared" si="3"/>
        <v>150</v>
      </c>
      <c r="I31" s="24">
        <f t="shared" si="3"/>
        <v>13.3800000000001</v>
      </c>
      <c r="J31" s="23">
        <f t="shared" si="3"/>
        <v>214</v>
      </c>
      <c r="K31" s="43">
        <f t="shared" si="3"/>
        <v>2</v>
      </c>
      <c r="M31" s="42"/>
      <c r="N31" s="42"/>
      <c r="O31" s="42"/>
      <c r="P31" s="42"/>
    </row>
    <row r="32" ht="16.25" spans="3:16">
      <c r="C32" s="13">
        <v>4</v>
      </c>
      <c r="D32" s="25" t="s">
        <v>18</v>
      </c>
      <c r="E32" s="12">
        <f t="shared" si="3"/>
        <v>0</v>
      </c>
      <c r="F32" s="12">
        <f t="shared" si="3"/>
        <v>0.200000000000045</v>
      </c>
      <c r="G32" s="23">
        <f t="shared" si="3"/>
        <v>2</v>
      </c>
      <c r="H32" s="23">
        <f t="shared" si="3"/>
        <v>100</v>
      </c>
      <c r="I32" s="24">
        <f t="shared" si="3"/>
        <v>5.30000000000018</v>
      </c>
      <c r="J32" s="23">
        <f t="shared" si="3"/>
        <v>0</v>
      </c>
      <c r="K32" s="43">
        <f t="shared" si="3"/>
        <v>2</v>
      </c>
      <c r="M32" s="42"/>
      <c r="N32" s="42"/>
      <c r="O32" s="42"/>
      <c r="P32" s="42"/>
    </row>
    <row r="33" ht="17" spans="3:11">
      <c r="C33" s="15"/>
      <c r="D33" s="16"/>
      <c r="E33" s="17">
        <f>E24-E15</f>
        <v>10.9900000000002</v>
      </c>
      <c r="F33" s="17">
        <f>F24-F15</f>
        <v>1.6599999999994</v>
      </c>
      <c r="G33" s="18">
        <f t="shared" si="3"/>
        <v>18</v>
      </c>
      <c r="H33" s="18">
        <f t="shared" si="3"/>
        <v>1325</v>
      </c>
      <c r="I33" s="19">
        <f t="shared" si="3"/>
        <v>41.4900000000016</v>
      </c>
      <c r="J33" s="18">
        <f t="shared" si="3"/>
        <v>222</v>
      </c>
      <c r="K33" s="37">
        <f t="shared" si="3"/>
        <v>21</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151</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144</v>
      </c>
      <c r="G47" s="30" t="s">
        <v>145</v>
      </c>
      <c r="H47" s="30"/>
      <c r="J47" s="28" t="s">
        <v>146</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148</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C1:P54"/>
  <sheetViews>
    <sheetView showGridLines="0" zoomScale="115" zoomScaleNormal="115" topLeftCell="A10" workbookViewId="0">
      <selection activeCell="E14" sqref="E14"/>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4" width="9.10909090909091" style="1"/>
    <col min="15" max="15" width="13.6636363636364" style="1" customWidth="1"/>
    <col min="16" max="16384" width="9.10909090909091" style="1"/>
  </cols>
  <sheetData>
    <row r="1" spans="3:4">
      <c r="C1" s="3" t="s">
        <v>0</v>
      </c>
      <c r="D1" s="4" t="s">
        <v>1</v>
      </c>
    </row>
    <row r="2" spans="3:4">
      <c r="C2" s="3"/>
      <c r="D2" s="4" t="s">
        <v>2</v>
      </c>
    </row>
    <row r="3" spans="3:4">
      <c r="C3" s="3"/>
      <c r="D3" s="4" t="s">
        <v>133</v>
      </c>
    </row>
    <row r="4" spans="3:4">
      <c r="C4" s="3"/>
      <c r="D4" s="3"/>
    </row>
    <row r="5" ht="18.5" spans="3:11">
      <c r="C5" s="5" t="str">
        <f>CONCATENATE("RESUME LAPORAN ASET UP3 DEMAK PERIODE BULAN ",O12)</f>
        <v>RESUME LAPORAN ASET UP3 DEMAK PERIODE BULAN MARET</v>
      </c>
      <c r="D5" s="5"/>
      <c r="E5" s="5"/>
      <c r="F5" s="5"/>
      <c r="G5" s="5"/>
      <c r="H5" s="5"/>
      <c r="I5" s="5"/>
      <c r="J5" s="5"/>
      <c r="K5" s="5"/>
    </row>
    <row r="6" ht="18.5" spans="3:11">
      <c r="C6" s="5" t="str">
        <f>CONCATENATE("TAHUN ",P11)</f>
        <v>TAHUN 2024</v>
      </c>
      <c r="D6" s="5"/>
      <c r="E6" s="5"/>
      <c r="F6" s="5"/>
      <c r="G6" s="5"/>
      <c r="H6" s="5"/>
      <c r="I6" s="5"/>
      <c r="J6" s="5"/>
      <c r="K6" s="5"/>
    </row>
    <row r="9" ht="16.25" spans="3:3">
      <c r="C9" s="6" t="str">
        <f>CONCATENATE("Data hasil verifikasi aset bulan ",O11," ",P11)</f>
        <v>Data hasil verifikasi aset bulan FEBRUARI 2024</v>
      </c>
    </row>
    <row r="10" ht="32.5" spans="3:16">
      <c r="C10" s="7" t="s">
        <v>6</v>
      </c>
      <c r="D10" s="8" t="s">
        <v>7</v>
      </c>
      <c r="E10" s="9" t="s">
        <v>8</v>
      </c>
      <c r="F10" s="9" t="s">
        <v>9</v>
      </c>
      <c r="G10" s="9" t="s">
        <v>10</v>
      </c>
      <c r="H10" s="9" t="s">
        <v>11</v>
      </c>
      <c r="I10" s="9" t="s">
        <v>12</v>
      </c>
      <c r="J10" s="9" t="s">
        <v>13</v>
      </c>
      <c r="K10" s="36" t="s">
        <v>14</v>
      </c>
      <c r="O10" s="1" t="s">
        <v>134</v>
      </c>
      <c r="P10" s="1">
        <v>2024</v>
      </c>
    </row>
    <row r="11" ht="16.25" spans="3:16">
      <c r="C11" s="10">
        <v>1</v>
      </c>
      <c r="D11" s="11" t="s">
        <v>15</v>
      </c>
      <c r="E11" s="12">
        <f>'FEB 24'!E20</f>
        <v>731.33023</v>
      </c>
      <c r="F11" s="12">
        <f>'FEB 24'!F20</f>
        <v>677.039</v>
      </c>
      <c r="G11" s="23">
        <f>'FEB 24'!G20</f>
        <v>2330</v>
      </c>
      <c r="H11" s="23">
        <f>'FEB 24'!H20</f>
        <v>140795</v>
      </c>
      <c r="I11" s="12">
        <f>'FEB 24'!I20</f>
        <v>6869.915</v>
      </c>
      <c r="J11" s="23">
        <f>'FEB 24'!J20</f>
        <v>12298</v>
      </c>
      <c r="K11" s="23">
        <f>'FEB 24'!K20</f>
        <v>12965</v>
      </c>
      <c r="O11" s="1" t="s">
        <v>135</v>
      </c>
      <c r="P11" s="1">
        <v>2024</v>
      </c>
    </row>
    <row r="12" spans="3:16">
      <c r="C12" s="10">
        <v>2</v>
      </c>
      <c r="D12" s="11" t="s">
        <v>16</v>
      </c>
      <c r="E12" s="12">
        <f>'FEB 24'!E21</f>
        <v>1090.1777</v>
      </c>
      <c r="F12" s="12">
        <f>'FEB 24'!F21</f>
        <v>1047.012</v>
      </c>
      <c r="G12" s="23">
        <f>'FEB 24'!G21</f>
        <v>2111</v>
      </c>
      <c r="H12" s="23">
        <f>'FEB 24'!H21</f>
        <v>105865</v>
      </c>
      <c r="I12" s="12">
        <f>'FEB 24'!I21</f>
        <v>5756.552</v>
      </c>
      <c r="J12" s="23">
        <f>'FEB 24'!J21</f>
        <v>12626</v>
      </c>
      <c r="K12" s="23">
        <f>'FEB 24'!K21</f>
        <v>10267</v>
      </c>
      <c r="O12" s="1" t="s">
        <v>136</v>
      </c>
      <c r="P12" s="1">
        <v>2024</v>
      </c>
    </row>
    <row r="13" spans="3:11">
      <c r="C13" s="10">
        <v>3</v>
      </c>
      <c r="D13" s="11" t="s">
        <v>17</v>
      </c>
      <c r="E13" s="12">
        <f>'FEB 24'!E22</f>
        <v>766.905</v>
      </c>
      <c r="F13" s="12">
        <f>'FEB 24'!F22</f>
        <v>509.5519</v>
      </c>
      <c r="G13" s="23">
        <f>'FEB 24'!G22</f>
        <v>1774</v>
      </c>
      <c r="H13" s="23">
        <f>'FEB 24'!H22</f>
        <v>96130</v>
      </c>
      <c r="I13" s="12">
        <f>'FEB 24'!I22</f>
        <v>5142.065</v>
      </c>
      <c r="J13" s="23">
        <f>'FEB 24'!J22</f>
        <v>10498</v>
      </c>
      <c r="K13" s="23">
        <f>'FEB 24'!K22</f>
        <v>6239.2</v>
      </c>
    </row>
    <row r="14" ht="16.25" spans="3:11">
      <c r="C14" s="13">
        <v>4</v>
      </c>
      <c r="D14" s="14" t="s">
        <v>18</v>
      </c>
      <c r="E14" s="12">
        <f>'FEB 24'!E23</f>
        <v>386.4887</v>
      </c>
      <c r="F14" s="12">
        <f>'FEB 24'!F23</f>
        <v>433.571</v>
      </c>
      <c r="G14" s="23">
        <f>'FEB 24'!G23</f>
        <v>1443</v>
      </c>
      <c r="H14" s="23">
        <f>'FEB 24'!H23</f>
        <v>61315</v>
      </c>
      <c r="I14" s="12">
        <f>'FEB 24'!I23</f>
        <v>5481.782</v>
      </c>
      <c r="J14" s="23">
        <f>'FEB 24'!J23</f>
        <v>8825</v>
      </c>
      <c r="K14" s="23">
        <f>'FEB 24'!K23</f>
        <v>3795</v>
      </c>
    </row>
    <row r="15" ht="17" spans="3:11">
      <c r="C15" s="15" t="s">
        <v>19</v>
      </c>
      <c r="D15" s="16"/>
      <c r="E15" s="17">
        <f>SUM(E11:E14)</f>
        <v>2974.90163</v>
      </c>
      <c r="F15" s="17">
        <f t="shared" ref="F15:K15" si="0">SUM(F11:F14)</f>
        <v>2667.1739</v>
      </c>
      <c r="G15" s="18">
        <f t="shared" si="0"/>
        <v>7658</v>
      </c>
      <c r="H15" s="18">
        <f t="shared" si="0"/>
        <v>404105</v>
      </c>
      <c r="I15" s="19">
        <f t="shared" si="0"/>
        <v>23250.314</v>
      </c>
      <c r="J15" s="18">
        <f t="shared" si="0"/>
        <v>44247</v>
      </c>
      <c r="K15" s="37">
        <f t="shared" si="0"/>
        <v>33266.2</v>
      </c>
    </row>
    <row r="18" ht="16.25" spans="3:3">
      <c r="C18" s="6" t="str">
        <f>CONCATENATE("Data hasil verifikasi aset bulan ",O12," ",P12)</f>
        <v>Data hasil verifikasi aset bulan MARET 2024</v>
      </c>
    </row>
    <row r="19" ht="36" customHeight="1" spans="3:11">
      <c r="C19" s="7" t="s">
        <v>6</v>
      </c>
      <c r="D19" s="8" t="s">
        <v>7</v>
      </c>
      <c r="E19" s="9" t="s">
        <v>8</v>
      </c>
      <c r="F19" s="9" t="s">
        <v>9</v>
      </c>
      <c r="G19" s="9" t="s">
        <v>10</v>
      </c>
      <c r="H19" s="9" t="s">
        <v>11</v>
      </c>
      <c r="I19" s="9" t="s">
        <v>12</v>
      </c>
      <c r="J19" s="9" t="s">
        <v>13</v>
      </c>
      <c r="K19" s="36" t="s">
        <v>14</v>
      </c>
    </row>
    <row r="20" ht="16.25" spans="3:14">
      <c r="C20" s="10">
        <v>1</v>
      </c>
      <c r="D20" s="11" t="s">
        <v>15</v>
      </c>
      <c r="E20" s="12">
        <v>731.50023</v>
      </c>
      <c r="F20" s="45">
        <v>678.153</v>
      </c>
      <c r="G20" s="23">
        <v>2333</v>
      </c>
      <c r="H20" s="23">
        <v>141145</v>
      </c>
      <c r="I20" s="49">
        <v>6880.39</v>
      </c>
      <c r="J20" s="23">
        <v>12304</v>
      </c>
      <c r="K20" s="43">
        <v>12972</v>
      </c>
      <c r="M20" s="26"/>
      <c r="N20" s="26"/>
    </row>
    <row r="21" spans="3:14">
      <c r="C21" s="10">
        <v>2</v>
      </c>
      <c r="D21" s="20" t="s">
        <v>16</v>
      </c>
      <c r="E21" s="50">
        <v>1090.1777</v>
      </c>
      <c r="F21" s="46">
        <v>1047.282</v>
      </c>
      <c r="G21" s="23">
        <v>2111</v>
      </c>
      <c r="H21" s="23">
        <v>106225</v>
      </c>
      <c r="I21" s="49">
        <v>5763.212</v>
      </c>
      <c r="J21" s="23">
        <v>12626</v>
      </c>
      <c r="K21" s="43">
        <v>10268</v>
      </c>
      <c r="M21" s="26"/>
      <c r="N21" s="26"/>
    </row>
    <row r="22" spans="3:14">
      <c r="C22" s="10">
        <v>3</v>
      </c>
      <c r="D22" s="11" t="s">
        <v>17</v>
      </c>
      <c r="E22" s="46">
        <v>768.005</v>
      </c>
      <c r="F22" s="46">
        <v>510.9519</v>
      </c>
      <c r="G22" s="23">
        <v>1782</v>
      </c>
      <c r="H22" s="23">
        <v>97040</v>
      </c>
      <c r="I22" s="49">
        <v>5157.205</v>
      </c>
      <c r="J22" s="23">
        <v>10529</v>
      </c>
      <c r="K22" s="43">
        <v>6255.2</v>
      </c>
      <c r="M22" s="26"/>
      <c r="N22" s="26"/>
    </row>
    <row r="23" ht="16.25" spans="3:14">
      <c r="C23" s="13">
        <v>4</v>
      </c>
      <c r="D23" s="14" t="s">
        <v>18</v>
      </c>
      <c r="E23" s="21">
        <v>386.4887</v>
      </c>
      <c r="F23" s="47">
        <v>434.571</v>
      </c>
      <c r="G23" s="23">
        <v>1444</v>
      </c>
      <c r="H23" s="23">
        <v>61365</v>
      </c>
      <c r="I23" s="49">
        <v>5488.942</v>
      </c>
      <c r="J23" s="23">
        <v>8833</v>
      </c>
      <c r="K23" s="43">
        <v>3797.45</v>
      </c>
      <c r="M23" s="26"/>
      <c r="N23" s="26"/>
    </row>
    <row r="24" ht="17" spans="3:14">
      <c r="C24" s="15" t="s">
        <v>19</v>
      </c>
      <c r="D24" s="16"/>
      <c r="E24" s="17">
        <f>SUM(E20:E23)</f>
        <v>2976.17163</v>
      </c>
      <c r="F24" s="17">
        <f t="shared" ref="F24:H24" si="1">SUM(F20:F23)</f>
        <v>2670.9579</v>
      </c>
      <c r="G24" s="17">
        <f t="shared" si="1"/>
        <v>7670</v>
      </c>
      <c r="H24" s="17">
        <f t="shared" si="1"/>
        <v>405775</v>
      </c>
      <c r="I24" s="17">
        <f t="shared" ref="I24:K24" si="2">SUM(I20:I23)</f>
        <v>23289.749</v>
      </c>
      <c r="J24" s="18">
        <f t="shared" si="2"/>
        <v>44292</v>
      </c>
      <c r="K24" s="18">
        <f t="shared" si="2"/>
        <v>33292.65</v>
      </c>
      <c r="M24" s="26"/>
      <c r="N24" s="26"/>
    </row>
    <row r="27" ht="16.25" spans="3:3">
      <c r="C27" s="6" t="str">
        <f>CONCATENATE("Perubahan Aset Periode ",O11," ",P11," - ",O12," ",P12)</f>
        <v>Perubahan Aset Periode FEBRUARI 2024 - MARET 2024</v>
      </c>
    </row>
    <row r="28" ht="32.5" spans="3:11">
      <c r="C28" s="7" t="s">
        <v>6</v>
      </c>
      <c r="D28" s="8" t="s">
        <v>7</v>
      </c>
      <c r="E28" s="9" t="s">
        <v>8</v>
      </c>
      <c r="F28" s="9" t="s">
        <v>9</v>
      </c>
      <c r="G28" s="9" t="s">
        <v>10</v>
      </c>
      <c r="H28" s="9" t="s">
        <v>11</v>
      </c>
      <c r="I28" s="9" t="s">
        <v>12</v>
      </c>
      <c r="J28" s="9" t="s">
        <v>13</v>
      </c>
      <c r="K28" s="36" t="s">
        <v>14</v>
      </c>
    </row>
    <row r="29" ht="16.25" spans="3:16">
      <c r="C29" s="10">
        <f t="shared" ref="C29:D31" si="3">C11</f>
        <v>1</v>
      </c>
      <c r="D29" s="22" t="str">
        <f t="shared" si="3"/>
        <v>ULP Demak</v>
      </c>
      <c r="E29" s="12">
        <f>E20-E11</f>
        <v>0.169999999999959</v>
      </c>
      <c r="F29" s="12">
        <f t="shared" ref="E29:K33" si="4">F20-F11</f>
        <v>1.11400000000003</v>
      </c>
      <c r="G29" s="23">
        <f t="shared" si="4"/>
        <v>3</v>
      </c>
      <c r="H29" s="23">
        <f t="shared" si="4"/>
        <v>350</v>
      </c>
      <c r="I29" s="24">
        <f t="shared" si="4"/>
        <v>10.4749999999995</v>
      </c>
      <c r="J29" s="23">
        <f t="shared" si="4"/>
        <v>6</v>
      </c>
      <c r="K29" s="41">
        <f t="shared" si="4"/>
        <v>7</v>
      </c>
      <c r="M29" s="42"/>
      <c r="N29" s="42"/>
      <c r="O29" s="42"/>
      <c r="P29" s="42"/>
    </row>
    <row r="30" spans="3:16">
      <c r="C30" s="10">
        <f t="shared" si="3"/>
        <v>2</v>
      </c>
      <c r="D30" s="11" t="s">
        <v>16</v>
      </c>
      <c r="E30" s="12">
        <f t="shared" si="4"/>
        <v>0</v>
      </c>
      <c r="F30" s="12">
        <f t="shared" si="4"/>
        <v>0.269999999999982</v>
      </c>
      <c r="G30" s="23">
        <f t="shared" si="4"/>
        <v>0</v>
      </c>
      <c r="H30" s="23">
        <f t="shared" si="4"/>
        <v>360</v>
      </c>
      <c r="I30" s="24">
        <f t="shared" si="4"/>
        <v>6.65999999999985</v>
      </c>
      <c r="J30" s="23">
        <f t="shared" si="4"/>
        <v>0</v>
      </c>
      <c r="K30" s="43">
        <f t="shared" si="4"/>
        <v>1</v>
      </c>
      <c r="M30" s="42"/>
      <c r="N30" s="42"/>
      <c r="O30" s="42"/>
      <c r="P30" s="42"/>
    </row>
    <row r="31" spans="3:16">
      <c r="C31" s="10">
        <f t="shared" si="3"/>
        <v>3</v>
      </c>
      <c r="D31" s="11" t="s">
        <v>17</v>
      </c>
      <c r="E31" s="12">
        <f t="shared" si="4"/>
        <v>1.10000000000014</v>
      </c>
      <c r="F31" s="12">
        <f t="shared" si="4"/>
        <v>1.40000000000009</v>
      </c>
      <c r="G31" s="23">
        <f t="shared" si="4"/>
        <v>8</v>
      </c>
      <c r="H31" s="23">
        <f t="shared" si="4"/>
        <v>910</v>
      </c>
      <c r="I31" s="24">
        <f t="shared" si="4"/>
        <v>15.1400000000003</v>
      </c>
      <c r="J31" s="23">
        <f t="shared" si="4"/>
        <v>31</v>
      </c>
      <c r="K31" s="43">
        <f t="shared" si="4"/>
        <v>16</v>
      </c>
      <c r="M31" s="42"/>
      <c r="N31" s="42"/>
      <c r="O31" s="42"/>
      <c r="P31" s="42"/>
    </row>
    <row r="32" ht="16.25" spans="3:16">
      <c r="C32" s="13">
        <v>4</v>
      </c>
      <c r="D32" s="25" t="s">
        <v>18</v>
      </c>
      <c r="E32" s="12">
        <f t="shared" si="4"/>
        <v>0</v>
      </c>
      <c r="F32" s="12">
        <f t="shared" si="4"/>
        <v>1</v>
      </c>
      <c r="G32" s="23">
        <f t="shared" si="4"/>
        <v>1</v>
      </c>
      <c r="H32" s="23">
        <f t="shared" si="4"/>
        <v>50</v>
      </c>
      <c r="I32" s="24">
        <f t="shared" si="4"/>
        <v>7.15999999999985</v>
      </c>
      <c r="J32" s="23">
        <f t="shared" si="4"/>
        <v>8</v>
      </c>
      <c r="K32" s="43">
        <f t="shared" si="4"/>
        <v>2.44999999999982</v>
      </c>
      <c r="M32" s="42"/>
      <c r="N32" s="42"/>
      <c r="O32" s="42"/>
      <c r="P32" s="42"/>
    </row>
    <row r="33" ht="17" spans="3:11">
      <c r="C33" s="15"/>
      <c r="D33" s="16"/>
      <c r="E33" s="17">
        <f>E24-E15</f>
        <v>1.26999999999953</v>
      </c>
      <c r="F33" s="17">
        <f>F24-F15</f>
        <v>3.78400000000056</v>
      </c>
      <c r="G33" s="18">
        <f t="shared" si="4"/>
        <v>12</v>
      </c>
      <c r="H33" s="18">
        <f t="shared" si="4"/>
        <v>1670</v>
      </c>
      <c r="I33" s="19">
        <f t="shared" si="4"/>
        <v>39.4350000000013</v>
      </c>
      <c r="J33" s="18">
        <f t="shared" si="4"/>
        <v>45</v>
      </c>
      <c r="K33" s="37">
        <f t="shared" si="4"/>
        <v>26.4500000000044</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152</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144</v>
      </c>
      <c r="G47" s="30" t="s">
        <v>145</v>
      </c>
      <c r="H47" s="30"/>
      <c r="J47" s="28" t="s">
        <v>146</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148</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C1:P54"/>
  <sheetViews>
    <sheetView showGridLines="0" zoomScale="85" zoomScaleNormal="85" workbookViewId="0">
      <selection activeCell="E14" sqref="E14"/>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4" width="9.10909090909091" style="1"/>
    <col min="15" max="15" width="13.6636363636364" style="1" customWidth="1"/>
    <col min="16" max="16384" width="9.10909090909091" style="1"/>
  </cols>
  <sheetData>
    <row r="1" spans="3:4">
      <c r="C1" s="3" t="s">
        <v>0</v>
      </c>
      <c r="D1" s="4" t="s">
        <v>1</v>
      </c>
    </row>
    <row r="2" spans="3:4">
      <c r="C2" s="3"/>
      <c r="D2" s="4" t="s">
        <v>2</v>
      </c>
    </row>
    <row r="3" spans="3:4">
      <c r="C3" s="3"/>
      <c r="D3" s="4" t="s">
        <v>133</v>
      </c>
    </row>
    <row r="4" spans="3:4">
      <c r="C4" s="3"/>
      <c r="D4" s="3"/>
    </row>
    <row r="5" ht="18.5" spans="3:11">
      <c r="C5" s="5" t="str">
        <f>CONCATENATE("RESUME LAPORAN ASET UP3 DEMAK PERIODE BULAN ",O13)</f>
        <v>RESUME LAPORAN ASET UP3 DEMAK PERIODE BULAN APRIL</v>
      </c>
      <c r="D5" s="5"/>
      <c r="E5" s="5"/>
      <c r="F5" s="5"/>
      <c r="G5" s="5"/>
      <c r="H5" s="5"/>
      <c r="I5" s="5"/>
      <c r="J5" s="5"/>
      <c r="K5" s="5"/>
    </row>
    <row r="6" ht="18.5" spans="3:11">
      <c r="C6" s="5" t="str">
        <f>CONCATENATE("TAHUN ",P11)</f>
        <v>TAHUN 2024</v>
      </c>
      <c r="D6" s="5"/>
      <c r="E6" s="5"/>
      <c r="F6" s="5"/>
      <c r="G6" s="5"/>
      <c r="H6" s="5"/>
      <c r="I6" s="5"/>
      <c r="J6" s="5"/>
      <c r="K6" s="5"/>
    </row>
    <row r="9" ht="16.25" spans="3:3">
      <c r="C9" s="6" t="str">
        <f>CONCATENATE("Data hasil verifikasi aset bulan ",O12," ",P12)</f>
        <v>Data hasil verifikasi aset bulan MARET 2024</v>
      </c>
    </row>
    <row r="10" ht="32.5" spans="3:16">
      <c r="C10" s="7" t="s">
        <v>6</v>
      </c>
      <c r="D10" s="8" t="s">
        <v>7</v>
      </c>
      <c r="E10" s="9" t="s">
        <v>8</v>
      </c>
      <c r="F10" s="9" t="s">
        <v>9</v>
      </c>
      <c r="G10" s="9" t="s">
        <v>10</v>
      </c>
      <c r="H10" s="9" t="s">
        <v>11</v>
      </c>
      <c r="I10" s="9" t="s">
        <v>12</v>
      </c>
      <c r="J10" s="9" t="s">
        <v>13</v>
      </c>
      <c r="K10" s="36" t="s">
        <v>14</v>
      </c>
      <c r="O10" s="1" t="s">
        <v>134</v>
      </c>
      <c r="P10" s="1">
        <v>2024</v>
      </c>
    </row>
    <row r="11" ht="16.25" spans="3:16">
      <c r="C11" s="10">
        <v>1</v>
      </c>
      <c r="D11" s="11" t="s">
        <v>15</v>
      </c>
      <c r="E11" s="12">
        <f>'MAR 24'!E20</f>
        <v>731.50023</v>
      </c>
      <c r="F11" s="12">
        <f>'MAR 24'!F20</f>
        <v>678.153</v>
      </c>
      <c r="G11" s="23">
        <f>'MAR 24'!G20</f>
        <v>2333</v>
      </c>
      <c r="H11" s="12">
        <f>'MAR 24'!H20</f>
        <v>141145</v>
      </c>
      <c r="I11" s="12">
        <f>'MAR 24'!I20</f>
        <v>6880.39</v>
      </c>
      <c r="J11" s="23">
        <f>'MAR 24'!J20</f>
        <v>12304</v>
      </c>
      <c r="K11" s="23">
        <f>'MAR 24'!K20</f>
        <v>12972</v>
      </c>
      <c r="O11" s="1" t="s">
        <v>135</v>
      </c>
      <c r="P11" s="1">
        <v>2024</v>
      </c>
    </row>
    <row r="12" spans="3:16">
      <c r="C12" s="10">
        <v>2</v>
      </c>
      <c r="D12" s="11" t="s">
        <v>16</v>
      </c>
      <c r="E12" s="12">
        <f>'MAR 24'!E21</f>
        <v>1090.1777</v>
      </c>
      <c r="F12" s="12">
        <f>'MAR 24'!F21</f>
        <v>1047.282</v>
      </c>
      <c r="G12" s="23">
        <f>'MAR 24'!G21</f>
        <v>2111</v>
      </c>
      <c r="H12" s="12">
        <f>'MAR 24'!H21</f>
        <v>106225</v>
      </c>
      <c r="I12" s="12">
        <f>'MAR 24'!I21</f>
        <v>5763.212</v>
      </c>
      <c r="J12" s="23">
        <f>'MAR 24'!J21</f>
        <v>12626</v>
      </c>
      <c r="K12" s="23">
        <f>'MAR 24'!K21</f>
        <v>10268</v>
      </c>
      <c r="O12" s="1" t="s">
        <v>136</v>
      </c>
      <c r="P12" s="1">
        <v>2024</v>
      </c>
    </row>
    <row r="13" spans="3:16">
      <c r="C13" s="10">
        <v>3</v>
      </c>
      <c r="D13" s="11" t="s">
        <v>17</v>
      </c>
      <c r="E13" s="12">
        <f>'MAR 24'!E22</f>
        <v>768.005</v>
      </c>
      <c r="F13" s="12">
        <f>'MAR 24'!F22</f>
        <v>510.9519</v>
      </c>
      <c r="G13" s="23">
        <f>'MAR 24'!G22</f>
        <v>1782</v>
      </c>
      <c r="H13" s="12">
        <f>'MAR 24'!H22</f>
        <v>97040</v>
      </c>
      <c r="I13" s="12">
        <f>'MAR 24'!I22</f>
        <v>5157.205</v>
      </c>
      <c r="J13" s="23">
        <f>'MAR 24'!J22</f>
        <v>10529</v>
      </c>
      <c r="K13" s="23">
        <f>'MAR 24'!K22</f>
        <v>6255.2</v>
      </c>
      <c r="O13" s="1" t="s">
        <v>137</v>
      </c>
      <c r="P13" s="1">
        <v>2024</v>
      </c>
    </row>
    <row r="14" ht="16.25" spans="3:11">
      <c r="C14" s="13">
        <v>4</v>
      </c>
      <c r="D14" s="14" t="s">
        <v>18</v>
      </c>
      <c r="E14" s="12">
        <f>'MAR 24'!E23</f>
        <v>386.4887</v>
      </c>
      <c r="F14" s="12">
        <f>'MAR 24'!F23</f>
        <v>434.571</v>
      </c>
      <c r="G14" s="23">
        <f>'MAR 24'!G23</f>
        <v>1444</v>
      </c>
      <c r="H14" s="12">
        <f>'MAR 24'!H23</f>
        <v>61365</v>
      </c>
      <c r="I14" s="12">
        <f>'MAR 24'!I23</f>
        <v>5488.942</v>
      </c>
      <c r="J14" s="23">
        <f>'MAR 24'!J23</f>
        <v>8833</v>
      </c>
      <c r="K14" s="23">
        <f>'MAR 24'!K23</f>
        <v>3797.45</v>
      </c>
    </row>
    <row r="15" ht="17" spans="3:11">
      <c r="C15" s="15" t="s">
        <v>19</v>
      </c>
      <c r="D15" s="16"/>
      <c r="E15" s="17">
        <f>SUM(E11:E14)</f>
        <v>2976.17163</v>
      </c>
      <c r="F15" s="17">
        <f t="shared" ref="F15:K15" si="0">SUM(F11:F14)</f>
        <v>2670.9579</v>
      </c>
      <c r="G15" s="18">
        <f t="shared" si="0"/>
        <v>7670</v>
      </c>
      <c r="H15" s="18">
        <f t="shared" si="0"/>
        <v>405775</v>
      </c>
      <c r="I15" s="19">
        <f t="shared" si="0"/>
        <v>23289.749</v>
      </c>
      <c r="J15" s="18">
        <f t="shared" si="0"/>
        <v>44292</v>
      </c>
      <c r="K15" s="37">
        <f t="shared" si="0"/>
        <v>33292.65</v>
      </c>
    </row>
    <row r="18" ht="16.25" spans="3:3">
      <c r="C18" s="6" t="str">
        <f>CONCATENATE("Data hasil verifikasi aset bulan ",O13," ",P13)</f>
        <v>Data hasil verifikasi aset bulan APRIL 2024</v>
      </c>
    </row>
    <row r="19" ht="36" customHeight="1" spans="3:11">
      <c r="C19" s="7" t="s">
        <v>6</v>
      </c>
      <c r="D19" s="8" t="s">
        <v>7</v>
      </c>
      <c r="E19" s="9" t="s">
        <v>8</v>
      </c>
      <c r="F19" s="9" t="s">
        <v>9</v>
      </c>
      <c r="G19" s="9" t="s">
        <v>10</v>
      </c>
      <c r="H19" s="9" t="s">
        <v>11</v>
      </c>
      <c r="I19" s="9" t="s">
        <v>12</v>
      </c>
      <c r="J19" s="9" t="s">
        <v>13</v>
      </c>
      <c r="K19" s="36" t="s">
        <v>14</v>
      </c>
    </row>
    <row r="20" ht="16.25" spans="3:14">
      <c r="C20" s="10">
        <v>1</v>
      </c>
      <c r="D20" s="11" t="s">
        <v>15</v>
      </c>
      <c r="E20" s="12">
        <v>731.65023</v>
      </c>
      <c r="F20" s="45">
        <v>678.41</v>
      </c>
      <c r="G20" s="23">
        <v>2339</v>
      </c>
      <c r="H20" s="23">
        <v>141580</v>
      </c>
      <c r="I20" s="49">
        <v>6892.84</v>
      </c>
      <c r="J20" s="23">
        <v>12308</v>
      </c>
      <c r="K20" s="43">
        <v>12975</v>
      </c>
      <c r="M20" s="26"/>
      <c r="N20" s="26"/>
    </row>
    <row r="21" spans="3:14">
      <c r="C21" s="10">
        <v>2</v>
      </c>
      <c r="D21" s="20" t="s">
        <v>16</v>
      </c>
      <c r="E21" s="12">
        <v>1090.1777</v>
      </c>
      <c r="F21" s="23">
        <v>1048.032</v>
      </c>
      <c r="G21" s="23">
        <v>2123</v>
      </c>
      <c r="H21" s="23">
        <v>106885</v>
      </c>
      <c r="I21" s="49">
        <v>5768.352</v>
      </c>
      <c r="J21" s="23">
        <v>12626</v>
      </c>
      <c r="K21" s="43">
        <v>10272</v>
      </c>
      <c r="M21" s="26"/>
      <c r="N21" s="26"/>
    </row>
    <row r="22" spans="3:14">
      <c r="C22" s="10">
        <v>3</v>
      </c>
      <c r="D22" s="11" t="s">
        <v>17</v>
      </c>
      <c r="E22" s="12">
        <v>768.255</v>
      </c>
      <c r="F22" s="46">
        <v>510.9519</v>
      </c>
      <c r="G22" s="23">
        <v>1785</v>
      </c>
      <c r="H22" s="23">
        <v>97390</v>
      </c>
      <c r="I22" s="49">
        <v>5170.185</v>
      </c>
      <c r="J22" s="23">
        <v>10534</v>
      </c>
      <c r="K22" s="43">
        <v>6256</v>
      </c>
      <c r="M22" s="26"/>
      <c r="N22" s="26"/>
    </row>
    <row r="23" ht="16.25" spans="3:14">
      <c r="C23" s="13">
        <v>4</v>
      </c>
      <c r="D23" s="14" t="s">
        <v>18</v>
      </c>
      <c r="E23" s="21">
        <v>386.4887</v>
      </c>
      <c r="F23" s="47">
        <v>434.671</v>
      </c>
      <c r="G23" s="23">
        <v>1445</v>
      </c>
      <c r="H23" s="23">
        <v>61440</v>
      </c>
      <c r="I23" s="49">
        <v>5495.602</v>
      </c>
      <c r="J23" s="23">
        <v>8833</v>
      </c>
      <c r="K23" s="43">
        <v>3799</v>
      </c>
      <c r="M23" s="26"/>
      <c r="N23" s="26"/>
    </row>
    <row r="24" ht="17" spans="3:14">
      <c r="C24" s="15" t="s">
        <v>19</v>
      </c>
      <c r="D24" s="16"/>
      <c r="E24" s="17">
        <f>SUM(E20:E23)</f>
        <v>2976.57163</v>
      </c>
      <c r="F24" s="17">
        <f t="shared" ref="F24:K24" si="1">SUM(F20:F23)</f>
        <v>2672.0649</v>
      </c>
      <c r="G24" s="17">
        <f t="shared" si="1"/>
        <v>7692</v>
      </c>
      <c r="H24" s="18">
        <f t="shared" si="1"/>
        <v>407295</v>
      </c>
      <c r="I24" s="17">
        <f t="shared" si="1"/>
        <v>23326.979</v>
      </c>
      <c r="J24" s="18">
        <f t="shared" si="1"/>
        <v>44301</v>
      </c>
      <c r="K24" s="18">
        <f t="shared" si="1"/>
        <v>33302</v>
      </c>
      <c r="M24" s="26"/>
      <c r="N24" s="26"/>
    </row>
    <row r="27" ht="16.25" spans="3:3">
      <c r="C27" s="6" t="str">
        <f>CONCATENATE("Perubahan Aset Periode ",O12," ",P12," - ",O13," ",P13)</f>
        <v>Perubahan Aset Periode MARET 2024 - APRIL 2024</v>
      </c>
    </row>
    <row r="28" ht="32.5" spans="3:11">
      <c r="C28" s="7" t="s">
        <v>6</v>
      </c>
      <c r="D28" s="8" t="s">
        <v>7</v>
      </c>
      <c r="E28" s="9" t="s">
        <v>8</v>
      </c>
      <c r="F28" s="9" t="s">
        <v>9</v>
      </c>
      <c r="G28" s="9" t="s">
        <v>10</v>
      </c>
      <c r="H28" s="9" t="s">
        <v>11</v>
      </c>
      <c r="I28" s="9" t="s">
        <v>12</v>
      </c>
      <c r="J28" s="9" t="s">
        <v>13</v>
      </c>
      <c r="K28" s="36" t="s">
        <v>14</v>
      </c>
    </row>
    <row r="29" ht="16.25" spans="3:16">
      <c r="C29" s="10">
        <f t="shared" ref="C29:D31" si="2">C11</f>
        <v>1</v>
      </c>
      <c r="D29" s="22" t="str">
        <f t="shared" si="2"/>
        <v>ULP Demak</v>
      </c>
      <c r="E29" s="12">
        <f>E20-E11</f>
        <v>0.149999999999977</v>
      </c>
      <c r="F29" s="12">
        <f t="shared" ref="E29:K33" si="3">F20-F11</f>
        <v>0.257000000000062</v>
      </c>
      <c r="G29" s="23">
        <f t="shared" si="3"/>
        <v>6</v>
      </c>
      <c r="H29" s="23">
        <f t="shared" si="3"/>
        <v>435</v>
      </c>
      <c r="I29" s="24">
        <f t="shared" si="3"/>
        <v>12.4499999999998</v>
      </c>
      <c r="J29" s="23">
        <f t="shared" si="3"/>
        <v>4</v>
      </c>
      <c r="K29" s="41">
        <f t="shared" si="3"/>
        <v>3</v>
      </c>
      <c r="M29" s="42"/>
      <c r="N29" s="42"/>
      <c r="O29" s="42"/>
      <c r="P29" s="42"/>
    </row>
    <row r="30" spans="3:16">
      <c r="C30" s="10">
        <f t="shared" si="2"/>
        <v>2</v>
      </c>
      <c r="D30" s="11" t="s">
        <v>16</v>
      </c>
      <c r="E30" s="12">
        <f t="shared" si="3"/>
        <v>0</v>
      </c>
      <c r="F30" s="12">
        <f t="shared" si="3"/>
        <v>0.75</v>
      </c>
      <c r="G30" s="23">
        <f t="shared" si="3"/>
        <v>12</v>
      </c>
      <c r="H30" s="23">
        <f t="shared" si="3"/>
        <v>660</v>
      </c>
      <c r="I30" s="24">
        <f t="shared" si="3"/>
        <v>5.14000000000033</v>
      </c>
      <c r="J30" s="23">
        <f t="shared" si="3"/>
        <v>0</v>
      </c>
      <c r="K30" s="43">
        <f t="shared" si="3"/>
        <v>4</v>
      </c>
      <c r="M30" s="42"/>
      <c r="N30" s="42"/>
      <c r="O30" s="42"/>
      <c r="P30" s="42"/>
    </row>
    <row r="31" spans="3:16">
      <c r="C31" s="10">
        <f t="shared" si="2"/>
        <v>3</v>
      </c>
      <c r="D31" s="11" t="s">
        <v>17</v>
      </c>
      <c r="E31" s="12">
        <f t="shared" si="3"/>
        <v>0.249999999999886</v>
      </c>
      <c r="F31" s="12">
        <f t="shared" si="3"/>
        <v>0</v>
      </c>
      <c r="G31" s="23">
        <f t="shared" si="3"/>
        <v>3</v>
      </c>
      <c r="H31" s="23">
        <f t="shared" si="3"/>
        <v>350</v>
      </c>
      <c r="I31" s="24">
        <f t="shared" si="3"/>
        <v>12.9800000000005</v>
      </c>
      <c r="J31" s="23">
        <f t="shared" si="3"/>
        <v>5</v>
      </c>
      <c r="K31" s="43">
        <f t="shared" si="3"/>
        <v>0.800000000000182</v>
      </c>
      <c r="M31" s="42"/>
      <c r="N31" s="42"/>
      <c r="O31" s="42"/>
      <c r="P31" s="42"/>
    </row>
    <row r="32" ht="16.25" spans="3:16">
      <c r="C32" s="13">
        <v>4</v>
      </c>
      <c r="D32" s="25" t="s">
        <v>18</v>
      </c>
      <c r="E32" s="12">
        <f t="shared" si="3"/>
        <v>0</v>
      </c>
      <c r="F32" s="12">
        <f t="shared" si="3"/>
        <v>0.0999999999999659</v>
      </c>
      <c r="G32" s="23">
        <f t="shared" si="3"/>
        <v>1</v>
      </c>
      <c r="H32" s="23">
        <f t="shared" si="3"/>
        <v>75</v>
      </c>
      <c r="I32" s="24">
        <f t="shared" si="3"/>
        <v>6.65999999999985</v>
      </c>
      <c r="J32" s="23">
        <f t="shared" si="3"/>
        <v>0</v>
      </c>
      <c r="K32" s="43">
        <f t="shared" si="3"/>
        <v>1.55000000000018</v>
      </c>
      <c r="M32" s="42"/>
      <c r="N32" s="42"/>
      <c r="O32" s="42"/>
      <c r="P32" s="42"/>
    </row>
    <row r="33" ht="17" spans="3:11">
      <c r="C33" s="15"/>
      <c r="D33" s="16"/>
      <c r="E33" s="17">
        <f>E24-E15</f>
        <v>0.400000000000091</v>
      </c>
      <c r="F33" s="17">
        <f>F24-F15</f>
        <v>1.10699999999952</v>
      </c>
      <c r="G33" s="18">
        <f t="shared" si="3"/>
        <v>22</v>
      </c>
      <c r="H33" s="18">
        <f t="shared" si="3"/>
        <v>1520</v>
      </c>
      <c r="I33" s="19">
        <f t="shared" si="3"/>
        <v>37.2299999999996</v>
      </c>
      <c r="J33" s="18">
        <f t="shared" si="3"/>
        <v>9</v>
      </c>
      <c r="K33" s="37">
        <f t="shared" si="3"/>
        <v>9.34999999999854</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153</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144</v>
      </c>
      <c r="G47" s="30" t="s">
        <v>145</v>
      </c>
      <c r="H47" s="30"/>
      <c r="J47" s="28" t="s">
        <v>146</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148</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C1:P54"/>
  <sheetViews>
    <sheetView showGridLines="0" zoomScale="85" zoomScaleNormal="85" topLeftCell="A5" workbookViewId="0">
      <selection activeCell="G22" sqref="G22"/>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4" width="9.10909090909091" style="1"/>
    <col min="15" max="15" width="13.6636363636364" style="1" customWidth="1"/>
    <col min="16" max="16384" width="9.10909090909091" style="1"/>
  </cols>
  <sheetData>
    <row r="1" spans="3:4">
      <c r="C1" s="3" t="s">
        <v>0</v>
      </c>
      <c r="D1" s="4" t="s">
        <v>1</v>
      </c>
    </row>
    <row r="2" spans="3:4">
      <c r="C2" s="3"/>
      <c r="D2" s="4" t="s">
        <v>2</v>
      </c>
    </row>
    <row r="3" spans="3:4">
      <c r="C3" s="3"/>
      <c r="D3" s="4" t="s">
        <v>133</v>
      </c>
    </row>
    <row r="4" spans="3:4">
      <c r="C4" s="3"/>
      <c r="D4" s="3"/>
    </row>
    <row r="5" ht="18.5" spans="3:11">
      <c r="C5" s="5" t="str">
        <f>CONCATENATE("RESUME LAPORAN ASET UP3 DEMAK PERIODE BULAN ",O14)</f>
        <v>RESUME LAPORAN ASET UP3 DEMAK PERIODE BULAN MEI</v>
      </c>
      <c r="D5" s="5"/>
      <c r="E5" s="5"/>
      <c r="F5" s="5"/>
      <c r="G5" s="5"/>
      <c r="H5" s="5"/>
      <c r="I5" s="5"/>
      <c r="J5" s="5"/>
      <c r="K5" s="5"/>
    </row>
    <row r="6" ht="18.5" spans="3:11">
      <c r="C6" s="5" t="str">
        <f>CONCATENATE("TAHUN ",P11)</f>
        <v>TAHUN 2024</v>
      </c>
      <c r="D6" s="5"/>
      <c r="E6" s="5"/>
      <c r="F6" s="5"/>
      <c r="G6" s="5"/>
      <c r="H6" s="5"/>
      <c r="I6" s="5"/>
      <c r="J6" s="5"/>
      <c r="K6" s="5"/>
    </row>
    <row r="9" ht="16.25" spans="3:3">
      <c r="C9" s="6" t="str">
        <f>CONCATENATE("Data hasil verifikasi aset bulan ",O13," ",P13)</f>
        <v>Data hasil verifikasi aset bulan APRIL 2024</v>
      </c>
    </row>
    <row r="10" ht="32.5" spans="3:16">
      <c r="C10" s="7" t="s">
        <v>6</v>
      </c>
      <c r="D10" s="8" t="s">
        <v>7</v>
      </c>
      <c r="E10" s="9" t="s">
        <v>8</v>
      </c>
      <c r="F10" s="9" t="s">
        <v>9</v>
      </c>
      <c r="G10" s="9" t="s">
        <v>10</v>
      </c>
      <c r="H10" s="9" t="s">
        <v>11</v>
      </c>
      <c r="I10" s="9" t="s">
        <v>12</v>
      </c>
      <c r="J10" s="9" t="s">
        <v>13</v>
      </c>
      <c r="K10" s="36" t="s">
        <v>14</v>
      </c>
      <c r="O10" s="1" t="s">
        <v>134</v>
      </c>
      <c r="P10" s="1">
        <v>2024</v>
      </c>
    </row>
    <row r="11" ht="16.25" spans="3:16">
      <c r="C11" s="10">
        <v>1</v>
      </c>
      <c r="D11" s="11" t="s">
        <v>15</v>
      </c>
      <c r="E11" s="12">
        <v>731.65023</v>
      </c>
      <c r="F11" s="12">
        <v>678.41</v>
      </c>
      <c r="G11" s="23">
        <v>2339</v>
      </c>
      <c r="H11" s="12">
        <v>141580</v>
      </c>
      <c r="I11" s="12">
        <v>6892.84</v>
      </c>
      <c r="J11" s="23">
        <v>12308</v>
      </c>
      <c r="K11" s="23">
        <v>12975</v>
      </c>
      <c r="O11" s="1" t="s">
        <v>135</v>
      </c>
      <c r="P11" s="1">
        <v>2024</v>
      </c>
    </row>
    <row r="12" spans="3:16">
      <c r="C12" s="10">
        <v>2</v>
      </c>
      <c r="D12" s="11" t="s">
        <v>16</v>
      </c>
      <c r="E12" s="12">
        <v>1090.1777</v>
      </c>
      <c r="F12" s="12">
        <v>1048.032</v>
      </c>
      <c r="G12" s="23">
        <v>2123</v>
      </c>
      <c r="H12" s="12">
        <v>106885</v>
      </c>
      <c r="I12" s="12">
        <v>5768.352</v>
      </c>
      <c r="J12" s="23">
        <v>12626</v>
      </c>
      <c r="K12" s="23">
        <v>10272</v>
      </c>
      <c r="O12" s="1" t="s">
        <v>136</v>
      </c>
      <c r="P12" s="1">
        <v>2024</v>
      </c>
    </row>
    <row r="13" spans="3:16">
      <c r="C13" s="10">
        <v>3</v>
      </c>
      <c r="D13" s="11" t="s">
        <v>17</v>
      </c>
      <c r="E13" s="12">
        <v>768.255</v>
      </c>
      <c r="F13" s="12">
        <v>510.9519</v>
      </c>
      <c r="G13" s="23">
        <v>1785</v>
      </c>
      <c r="H13" s="12">
        <v>97390</v>
      </c>
      <c r="I13" s="12">
        <v>5170.185</v>
      </c>
      <c r="J13" s="23">
        <v>10534</v>
      </c>
      <c r="K13" s="23">
        <v>6256</v>
      </c>
      <c r="O13" s="1" t="s">
        <v>137</v>
      </c>
      <c r="P13" s="1">
        <v>2024</v>
      </c>
    </row>
    <row r="14" ht="16.25" spans="3:16">
      <c r="C14" s="13">
        <v>4</v>
      </c>
      <c r="D14" s="14" t="s">
        <v>18</v>
      </c>
      <c r="E14" s="12">
        <v>386.4887</v>
      </c>
      <c r="F14" s="12">
        <v>434.671</v>
      </c>
      <c r="G14" s="23">
        <v>1445</v>
      </c>
      <c r="H14" s="12">
        <v>61440</v>
      </c>
      <c r="I14" s="12">
        <v>5495.602</v>
      </c>
      <c r="J14" s="23">
        <v>8833</v>
      </c>
      <c r="K14" s="23">
        <v>3799</v>
      </c>
      <c r="O14" s="1" t="s">
        <v>138</v>
      </c>
      <c r="P14" s="1">
        <v>2024</v>
      </c>
    </row>
    <row r="15" ht="17" spans="3:11">
      <c r="C15" s="15" t="s">
        <v>19</v>
      </c>
      <c r="D15" s="16"/>
      <c r="E15" s="17">
        <f>SUM(E11:E14)</f>
        <v>2976.57163</v>
      </c>
      <c r="F15" s="17">
        <f t="shared" ref="F15:K15" si="0">SUM(F11:F14)</f>
        <v>2672.0649</v>
      </c>
      <c r="G15" s="18">
        <f t="shared" si="0"/>
        <v>7692</v>
      </c>
      <c r="H15" s="18">
        <f t="shared" si="0"/>
        <v>407295</v>
      </c>
      <c r="I15" s="19">
        <f t="shared" si="0"/>
        <v>23326.979</v>
      </c>
      <c r="J15" s="18">
        <f t="shared" si="0"/>
        <v>44301</v>
      </c>
      <c r="K15" s="37">
        <f t="shared" si="0"/>
        <v>33302</v>
      </c>
    </row>
    <row r="18" ht="16.25" spans="3:3">
      <c r="C18" s="6" t="str">
        <f>CONCATENATE("Data hasil verifikasi aset bulan ",O14," ",P14)</f>
        <v>Data hasil verifikasi aset bulan MEI 2024</v>
      </c>
    </row>
    <row r="19" ht="36" customHeight="1" spans="3:11">
      <c r="C19" s="7" t="s">
        <v>6</v>
      </c>
      <c r="D19" s="8" t="s">
        <v>7</v>
      </c>
      <c r="E19" s="9" t="s">
        <v>8</v>
      </c>
      <c r="F19" s="9" t="s">
        <v>9</v>
      </c>
      <c r="G19" s="9" t="s">
        <v>10</v>
      </c>
      <c r="H19" s="9" t="s">
        <v>11</v>
      </c>
      <c r="I19" s="9" t="s">
        <v>12</v>
      </c>
      <c r="J19" s="9" t="s">
        <v>13</v>
      </c>
      <c r="K19" s="36" t="s">
        <v>14</v>
      </c>
    </row>
    <row r="20" ht="16.25" spans="3:14">
      <c r="C20" s="10">
        <v>1</v>
      </c>
      <c r="D20" s="11" t="s">
        <v>15</v>
      </c>
      <c r="E20" s="12">
        <v>733.33523</v>
      </c>
      <c r="F20" s="45">
        <v>679.005</v>
      </c>
      <c r="G20" s="23">
        <v>2346</v>
      </c>
      <c r="H20" s="23">
        <v>142370</v>
      </c>
      <c r="I20" s="49">
        <v>6907.84</v>
      </c>
      <c r="J20" s="23">
        <v>12338</v>
      </c>
      <c r="K20" s="43">
        <v>12979</v>
      </c>
      <c r="M20" s="26"/>
      <c r="N20" s="26"/>
    </row>
    <row r="21" spans="3:14">
      <c r="C21" s="10">
        <v>2</v>
      </c>
      <c r="D21" s="20" t="s">
        <v>16</v>
      </c>
      <c r="E21" s="12">
        <v>1092.9587</v>
      </c>
      <c r="F21" s="46">
        <v>1049.312</v>
      </c>
      <c r="G21" s="23">
        <v>2125</v>
      </c>
      <c r="H21" s="46">
        <v>107255</v>
      </c>
      <c r="I21" s="46">
        <v>5779.392</v>
      </c>
      <c r="J21" s="23">
        <v>12642</v>
      </c>
      <c r="K21" s="43">
        <v>10279</v>
      </c>
      <c r="M21" s="26"/>
      <c r="N21" s="26"/>
    </row>
    <row r="22" spans="3:14">
      <c r="C22" s="10">
        <v>3</v>
      </c>
      <c r="D22" s="11" t="s">
        <v>17</v>
      </c>
      <c r="E22" s="12">
        <v>768.255</v>
      </c>
      <c r="F22" s="12">
        <v>511.5519</v>
      </c>
      <c r="G22" s="46">
        <v>1790</v>
      </c>
      <c r="H22" s="23">
        <v>97640</v>
      </c>
      <c r="I22" s="49">
        <v>5186.435</v>
      </c>
      <c r="J22" s="23">
        <v>10535</v>
      </c>
      <c r="K22" s="43">
        <v>6264</v>
      </c>
      <c r="M22" s="26"/>
      <c r="N22" s="26"/>
    </row>
    <row r="23" ht="16.25" spans="3:14">
      <c r="C23" s="13">
        <v>4</v>
      </c>
      <c r="D23" s="14" t="s">
        <v>18</v>
      </c>
      <c r="E23" s="21">
        <v>386.4887</v>
      </c>
      <c r="F23" s="47">
        <v>434.671</v>
      </c>
      <c r="G23" s="23">
        <v>1445</v>
      </c>
      <c r="H23" s="23">
        <v>61440</v>
      </c>
      <c r="I23" s="49">
        <v>5503.052</v>
      </c>
      <c r="J23" s="23">
        <v>8833</v>
      </c>
      <c r="K23" s="43">
        <v>3799</v>
      </c>
      <c r="M23" s="26"/>
      <c r="N23" s="26"/>
    </row>
    <row r="24" ht="17" spans="3:14">
      <c r="C24" s="15" t="s">
        <v>19</v>
      </c>
      <c r="D24" s="16"/>
      <c r="E24" s="17">
        <f>SUM(E20:E23)</f>
        <v>2981.03763</v>
      </c>
      <c r="F24" s="17">
        <f t="shared" ref="F24:K24" si="1">SUM(F20:F23)</f>
        <v>2674.5399</v>
      </c>
      <c r="G24" s="18">
        <f t="shared" si="1"/>
        <v>7706</v>
      </c>
      <c r="H24" s="18">
        <f t="shared" si="1"/>
        <v>408705</v>
      </c>
      <c r="I24" s="17">
        <f t="shared" si="1"/>
        <v>23376.719</v>
      </c>
      <c r="J24" s="18">
        <f t="shared" si="1"/>
        <v>44348</v>
      </c>
      <c r="K24" s="18">
        <f t="shared" si="1"/>
        <v>33321</v>
      </c>
      <c r="M24" s="26"/>
      <c r="N24" s="26"/>
    </row>
    <row r="27" ht="16.25" spans="3:3">
      <c r="C27" s="6" t="str">
        <f>CONCATENATE("Perubahan Aset Periode ",O13," ",P13," - ",O14," ",P14)</f>
        <v>Perubahan Aset Periode APRIL 2024 - MEI 2024</v>
      </c>
    </row>
    <row r="28" ht="32.5" spans="3:11">
      <c r="C28" s="7" t="s">
        <v>6</v>
      </c>
      <c r="D28" s="8" t="s">
        <v>7</v>
      </c>
      <c r="E28" s="9" t="s">
        <v>8</v>
      </c>
      <c r="F28" s="9" t="s">
        <v>9</v>
      </c>
      <c r="G28" s="9" t="s">
        <v>10</v>
      </c>
      <c r="H28" s="9" t="s">
        <v>11</v>
      </c>
      <c r="I28" s="9" t="s">
        <v>12</v>
      </c>
      <c r="J28" s="9" t="s">
        <v>13</v>
      </c>
      <c r="K28" s="36" t="s">
        <v>14</v>
      </c>
    </row>
    <row r="29" ht="16.25" spans="3:16">
      <c r="C29" s="10">
        <f t="shared" ref="C29:D31" si="2">C11</f>
        <v>1</v>
      </c>
      <c r="D29" s="22" t="str">
        <f t="shared" si="2"/>
        <v>ULP Demak</v>
      </c>
      <c r="E29" s="12">
        <f>E20-E11</f>
        <v>1.68500000000006</v>
      </c>
      <c r="F29" s="12">
        <f t="shared" ref="E29:K33" si="3">F20-F11</f>
        <v>0.595000000000027</v>
      </c>
      <c r="G29" s="23">
        <f t="shared" si="3"/>
        <v>7</v>
      </c>
      <c r="H29" s="23">
        <f t="shared" si="3"/>
        <v>790</v>
      </c>
      <c r="I29" s="24">
        <f t="shared" si="3"/>
        <v>15</v>
      </c>
      <c r="J29" s="23">
        <f t="shared" si="3"/>
        <v>30</v>
      </c>
      <c r="K29" s="41">
        <f t="shared" si="3"/>
        <v>4</v>
      </c>
      <c r="M29" s="42"/>
      <c r="N29" s="42"/>
      <c r="O29" s="42"/>
      <c r="P29" s="42"/>
    </row>
    <row r="30" spans="3:16">
      <c r="C30" s="10">
        <f t="shared" si="2"/>
        <v>2</v>
      </c>
      <c r="D30" s="11" t="s">
        <v>16</v>
      </c>
      <c r="E30" s="12">
        <f t="shared" si="3"/>
        <v>2.78099999999995</v>
      </c>
      <c r="F30" s="12">
        <f t="shared" si="3"/>
        <v>1.27999999999997</v>
      </c>
      <c r="G30" s="23">
        <f t="shared" si="3"/>
        <v>2</v>
      </c>
      <c r="H30" s="23">
        <f t="shared" si="3"/>
        <v>370</v>
      </c>
      <c r="I30" s="24">
        <f t="shared" si="3"/>
        <v>11.04</v>
      </c>
      <c r="J30" s="23">
        <f t="shared" si="3"/>
        <v>16</v>
      </c>
      <c r="K30" s="43">
        <f t="shared" si="3"/>
        <v>7</v>
      </c>
      <c r="M30" s="42"/>
      <c r="N30" s="42"/>
      <c r="O30" s="42"/>
      <c r="P30" s="42"/>
    </row>
    <row r="31" spans="3:16">
      <c r="C31" s="10">
        <f t="shared" si="2"/>
        <v>3</v>
      </c>
      <c r="D31" s="11" t="s">
        <v>17</v>
      </c>
      <c r="E31" s="12">
        <f t="shared" si="3"/>
        <v>0</v>
      </c>
      <c r="F31" s="12">
        <f t="shared" si="3"/>
        <v>0.599999999999909</v>
      </c>
      <c r="G31" s="23">
        <f t="shared" si="3"/>
        <v>5</v>
      </c>
      <c r="H31" s="23">
        <f t="shared" si="3"/>
        <v>250</v>
      </c>
      <c r="I31" s="24">
        <f t="shared" si="3"/>
        <v>16.2499999999991</v>
      </c>
      <c r="J31" s="23">
        <f t="shared" si="3"/>
        <v>1</v>
      </c>
      <c r="K31" s="43">
        <f t="shared" si="3"/>
        <v>8</v>
      </c>
      <c r="M31" s="42"/>
      <c r="N31" s="42"/>
      <c r="O31" s="42"/>
      <c r="P31" s="42"/>
    </row>
    <row r="32" ht="16.25" spans="3:16">
      <c r="C32" s="13">
        <v>4</v>
      </c>
      <c r="D32" s="25" t="s">
        <v>18</v>
      </c>
      <c r="E32" s="12">
        <f t="shared" si="3"/>
        <v>0</v>
      </c>
      <c r="F32" s="12">
        <f t="shared" si="3"/>
        <v>0</v>
      </c>
      <c r="G32" s="23">
        <f t="shared" si="3"/>
        <v>0</v>
      </c>
      <c r="H32" s="23">
        <f t="shared" si="3"/>
        <v>0</v>
      </c>
      <c r="I32" s="24">
        <f t="shared" si="3"/>
        <v>7.44999999999982</v>
      </c>
      <c r="J32" s="23">
        <f t="shared" si="3"/>
        <v>0</v>
      </c>
      <c r="K32" s="43">
        <f t="shared" si="3"/>
        <v>0</v>
      </c>
      <c r="M32" s="42"/>
      <c r="N32" s="42"/>
      <c r="O32" s="42"/>
      <c r="P32" s="42"/>
    </row>
    <row r="33" ht="17" spans="3:11">
      <c r="C33" s="15"/>
      <c r="D33" s="16"/>
      <c r="E33" s="17">
        <f>E24-E15</f>
        <v>4.46599999999989</v>
      </c>
      <c r="F33" s="17">
        <f>F24-F15</f>
        <v>2.47500000000036</v>
      </c>
      <c r="G33" s="18">
        <f t="shared" si="3"/>
        <v>14</v>
      </c>
      <c r="H33" s="18">
        <f t="shared" si="3"/>
        <v>1410</v>
      </c>
      <c r="I33" s="19">
        <f t="shared" si="3"/>
        <v>49.7400000000016</v>
      </c>
      <c r="J33" s="18">
        <f t="shared" si="3"/>
        <v>47</v>
      </c>
      <c r="K33" s="37">
        <f t="shared" si="3"/>
        <v>19</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154</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144</v>
      </c>
      <c r="G47" s="30" t="s">
        <v>145</v>
      </c>
      <c r="H47" s="30"/>
      <c r="J47" s="28" t="s">
        <v>146</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148</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C1:P54"/>
  <sheetViews>
    <sheetView showGridLines="0" zoomScale="70" zoomScaleNormal="70" topLeftCell="A4" workbookViewId="0">
      <selection activeCell="E20" sqref="E20:K23"/>
    </sheetView>
  </sheetViews>
  <sheetFormatPr defaultColWidth="9.10909090909091" defaultRowHeight="15.5"/>
  <cols>
    <col min="1" max="1" width="4" style="1" customWidth="1"/>
    <col min="2" max="2" width="2.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2" width="2.33636363636364" style="1" customWidth="1"/>
    <col min="13" max="14" width="9.10909090909091" style="1"/>
    <col min="15" max="15" width="13.6636363636364" style="1" customWidth="1"/>
    <col min="16" max="16384" width="9.10909090909091" style="1"/>
  </cols>
  <sheetData>
    <row r="1" spans="3:4">
      <c r="C1" s="3" t="s">
        <v>0</v>
      </c>
      <c r="D1" s="4" t="s">
        <v>1</v>
      </c>
    </row>
    <row r="2" spans="3:4">
      <c r="C2" s="3"/>
      <c r="D2" s="4" t="s">
        <v>2</v>
      </c>
    </row>
    <row r="3" spans="3:4">
      <c r="C3" s="3"/>
      <c r="D3" s="4" t="s">
        <v>133</v>
      </c>
    </row>
    <row r="4" spans="3:4">
      <c r="C4" s="3"/>
      <c r="D4" s="3"/>
    </row>
    <row r="5" ht="18.5" spans="3:11">
      <c r="C5" s="5" t="str">
        <f>CONCATENATE("RESUME LAPORAN ASET UP3 DEMAK PERIODE BULAN ",O15)</f>
        <v>RESUME LAPORAN ASET UP3 DEMAK PERIODE BULAN JUNI</v>
      </c>
      <c r="D5" s="5"/>
      <c r="E5" s="5"/>
      <c r="F5" s="5"/>
      <c r="G5" s="5"/>
      <c r="H5" s="5"/>
      <c r="I5" s="5"/>
      <c r="J5" s="5"/>
      <c r="K5" s="5"/>
    </row>
    <row r="6" ht="18.5" spans="3:11">
      <c r="C6" s="5" t="str">
        <f>CONCATENATE("TAHUN ",P11)</f>
        <v>TAHUN 2024</v>
      </c>
      <c r="D6" s="5"/>
      <c r="E6" s="5"/>
      <c r="F6" s="5"/>
      <c r="G6" s="5"/>
      <c r="H6" s="5"/>
      <c r="I6" s="5"/>
      <c r="J6" s="5"/>
      <c r="K6" s="5"/>
    </row>
    <row r="9" ht="16.25" spans="3:3">
      <c r="C9" s="6" t="str">
        <f>CONCATENATE("Data hasil verifikasi aset bulan ",O14," ",P13)</f>
        <v>Data hasil verifikasi aset bulan MEI 2024</v>
      </c>
    </row>
    <row r="10" ht="32.5" spans="3:16">
      <c r="C10" s="7" t="s">
        <v>6</v>
      </c>
      <c r="D10" s="8" t="s">
        <v>7</v>
      </c>
      <c r="E10" s="9" t="s">
        <v>8</v>
      </c>
      <c r="F10" s="9" t="s">
        <v>9</v>
      </c>
      <c r="G10" s="9" t="s">
        <v>10</v>
      </c>
      <c r="H10" s="9" t="s">
        <v>11</v>
      </c>
      <c r="I10" s="9" t="s">
        <v>12</v>
      </c>
      <c r="J10" s="9" t="s">
        <v>13</v>
      </c>
      <c r="K10" s="36" t="s">
        <v>14</v>
      </c>
      <c r="O10" s="1" t="s">
        <v>134</v>
      </c>
      <c r="P10" s="1">
        <v>2024</v>
      </c>
    </row>
    <row r="11" ht="16.25" spans="3:16">
      <c r="C11" s="10">
        <v>1</v>
      </c>
      <c r="D11" s="11" t="s">
        <v>15</v>
      </c>
      <c r="E11" s="12">
        <v>733.33523</v>
      </c>
      <c r="F11" s="12">
        <v>679.005</v>
      </c>
      <c r="G11" s="23">
        <v>2346</v>
      </c>
      <c r="H11" s="12">
        <v>142370</v>
      </c>
      <c r="I11" s="12">
        <v>6907.84</v>
      </c>
      <c r="J11" s="23">
        <v>12338</v>
      </c>
      <c r="K11" s="23">
        <v>12979</v>
      </c>
      <c r="O11" s="1" t="s">
        <v>135</v>
      </c>
      <c r="P11" s="1">
        <v>2024</v>
      </c>
    </row>
    <row r="12" spans="3:16">
      <c r="C12" s="10">
        <v>2</v>
      </c>
      <c r="D12" s="11" t="s">
        <v>16</v>
      </c>
      <c r="E12" s="12">
        <v>1092.9587</v>
      </c>
      <c r="F12" s="12">
        <v>1049.312</v>
      </c>
      <c r="G12" s="23">
        <v>2125</v>
      </c>
      <c r="H12" s="12">
        <v>107255</v>
      </c>
      <c r="I12" s="12">
        <v>5779.392</v>
      </c>
      <c r="J12" s="23">
        <v>12642</v>
      </c>
      <c r="K12" s="23">
        <v>10279</v>
      </c>
      <c r="O12" s="1" t="s">
        <v>136</v>
      </c>
      <c r="P12" s="1">
        <v>2024</v>
      </c>
    </row>
    <row r="13" spans="3:16">
      <c r="C13" s="10">
        <v>3</v>
      </c>
      <c r="D13" s="11" t="s">
        <v>17</v>
      </c>
      <c r="E13" s="12">
        <v>768.255</v>
      </c>
      <c r="F13" s="12">
        <v>511.5519</v>
      </c>
      <c r="G13" s="23">
        <v>1790</v>
      </c>
      <c r="H13" s="12">
        <v>97640</v>
      </c>
      <c r="I13" s="12">
        <v>5186.435</v>
      </c>
      <c r="J13" s="23">
        <v>10535</v>
      </c>
      <c r="K13" s="23">
        <v>6264</v>
      </c>
      <c r="O13" s="1" t="s">
        <v>137</v>
      </c>
      <c r="P13" s="1">
        <v>2024</v>
      </c>
    </row>
    <row r="14" ht="16.25" spans="3:16">
      <c r="C14" s="13">
        <v>4</v>
      </c>
      <c r="D14" s="14" t="s">
        <v>18</v>
      </c>
      <c r="E14" s="12">
        <v>386.4887</v>
      </c>
      <c r="F14" s="12">
        <v>434.671</v>
      </c>
      <c r="G14" s="23">
        <v>1445</v>
      </c>
      <c r="H14" s="12">
        <v>61440</v>
      </c>
      <c r="I14" s="12">
        <v>5503.052</v>
      </c>
      <c r="J14" s="23">
        <v>8833</v>
      </c>
      <c r="K14" s="23">
        <v>3799</v>
      </c>
      <c r="O14" s="1" t="s">
        <v>138</v>
      </c>
      <c r="P14" s="1">
        <v>2024</v>
      </c>
    </row>
    <row r="15" ht="17" spans="3:16">
      <c r="C15" s="15" t="s">
        <v>19</v>
      </c>
      <c r="D15" s="16"/>
      <c r="E15" s="17">
        <f>SUM(E11:E14)</f>
        <v>2981.03763</v>
      </c>
      <c r="F15" s="17">
        <f t="shared" ref="F15:K15" si="0">SUM(F11:F14)</f>
        <v>2674.5399</v>
      </c>
      <c r="G15" s="18">
        <f t="shared" si="0"/>
        <v>7706</v>
      </c>
      <c r="H15" s="18">
        <f t="shared" si="0"/>
        <v>408705</v>
      </c>
      <c r="I15" s="19">
        <f t="shared" si="0"/>
        <v>23376.719</v>
      </c>
      <c r="J15" s="18">
        <f t="shared" si="0"/>
        <v>44348</v>
      </c>
      <c r="K15" s="37">
        <f t="shared" si="0"/>
        <v>33321</v>
      </c>
      <c r="O15" s="1" t="s">
        <v>139</v>
      </c>
      <c r="P15" s="1">
        <v>2024</v>
      </c>
    </row>
    <row r="18" ht="16.25" spans="3:3">
      <c r="C18" s="6" t="str">
        <f>CONCATENATE("Data hasil verifikasi aset bulan ",O15," ",P14)</f>
        <v>Data hasil verifikasi aset bulan JUNI 2024</v>
      </c>
    </row>
    <row r="19" ht="36" customHeight="1" spans="3:11">
      <c r="C19" s="7" t="s">
        <v>6</v>
      </c>
      <c r="D19" s="8" t="s">
        <v>7</v>
      </c>
      <c r="E19" s="9" t="s">
        <v>8</v>
      </c>
      <c r="F19" s="9" t="s">
        <v>9</v>
      </c>
      <c r="G19" s="9" t="s">
        <v>10</v>
      </c>
      <c r="H19" s="9" t="s">
        <v>11</v>
      </c>
      <c r="I19" s="9" t="s">
        <v>12</v>
      </c>
      <c r="J19" s="9" t="s">
        <v>13</v>
      </c>
      <c r="K19" s="36" t="s">
        <v>14</v>
      </c>
    </row>
    <row r="20" ht="16.25" spans="3:14">
      <c r="C20" s="10">
        <v>1</v>
      </c>
      <c r="D20" s="11" t="s">
        <v>15</v>
      </c>
      <c r="E20" s="12">
        <v>735.38523</v>
      </c>
      <c r="F20" s="45">
        <v>679.655</v>
      </c>
      <c r="G20" s="23">
        <v>2351</v>
      </c>
      <c r="H20" s="23">
        <v>142795</v>
      </c>
      <c r="I20" s="49">
        <v>6919.34</v>
      </c>
      <c r="J20" s="23">
        <v>12384</v>
      </c>
      <c r="K20" s="41">
        <v>12992</v>
      </c>
      <c r="M20" s="26"/>
      <c r="N20" s="26"/>
    </row>
    <row r="21" spans="3:14">
      <c r="C21" s="10">
        <v>2</v>
      </c>
      <c r="D21" s="20" t="s">
        <v>16</v>
      </c>
      <c r="E21" s="12">
        <v>1097.8567</v>
      </c>
      <c r="F21" s="12">
        <v>1049.652</v>
      </c>
      <c r="G21" s="46">
        <v>2127</v>
      </c>
      <c r="H21" s="23">
        <v>107725</v>
      </c>
      <c r="I21" s="12">
        <v>5789.172</v>
      </c>
      <c r="J21" s="23">
        <v>12685</v>
      </c>
      <c r="K21" s="43">
        <v>10282</v>
      </c>
      <c r="M21" s="26"/>
      <c r="N21" s="39"/>
    </row>
    <row r="22" spans="3:14">
      <c r="C22" s="10">
        <v>3</v>
      </c>
      <c r="D22" s="11" t="s">
        <v>17</v>
      </c>
      <c r="E22" s="12">
        <v>772.055</v>
      </c>
      <c r="F22" s="12">
        <v>513.0019</v>
      </c>
      <c r="G22" s="46">
        <v>1799</v>
      </c>
      <c r="H22" s="23">
        <v>98750</v>
      </c>
      <c r="I22" s="12">
        <v>5204.215</v>
      </c>
      <c r="J22" s="23">
        <v>10596</v>
      </c>
      <c r="K22" s="43">
        <v>6285</v>
      </c>
      <c r="M22" s="26"/>
      <c r="N22" s="26"/>
    </row>
    <row r="23" ht="16.25" spans="3:14">
      <c r="C23" s="13">
        <v>4</v>
      </c>
      <c r="D23" s="14" t="s">
        <v>18</v>
      </c>
      <c r="E23" s="21">
        <v>386.4887</v>
      </c>
      <c r="F23" s="47">
        <v>434.671</v>
      </c>
      <c r="G23" s="23">
        <v>1445</v>
      </c>
      <c r="H23" s="23">
        <v>61440</v>
      </c>
      <c r="I23" s="49">
        <v>5503.052</v>
      </c>
      <c r="J23" s="23">
        <v>8833</v>
      </c>
      <c r="K23" s="43">
        <v>3799</v>
      </c>
      <c r="M23" s="26"/>
      <c r="N23" s="26"/>
    </row>
    <row r="24" ht="17" spans="3:14">
      <c r="C24" s="15" t="s">
        <v>19</v>
      </c>
      <c r="D24" s="16"/>
      <c r="E24" s="17">
        <f>SUM(E20:E23)</f>
        <v>2991.78563</v>
      </c>
      <c r="F24" s="17">
        <f t="shared" ref="F24:K24" si="1">SUM(F20:F23)</f>
        <v>2676.9799</v>
      </c>
      <c r="G24" s="18">
        <f t="shared" si="1"/>
        <v>7722</v>
      </c>
      <c r="H24" s="18">
        <f t="shared" si="1"/>
        <v>410710</v>
      </c>
      <c r="I24" s="17">
        <f t="shared" si="1"/>
        <v>23415.779</v>
      </c>
      <c r="J24" s="18">
        <f t="shared" si="1"/>
        <v>44498</v>
      </c>
      <c r="K24" s="37">
        <f t="shared" si="1"/>
        <v>33358</v>
      </c>
      <c r="M24" s="26"/>
      <c r="N24" s="26"/>
    </row>
    <row r="27" ht="16.25" spans="3:3">
      <c r="C27" s="6" t="str">
        <f>CONCATENATE("Perubahan Aset Periode ",O14," ",P14," - ",O15," ",P15)</f>
        <v>Perubahan Aset Periode MEI 2024 - JUNI 2024</v>
      </c>
    </row>
    <row r="28" ht="32.5" spans="3:11">
      <c r="C28" s="7" t="s">
        <v>6</v>
      </c>
      <c r="D28" s="8" t="s">
        <v>7</v>
      </c>
      <c r="E28" s="9" t="s">
        <v>8</v>
      </c>
      <c r="F28" s="9" t="s">
        <v>9</v>
      </c>
      <c r="G28" s="9" t="s">
        <v>10</v>
      </c>
      <c r="H28" s="9" t="s">
        <v>11</v>
      </c>
      <c r="I28" s="9" t="s">
        <v>12</v>
      </c>
      <c r="J28" s="9" t="s">
        <v>13</v>
      </c>
      <c r="K28" s="36" t="s">
        <v>14</v>
      </c>
    </row>
    <row r="29" ht="16.25" spans="3:16">
      <c r="C29" s="10">
        <f t="shared" ref="C29:D31" si="2">C11</f>
        <v>1</v>
      </c>
      <c r="D29" s="22" t="str">
        <f t="shared" si="2"/>
        <v>ULP Demak</v>
      </c>
      <c r="E29" s="12">
        <f>E20-E11</f>
        <v>2.04999999999995</v>
      </c>
      <c r="F29" s="12">
        <f t="shared" ref="E29:K33" si="3">F20-F11</f>
        <v>0.649999999999977</v>
      </c>
      <c r="G29" s="23">
        <f t="shared" si="3"/>
        <v>5</v>
      </c>
      <c r="H29" s="23">
        <f t="shared" si="3"/>
        <v>425</v>
      </c>
      <c r="I29" s="24">
        <f t="shared" si="3"/>
        <v>11.5</v>
      </c>
      <c r="J29" s="23">
        <f t="shared" si="3"/>
        <v>46</v>
      </c>
      <c r="K29" s="41">
        <f t="shared" si="3"/>
        <v>13</v>
      </c>
      <c r="M29" s="42"/>
      <c r="N29" s="42"/>
      <c r="O29" s="42"/>
      <c r="P29" s="42"/>
    </row>
    <row r="30" spans="3:16">
      <c r="C30" s="10">
        <f t="shared" si="2"/>
        <v>2</v>
      </c>
      <c r="D30" s="11" t="s">
        <v>16</v>
      </c>
      <c r="E30" s="12">
        <f t="shared" si="3"/>
        <v>4.89799999999991</v>
      </c>
      <c r="F30" s="12">
        <f t="shared" si="3"/>
        <v>0.339999999999918</v>
      </c>
      <c r="G30" s="23">
        <f t="shared" si="3"/>
        <v>2</v>
      </c>
      <c r="H30" s="23">
        <f t="shared" si="3"/>
        <v>470</v>
      </c>
      <c r="I30" s="24">
        <f t="shared" si="3"/>
        <v>9.77999999999975</v>
      </c>
      <c r="J30" s="23">
        <f t="shared" si="3"/>
        <v>43</v>
      </c>
      <c r="K30" s="43">
        <f t="shared" si="3"/>
        <v>3</v>
      </c>
      <c r="M30" s="42"/>
      <c r="N30" s="42"/>
      <c r="O30" s="42"/>
      <c r="P30" s="42"/>
    </row>
    <row r="31" spans="3:16">
      <c r="C31" s="10">
        <f t="shared" si="2"/>
        <v>3</v>
      </c>
      <c r="D31" s="11" t="s">
        <v>17</v>
      </c>
      <c r="E31" s="12">
        <f t="shared" si="3"/>
        <v>3.79999999999995</v>
      </c>
      <c r="F31" s="12">
        <f t="shared" si="3"/>
        <v>1.45000000000005</v>
      </c>
      <c r="G31" s="23">
        <f t="shared" si="3"/>
        <v>9</v>
      </c>
      <c r="H31" s="23">
        <f t="shared" si="3"/>
        <v>1110</v>
      </c>
      <c r="I31" s="24">
        <f t="shared" si="3"/>
        <v>17.7800000000007</v>
      </c>
      <c r="J31" s="23">
        <f t="shared" si="3"/>
        <v>61</v>
      </c>
      <c r="K31" s="43">
        <f t="shared" si="3"/>
        <v>21</v>
      </c>
      <c r="M31" s="42"/>
      <c r="N31" s="42"/>
      <c r="O31" s="42"/>
      <c r="P31" s="42"/>
    </row>
    <row r="32" ht="16.25" spans="3:16">
      <c r="C32" s="13">
        <v>4</v>
      </c>
      <c r="D32" s="25" t="s">
        <v>18</v>
      </c>
      <c r="E32" s="12">
        <f t="shared" si="3"/>
        <v>0</v>
      </c>
      <c r="F32" s="12">
        <f t="shared" si="3"/>
        <v>0</v>
      </c>
      <c r="G32" s="23">
        <f t="shared" si="3"/>
        <v>0</v>
      </c>
      <c r="H32" s="23">
        <f t="shared" si="3"/>
        <v>0</v>
      </c>
      <c r="I32" s="24">
        <f t="shared" si="3"/>
        <v>0</v>
      </c>
      <c r="J32" s="23">
        <f t="shared" si="3"/>
        <v>0</v>
      </c>
      <c r="K32" s="43">
        <f t="shared" si="3"/>
        <v>0</v>
      </c>
      <c r="M32" s="42"/>
      <c r="N32" s="42"/>
      <c r="O32" s="42"/>
      <c r="P32" s="42"/>
    </row>
    <row r="33" ht="17" spans="3:11">
      <c r="C33" s="15"/>
      <c r="D33" s="16"/>
      <c r="E33" s="17">
        <f>E24-E15</f>
        <v>10.748</v>
      </c>
      <c r="F33" s="17">
        <f>F24-F15</f>
        <v>2.4399999999996</v>
      </c>
      <c r="G33" s="18">
        <f t="shared" si="3"/>
        <v>16</v>
      </c>
      <c r="H33" s="18">
        <f t="shared" si="3"/>
        <v>2005</v>
      </c>
      <c r="I33" s="19">
        <f t="shared" si="3"/>
        <v>39.0599999999977</v>
      </c>
      <c r="J33" s="18">
        <f t="shared" si="3"/>
        <v>150</v>
      </c>
      <c r="K33" s="37">
        <f t="shared" si="3"/>
        <v>37</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155</v>
      </c>
      <c r="D44" s="28"/>
      <c r="E44" s="28"/>
      <c r="F44" s="28"/>
      <c r="G44" s="28"/>
      <c r="H44" s="28"/>
      <c r="I44" s="28"/>
      <c r="J44" s="28"/>
      <c r="K44" s="28"/>
      <c r="L44" s="28"/>
    </row>
    <row r="45" ht="18.5" spans="3:12">
      <c r="C45" s="28"/>
      <c r="D45" s="28"/>
      <c r="E45" s="28"/>
      <c r="F45" s="28"/>
      <c r="G45" s="28"/>
      <c r="H45" s="28"/>
      <c r="I45" s="28"/>
      <c r="J45" s="28"/>
      <c r="K45" s="28"/>
      <c r="L45" s="28"/>
    </row>
    <row r="46" ht="18.9" customHeight="1" spans="3:12">
      <c r="C46" s="28"/>
      <c r="D46" s="28" t="s">
        <v>111</v>
      </c>
      <c r="E46" s="28"/>
      <c r="F46" s="28"/>
      <c r="G46" s="28" t="s">
        <v>112</v>
      </c>
      <c r="H46" s="28"/>
      <c r="I46" s="28"/>
      <c r="J46" s="28"/>
      <c r="K46" s="28"/>
      <c r="L46" s="28"/>
    </row>
    <row r="47" ht="18.9" customHeight="1" spans="4:11">
      <c r="D47" s="28" t="s">
        <v>144</v>
      </c>
      <c r="G47" s="30" t="s">
        <v>145</v>
      </c>
      <c r="H47" s="30"/>
      <c r="J47" s="28" t="s">
        <v>146</v>
      </c>
      <c r="K47" s="28"/>
    </row>
    <row r="48" spans="4:11">
      <c r="D48" s="1"/>
      <c r="G48" s="32"/>
      <c r="H48" s="33"/>
      <c r="I48" s="33"/>
      <c r="J48" s="33"/>
      <c r="K48" s="33"/>
    </row>
    <row r="49" spans="4:11">
      <c r="D49" s="1"/>
      <c r="G49" s="32"/>
      <c r="H49" s="33"/>
      <c r="I49" s="33"/>
      <c r="J49" s="33"/>
      <c r="K49" s="33"/>
    </row>
    <row r="50" spans="4:11">
      <c r="D50" s="1"/>
      <c r="G50" s="32"/>
      <c r="H50" s="33"/>
      <c r="I50" s="33"/>
      <c r="J50" s="33"/>
      <c r="K50" s="33"/>
    </row>
    <row r="51" ht="18.5" spans="4:11">
      <c r="D51" s="1"/>
      <c r="G51" s="33"/>
      <c r="H51" s="34"/>
      <c r="I51" s="34"/>
      <c r="J51" s="33"/>
      <c r="K51" s="33"/>
    </row>
    <row r="52" spans="4:4">
      <c r="D52" s="1"/>
    </row>
    <row r="53" spans="4:4">
      <c r="D53" s="1"/>
    </row>
    <row r="54" spans="4:11">
      <c r="D54" s="48" t="s">
        <v>120</v>
      </c>
      <c r="G54" s="48" t="s">
        <v>115</v>
      </c>
      <c r="H54" s="48"/>
      <c r="J54" s="48" t="s">
        <v>148</v>
      </c>
      <c r="K54" s="48"/>
    </row>
  </sheetData>
  <mergeCells count="12">
    <mergeCell ref="C5:K5"/>
    <mergeCell ref="C6:K6"/>
    <mergeCell ref="C15:D15"/>
    <mergeCell ref="C24:D24"/>
    <mergeCell ref="C33:D33"/>
    <mergeCell ref="C44:L44"/>
    <mergeCell ref="G46:K46"/>
    <mergeCell ref="G47:H47"/>
    <mergeCell ref="J47:K47"/>
    <mergeCell ref="G54:H54"/>
    <mergeCell ref="J54:K54"/>
    <mergeCell ref="C35:L41"/>
  </mergeCells>
  <printOptions horizontalCentered="1"/>
  <pageMargins left="0.5" right="0.5" top="0.5" bottom="0.5" header="0.3" footer="0.3"/>
  <pageSetup paperSize="9" scale="62" orientation="portrait"/>
  <headerFooter alignWithMargins="0"/>
  <drawing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B1:Y55"/>
  <sheetViews>
    <sheetView showGridLines="0" zoomScale="70" zoomScaleNormal="70" workbookViewId="0">
      <selection activeCell="D11" sqref="D11:J14"/>
    </sheetView>
  </sheetViews>
  <sheetFormatPr defaultColWidth="9.10909090909091" defaultRowHeight="15.5"/>
  <cols>
    <col min="1" max="1" width="2.66363636363636" style="1" customWidth="1"/>
    <col min="2" max="2" width="6.10909090909091" style="1" customWidth="1"/>
    <col min="3" max="3" width="38.8909090909091" style="2" customWidth="1"/>
    <col min="4" max="4" width="16.3363636363636" style="1" customWidth="1"/>
    <col min="5" max="6" width="12.1090909090909" style="1" customWidth="1"/>
    <col min="7" max="8" width="14.8909090909091" style="1" customWidth="1"/>
    <col min="9" max="9" width="14.4454545454545" style="1" customWidth="1"/>
    <col min="10" max="10" width="14.6636363636364" style="1" customWidth="1"/>
    <col min="11" max="11" width="2.33636363636364" style="1" customWidth="1"/>
    <col min="12" max="13" width="9.10909090909091" style="1"/>
    <col min="14" max="14" width="13.6636363636364" style="1" customWidth="1"/>
    <col min="15" max="16384" width="9.10909090909091" style="1"/>
  </cols>
  <sheetData>
    <row r="1" spans="2:3">
      <c r="B1" s="3" t="s">
        <v>0</v>
      </c>
      <c r="C1" s="4" t="s">
        <v>1</v>
      </c>
    </row>
    <row r="2" spans="2:3">
      <c r="B2" s="3"/>
      <c r="C2" s="4" t="s">
        <v>2</v>
      </c>
    </row>
    <row r="3" spans="2:3">
      <c r="B3" s="3"/>
      <c r="C3" s="4" t="s">
        <v>133</v>
      </c>
    </row>
    <row r="4" spans="2:3">
      <c r="B4" s="3"/>
      <c r="C4" s="3"/>
    </row>
    <row r="5" ht="18.5" spans="2:10">
      <c r="B5" s="5" t="str">
        <f>CONCATENATE("RESUME LAPORAN ASET UP3 DEMAK PERIODE BULAN ",N15)</f>
        <v>RESUME LAPORAN ASET UP3 DEMAK PERIODE BULAN JUNI</v>
      </c>
      <c r="C5" s="5"/>
      <c r="D5" s="5"/>
      <c r="E5" s="5"/>
      <c r="F5" s="5"/>
      <c r="G5" s="5"/>
      <c r="H5" s="5"/>
      <c r="I5" s="5"/>
      <c r="J5" s="5"/>
    </row>
    <row r="6" ht="18.5" spans="2:10">
      <c r="B6" s="5" t="str">
        <f>CONCATENATE("TAHUN ",O11)</f>
        <v>TAHUN 2024</v>
      </c>
      <c r="C6" s="5"/>
      <c r="D6" s="5"/>
      <c r="E6" s="5"/>
      <c r="F6" s="5"/>
      <c r="G6" s="5"/>
      <c r="H6" s="5"/>
      <c r="I6" s="5"/>
      <c r="J6" s="5"/>
    </row>
    <row r="9" ht="16.25" spans="2:2">
      <c r="B9" s="6" t="str">
        <f>CONCATENATE("Data hasil verifikasi aset bulan ",N15," ",O13)</f>
        <v>Data hasil verifikasi aset bulan JUNI 2024</v>
      </c>
    </row>
    <row r="10" ht="32.5" spans="2:15">
      <c r="B10" s="7" t="s">
        <v>6</v>
      </c>
      <c r="C10" s="8" t="s">
        <v>7</v>
      </c>
      <c r="D10" s="9" t="s">
        <v>8</v>
      </c>
      <c r="E10" s="9" t="s">
        <v>9</v>
      </c>
      <c r="F10" s="9" t="s">
        <v>10</v>
      </c>
      <c r="G10" s="9" t="s">
        <v>11</v>
      </c>
      <c r="H10" s="9" t="s">
        <v>12</v>
      </c>
      <c r="I10" s="9" t="s">
        <v>13</v>
      </c>
      <c r="J10" s="36" t="s">
        <v>14</v>
      </c>
      <c r="N10" s="1" t="s">
        <v>134</v>
      </c>
      <c r="O10" s="1">
        <v>2024</v>
      </c>
    </row>
    <row r="11" ht="16.25" spans="2:15">
      <c r="B11" s="10">
        <v>1</v>
      </c>
      <c r="C11" s="11" t="s">
        <v>15</v>
      </c>
      <c r="D11" s="12">
        <v>735.38523</v>
      </c>
      <c r="E11" s="12">
        <v>679.655</v>
      </c>
      <c r="F11" s="23">
        <v>2351</v>
      </c>
      <c r="G11" s="12">
        <v>142795</v>
      </c>
      <c r="H11" s="12">
        <v>6919.34</v>
      </c>
      <c r="I11" s="23">
        <v>12384</v>
      </c>
      <c r="J11" s="23">
        <v>12992</v>
      </c>
      <c r="N11" s="1" t="s">
        <v>135</v>
      </c>
      <c r="O11" s="1">
        <v>2024</v>
      </c>
    </row>
    <row r="12" spans="2:15">
      <c r="B12" s="10">
        <v>2</v>
      </c>
      <c r="C12" s="11" t="s">
        <v>16</v>
      </c>
      <c r="D12" s="12">
        <v>1097.8567</v>
      </c>
      <c r="E12" s="12">
        <v>1049.652</v>
      </c>
      <c r="F12" s="23">
        <v>2127</v>
      </c>
      <c r="G12" s="12">
        <v>107725</v>
      </c>
      <c r="H12" s="12">
        <v>5789.172</v>
      </c>
      <c r="I12" s="23">
        <v>12685</v>
      </c>
      <c r="J12" s="23">
        <v>10282</v>
      </c>
      <c r="N12" s="1" t="s">
        <v>136</v>
      </c>
      <c r="O12" s="1">
        <v>2024</v>
      </c>
    </row>
    <row r="13" spans="2:15">
      <c r="B13" s="10">
        <v>3</v>
      </c>
      <c r="C13" s="11" t="s">
        <v>17</v>
      </c>
      <c r="D13" s="12">
        <v>772.055</v>
      </c>
      <c r="E13" s="12">
        <v>513.0019</v>
      </c>
      <c r="F13" s="23">
        <v>1799</v>
      </c>
      <c r="G13" s="12">
        <v>98750</v>
      </c>
      <c r="H13" s="12">
        <v>5204.215</v>
      </c>
      <c r="I13" s="23">
        <v>10596</v>
      </c>
      <c r="J13" s="23">
        <v>6285</v>
      </c>
      <c r="N13" s="1" t="s">
        <v>137</v>
      </c>
      <c r="O13" s="1">
        <v>2024</v>
      </c>
    </row>
    <row r="14" ht="16.25" spans="2:15">
      <c r="B14" s="13">
        <v>4</v>
      </c>
      <c r="C14" s="14" t="s">
        <v>18</v>
      </c>
      <c r="D14" s="12">
        <v>386.4887</v>
      </c>
      <c r="E14" s="12">
        <v>434.671</v>
      </c>
      <c r="F14" s="23">
        <v>1445</v>
      </c>
      <c r="G14" s="12">
        <v>61440</v>
      </c>
      <c r="H14" s="12">
        <v>5503.052</v>
      </c>
      <c r="I14" s="23">
        <v>8833</v>
      </c>
      <c r="J14" s="23">
        <v>3799</v>
      </c>
      <c r="N14" s="1" t="s">
        <v>138</v>
      </c>
      <c r="O14" s="1">
        <v>2024</v>
      </c>
    </row>
    <row r="15" ht="17" spans="2:15">
      <c r="B15" s="15" t="s">
        <v>19</v>
      </c>
      <c r="C15" s="16"/>
      <c r="D15" s="17">
        <f>SUM(D11:D14)</f>
        <v>2991.78563</v>
      </c>
      <c r="E15" s="17">
        <f t="shared" ref="E15:J15" si="0">SUM(E11:E14)</f>
        <v>2676.9799</v>
      </c>
      <c r="F15" s="18">
        <f t="shared" si="0"/>
        <v>7722</v>
      </c>
      <c r="G15" s="18">
        <f t="shared" si="0"/>
        <v>410710</v>
      </c>
      <c r="H15" s="19">
        <f t="shared" si="0"/>
        <v>23415.779</v>
      </c>
      <c r="I15" s="18">
        <f t="shared" si="0"/>
        <v>44498</v>
      </c>
      <c r="J15" s="37">
        <f t="shared" si="0"/>
        <v>33358</v>
      </c>
      <c r="N15" s="1" t="s">
        <v>139</v>
      </c>
      <c r="O15" s="1">
        <v>2024</v>
      </c>
    </row>
    <row r="16" ht="16.25" spans="14:15">
      <c r="N16" s="1" t="s">
        <v>156</v>
      </c>
      <c r="O16" s="1">
        <v>2024</v>
      </c>
    </row>
    <row r="18" ht="16.25" spans="2:2">
      <c r="B18" s="6" t="str">
        <f>CONCATENATE("Data hasil verifikasi aset bulan ",N16," ",O14)</f>
        <v>Data hasil verifikasi aset bulan JUL 2024</v>
      </c>
    </row>
    <row r="19" ht="36" customHeight="1" spans="2:10">
      <c r="B19" s="7" t="s">
        <v>6</v>
      </c>
      <c r="C19" s="8" t="s">
        <v>7</v>
      </c>
      <c r="D19" s="9" t="s">
        <v>8</v>
      </c>
      <c r="E19" s="9" t="s">
        <v>9</v>
      </c>
      <c r="F19" s="9" t="s">
        <v>10</v>
      </c>
      <c r="G19" s="9" t="s">
        <v>11</v>
      </c>
      <c r="H19" s="9" t="s">
        <v>12</v>
      </c>
      <c r="I19" s="9" t="s">
        <v>13</v>
      </c>
      <c r="J19" s="36" t="s">
        <v>14</v>
      </c>
    </row>
    <row r="20" ht="16.25" spans="2:25">
      <c r="B20" s="10">
        <v>1</v>
      </c>
      <c r="C20" s="11" t="s">
        <v>15</v>
      </c>
      <c r="D20" s="12">
        <f>N20</f>
        <v>736.88523</v>
      </c>
      <c r="E20" s="12">
        <f t="shared" ref="E20:J20" si="1">O20</f>
        <v>681.205</v>
      </c>
      <c r="F20" s="12">
        <f t="shared" si="1"/>
        <v>2361</v>
      </c>
      <c r="G20" s="12">
        <f t="shared" si="1"/>
        <v>143295</v>
      </c>
      <c r="H20" s="12">
        <f>V20</f>
        <v>6930.09</v>
      </c>
      <c r="I20" s="12">
        <f t="shared" si="1"/>
        <v>12411</v>
      </c>
      <c r="J20" s="12">
        <f t="shared" si="1"/>
        <v>13007</v>
      </c>
      <c r="L20" s="26"/>
      <c r="M20" s="26"/>
      <c r="N20" s="1">
        <v>736.88523</v>
      </c>
      <c r="O20" s="1">
        <v>681.205</v>
      </c>
      <c r="P20" s="1">
        <v>2361</v>
      </c>
      <c r="Q20" s="1">
        <v>143295</v>
      </c>
      <c r="S20" s="1">
        <v>12411</v>
      </c>
      <c r="T20" s="1">
        <v>13007</v>
      </c>
      <c r="V20" s="1">
        <v>6930.09</v>
      </c>
      <c r="W20" s="1">
        <v>5797.912</v>
      </c>
      <c r="X20" s="1">
        <v>5220.615</v>
      </c>
      <c r="Y20" s="1">
        <v>5503.052</v>
      </c>
    </row>
    <row r="21" spans="2:20">
      <c r="B21" s="10">
        <v>2</v>
      </c>
      <c r="C21" s="20" t="s">
        <v>16</v>
      </c>
      <c r="D21" s="12">
        <f>N22</f>
        <v>1097.8567</v>
      </c>
      <c r="E21" s="12">
        <f t="shared" ref="E21:J21" si="2">O22</f>
        <v>1050.032</v>
      </c>
      <c r="F21" s="12">
        <f t="shared" si="2"/>
        <v>2131</v>
      </c>
      <c r="G21" s="12">
        <f t="shared" si="2"/>
        <v>108025</v>
      </c>
      <c r="H21" s="12">
        <f>W20</f>
        <v>5797.912</v>
      </c>
      <c r="I21" s="12">
        <f t="shared" si="2"/>
        <v>12685</v>
      </c>
      <c r="J21" s="12">
        <f t="shared" si="2"/>
        <v>10287</v>
      </c>
      <c r="L21" s="26"/>
      <c r="M21" s="39"/>
      <c r="N21" s="1">
        <v>772.205</v>
      </c>
      <c r="O21" s="1">
        <v>513.2019</v>
      </c>
      <c r="P21" s="1">
        <v>1800</v>
      </c>
      <c r="Q21" s="1">
        <v>98800</v>
      </c>
      <c r="S21" s="1">
        <v>10601</v>
      </c>
      <c r="T21" s="1">
        <v>6285</v>
      </c>
    </row>
    <row r="22" spans="2:20">
      <c r="B22" s="10">
        <v>3</v>
      </c>
      <c r="C22" s="11" t="s">
        <v>17</v>
      </c>
      <c r="D22" s="12">
        <f>N21</f>
        <v>772.205</v>
      </c>
      <c r="E22" s="12">
        <f t="shared" ref="E22:J22" si="3">O21</f>
        <v>513.2019</v>
      </c>
      <c r="F22" s="12">
        <f t="shared" si="3"/>
        <v>1800</v>
      </c>
      <c r="G22" s="12">
        <f t="shared" si="3"/>
        <v>98800</v>
      </c>
      <c r="H22" s="12">
        <f>X20</f>
        <v>5220.615</v>
      </c>
      <c r="I22" s="12">
        <f t="shared" si="3"/>
        <v>10601</v>
      </c>
      <c r="J22" s="12">
        <f t="shared" si="3"/>
        <v>6285</v>
      </c>
      <c r="L22" s="26"/>
      <c r="M22" s="26"/>
      <c r="N22" s="1">
        <v>1097.8567</v>
      </c>
      <c r="O22" s="1">
        <v>1050.032</v>
      </c>
      <c r="P22" s="1">
        <v>2131</v>
      </c>
      <c r="Q22" s="1">
        <v>108025</v>
      </c>
      <c r="S22" s="1">
        <v>12685</v>
      </c>
      <c r="T22" s="1">
        <v>10287</v>
      </c>
    </row>
    <row r="23" ht="16.25" spans="2:20">
      <c r="B23" s="13">
        <v>4</v>
      </c>
      <c r="C23" s="14" t="s">
        <v>18</v>
      </c>
      <c r="D23" s="21">
        <f>N23</f>
        <v>386.4887</v>
      </c>
      <c r="E23" s="21">
        <f t="shared" ref="E23:J23" si="4">O23</f>
        <v>434.941</v>
      </c>
      <c r="F23" s="21">
        <f t="shared" si="4"/>
        <v>1447</v>
      </c>
      <c r="G23" s="21">
        <f t="shared" si="4"/>
        <v>61540</v>
      </c>
      <c r="H23" s="21">
        <f>Y20</f>
        <v>5503.052</v>
      </c>
      <c r="I23" s="21">
        <f t="shared" si="4"/>
        <v>8833</v>
      </c>
      <c r="J23" s="21">
        <f t="shared" si="4"/>
        <v>3799</v>
      </c>
      <c r="L23" s="26"/>
      <c r="M23" s="26"/>
      <c r="N23" s="1">
        <v>386.4887</v>
      </c>
      <c r="O23" s="1">
        <v>434.941</v>
      </c>
      <c r="P23" s="1">
        <v>1447</v>
      </c>
      <c r="Q23" s="1">
        <v>61540</v>
      </c>
      <c r="S23" s="1">
        <v>8833</v>
      </c>
      <c r="T23" s="1">
        <v>3799</v>
      </c>
    </row>
    <row r="24" ht="17" spans="2:13">
      <c r="B24" s="15" t="s">
        <v>19</v>
      </c>
      <c r="C24" s="16"/>
      <c r="D24" s="17">
        <f>SUM(D20:D23)</f>
        <v>2993.43563</v>
      </c>
      <c r="E24" s="17">
        <f t="shared" ref="E24:J24" si="5">SUM(E20:E23)</f>
        <v>2679.3799</v>
      </c>
      <c r="F24" s="18">
        <f t="shared" si="5"/>
        <v>7739</v>
      </c>
      <c r="G24" s="18">
        <f t="shared" si="5"/>
        <v>411660</v>
      </c>
      <c r="H24" s="17">
        <f t="shared" si="5"/>
        <v>23451.669</v>
      </c>
      <c r="I24" s="18">
        <f t="shared" si="5"/>
        <v>44530</v>
      </c>
      <c r="J24" s="37">
        <f t="shared" si="5"/>
        <v>33378</v>
      </c>
      <c r="L24" s="26"/>
      <c r="M24" s="26"/>
    </row>
    <row r="27" ht="16.25" spans="2:2">
      <c r="B27" s="6" t="str">
        <f>CONCATENATE("Perubahan Aset Periode ",N15," ",O15," - ",N16," ",O16)</f>
        <v>Perubahan Aset Periode JUNI 2024 - JUL 2024</v>
      </c>
    </row>
    <row r="28" ht="32.5" spans="2:10">
      <c r="B28" s="7" t="s">
        <v>6</v>
      </c>
      <c r="C28" s="8" t="s">
        <v>7</v>
      </c>
      <c r="D28" s="9" t="s">
        <v>8</v>
      </c>
      <c r="E28" s="9" t="s">
        <v>9</v>
      </c>
      <c r="F28" s="9" t="s">
        <v>10</v>
      </c>
      <c r="G28" s="9" t="s">
        <v>11</v>
      </c>
      <c r="H28" s="9" t="s">
        <v>12</v>
      </c>
      <c r="I28" s="9" t="s">
        <v>13</v>
      </c>
      <c r="J28" s="36" t="s">
        <v>14</v>
      </c>
    </row>
    <row r="29" ht="16.25" spans="2:15">
      <c r="B29" s="10">
        <f t="shared" ref="B29:C31" si="6">B11</f>
        <v>1</v>
      </c>
      <c r="C29" s="22" t="str">
        <f t="shared" si="6"/>
        <v>ULP Demak</v>
      </c>
      <c r="D29" s="12">
        <f>D20-D11</f>
        <v>1.5</v>
      </c>
      <c r="E29" s="12">
        <f t="shared" ref="D29:J33" si="7">E20-E11</f>
        <v>1.54999999999995</v>
      </c>
      <c r="F29" s="23">
        <f t="shared" si="7"/>
        <v>10</v>
      </c>
      <c r="G29" s="23">
        <f t="shared" si="7"/>
        <v>500</v>
      </c>
      <c r="H29" s="24">
        <f t="shared" si="7"/>
        <v>10.75</v>
      </c>
      <c r="I29" s="23">
        <f t="shared" si="7"/>
        <v>27</v>
      </c>
      <c r="J29" s="41">
        <f t="shared" si="7"/>
        <v>15</v>
      </c>
      <c r="L29" s="42"/>
      <c r="M29" s="42"/>
      <c r="N29" s="42"/>
      <c r="O29" s="42"/>
    </row>
    <row r="30" spans="2:15">
      <c r="B30" s="10">
        <f t="shared" si="6"/>
        <v>2</v>
      </c>
      <c r="C30" s="11" t="s">
        <v>16</v>
      </c>
      <c r="D30" s="12">
        <f t="shared" si="7"/>
        <v>0</v>
      </c>
      <c r="E30" s="12">
        <f t="shared" si="7"/>
        <v>0.380000000000109</v>
      </c>
      <c r="F30" s="23">
        <f t="shared" si="7"/>
        <v>4</v>
      </c>
      <c r="G30" s="23">
        <f t="shared" si="7"/>
        <v>300</v>
      </c>
      <c r="H30" s="24">
        <f t="shared" si="7"/>
        <v>8.73999999999978</v>
      </c>
      <c r="I30" s="23">
        <f t="shared" si="7"/>
        <v>0</v>
      </c>
      <c r="J30" s="43">
        <f t="shared" si="7"/>
        <v>5</v>
      </c>
      <c r="L30" s="42"/>
      <c r="M30" s="42"/>
      <c r="N30" s="42"/>
      <c r="O30" s="42"/>
    </row>
    <row r="31" spans="2:15">
      <c r="B31" s="10">
        <f t="shared" si="6"/>
        <v>3</v>
      </c>
      <c r="C31" s="11" t="s">
        <v>17</v>
      </c>
      <c r="D31" s="12">
        <f t="shared" si="7"/>
        <v>0.150000000000091</v>
      </c>
      <c r="E31" s="12">
        <f t="shared" si="7"/>
        <v>0.200000000000045</v>
      </c>
      <c r="F31" s="23">
        <f t="shared" si="7"/>
        <v>1</v>
      </c>
      <c r="G31" s="23">
        <f t="shared" si="7"/>
        <v>50</v>
      </c>
      <c r="H31" s="24">
        <f t="shared" si="7"/>
        <v>16.3999999999987</v>
      </c>
      <c r="I31" s="23">
        <f t="shared" si="7"/>
        <v>5</v>
      </c>
      <c r="J31" s="43">
        <f t="shared" si="7"/>
        <v>0</v>
      </c>
      <c r="L31" s="42"/>
      <c r="M31" s="42"/>
      <c r="N31" s="42"/>
      <c r="O31" s="42"/>
    </row>
    <row r="32" ht="16.25" spans="2:15">
      <c r="B32" s="13">
        <v>4</v>
      </c>
      <c r="C32" s="25" t="s">
        <v>18</v>
      </c>
      <c r="D32" s="12">
        <f t="shared" si="7"/>
        <v>0</v>
      </c>
      <c r="E32" s="12">
        <f t="shared" si="7"/>
        <v>0.270000000000039</v>
      </c>
      <c r="F32" s="23">
        <f t="shared" si="7"/>
        <v>2</v>
      </c>
      <c r="G32" s="23">
        <f t="shared" si="7"/>
        <v>100</v>
      </c>
      <c r="H32" s="24">
        <f t="shared" si="7"/>
        <v>0</v>
      </c>
      <c r="I32" s="23">
        <f t="shared" si="7"/>
        <v>0</v>
      </c>
      <c r="J32" s="43">
        <f t="shared" si="7"/>
        <v>0</v>
      </c>
      <c r="L32" s="42"/>
      <c r="M32" s="42"/>
      <c r="N32" s="42"/>
      <c r="O32" s="42"/>
    </row>
    <row r="33" ht="17" spans="2:10">
      <c r="B33" s="15"/>
      <c r="C33" s="16"/>
      <c r="D33" s="17">
        <f>D24-D15</f>
        <v>1.65000000000009</v>
      </c>
      <c r="E33" s="17">
        <f>E24-E15</f>
        <v>2.40000000000009</v>
      </c>
      <c r="F33" s="18">
        <f t="shared" si="7"/>
        <v>17</v>
      </c>
      <c r="G33" s="18">
        <f t="shared" si="7"/>
        <v>950</v>
      </c>
      <c r="H33" s="19">
        <f t="shared" si="7"/>
        <v>35.8899999999994</v>
      </c>
      <c r="I33" s="18">
        <f t="shared" si="7"/>
        <v>32</v>
      </c>
      <c r="J33" s="37">
        <f t="shared" si="7"/>
        <v>20</v>
      </c>
    </row>
    <row r="34" ht="16.25" spans="7:8">
      <c r="G34" s="26"/>
      <c r="H34" s="26"/>
    </row>
    <row r="35" spans="2:11">
      <c r="B35" s="27"/>
      <c r="C35" s="27"/>
      <c r="D35" s="27"/>
      <c r="E35" s="27"/>
      <c r="F35" s="27"/>
      <c r="G35" s="27"/>
      <c r="H35" s="27"/>
      <c r="I35" s="27"/>
      <c r="J35" s="27"/>
      <c r="K35" s="27"/>
    </row>
    <row r="36" spans="2:11">
      <c r="B36" s="27"/>
      <c r="C36" s="27"/>
      <c r="D36" s="27"/>
      <c r="E36" s="27"/>
      <c r="F36" s="27"/>
      <c r="G36" s="27"/>
      <c r="H36" s="27"/>
      <c r="I36" s="27"/>
      <c r="J36" s="27"/>
      <c r="K36" s="27"/>
    </row>
    <row r="37" spans="2:11">
      <c r="B37" s="27"/>
      <c r="C37" s="27"/>
      <c r="D37" s="27"/>
      <c r="E37" s="27"/>
      <c r="F37" s="27"/>
      <c r="G37" s="27"/>
      <c r="H37" s="27"/>
      <c r="I37" s="27"/>
      <c r="J37" s="27"/>
      <c r="K37" s="27"/>
    </row>
    <row r="38" spans="2:11">
      <c r="B38" s="27"/>
      <c r="C38" s="27"/>
      <c r="D38" s="27"/>
      <c r="E38" s="27"/>
      <c r="F38" s="27"/>
      <c r="G38" s="27"/>
      <c r="H38" s="27"/>
      <c r="I38" s="27"/>
      <c r="J38" s="27"/>
      <c r="K38" s="27"/>
    </row>
    <row r="39" spans="2:11">
      <c r="B39" s="27"/>
      <c r="C39" s="27"/>
      <c r="D39" s="27"/>
      <c r="E39" s="27"/>
      <c r="F39" s="27"/>
      <c r="G39" s="27"/>
      <c r="H39" s="27"/>
      <c r="I39" s="27"/>
      <c r="J39" s="27"/>
      <c r="K39" s="27"/>
    </row>
    <row r="40" spans="2:11">
      <c r="B40" s="27"/>
      <c r="C40" s="27"/>
      <c r="D40" s="27"/>
      <c r="E40" s="27"/>
      <c r="F40" s="27"/>
      <c r="G40" s="27"/>
      <c r="H40" s="27"/>
      <c r="I40" s="27"/>
      <c r="J40" s="27"/>
      <c r="K40" s="27"/>
    </row>
    <row r="41" spans="2:11">
      <c r="B41" s="27"/>
      <c r="C41" s="27"/>
      <c r="D41" s="27"/>
      <c r="E41" s="27"/>
      <c r="F41" s="27"/>
      <c r="G41" s="27"/>
      <c r="H41" s="27"/>
      <c r="I41" s="27"/>
      <c r="J41" s="27"/>
      <c r="K41" s="27"/>
    </row>
    <row r="44" ht="18.5" spans="2:11">
      <c r="B44" s="28" t="s">
        <v>157</v>
      </c>
      <c r="C44" s="28"/>
      <c r="D44" s="28"/>
      <c r="E44" s="28"/>
      <c r="F44" s="28"/>
      <c r="G44" s="28"/>
      <c r="H44" s="28"/>
      <c r="I44" s="28"/>
      <c r="J44" s="28"/>
      <c r="K44" s="28"/>
    </row>
    <row r="45" ht="18.5" spans="2:11">
      <c r="B45" s="28"/>
      <c r="C45" s="28"/>
      <c r="D45" s="28"/>
      <c r="E45" s="28"/>
      <c r="F45" s="28"/>
      <c r="G45" s="28"/>
      <c r="H45" s="28"/>
      <c r="I45" s="28"/>
      <c r="J45" s="28"/>
      <c r="K45" s="28"/>
    </row>
    <row r="46" ht="18.9" customHeight="1" spans="2:11">
      <c r="B46" s="28"/>
      <c r="C46" s="1"/>
      <c r="D46" s="28"/>
      <c r="E46" s="29"/>
      <c r="F46" s="29" t="s">
        <v>112</v>
      </c>
      <c r="G46" s="29"/>
      <c r="H46" s="29"/>
      <c r="I46" s="29"/>
      <c r="J46" s="29"/>
      <c r="K46" s="28"/>
    </row>
    <row r="47" ht="18.9" customHeight="1" spans="2:11">
      <c r="B47" s="28"/>
      <c r="C47" s="28" t="s">
        <v>111</v>
      </c>
      <c r="D47" s="28"/>
      <c r="E47" s="29"/>
      <c r="F47" s="29"/>
      <c r="G47" s="29"/>
      <c r="H47" s="29"/>
      <c r="I47" s="29"/>
      <c r="J47" s="29"/>
      <c r="K47" s="28"/>
    </row>
    <row r="48" ht="18.9" customHeight="1" spans="3:10">
      <c r="C48" s="28" t="s">
        <v>144</v>
      </c>
      <c r="E48" s="30" t="s">
        <v>145</v>
      </c>
      <c r="F48" s="30"/>
      <c r="G48" s="31"/>
      <c r="I48" s="44" t="s">
        <v>146</v>
      </c>
      <c r="J48" s="44"/>
    </row>
    <row r="49" spans="3:10">
      <c r="C49" s="1"/>
      <c r="F49" s="32"/>
      <c r="G49" s="33"/>
      <c r="H49" s="33"/>
      <c r="I49" s="33"/>
      <c r="J49" s="33"/>
    </row>
    <row r="50" spans="3:10">
      <c r="C50" s="1"/>
      <c r="F50" s="32"/>
      <c r="G50" s="33"/>
      <c r="H50" s="33"/>
      <c r="I50" s="33"/>
      <c r="J50" s="33"/>
    </row>
    <row r="51" spans="3:10">
      <c r="C51" s="1"/>
      <c r="F51" s="32"/>
      <c r="G51" s="33"/>
      <c r="H51" s="33"/>
      <c r="I51" s="33"/>
      <c r="J51" s="33"/>
    </row>
    <row r="52" ht="18.5" spans="3:10">
      <c r="C52" s="1"/>
      <c r="F52" s="33"/>
      <c r="G52" s="34"/>
      <c r="H52" s="34"/>
      <c r="I52" s="33"/>
      <c r="J52" s="33"/>
    </row>
    <row r="53" spans="3:3">
      <c r="C53" s="1"/>
    </row>
    <row r="54" spans="3:3">
      <c r="C54" s="1"/>
    </row>
    <row r="55" spans="3:10">
      <c r="C55" s="35" t="s">
        <v>120</v>
      </c>
      <c r="D55" s="6"/>
      <c r="E55" s="35" t="s">
        <v>115</v>
      </c>
      <c r="F55" s="35"/>
      <c r="G55" s="6"/>
      <c r="H55" s="6"/>
      <c r="I55" s="6" t="s">
        <v>148</v>
      </c>
      <c r="J55" s="6"/>
    </row>
  </sheetData>
  <mergeCells count="9">
    <mergeCell ref="B5:J5"/>
    <mergeCell ref="B6:J6"/>
    <mergeCell ref="B15:C15"/>
    <mergeCell ref="B24:C24"/>
    <mergeCell ref="B33:C33"/>
    <mergeCell ref="B44:K44"/>
    <mergeCell ref="E48:F48"/>
    <mergeCell ref="E55:F55"/>
    <mergeCell ref="B35:K41"/>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B1:Y55"/>
  <sheetViews>
    <sheetView showGridLines="0" zoomScale="85" zoomScaleNormal="85" workbookViewId="0">
      <selection activeCell="I43" sqref="I43"/>
    </sheetView>
  </sheetViews>
  <sheetFormatPr defaultColWidth="9.10909090909091" defaultRowHeight="15.5"/>
  <cols>
    <col min="1" max="1" width="2.66363636363636" style="1" customWidth="1"/>
    <col min="2" max="2" width="6.10909090909091" style="1" customWidth="1"/>
    <col min="3" max="3" width="38.8909090909091" style="2" customWidth="1"/>
    <col min="4" max="4" width="16.3363636363636" style="1" customWidth="1"/>
    <col min="5" max="6" width="12.1090909090909" style="1" customWidth="1"/>
    <col min="7" max="8" width="14.8909090909091" style="1" customWidth="1"/>
    <col min="9" max="9" width="14.4454545454545" style="1" customWidth="1"/>
    <col min="10" max="10" width="14.6636363636364" style="1" customWidth="1"/>
    <col min="11" max="11" width="2.33636363636364" style="1" customWidth="1"/>
    <col min="12" max="13" width="9.10909090909091" style="1"/>
    <col min="14" max="14" width="13.6636363636364" style="1" customWidth="1"/>
    <col min="15" max="16384" width="9.10909090909091" style="1"/>
  </cols>
  <sheetData>
    <row r="1" spans="2:3">
      <c r="B1" s="3" t="s">
        <v>0</v>
      </c>
      <c r="C1" s="4" t="s">
        <v>1</v>
      </c>
    </row>
    <row r="2" spans="2:3">
      <c r="B2" s="3"/>
      <c r="C2" s="4" t="s">
        <v>2</v>
      </c>
    </row>
    <row r="3" spans="2:3">
      <c r="B3" s="3"/>
      <c r="C3" s="4" t="s">
        <v>133</v>
      </c>
    </row>
    <row r="4" spans="2:3">
      <c r="B4" s="3"/>
      <c r="C4" s="3"/>
    </row>
    <row r="5" ht="18.5" spans="2:10">
      <c r="B5" s="5" t="str">
        <f>CONCATENATE("RESUME LAPORAN ASET UP3 DEMAK PERIODE BULAN ",N17)</f>
        <v>RESUME LAPORAN ASET UP3 DEMAK PERIODE BULAN AGUSTUS</v>
      </c>
      <c r="C5" s="5"/>
      <c r="D5" s="5"/>
      <c r="E5" s="5"/>
      <c r="F5" s="5"/>
      <c r="G5" s="5"/>
      <c r="H5" s="5"/>
      <c r="I5" s="5"/>
      <c r="J5" s="5"/>
    </row>
    <row r="6" ht="18.5" spans="2:10">
      <c r="B6" s="5" t="str">
        <f>CONCATENATE("TAHUN ",O11)</f>
        <v>TAHUN 2024</v>
      </c>
      <c r="C6" s="5"/>
      <c r="D6" s="5"/>
      <c r="E6" s="5"/>
      <c r="F6" s="5"/>
      <c r="G6" s="5"/>
      <c r="H6" s="5"/>
      <c r="I6" s="5"/>
      <c r="J6" s="5"/>
    </row>
    <row r="9" ht="16.25" spans="2:2">
      <c r="B9" s="6" t="str">
        <f>CONCATENATE("Data hasil verifikasi aset bulan ",N16," ",O16)</f>
        <v>Data hasil verifikasi aset bulan JULI 2024</v>
      </c>
    </row>
    <row r="10" ht="32.5" spans="2:15">
      <c r="B10" s="7" t="s">
        <v>6</v>
      </c>
      <c r="C10" s="8" t="s">
        <v>7</v>
      </c>
      <c r="D10" s="9" t="s">
        <v>8</v>
      </c>
      <c r="E10" s="9" t="s">
        <v>9</v>
      </c>
      <c r="F10" s="9" t="s">
        <v>10</v>
      </c>
      <c r="G10" s="9" t="s">
        <v>11</v>
      </c>
      <c r="H10" s="9" t="s">
        <v>12</v>
      </c>
      <c r="I10" s="9" t="s">
        <v>13</v>
      </c>
      <c r="J10" s="36" t="s">
        <v>14</v>
      </c>
      <c r="N10" s="1" t="s">
        <v>134</v>
      </c>
      <c r="O10" s="1">
        <v>2024</v>
      </c>
    </row>
    <row r="11" ht="16.25" spans="2:15">
      <c r="B11" s="10">
        <v>1</v>
      </c>
      <c r="C11" s="11" t="s">
        <v>15</v>
      </c>
      <c r="D11" s="12">
        <v>736.88523</v>
      </c>
      <c r="E11" s="12">
        <v>681.205</v>
      </c>
      <c r="F11" s="23">
        <v>2361</v>
      </c>
      <c r="G11" s="12">
        <v>143295</v>
      </c>
      <c r="H11" s="12">
        <v>6930.09</v>
      </c>
      <c r="I11" s="23">
        <v>12411</v>
      </c>
      <c r="J11" s="23">
        <v>13007</v>
      </c>
      <c r="N11" s="1" t="s">
        <v>135</v>
      </c>
      <c r="O11" s="1">
        <v>2024</v>
      </c>
    </row>
    <row r="12" spans="2:15">
      <c r="B12" s="10">
        <v>2</v>
      </c>
      <c r="C12" s="11" t="s">
        <v>16</v>
      </c>
      <c r="D12" s="12">
        <v>1097.8567</v>
      </c>
      <c r="E12" s="12">
        <v>1050.032</v>
      </c>
      <c r="F12" s="23">
        <v>2131</v>
      </c>
      <c r="G12" s="12">
        <v>108025</v>
      </c>
      <c r="H12" s="12">
        <v>5797.912</v>
      </c>
      <c r="I12" s="23">
        <v>12685</v>
      </c>
      <c r="J12" s="23">
        <v>10287</v>
      </c>
      <c r="N12" s="1" t="s">
        <v>136</v>
      </c>
      <c r="O12" s="1">
        <v>2024</v>
      </c>
    </row>
    <row r="13" spans="2:15">
      <c r="B13" s="10">
        <v>3</v>
      </c>
      <c r="C13" s="11" t="s">
        <v>17</v>
      </c>
      <c r="D13" s="12">
        <v>772.205</v>
      </c>
      <c r="E13" s="12">
        <v>513.2019</v>
      </c>
      <c r="F13" s="23">
        <v>1800</v>
      </c>
      <c r="G13" s="12">
        <v>98800</v>
      </c>
      <c r="H13" s="12">
        <v>5220.615</v>
      </c>
      <c r="I13" s="23">
        <v>10601</v>
      </c>
      <c r="J13" s="23">
        <v>6285</v>
      </c>
      <c r="N13" s="1" t="s">
        <v>137</v>
      </c>
      <c r="O13" s="1">
        <v>2024</v>
      </c>
    </row>
    <row r="14" ht="16.25" spans="2:15">
      <c r="B14" s="13">
        <v>4</v>
      </c>
      <c r="C14" s="14" t="s">
        <v>18</v>
      </c>
      <c r="D14" s="12">
        <v>386.4887</v>
      </c>
      <c r="E14" s="12">
        <v>434.941</v>
      </c>
      <c r="F14" s="23">
        <v>1447</v>
      </c>
      <c r="G14" s="12">
        <v>61540</v>
      </c>
      <c r="H14" s="12">
        <v>5503.052</v>
      </c>
      <c r="I14" s="23">
        <v>8833</v>
      </c>
      <c r="J14" s="23">
        <v>3799</v>
      </c>
      <c r="N14" s="1" t="s">
        <v>138</v>
      </c>
      <c r="O14" s="1">
        <v>2024</v>
      </c>
    </row>
    <row r="15" ht="17" spans="2:15">
      <c r="B15" s="15" t="s">
        <v>19</v>
      </c>
      <c r="C15" s="16"/>
      <c r="D15" s="17">
        <f>SUM(D11:D14)</f>
        <v>2993.43563</v>
      </c>
      <c r="E15" s="17">
        <f t="shared" ref="E15:J15" si="0">SUM(E11:E14)</f>
        <v>2679.3799</v>
      </c>
      <c r="F15" s="18">
        <f t="shared" si="0"/>
        <v>7739</v>
      </c>
      <c r="G15" s="18">
        <f t="shared" si="0"/>
        <v>411660</v>
      </c>
      <c r="H15" s="19">
        <f t="shared" si="0"/>
        <v>23451.669</v>
      </c>
      <c r="I15" s="18">
        <f t="shared" si="0"/>
        <v>44530</v>
      </c>
      <c r="J15" s="37">
        <f t="shared" si="0"/>
        <v>33378</v>
      </c>
      <c r="N15" s="1" t="s">
        <v>139</v>
      </c>
      <c r="O15" s="1">
        <v>2024</v>
      </c>
    </row>
    <row r="16" ht="16.25" spans="14:15">
      <c r="N16" s="1" t="s">
        <v>140</v>
      </c>
      <c r="O16" s="1">
        <v>2024</v>
      </c>
    </row>
    <row r="17" spans="14:15">
      <c r="N17" s="1" t="s">
        <v>141</v>
      </c>
      <c r="O17" s="1">
        <v>2024</v>
      </c>
    </row>
    <row r="18" ht="16.25" spans="2:2">
      <c r="B18" s="6" t="str">
        <f>CONCATENATE("Data hasil verifikasi aset bulan ",N17," ",O15)</f>
        <v>Data hasil verifikasi aset bulan AGUSTUS 2024</v>
      </c>
    </row>
    <row r="19" ht="36" customHeight="1" spans="2:10">
      <c r="B19" s="7" t="s">
        <v>6</v>
      </c>
      <c r="C19" s="8" t="s">
        <v>7</v>
      </c>
      <c r="D19" s="9" t="s">
        <v>8</v>
      </c>
      <c r="E19" s="9" t="s">
        <v>9</v>
      </c>
      <c r="F19" s="9" t="s">
        <v>10</v>
      </c>
      <c r="G19" s="9" t="s">
        <v>11</v>
      </c>
      <c r="H19" s="9" t="s">
        <v>12</v>
      </c>
      <c r="I19" s="9" t="s">
        <v>13</v>
      </c>
      <c r="J19" s="36" t="s">
        <v>14</v>
      </c>
    </row>
    <row r="20" ht="16.25" spans="2:25">
      <c r="B20" s="10">
        <v>1</v>
      </c>
      <c r="C20" s="11" t="s">
        <v>15</v>
      </c>
      <c r="D20" s="12">
        <f>N20</f>
        <v>737.03523</v>
      </c>
      <c r="E20" s="12">
        <f>O20</f>
        <v>681.748</v>
      </c>
      <c r="F20" s="12">
        <f t="shared" ref="F20:J20" si="1">P20</f>
        <v>2393</v>
      </c>
      <c r="G20" s="12">
        <f t="shared" si="1"/>
        <v>145280</v>
      </c>
      <c r="H20" s="12">
        <f>V20</f>
        <v>6944.39</v>
      </c>
      <c r="I20" s="12">
        <f t="shared" si="1"/>
        <v>12415</v>
      </c>
      <c r="J20" s="12">
        <f t="shared" si="1"/>
        <v>13017</v>
      </c>
      <c r="L20" s="26"/>
      <c r="M20" s="26"/>
      <c r="N20" s="1">
        <v>737.03523</v>
      </c>
      <c r="O20" s="1">
        <v>681.748</v>
      </c>
      <c r="P20" s="1">
        <v>2393</v>
      </c>
      <c r="Q20" s="1">
        <v>145280</v>
      </c>
      <c r="S20" s="1">
        <v>12415</v>
      </c>
      <c r="T20" s="1">
        <v>13017</v>
      </c>
      <c r="V20" s="1">
        <v>6944.39</v>
      </c>
      <c r="W20" s="1">
        <v>5811.132</v>
      </c>
      <c r="X20" s="1">
        <v>5237.695</v>
      </c>
      <c r="Y20" s="1">
        <v>5517.212</v>
      </c>
    </row>
    <row r="21" spans="2:20">
      <c r="B21" s="10">
        <v>2</v>
      </c>
      <c r="C21" s="20" t="s">
        <v>16</v>
      </c>
      <c r="D21" s="12">
        <f>N22</f>
        <v>1097.8567</v>
      </c>
      <c r="E21" s="12">
        <f>O22</f>
        <v>1050.197</v>
      </c>
      <c r="F21" s="12">
        <f t="shared" ref="F21:J21" si="2">P22</f>
        <v>2132</v>
      </c>
      <c r="G21" s="12">
        <f t="shared" si="2"/>
        <v>108075</v>
      </c>
      <c r="H21" s="12">
        <f>W20</f>
        <v>5811.132</v>
      </c>
      <c r="I21" s="12">
        <f t="shared" si="2"/>
        <v>12685</v>
      </c>
      <c r="J21" s="12">
        <f t="shared" si="2"/>
        <v>10287</v>
      </c>
      <c r="L21" s="26"/>
      <c r="M21" s="39"/>
      <c r="N21" s="1">
        <v>772.505</v>
      </c>
      <c r="O21" s="1">
        <v>514.1019</v>
      </c>
      <c r="P21" s="1">
        <v>1801</v>
      </c>
      <c r="Q21" s="1">
        <v>98850</v>
      </c>
      <c r="S21" s="1">
        <v>10605</v>
      </c>
      <c r="T21" s="1">
        <v>6300</v>
      </c>
    </row>
    <row r="22" spans="2:20">
      <c r="B22" s="10">
        <v>3</v>
      </c>
      <c r="C22" s="11" t="s">
        <v>17</v>
      </c>
      <c r="D22" s="12">
        <f>N21</f>
        <v>772.505</v>
      </c>
      <c r="E22" s="12">
        <f>O21</f>
        <v>514.1019</v>
      </c>
      <c r="F22" s="12">
        <f t="shared" ref="F22:J22" si="3">P21</f>
        <v>1801</v>
      </c>
      <c r="G22" s="12">
        <f t="shared" si="3"/>
        <v>98850</v>
      </c>
      <c r="H22" s="12">
        <f>X20</f>
        <v>5237.695</v>
      </c>
      <c r="I22" s="12">
        <f t="shared" si="3"/>
        <v>10605</v>
      </c>
      <c r="J22" s="12">
        <f t="shared" si="3"/>
        <v>6300</v>
      </c>
      <c r="L22" s="26"/>
      <c r="M22" s="26"/>
      <c r="N22" s="1">
        <v>1097.8567</v>
      </c>
      <c r="O22" s="1">
        <v>1050.197</v>
      </c>
      <c r="P22" s="1">
        <v>2132</v>
      </c>
      <c r="Q22" s="1">
        <v>108075</v>
      </c>
      <c r="S22" s="1">
        <v>12685</v>
      </c>
      <c r="T22" s="1">
        <v>10287</v>
      </c>
    </row>
    <row r="23" ht="16.25" spans="2:20">
      <c r="B23" s="13">
        <v>4</v>
      </c>
      <c r="C23" s="14" t="s">
        <v>18</v>
      </c>
      <c r="D23" s="21">
        <f>N23</f>
        <v>386.4887</v>
      </c>
      <c r="E23" s="21">
        <f t="shared" ref="E23:J23" si="4">O23</f>
        <v>434.941</v>
      </c>
      <c r="F23" s="21">
        <f t="shared" si="4"/>
        <v>1451</v>
      </c>
      <c r="G23" s="21">
        <f t="shared" si="4"/>
        <v>61640</v>
      </c>
      <c r="H23" s="21">
        <f>Y20</f>
        <v>5517.212</v>
      </c>
      <c r="I23" s="21">
        <f t="shared" si="4"/>
        <v>8834</v>
      </c>
      <c r="J23" s="21">
        <f t="shared" si="4"/>
        <v>3801</v>
      </c>
      <c r="L23" s="26"/>
      <c r="M23" s="26"/>
      <c r="N23" s="1">
        <v>386.4887</v>
      </c>
      <c r="O23" s="1">
        <v>434.941</v>
      </c>
      <c r="P23" s="1">
        <v>1451</v>
      </c>
      <c r="Q23" s="1">
        <v>61640</v>
      </c>
      <c r="S23" s="1">
        <v>8834</v>
      </c>
      <c r="T23" s="1">
        <v>3801</v>
      </c>
    </row>
    <row r="24" ht="17" spans="2:13">
      <c r="B24" s="15" t="s">
        <v>19</v>
      </c>
      <c r="C24" s="16"/>
      <c r="D24" s="17">
        <f>SUM(D20:D23)</f>
        <v>2993.88563</v>
      </c>
      <c r="E24" s="17">
        <f t="shared" ref="E24:J24" si="5">SUM(E20:E23)</f>
        <v>2680.9879</v>
      </c>
      <c r="F24" s="18">
        <f t="shared" si="5"/>
        <v>7777</v>
      </c>
      <c r="G24" s="18">
        <f t="shared" si="5"/>
        <v>413845</v>
      </c>
      <c r="H24" s="17">
        <f t="shared" si="5"/>
        <v>23510.429</v>
      </c>
      <c r="I24" s="18">
        <f t="shared" si="5"/>
        <v>44539</v>
      </c>
      <c r="J24" s="37">
        <f t="shared" si="5"/>
        <v>33405</v>
      </c>
      <c r="L24" s="26"/>
      <c r="M24" s="26"/>
    </row>
    <row r="27" ht="16.25" spans="2:2">
      <c r="B27" s="6" t="str">
        <f>CONCATENATE("Perubahan Aset Periode ",N16," ",O16," - ",N17," ",O17)</f>
        <v>Perubahan Aset Periode JULI 2024 - AGUSTUS 2024</v>
      </c>
    </row>
    <row r="28" ht="32.5" spans="2:10">
      <c r="B28" s="7" t="s">
        <v>6</v>
      </c>
      <c r="C28" s="8" t="s">
        <v>7</v>
      </c>
      <c r="D28" s="9" t="s">
        <v>8</v>
      </c>
      <c r="E28" s="9" t="s">
        <v>9</v>
      </c>
      <c r="F28" s="9" t="s">
        <v>10</v>
      </c>
      <c r="G28" s="9" t="s">
        <v>11</v>
      </c>
      <c r="H28" s="9" t="s">
        <v>12</v>
      </c>
      <c r="I28" s="9" t="s">
        <v>13</v>
      </c>
      <c r="J28" s="36" t="s">
        <v>14</v>
      </c>
    </row>
    <row r="29" ht="16.25" spans="2:15">
      <c r="B29" s="10">
        <f t="shared" ref="B29:C31" si="6">B11</f>
        <v>1</v>
      </c>
      <c r="C29" s="22" t="str">
        <f t="shared" si="6"/>
        <v>ULP Demak</v>
      </c>
      <c r="D29" s="12">
        <f>D20-D11</f>
        <v>0.150000000000091</v>
      </c>
      <c r="E29" s="12">
        <f t="shared" ref="D29:J33" si="7">E20-E11</f>
        <v>0.543000000000006</v>
      </c>
      <c r="F29" s="23">
        <f t="shared" si="7"/>
        <v>32</v>
      </c>
      <c r="G29" s="23">
        <f t="shared" si="7"/>
        <v>1985</v>
      </c>
      <c r="H29" s="24">
        <f t="shared" si="7"/>
        <v>14.3000000000002</v>
      </c>
      <c r="I29" s="23">
        <f t="shared" si="7"/>
        <v>4</v>
      </c>
      <c r="J29" s="41">
        <f t="shared" si="7"/>
        <v>10</v>
      </c>
      <c r="L29" s="42"/>
      <c r="M29" s="42"/>
      <c r="N29" s="42"/>
      <c r="O29" s="42"/>
    </row>
    <row r="30" spans="2:15">
      <c r="B30" s="10">
        <f t="shared" si="6"/>
        <v>2</v>
      </c>
      <c r="C30" s="11" t="s">
        <v>16</v>
      </c>
      <c r="D30" s="12">
        <f t="shared" si="7"/>
        <v>0</v>
      </c>
      <c r="E30" s="12">
        <f t="shared" si="7"/>
        <v>0.164999999999964</v>
      </c>
      <c r="F30" s="23">
        <f t="shared" si="7"/>
        <v>1</v>
      </c>
      <c r="G30" s="23">
        <f t="shared" si="7"/>
        <v>50</v>
      </c>
      <c r="H30" s="24">
        <f t="shared" si="7"/>
        <v>13.2200000000003</v>
      </c>
      <c r="I30" s="23">
        <f t="shared" si="7"/>
        <v>0</v>
      </c>
      <c r="J30" s="43">
        <f t="shared" si="7"/>
        <v>0</v>
      </c>
      <c r="L30" s="42"/>
      <c r="M30" s="42"/>
      <c r="N30" s="42"/>
      <c r="O30" s="42"/>
    </row>
    <row r="31" spans="2:15">
      <c r="B31" s="10">
        <f t="shared" si="6"/>
        <v>3</v>
      </c>
      <c r="C31" s="11" t="s">
        <v>17</v>
      </c>
      <c r="D31" s="12">
        <f t="shared" si="7"/>
        <v>0.299999999999955</v>
      </c>
      <c r="E31" s="12">
        <f t="shared" si="7"/>
        <v>0.899999999999977</v>
      </c>
      <c r="F31" s="23">
        <f t="shared" si="7"/>
        <v>1</v>
      </c>
      <c r="G31" s="23">
        <f t="shared" si="7"/>
        <v>50</v>
      </c>
      <c r="H31" s="24">
        <f t="shared" si="7"/>
        <v>17.0800000000008</v>
      </c>
      <c r="I31" s="23">
        <f t="shared" si="7"/>
        <v>4</v>
      </c>
      <c r="J31" s="43">
        <f t="shared" si="7"/>
        <v>15</v>
      </c>
      <c r="L31" s="42"/>
      <c r="M31" s="42"/>
      <c r="N31" s="42"/>
      <c r="O31" s="42"/>
    </row>
    <row r="32" ht="16.25" spans="2:15">
      <c r="B32" s="13">
        <v>4</v>
      </c>
      <c r="C32" s="25" t="s">
        <v>18</v>
      </c>
      <c r="D32" s="12">
        <f t="shared" si="7"/>
        <v>0</v>
      </c>
      <c r="E32" s="12">
        <f t="shared" si="7"/>
        <v>0</v>
      </c>
      <c r="F32" s="23">
        <f t="shared" si="7"/>
        <v>4</v>
      </c>
      <c r="G32" s="23">
        <f t="shared" si="7"/>
        <v>100</v>
      </c>
      <c r="H32" s="24">
        <f t="shared" si="7"/>
        <v>14.159999999998</v>
      </c>
      <c r="I32" s="23">
        <f t="shared" si="7"/>
        <v>1</v>
      </c>
      <c r="J32" s="43">
        <f t="shared" si="7"/>
        <v>2</v>
      </c>
      <c r="L32" s="42"/>
      <c r="M32" s="42"/>
      <c r="N32" s="42"/>
      <c r="O32" s="42"/>
    </row>
    <row r="33" ht="17" spans="2:10">
      <c r="B33" s="15"/>
      <c r="C33" s="16"/>
      <c r="D33" s="17">
        <f>D24-D15</f>
        <v>0.449999999999818</v>
      </c>
      <c r="E33" s="17">
        <f>E24-E15</f>
        <v>1.60800000000017</v>
      </c>
      <c r="F33" s="18">
        <f t="shared" si="7"/>
        <v>38</v>
      </c>
      <c r="G33" s="18">
        <f t="shared" si="7"/>
        <v>2185</v>
      </c>
      <c r="H33" s="19">
        <f t="shared" si="7"/>
        <v>58.7599999999984</v>
      </c>
      <c r="I33" s="18">
        <f t="shared" si="7"/>
        <v>9</v>
      </c>
      <c r="J33" s="37">
        <f t="shared" si="7"/>
        <v>27</v>
      </c>
    </row>
    <row r="34" ht="16.25" spans="7:8">
      <c r="G34" s="26"/>
      <c r="H34" s="26"/>
    </row>
    <row r="35" spans="2:11">
      <c r="B35" s="27"/>
      <c r="C35" s="27"/>
      <c r="D35" s="27"/>
      <c r="E35" s="27"/>
      <c r="F35" s="27"/>
      <c r="G35" s="27"/>
      <c r="H35" s="27"/>
      <c r="I35" s="27"/>
      <c r="J35" s="27"/>
      <c r="K35" s="27"/>
    </row>
    <row r="36" spans="2:11">
      <c r="B36" s="27"/>
      <c r="C36" s="27"/>
      <c r="D36" s="27"/>
      <c r="E36" s="27"/>
      <c r="F36" s="27"/>
      <c r="G36" s="27"/>
      <c r="H36" s="27"/>
      <c r="I36" s="27"/>
      <c r="J36" s="27"/>
      <c r="K36" s="27"/>
    </row>
    <row r="37" spans="2:11">
      <c r="B37" s="27"/>
      <c r="C37" s="27"/>
      <c r="D37" s="27"/>
      <c r="E37" s="27"/>
      <c r="F37" s="27"/>
      <c r="G37" s="27"/>
      <c r="H37" s="27"/>
      <c r="I37" s="27"/>
      <c r="J37" s="27"/>
      <c r="K37" s="27"/>
    </row>
    <row r="38" spans="2:11">
      <c r="B38" s="27"/>
      <c r="C38" s="27"/>
      <c r="D38" s="27"/>
      <c r="E38" s="27"/>
      <c r="F38" s="27"/>
      <c r="G38" s="27"/>
      <c r="H38" s="27"/>
      <c r="I38" s="27"/>
      <c r="J38" s="27"/>
      <c r="K38" s="27"/>
    </row>
    <row r="39" spans="2:11">
      <c r="B39" s="27"/>
      <c r="C39" s="27"/>
      <c r="D39" s="27"/>
      <c r="E39" s="27"/>
      <c r="F39" s="27"/>
      <c r="G39" s="27"/>
      <c r="H39" s="27"/>
      <c r="I39" s="27"/>
      <c r="J39" s="27"/>
      <c r="K39" s="27"/>
    </row>
    <row r="40" spans="2:11">
      <c r="B40" s="27"/>
      <c r="C40" s="27"/>
      <c r="D40" s="27"/>
      <c r="E40" s="27"/>
      <c r="F40" s="27"/>
      <c r="G40" s="27"/>
      <c r="H40" s="27"/>
      <c r="I40" s="27"/>
      <c r="J40" s="27"/>
      <c r="K40" s="27"/>
    </row>
    <row r="41" spans="2:11">
      <c r="B41" s="27"/>
      <c r="C41" s="27"/>
      <c r="D41" s="27"/>
      <c r="E41" s="27"/>
      <c r="F41" s="27"/>
      <c r="G41" s="27"/>
      <c r="H41" s="27"/>
      <c r="I41" s="27"/>
      <c r="J41" s="27"/>
      <c r="K41" s="27"/>
    </row>
    <row r="44" ht="18.5" spans="2:11">
      <c r="B44" s="28" t="s">
        <v>158</v>
      </c>
      <c r="C44" s="28"/>
      <c r="D44" s="28"/>
      <c r="E44" s="28"/>
      <c r="F44" s="28"/>
      <c r="G44" s="28"/>
      <c r="H44" s="28"/>
      <c r="I44" s="28"/>
      <c r="J44" s="28"/>
      <c r="K44" s="28"/>
    </row>
    <row r="45" ht="18.5" spans="2:11">
      <c r="B45" s="28"/>
      <c r="C45" s="28"/>
      <c r="D45" s="28"/>
      <c r="E45" s="28"/>
      <c r="F45" s="28"/>
      <c r="G45" s="28"/>
      <c r="H45" s="28"/>
      <c r="I45" s="28"/>
      <c r="J45" s="28"/>
      <c r="K45" s="28"/>
    </row>
    <row r="46" ht="18.9" customHeight="1" spans="2:11">
      <c r="B46" s="28"/>
      <c r="C46" s="1"/>
      <c r="D46" s="28"/>
      <c r="E46" s="29"/>
      <c r="F46" s="29" t="s">
        <v>112</v>
      </c>
      <c r="G46" s="29"/>
      <c r="H46" s="29"/>
      <c r="I46" s="29"/>
      <c r="J46" s="29"/>
      <c r="K46" s="28"/>
    </row>
    <row r="47" ht="18.9" customHeight="1" spans="2:11">
      <c r="B47" s="28"/>
      <c r="C47" s="28" t="s">
        <v>111</v>
      </c>
      <c r="D47" s="28"/>
      <c r="E47" s="29"/>
      <c r="F47" s="29"/>
      <c r="G47" s="29"/>
      <c r="H47" s="29"/>
      <c r="I47" s="29"/>
      <c r="J47" s="29"/>
      <c r="K47" s="28"/>
    </row>
    <row r="48" ht="18.9" customHeight="1" spans="3:10">
      <c r="C48" s="28" t="s">
        <v>144</v>
      </c>
      <c r="E48" s="30" t="s">
        <v>145</v>
      </c>
      <c r="F48" s="30"/>
      <c r="G48" s="31"/>
      <c r="I48" s="44" t="s">
        <v>146</v>
      </c>
      <c r="J48" s="44"/>
    </row>
    <row r="49" spans="3:10">
      <c r="C49" s="1"/>
      <c r="F49" s="32"/>
      <c r="G49" s="33"/>
      <c r="H49" s="33"/>
      <c r="I49" s="33"/>
      <c r="J49" s="33"/>
    </row>
    <row r="50" spans="3:10">
      <c r="C50" s="1"/>
      <c r="F50" s="32"/>
      <c r="G50" s="33"/>
      <c r="H50" s="33"/>
      <c r="I50" s="33"/>
      <c r="J50" s="33"/>
    </row>
    <row r="51" spans="3:10">
      <c r="C51" s="1"/>
      <c r="F51" s="32"/>
      <c r="G51" s="33"/>
      <c r="H51" s="33"/>
      <c r="I51" s="33"/>
      <c r="J51" s="33"/>
    </row>
    <row r="52" ht="18.5" spans="3:10">
      <c r="C52" s="1"/>
      <c r="F52" s="33"/>
      <c r="G52" s="34"/>
      <c r="H52" s="34"/>
      <c r="I52" s="33"/>
      <c r="J52" s="33"/>
    </row>
    <row r="53" spans="3:3">
      <c r="C53" s="1"/>
    </row>
    <row r="54" spans="3:3">
      <c r="C54" s="1"/>
    </row>
    <row r="55" spans="3:10">
      <c r="C55" s="35" t="s">
        <v>120</v>
      </c>
      <c r="D55" s="6"/>
      <c r="E55" s="35" t="s">
        <v>147</v>
      </c>
      <c r="F55" s="35"/>
      <c r="G55" s="6"/>
      <c r="H55" s="6"/>
      <c r="I55" s="6" t="s">
        <v>148</v>
      </c>
      <c r="J55" s="6"/>
    </row>
  </sheetData>
  <mergeCells count="9">
    <mergeCell ref="B5:J5"/>
    <mergeCell ref="B6:J6"/>
    <mergeCell ref="B15:C15"/>
    <mergeCell ref="B24:C24"/>
    <mergeCell ref="B33:C33"/>
    <mergeCell ref="B44:K44"/>
    <mergeCell ref="E48:F48"/>
    <mergeCell ref="E55:F55"/>
    <mergeCell ref="B35:K41"/>
  </mergeCells>
  <printOptions horizontalCentered="1"/>
  <pageMargins left="0.5" right="0.5" top="0.5" bottom="0.5" header="0.3" footer="0.3"/>
  <pageSetup paperSize="9" scale="62" orientation="portrait"/>
  <headerFooter alignWithMargins="0"/>
  <ignoredErrors>
    <ignoredError sqref="H20:H23" formula="1"/>
  </ignoredErrors>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pageSetUpPr fitToPage="1"/>
  </sheetPr>
  <dimension ref="C1:O54"/>
  <sheetViews>
    <sheetView showGridLines="0" view="pageBreakPreview" zoomScale="130" zoomScaleNormal="85" topLeftCell="A16"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34</v>
      </c>
      <c r="D5" s="5"/>
      <c r="E5" s="5"/>
      <c r="F5" s="5"/>
      <c r="G5" s="5"/>
      <c r="H5" s="5"/>
      <c r="I5" s="5"/>
      <c r="J5" s="5"/>
      <c r="K5" s="5"/>
    </row>
    <row r="6" ht="18.5" spans="3:11">
      <c r="C6" s="5" t="s">
        <v>4</v>
      </c>
      <c r="D6" s="5"/>
      <c r="E6" s="5"/>
      <c r="F6" s="5"/>
      <c r="G6" s="5"/>
      <c r="H6" s="5"/>
      <c r="I6" s="5"/>
      <c r="J6" s="5"/>
      <c r="K6" s="5"/>
    </row>
    <row r="9" ht="16.25" spans="3:3">
      <c r="C9" s="6" t="s">
        <v>30</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681.57623</v>
      </c>
      <c r="F11" s="45">
        <v>642.746</v>
      </c>
      <c r="G11" s="23">
        <v>1843</v>
      </c>
      <c r="H11" s="23">
        <v>106570</v>
      </c>
      <c r="I11" s="12">
        <v>6380.244</v>
      </c>
      <c r="J11" s="23">
        <v>11522</v>
      </c>
      <c r="K11" s="43">
        <v>12504</v>
      </c>
    </row>
    <row r="12" spans="3:11">
      <c r="C12" s="10">
        <v>2</v>
      </c>
      <c r="D12" s="11" t="s">
        <v>16</v>
      </c>
      <c r="E12" s="12">
        <v>1068.7807</v>
      </c>
      <c r="F12" s="46">
        <v>1019.021</v>
      </c>
      <c r="G12" s="23">
        <v>1991</v>
      </c>
      <c r="H12" s="23">
        <v>94305</v>
      </c>
      <c r="I12" s="12">
        <v>5376.026</v>
      </c>
      <c r="J12" s="23">
        <v>12381</v>
      </c>
      <c r="K12" s="43">
        <v>10016</v>
      </c>
    </row>
    <row r="13" spans="3:11">
      <c r="C13" s="10">
        <v>3</v>
      </c>
      <c r="D13" s="11" t="s">
        <v>17</v>
      </c>
      <c r="E13" s="12">
        <v>728.942</v>
      </c>
      <c r="F13" s="46">
        <v>492.3569</v>
      </c>
      <c r="G13" s="23">
        <v>1679</v>
      </c>
      <c r="H13" s="23">
        <v>86105</v>
      </c>
      <c r="I13" s="12">
        <v>4716.68</v>
      </c>
      <c r="J13" s="23">
        <v>9991</v>
      </c>
      <c r="K13" s="43">
        <v>6000</v>
      </c>
    </row>
    <row r="14" ht="16.25" spans="3:11">
      <c r="C14" s="55">
        <v>4</v>
      </c>
      <c r="D14" s="56" t="s">
        <v>18</v>
      </c>
      <c r="E14" s="12">
        <v>372.8887</v>
      </c>
      <c r="F14" s="47">
        <v>421.601375</v>
      </c>
      <c r="G14" s="23">
        <v>1315</v>
      </c>
      <c r="H14" s="23">
        <v>52585</v>
      </c>
      <c r="I14" s="12">
        <v>5205.147</v>
      </c>
      <c r="J14" s="23">
        <v>8641</v>
      </c>
      <c r="K14" s="43">
        <v>3679</v>
      </c>
    </row>
    <row r="15" ht="17" spans="3:11">
      <c r="C15" s="15" t="s">
        <v>19</v>
      </c>
      <c r="D15" s="16"/>
      <c r="E15" s="54">
        <f>SUM(E11:E14)</f>
        <v>2852.18763</v>
      </c>
      <c r="F15" s="54">
        <f t="shared" ref="F15:J15" si="0">SUM(F11:F14)</f>
        <v>2575.725275</v>
      </c>
      <c r="G15" s="18">
        <f t="shared" si="0"/>
        <v>6828</v>
      </c>
      <c r="H15" s="18">
        <f t="shared" si="0"/>
        <v>339565</v>
      </c>
      <c r="I15" s="54">
        <f t="shared" si="0"/>
        <v>21678.097</v>
      </c>
      <c r="J15" s="18">
        <f t="shared" si="0"/>
        <v>42535</v>
      </c>
      <c r="K15" s="37">
        <f t="shared" ref="K15" si="1">SUM(K11:K14)</f>
        <v>32199</v>
      </c>
    </row>
    <row r="18" ht="16.25" spans="3:3">
      <c r="C18" s="6" t="s">
        <v>35</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681.82623</v>
      </c>
      <c r="F20" s="45">
        <v>642.746</v>
      </c>
      <c r="G20" s="23">
        <v>1846</v>
      </c>
      <c r="H20" s="23">
        <v>106990</v>
      </c>
      <c r="I20" s="49">
        <v>6388.194</v>
      </c>
      <c r="J20" s="23">
        <v>11530</v>
      </c>
      <c r="K20" s="43">
        <v>12504</v>
      </c>
    </row>
    <row r="21" spans="3:11">
      <c r="C21" s="10">
        <v>2</v>
      </c>
      <c r="D21" s="11" t="s">
        <v>16</v>
      </c>
      <c r="E21" s="12">
        <v>1068.7807</v>
      </c>
      <c r="F21" s="46">
        <v>1019.021</v>
      </c>
      <c r="G21" s="23">
        <v>1991</v>
      </c>
      <c r="H21" s="23">
        <v>94305</v>
      </c>
      <c r="I21" s="51">
        <v>5380.926</v>
      </c>
      <c r="J21" s="23">
        <v>12381</v>
      </c>
      <c r="K21" s="43">
        <v>10016</v>
      </c>
    </row>
    <row r="22" spans="3:11">
      <c r="C22" s="10">
        <v>3</v>
      </c>
      <c r="D22" s="11" t="s">
        <v>17</v>
      </c>
      <c r="E22" s="12">
        <v>728.942</v>
      </c>
      <c r="F22" s="46">
        <v>492.5569</v>
      </c>
      <c r="G22" s="23">
        <v>1679</v>
      </c>
      <c r="H22" s="23">
        <v>86105</v>
      </c>
      <c r="I22" s="49">
        <v>4723.56</v>
      </c>
      <c r="J22" s="23">
        <v>9992</v>
      </c>
      <c r="K22" s="43">
        <v>6000</v>
      </c>
    </row>
    <row r="23" ht="16.25" spans="3:11">
      <c r="C23" s="55">
        <v>4</v>
      </c>
      <c r="D23" s="56" t="s">
        <v>18</v>
      </c>
      <c r="E23" s="12">
        <v>372.8887</v>
      </c>
      <c r="F23" s="47">
        <v>421.651375</v>
      </c>
      <c r="G23" s="23">
        <v>1316</v>
      </c>
      <c r="H23" s="23">
        <v>52635</v>
      </c>
      <c r="I23" s="49">
        <v>5214.847</v>
      </c>
      <c r="J23" s="23">
        <v>8641</v>
      </c>
      <c r="K23" s="43">
        <v>3679</v>
      </c>
    </row>
    <row r="24" ht="17" spans="3:11">
      <c r="C24" s="15" t="s">
        <v>19</v>
      </c>
      <c r="D24" s="16"/>
      <c r="E24" s="54">
        <f>SUM(E20:E23)</f>
        <v>2852.43763</v>
      </c>
      <c r="F24" s="54">
        <f t="shared" ref="F24:K24" si="2">SUM(F20:F23)</f>
        <v>2575.975275</v>
      </c>
      <c r="G24" s="18">
        <f t="shared" si="2"/>
        <v>6832</v>
      </c>
      <c r="H24" s="18">
        <f t="shared" si="2"/>
        <v>340035</v>
      </c>
      <c r="I24" s="54">
        <f t="shared" si="2"/>
        <v>21707.527</v>
      </c>
      <c r="J24" s="18">
        <f t="shared" si="2"/>
        <v>42544</v>
      </c>
      <c r="K24" s="37">
        <f t="shared" si="2"/>
        <v>32199</v>
      </c>
    </row>
    <row r="27" ht="16.25" spans="3:3">
      <c r="C27" s="6" t="s">
        <v>36</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12">
        <f t="shared" ref="E29:K33" si="4">E20-E11</f>
        <v>0.25</v>
      </c>
      <c r="F29" s="12">
        <f t="shared" si="4"/>
        <v>0</v>
      </c>
      <c r="G29" s="23">
        <f t="shared" si="4"/>
        <v>3</v>
      </c>
      <c r="H29" s="23">
        <f t="shared" si="4"/>
        <v>420</v>
      </c>
      <c r="I29" s="24">
        <f t="shared" si="4"/>
        <v>7.95000000000073</v>
      </c>
      <c r="J29" s="23">
        <f t="shared" si="4"/>
        <v>8</v>
      </c>
      <c r="K29" s="57">
        <f t="shared" si="4"/>
        <v>0</v>
      </c>
      <c r="M29" s="42"/>
      <c r="N29" s="42"/>
      <c r="O29" s="42"/>
    </row>
    <row r="30" spans="3:15">
      <c r="C30" s="10">
        <f t="shared" si="3"/>
        <v>2</v>
      </c>
      <c r="D30" s="11" t="s">
        <v>16</v>
      </c>
      <c r="E30" s="12">
        <f t="shared" si="4"/>
        <v>0</v>
      </c>
      <c r="F30" s="12">
        <f t="shared" si="4"/>
        <v>0</v>
      </c>
      <c r="G30" s="23">
        <f t="shared" si="4"/>
        <v>0</v>
      </c>
      <c r="H30" s="23">
        <f t="shared" si="4"/>
        <v>0</v>
      </c>
      <c r="I30" s="24">
        <f t="shared" si="4"/>
        <v>4.89999999999873</v>
      </c>
      <c r="J30" s="23">
        <f t="shared" si="4"/>
        <v>0</v>
      </c>
      <c r="K30" s="58">
        <f t="shared" si="4"/>
        <v>0</v>
      </c>
      <c r="L30" s="59"/>
      <c r="M30" s="42"/>
      <c r="N30" s="42"/>
      <c r="O30" s="42"/>
    </row>
    <row r="31" spans="3:15">
      <c r="C31" s="10">
        <f t="shared" si="3"/>
        <v>3</v>
      </c>
      <c r="D31" s="11" t="s">
        <v>17</v>
      </c>
      <c r="E31" s="12">
        <f t="shared" si="4"/>
        <v>0</v>
      </c>
      <c r="F31" s="12">
        <f t="shared" si="4"/>
        <v>0.199999999999989</v>
      </c>
      <c r="G31" s="23">
        <f t="shared" si="4"/>
        <v>0</v>
      </c>
      <c r="H31" s="23">
        <f t="shared" si="4"/>
        <v>0</v>
      </c>
      <c r="I31" s="24">
        <f t="shared" si="4"/>
        <v>6.88000000000011</v>
      </c>
      <c r="J31" s="23">
        <f t="shared" si="4"/>
        <v>1</v>
      </c>
      <c r="K31" s="60">
        <f t="shared" si="4"/>
        <v>0</v>
      </c>
      <c r="M31" s="42"/>
      <c r="N31" s="42"/>
      <c r="O31" s="42"/>
    </row>
    <row r="32" ht="16.25" spans="3:15">
      <c r="C32" s="62">
        <v>4</v>
      </c>
      <c r="D32" s="25" t="s">
        <v>18</v>
      </c>
      <c r="E32" s="12">
        <f t="shared" si="4"/>
        <v>0</v>
      </c>
      <c r="F32" s="12">
        <f t="shared" si="4"/>
        <v>0.0500000000000682</v>
      </c>
      <c r="G32" s="23">
        <f t="shared" si="4"/>
        <v>1</v>
      </c>
      <c r="H32" s="23">
        <f t="shared" si="4"/>
        <v>50</v>
      </c>
      <c r="I32" s="24">
        <f t="shared" si="4"/>
        <v>9.69999999999982</v>
      </c>
      <c r="J32" s="23">
        <f t="shared" si="4"/>
        <v>0</v>
      </c>
      <c r="K32" s="58">
        <f t="shared" si="4"/>
        <v>0</v>
      </c>
      <c r="L32" s="59"/>
      <c r="M32" s="42"/>
      <c r="N32" s="42"/>
      <c r="O32" s="42"/>
    </row>
    <row r="33" ht="17" spans="3:12">
      <c r="C33" s="15"/>
      <c r="D33" s="16"/>
      <c r="E33" s="17">
        <f t="shared" si="4"/>
        <v>0.25</v>
      </c>
      <c r="F33" s="17">
        <f t="shared" si="4"/>
        <v>0.25</v>
      </c>
      <c r="G33" s="53">
        <f t="shared" si="4"/>
        <v>4</v>
      </c>
      <c r="H33" s="53">
        <f t="shared" si="4"/>
        <v>470</v>
      </c>
      <c r="I33" s="19">
        <f t="shared" si="4"/>
        <v>29.4300000000039</v>
      </c>
      <c r="J33" s="18">
        <f t="shared" si="4"/>
        <v>9</v>
      </c>
      <c r="K33" s="61">
        <f t="shared" si="4"/>
        <v>0</v>
      </c>
      <c r="L33" s="59"/>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37</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B1:Y55"/>
  <sheetViews>
    <sheetView showGridLines="0" zoomScale="85" zoomScaleNormal="85" workbookViewId="0">
      <selection activeCell="L6" sqref="$A1:$XFD1048576"/>
    </sheetView>
  </sheetViews>
  <sheetFormatPr defaultColWidth="9.10909090909091" defaultRowHeight="15.5"/>
  <cols>
    <col min="1" max="1" width="2.66363636363636" style="1" customWidth="1"/>
    <col min="2" max="2" width="6.10909090909091" style="1" customWidth="1"/>
    <col min="3" max="3" width="38.8909090909091" style="2" customWidth="1"/>
    <col min="4" max="4" width="16.3363636363636" style="1" customWidth="1"/>
    <col min="5" max="6" width="12.1090909090909" style="1" customWidth="1"/>
    <col min="7" max="8" width="14.8909090909091" style="1" customWidth="1"/>
    <col min="9" max="9" width="14.4454545454545" style="1" customWidth="1"/>
    <col min="10" max="10" width="14.6636363636364" style="1" customWidth="1"/>
    <col min="11" max="11" width="2.33636363636364" style="1" customWidth="1"/>
    <col min="12" max="13" width="9.10909090909091" style="1"/>
    <col min="14" max="14" width="13.6636363636364" style="1" customWidth="1"/>
    <col min="15" max="16384" width="9.10909090909091" style="1"/>
  </cols>
  <sheetData>
    <row r="1" spans="2:3">
      <c r="B1" s="3" t="s">
        <v>0</v>
      </c>
      <c r="C1" s="4" t="s">
        <v>1</v>
      </c>
    </row>
    <row r="2" spans="2:3">
      <c r="B2" s="3"/>
      <c r="C2" s="4" t="s">
        <v>2</v>
      </c>
    </row>
    <row r="3" spans="2:3">
      <c r="B3" s="3"/>
      <c r="C3" s="4" t="s">
        <v>133</v>
      </c>
    </row>
    <row r="4" spans="2:3">
      <c r="B4" s="3"/>
      <c r="C4" s="3"/>
    </row>
    <row r="5" ht="18.5" spans="2:10">
      <c r="B5" s="5" t="str">
        <f>CONCATENATE("RESUME LAPORAN ASET UP3 GROBOGAN PERIODE BULAN ",N18)</f>
        <v>RESUME LAPORAN ASET UP3 GROBOGAN PERIODE BULAN SEPTEMBER</v>
      </c>
      <c r="C5" s="5"/>
      <c r="D5" s="5"/>
      <c r="E5" s="5"/>
      <c r="F5" s="5"/>
      <c r="G5" s="5"/>
      <c r="H5" s="5"/>
      <c r="I5" s="5"/>
      <c r="J5" s="5"/>
    </row>
    <row r="6" ht="18.5" spans="2:10">
      <c r="B6" s="5" t="str">
        <f>CONCATENATE("TAHUN ",O11)</f>
        <v>TAHUN 2024</v>
      </c>
      <c r="C6" s="5"/>
      <c r="D6" s="5"/>
      <c r="E6" s="5"/>
      <c r="F6" s="5"/>
      <c r="G6" s="5"/>
      <c r="H6" s="5"/>
      <c r="I6" s="5"/>
      <c r="J6" s="5"/>
    </row>
    <row r="9" ht="16.25" spans="2:2">
      <c r="B9" s="6" t="str">
        <f>CONCATENATE("Data hasil verifikasi aset bulan ",N17," ",O17)</f>
        <v>Data hasil verifikasi aset bulan AGUSTUS 2024</v>
      </c>
    </row>
    <row r="10" ht="32.5" spans="2:15">
      <c r="B10" s="7" t="s">
        <v>6</v>
      </c>
      <c r="C10" s="8" t="s">
        <v>7</v>
      </c>
      <c r="D10" s="9" t="s">
        <v>8</v>
      </c>
      <c r="E10" s="9" t="s">
        <v>9</v>
      </c>
      <c r="F10" s="9" t="s">
        <v>10</v>
      </c>
      <c r="G10" s="9" t="s">
        <v>11</v>
      </c>
      <c r="H10" s="9" t="s">
        <v>12</v>
      </c>
      <c r="I10" s="9" t="s">
        <v>13</v>
      </c>
      <c r="J10" s="36" t="s">
        <v>14</v>
      </c>
      <c r="N10" s="1" t="s">
        <v>134</v>
      </c>
      <c r="O10" s="1">
        <v>2024</v>
      </c>
    </row>
    <row r="11" ht="16.25" spans="2:15">
      <c r="B11" s="10">
        <v>1</v>
      </c>
      <c r="C11" s="11" t="s">
        <v>15</v>
      </c>
      <c r="D11" s="12">
        <v>737.03523</v>
      </c>
      <c r="E11" s="12">
        <v>681.748</v>
      </c>
      <c r="F11" s="23">
        <v>2393</v>
      </c>
      <c r="G11" s="12">
        <v>145280</v>
      </c>
      <c r="H11" s="12">
        <v>6944.39</v>
      </c>
      <c r="I11" s="23">
        <v>12415</v>
      </c>
      <c r="J11" s="23">
        <v>13017</v>
      </c>
      <c r="N11" s="1" t="s">
        <v>135</v>
      </c>
      <c r="O11" s="1">
        <v>2024</v>
      </c>
    </row>
    <row r="12" spans="2:15">
      <c r="B12" s="10">
        <v>2</v>
      </c>
      <c r="C12" s="11" t="s">
        <v>16</v>
      </c>
      <c r="D12" s="12">
        <v>1097.8567</v>
      </c>
      <c r="E12" s="12">
        <v>1050.197</v>
      </c>
      <c r="F12" s="23">
        <v>2132</v>
      </c>
      <c r="G12" s="12">
        <v>108075</v>
      </c>
      <c r="H12" s="12">
        <v>5811.132</v>
      </c>
      <c r="I12" s="23">
        <v>12685</v>
      </c>
      <c r="J12" s="23">
        <v>10287</v>
      </c>
      <c r="N12" s="1" t="s">
        <v>136</v>
      </c>
      <c r="O12" s="1">
        <v>2024</v>
      </c>
    </row>
    <row r="13" spans="2:15">
      <c r="B13" s="10">
        <v>3</v>
      </c>
      <c r="C13" s="11" t="s">
        <v>17</v>
      </c>
      <c r="D13" s="12">
        <v>772.505</v>
      </c>
      <c r="E13" s="12">
        <v>514.1019</v>
      </c>
      <c r="F13" s="23">
        <v>1801</v>
      </c>
      <c r="G13" s="12">
        <v>98850</v>
      </c>
      <c r="H13" s="12">
        <v>5237.695</v>
      </c>
      <c r="I13" s="23">
        <v>10605</v>
      </c>
      <c r="J13" s="23">
        <v>6300</v>
      </c>
      <c r="N13" s="1" t="s">
        <v>137</v>
      </c>
      <c r="O13" s="1">
        <v>2024</v>
      </c>
    </row>
    <row r="14" ht="16.25" spans="2:15">
      <c r="B14" s="13">
        <v>4</v>
      </c>
      <c r="C14" s="14" t="s">
        <v>18</v>
      </c>
      <c r="D14" s="12">
        <v>386.4887</v>
      </c>
      <c r="E14" s="12">
        <v>434.941</v>
      </c>
      <c r="F14" s="23">
        <v>1451</v>
      </c>
      <c r="G14" s="12">
        <v>61640</v>
      </c>
      <c r="H14" s="12">
        <v>5517.212</v>
      </c>
      <c r="I14" s="23">
        <v>8834</v>
      </c>
      <c r="J14" s="23">
        <v>3801</v>
      </c>
      <c r="N14" s="1" t="s">
        <v>138</v>
      </c>
      <c r="O14" s="1">
        <v>2024</v>
      </c>
    </row>
    <row r="15" ht="17" spans="2:15">
      <c r="B15" s="15" t="s">
        <v>19</v>
      </c>
      <c r="C15" s="16"/>
      <c r="D15" s="17">
        <f>SUM(D11:D14)</f>
        <v>2993.88563</v>
      </c>
      <c r="E15" s="17">
        <f t="shared" ref="E15:J15" si="0">SUM(E11:E14)</f>
        <v>2680.9879</v>
      </c>
      <c r="F15" s="18">
        <f t="shared" si="0"/>
        <v>7777</v>
      </c>
      <c r="G15" s="18">
        <f t="shared" si="0"/>
        <v>413845</v>
      </c>
      <c r="H15" s="19">
        <f t="shared" si="0"/>
        <v>23510.429</v>
      </c>
      <c r="I15" s="18">
        <f t="shared" si="0"/>
        <v>44539</v>
      </c>
      <c r="J15" s="37">
        <f t="shared" si="0"/>
        <v>33405</v>
      </c>
      <c r="N15" s="1" t="s">
        <v>139</v>
      </c>
      <c r="O15" s="1">
        <v>2024</v>
      </c>
    </row>
    <row r="16" ht="16.25" spans="14:15">
      <c r="N16" s="1" t="s">
        <v>140</v>
      </c>
      <c r="O16" s="1">
        <v>2024</v>
      </c>
    </row>
    <row r="17" spans="14:15">
      <c r="N17" s="1" t="s">
        <v>141</v>
      </c>
      <c r="O17" s="1">
        <v>2024</v>
      </c>
    </row>
    <row r="18" ht="16.25" spans="2:15">
      <c r="B18" s="6" t="str">
        <f>CONCATENATE("Data hasil verifikasi aset bulan ",N18," ",O15)</f>
        <v>Data hasil verifikasi aset bulan SEPTEMBER 2024</v>
      </c>
      <c r="N18" s="1" t="s">
        <v>142</v>
      </c>
      <c r="O18" s="1">
        <v>2024</v>
      </c>
    </row>
    <row r="19" ht="36" customHeight="1" spans="2:10">
      <c r="B19" s="7" t="s">
        <v>6</v>
      </c>
      <c r="C19" s="8" t="s">
        <v>7</v>
      </c>
      <c r="D19" s="9" t="s">
        <v>8</v>
      </c>
      <c r="E19" s="9" t="s">
        <v>9</v>
      </c>
      <c r="F19" s="9" t="s">
        <v>10</v>
      </c>
      <c r="G19" s="9" t="s">
        <v>11</v>
      </c>
      <c r="H19" s="9" t="s">
        <v>12</v>
      </c>
      <c r="I19" s="9" t="s">
        <v>13</v>
      </c>
      <c r="J19" s="36" t="s">
        <v>14</v>
      </c>
    </row>
    <row r="20" ht="16.25" spans="2:25">
      <c r="B20" s="10">
        <v>1</v>
      </c>
      <c r="C20" s="11" t="s">
        <v>15</v>
      </c>
      <c r="D20" s="12">
        <f>N20</f>
        <v>737.15523</v>
      </c>
      <c r="E20" s="12">
        <f>O20</f>
        <v>682.098</v>
      </c>
      <c r="F20" s="12">
        <f>P20</f>
        <v>2409</v>
      </c>
      <c r="G20" s="12">
        <f>Q20</f>
        <v>146555</v>
      </c>
      <c r="H20" s="12">
        <f>V20</f>
        <v>6960.93</v>
      </c>
      <c r="I20" s="12">
        <f>S20</f>
        <v>12427</v>
      </c>
      <c r="J20" s="12">
        <f>T20</f>
        <v>13023</v>
      </c>
      <c r="L20" s="26"/>
      <c r="M20" s="26"/>
      <c r="N20" s="38">
        <v>737.15523</v>
      </c>
      <c r="O20" s="38">
        <v>682.098</v>
      </c>
      <c r="P20" s="38">
        <v>2409</v>
      </c>
      <c r="Q20" s="38">
        <v>146555</v>
      </c>
      <c r="R20" s="40"/>
      <c r="S20" s="38">
        <v>12427</v>
      </c>
      <c r="T20" s="38">
        <v>13023</v>
      </c>
      <c r="V20" s="38">
        <v>6960.93</v>
      </c>
      <c r="W20" s="38">
        <v>5822.772</v>
      </c>
      <c r="X20" s="38">
        <v>5251.995</v>
      </c>
      <c r="Y20" s="38">
        <v>5525.492</v>
      </c>
    </row>
    <row r="21" spans="2:20">
      <c r="B21" s="10">
        <v>2</v>
      </c>
      <c r="C21" s="20" t="s">
        <v>16</v>
      </c>
      <c r="D21" s="12">
        <f>N22</f>
        <v>1097.8567</v>
      </c>
      <c r="E21" s="12">
        <f>O22</f>
        <v>1051.217</v>
      </c>
      <c r="F21" s="12">
        <f t="shared" ref="F21:J21" si="1">P22</f>
        <v>2138</v>
      </c>
      <c r="G21" s="12">
        <f t="shared" si="1"/>
        <v>108375</v>
      </c>
      <c r="H21" s="12">
        <f>W20</f>
        <v>5822.772</v>
      </c>
      <c r="I21" s="12">
        <f t="shared" si="1"/>
        <v>12685</v>
      </c>
      <c r="J21" s="12">
        <f t="shared" si="1"/>
        <v>10292</v>
      </c>
      <c r="L21" s="26"/>
      <c r="M21" s="39"/>
      <c r="N21" s="38">
        <v>773.105</v>
      </c>
      <c r="O21" s="38">
        <v>515.8019</v>
      </c>
      <c r="P21" s="38">
        <v>1812</v>
      </c>
      <c r="Q21" s="38">
        <v>99720</v>
      </c>
      <c r="R21" s="40"/>
      <c r="S21" s="38">
        <v>10623</v>
      </c>
      <c r="T21" s="38">
        <v>6323</v>
      </c>
    </row>
    <row r="22" spans="2:20">
      <c r="B22" s="10">
        <v>3</v>
      </c>
      <c r="C22" s="11" t="s">
        <v>17</v>
      </c>
      <c r="D22" s="12">
        <f>N21</f>
        <v>773.105</v>
      </c>
      <c r="E22" s="12">
        <f>O21</f>
        <v>515.8019</v>
      </c>
      <c r="F22" s="12">
        <f t="shared" ref="F22:J22" si="2">P21</f>
        <v>1812</v>
      </c>
      <c r="G22" s="12">
        <f t="shared" si="2"/>
        <v>99720</v>
      </c>
      <c r="H22" s="12">
        <f>X20</f>
        <v>5251.995</v>
      </c>
      <c r="I22" s="12">
        <f t="shared" si="2"/>
        <v>10623</v>
      </c>
      <c r="J22" s="12">
        <f t="shared" si="2"/>
        <v>6323</v>
      </c>
      <c r="L22" s="26"/>
      <c r="M22" s="26"/>
      <c r="N22" s="38">
        <v>1097.8567</v>
      </c>
      <c r="O22" s="38">
        <v>1051.217</v>
      </c>
      <c r="P22" s="38">
        <v>2138</v>
      </c>
      <c r="Q22" s="38">
        <v>108375</v>
      </c>
      <c r="R22" s="40"/>
      <c r="S22" s="38">
        <v>12685</v>
      </c>
      <c r="T22" s="38">
        <v>10292</v>
      </c>
    </row>
    <row r="23" ht="16.25" spans="2:20">
      <c r="B23" s="13">
        <v>4</v>
      </c>
      <c r="C23" s="14" t="s">
        <v>18</v>
      </c>
      <c r="D23" s="21">
        <f>N23</f>
        <v>414.1167</v>
      </c>
      <c r="E23" s="21">
        <f t="shared" ref="E23:J23" si="3">O23</f>
        <v>434.941</v>
      </c>
      <c r="F23" s="21">
        <f t="shared" si="3"/>
        <v>1451</v>
      </c>
      <c r="G23" s="21">
        <f t="shared" si="3"/>
        <v>61690</v>
      </c>
      <c r="H23" s="21">
        <f>Y20</f>
        <v>5525.492</v>
      </c>
      <c r="I23" s="21">
        <f t="shared" si="3"/>
        <v>8922</v>
      </c>
      <c r="J23" s="21">
        <f t="shared" si="3"/>
        <v>3801</v>
      </c>
      <c r="L23" s="26"/>
      <c r="M23" s="26"/>
      <c r="N23" s="38">
        <v>414.1167</v>
      </c>
      <c r="O23" s="38">
        <v>434.941</v>
      </c>
      <c r="P23" s="38">
        <v>1451</v>
      </c>
      <c r="Q23" s="38">
        <v>61690</v>
      </c>
      <c r="R23" s="40"/>
      <c r="S23" s="38">
        <v>8922</v>
      </c>
      <c r="T23" s="38">
        <v>3801</v>
      </c>
    </row>
    <row r="24" ht="17" spans="2:20">
      <c r="B24" s="15" t="s">
        <v>19</v>
      </c>
      <c r="C24" s="16"/>
      <c r="D24" s="17">
        <f>SUM(D20:D23)</f>
        <v>3022.23363</v>
      </c>
      <c r="E24" s="17">
        <f t="shared" ref="E24:J24" si="4">SUM(E20:E23)</f>
        <v>2684.0579</v>
      </c>
      <c r="F24" s="18">
        <f t="shared" si="4"/>
        <v>7810</v>
      </c>
      <c r="G24" s="18">
        <f t="shared" si="4"/>
        <v>416340</v>
      </c>
      <c r="H24" s="17">
        <f t="shared" si="4"/>
        <v>23561.189</v>
      </c>
      <c r="I24" s="18">
        <f t="shared" si="4"/>
        <v>44657</v>
      </c>
      <c r="J24" s="37">
        <f t="shared" si="4"/>
        <v>33439</v>
      </c>
      <c r="L24" s="26"/>
      <c r="M24" s="26"/>
      <c r="N24" s="40"/>
      <c r="O24" s="40"/>
      <c r="P24" s="40"/>
      <c r="Q24" s="40"/>
      <c r="R24" s="40"/>
      <c r="S24" s="40"/>
      <c r="T24" s="40"/>
    </row>
    <row r="27" ht="16.25" spans="2:2">
      <c r="B27" s="6" t="str">
        <f>CONCATENATE("Perubahan Aset Periode ",N17," ",O17," - ",N18," ",O18)</f>
        <v>Perubahan Aset Periode AGUSTUS 2024 - SEPTEMBER 2024</v>
      </c>
    </row>
    <row r="28" ht="32.5" spans="2:10">
      <c r="B28" s="7" t="s">
        <v>6</v>
      </c>
      <c r="C28" s="8" t="s">
        <v>7</v>
      </c>
      <c r="D28" s="9" t="s">
        <v>8</v>
      </c>
      <c r="E28" s="9" t="s">
        <v>9</v>
      </c>
      <c r="F28" s="9" t="s">
        <v>10</v>
      </c>
      <c r="G28" s="9" t="s">
        <v>11</v>
      </c>
      <c r="H28" s="9" t="s">
        <v>12</v>
      </c>
      <c r="I28" s="9" t="s">
        <v>13</v>
      </c>
      <c r="J28" s="36" t="s">
        <v>14</v>
      </c>
    </row>
    <row r="29" ht="16.25" spans="2:15">
      <c r="B29" s="10">
        <f t="shared" ref="B29:C31" si="5">B11</f>
        <v>1</v>
      </c>
      <c r="C29" s="22" t="str">
        <f t="shared" si="5"/>
        <v>ULP Demak</v>
      </c>
      <c r="D29" s="12">
        <f>D20-D11</f>
        <v>0.120000000000005</v>
      </c>
      <c r="E29" s="12">
        <f t="shared" ref="D29:J33" si="6">E20-E11</f>
        <v>0.349999999999909</v>
      </c>
      <c r="F29" s="23">
        <f t="shared" si="6"/>
        <v>16</v>
      </c>
      <c r="G29" s="23">
        <f t="shared" si="6"/>
        <v>1275</v>
      </c>
      <c r="H29" s="24">
        <f t="shared" si="6"/>
        <v>16.54</v>
      </c>
      <c r="I29" s="23">
        <f t="shared" si="6"/>
        <v>12</v>
      </c>
      <c r="J29" s="41">
        <f t="shared" si="6"/>
        <v>6</v>
      </c>
      <c r="L29" s="42"/>
      <c r="M29" s="42"/>
      <c r="N29" s="42"/>
      <c r="O29" s="42"/>
    </row>
    <row r="30" spans="2:15">
      <c r="B30" s="10">
        <f t="shared" si="5"/>
        <v>2</v>
      </c>
      <c r="C30" s="11" t="s">
        <v>16</v>
      </c>
      <c r="D30" s="12">
        <f t="shared" si="6"/>
        <v>0</v>
      </c>
      <c r="E30" s="12">
        <f t="shared" si="6"/>
        <v>1.01999999999998</v>
      </c>
      <c r="F30" s="23">
        <f t="shared" si="6"/>
        <v>6</v>
      </c>
      <c r="G30" s="23">
        <f t="shared" si="6"/>
        <v>300</v>
      </c>
      <c r="H30" s="24">
        <f t="shared" si="6"/>
        <v>11.6400000000003</v>
      </c>
      <c r="I30" s="23">
        <f t="shared" si="6"/>
        <v>0</v>
      </c>
      <c r="J30" s="43">
        <f t="shared" si="6"/>
        <v>5</v>
      </c>
      <c r="L30" s="42"/>
      <c r="M30" s="42"/>
      <c r="N30" s="42"/>
      <c r="O30" s="42"/>
    </row>
    <row r="31" spans="2:15">
      <c r="B31" s="10">
        <f t="shared" si="5"/>
        <v>3</v>
      </c>
      <c r="C31" s="11" t="s">
        <v>17</v>
      </c>
      <c r="D31" s="12">
        <f t="shared" si="6"/>
        <v>0.599999999999909</v>
      </c>
      <c r="E31" s="12">
        <f t="shared" si="6"/>
        <v>1.69999999999993</v>
      </c>
      <c r="F31" s="23">
        <f t="shared" si="6"/>
        <v>11</v>
      </c>
      <c r="G31" s="23">
        <f t="shared" si="6"/>
        <v>870</v>
      </c>
      <c r="H31" s="24">
        <f t="shared" si="6"/>
        <v>14.2999999999993</v>
      </c>
      <c r="I31" s="23">
        <f t="shared" si="6"/>
        <v>18</v>
      </c>
      <c r="J31" s="43">
        <f t="shared" si="6"/>
        <v>23</v>
      </c>
      <c r="L31" s="42"/>
      <c r="M31" s="42"/>
      <c r="N31" s="42"/>
      <c r="O31" s="42"/>
    </row>
    <row r="32" ht="16.25" spans="2:15">
      <c r="B32" s="13">
        <v>4</v>
      </c>
      <c r="C32" s="25" t="s">
        <v>18</v>
      </c>
      <c r="D32" s="12">
        <f t="shared" si="6"/>
        <v>27.628</v>
      </c>
      <c r="E32" s="12">
        <f t="shared" si="6"/>
        <v>0</v>
      </c>
      <c r="F32" s="23">
        <f t="shared" si="6"/>
        <v>0</v>
      </c>
      <c r="G32" s="23">
        <f t="shared" si="6"/>
        <v>50</v>
      </c>
      <c r="H32" s="24">
        <f t="shared" si="6"/>
        <v>8.27999999999975</v>
      </c>
      <c r="I32" s="23">
        <f t="shared" si="6"/>
        <v>88</v>
      </c>
      <c r="J32" s="43">
        <f t="shared" si="6"/>
        <v>0</v>
      </c>
      <c r="L32" s="42"/>
      <c r="M32" s="42"/>
      <c r="N32" s="42"/>
      <c r="O32" s="42"/>
    </row>
    <row r="33" ht="17" spans="2:10">
      <c r="B33" s="15"/>
      <c r="C33" s="16"/>
      <c r="D33" s="17">
        <f>D24-D15</f>
        <v>28.3480000000004</v>
      </c>
      <c r="E33" s="17">
        <f>E24-E15</f>
        <v>3.06999999999971</v>
      </c>
      <c r="F33" s="18">
        <f t="shared" si="6"/>
        <v>33</v>
      </c>
      <c r="G33" s="18">
        <f t="shared" si="6"/>
        <v>2495</v>
      </c>
      <c r="H33" s="19">
        <f t="shared" si="6"/>
        <v>50.7599999999984</v>
      </c>
      <c r="I33" s="18">
        <f t="shared" si="6"/>
        <v>118</v>
      </c>
      <c r="J33" s="37">
        <f t="shared" si="6"/>
        <v>34</v>
      </c>
    </row>
    <row r="34" ht="16.25" spans="7:8">
      <c r="G34" s="26"/>
      <c r="H34" s="26"/>
    </row>
    <row r="35" spans="2:11">
      <c r="B35" s="27"/>
      <c r="C35" s="27"/>
      <c r="D35" s="27"/>
      <c r="E35" s="27"/>
      <c r="F35" s="27"/>
      <c r="G35" s="27"/>
      <c r="H35" s="27"/>
      <c r="I35" s="27"/>
      <c r="J35" s="27"/>
      <c r="K35" s="27"/>
    </row>
    <row r="36" spans="2:11">
      <c r="B36" s="27"/>
      <c r="C36" s="27"/>
      <c r="D36" s="27"/>
      <c r="E36" s="27"/>
      <c r="F36" s="27"/>
      <c r="G36" s="27"/>
      <c r="H36" s="27"/>
      <c r="I36" s="27"/>
      <c r="J36" s="27"/>
      <c r="K36" s="27"/>
    </row>
    <row r="37" spans="2:11">
      <c r="B37" s="27"/>
      <c r="C37" s="27"/>
      <c r="D37" s="27"/>
      <c r="E37" s="27"/>
      <c r="F37" s="27"/>
      <c r="G37" s="27"/>
      <c r="H37" s="27"/>
      <c r="I37" s="27"/>
      <c r="J37" s="27"/>
      <c r="K37" s="27"/>
    </row>
    <row r="38" spans="2:11">
      <c r="B38" s="27"/>
      <c r="C38" s="27"/>
      <c r="D38" s="27"/>
      <c r="E38" s="27"/>
      <c r="F38" s="27"/>
      <c r="G38" s="27"/>
      <c r="H38" s="27"/>
      <c r="I38" s="27"/>
      <c r="J38" s="27"/>
      <c r="K38" s="27"/>
    </row>
    <row r="39" spans="2:11">
      <c r="B39" s="27"/>
      <c r="C39" s="27"/>
      <c r="D39" s="27"/>
      <c r="E39" s="27"/>
      <c r="F39" s="27"/>
      <c r="G39" s="27"/>
      <c r="H39" s="27"/>
      <c r="I39" s="27"/>
      <c r="J39" s="27"/>
      <c r="K39" s="27"/>
    </row>
    <row r="40" spans="2:11">
      <c r="B40" s="27"/>
      <c r="C40" s="27"/>
      <c r="D40" s="27"/>
      <c r="E40" s="27"/>
      <c r="F40" s="27"/>
      <c r="G40" s="27"/>
      <c r="H40" s="27"/>
      <c r="I40" s="27"/>
      <c r="J40" s="27"/>
      <c r="K40" s="27"/>
    </row>
    <row r="41" spans="2:11">
      <c r="B41" s="27"/>
      <c r="C41" s="27"/>
      <c r="D41" s="27"/>
      <c r="E41" s="27"/>
      <c r="F41" s="27"/>
      <c r="G41" s="27"/>
      <c r="H41" s="27"/>
      <c r="I41" s="27"/>
      <c r="J41" s="27"/>
      <c r="K41" s="27"/>
    </row>
    <row r="44" ht="18.5" spans="2:11">
      <c r="B44" s="28" t="s">
        <v>143</v>
      </c>
      <c r="C44" s="28"/>
      <c r="D44" s="28"/>
      <c r="E44" s="28"/>
      <c r="F44" s="28"/>
      <c r="G44" s="28"/>
      <c r="H44" s="28"/>
      <c r="I44" s="28"/>
      <c r="J44" s="28"/>
      <c r="K44" s="28"/>
    </row>
    <row r="45" ht="18.5" spans="2:11">
      <c r="B45" s="28"/>
      <c r="C45" s="28"/>
      <c r="D45" s="28"/>
      <c r="E45" s="28"/>
      <c r="F45" s="28"/>
      <c r="G45" s="28"/>
      <c r="H45" s="28"/>
      <c r="I45" s="28"/>
      <c r="J45" s="28"/>
      <c r="K45" s="28"/>
    </row>
    <row r="46" ht="18.9" customHeight="1" spans="2:11">
      <c r="B46" s="28"/>
      <c r="C46" s="1"/>
      <c r="D46" s="28"/>
      <c r="E46" s="29"/>
      <c r="F46" s="29" t="s">
        <v>112</v>
      </c>
      <c r="G46" s="29"/>
      <c r="H46" s="29"/>
      <c r="I46" s="29"/>
      <c r="J46" s="29"/>
      <c r="K46" s="28"/>
    </row>
    <row r="47" ht="18.9" customHeight="1" spans="2:11">
      <c r="B47" s="28"/>
      <c r="C47" s="28" t="s">
        <v>111</v>
      </c>
      <c r="D47" s="28"/>
      <c r="E47" s="29"/>
      <c r="F47" s="29"/>
      <c r="G47" s="29"/>
      <c r="H47" s="29"/>
      <c r="I47" s="29"/>
      <c r="J47" s="29"/>
      <c r="K47" s="28"/>
    </row>
    <row r="48" ht="18.9" customHeight="1" spans="3:10">
      <c r="C48" s="28" t="s">
        <v>144</v>
      </c>
      <c r="E48" s="30" t="s">
        <v>145</v>
      </c>
      <c r="F48" s="30"/>
      <c r="G48" s="31"/>
      <c r="I48" s="44" t="s">
        <v>146</v>
      </c>
      <c r="J48" s="44"/>
    </row>
    <row r="49" spans="3:10">
      <c r="C49" s="1"/>
      <c r="F49" s="32"/>
      <c r="G49" s="33"/>
      <c r="H49" s="33"/>
      <c r="I49" s="33"/>
      <c r="J49" s="33"/>
    </row>
    <row r="50" spans="3:10">
      <c r="C50" s="1"/>
      <c r="F50" s="32"/>
      <c r="G50" s="33"/>
      <c r="H50" s="33"/>
      <c r="I50" s="33"/>
      <c r="J50" s="33"/>
    </row>
    <row r="51" spans="3:10">
      <c r="C51" s="1"/>
      <c r="F51" s="32"/>
      <c r="G51" s="33"/>
      <c r="H51" s="33"/>
      <c r="I51" s="33"/>
      <c r="J51" s="33"/>
    </row>
    <row r="52" ht="18.5" spans="3:10">
      <c r="C52" s="1"/>
      <c r="F52" s="33"/>
      <c r="G52" s="34"/>
      <c r="H52" s="34"/>
      <c r="I52" s="33"/>
      <c r="J52" s="33"/>
    </row>
    <row r="53" spans="3:3">
      <c r="C53" s="1"/>
    </row>
    <row r="54" spans="3:3">
      <c r="C54" s="1"/>
    </row>
    <row r="55" spans="3:10">
      <c r="C55" s="35" t="s">
        <v>120</v>
      </c>
      <c r="D55" s="6"/>
      <c r="E55" s="35" t="s">
        <v>147</v>
      </c>
      <c r="F55" s="35"/>
      <c r="G55" s="6"/>
      <c r="H55" s="6"/>
      <c r="I55" s="6" t="s">
        <v>148</v>
      </c>
      <c r="J55" s="6"/>
    </row>
  </sheetData>
  <mergeCells count="9">
    <mergeCell ref="B5:J5"/>
    <mergeCell ref="B6:J6"/>
    <mergeCell ref="B15:C15"/>
    <mergeCell ref="B24:C24"/>
    <mergeCell ref="B33:C33"/>
    <mergeCell ref="B44:K44"/>
    <mergeCell ref="E48:F48"/>
    <mergeCell ref="E55:F55"/>
    <mergeCell ref="B35:K41"/>
  </mergeCells>
  <printOptions horizontalCentered="1"/>
  <pageMargins left="0.5" right="0.5" top="0.5" bottom="0.5" header="0.3" footer="0.3"/>
  <pageSetup paperSize="9" scale="61" orientation="portrait"/>
  <headerFooter alignWithMargins="0"/>
  <drawing r:id="rId1"/>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pageSetUpPr fitToPage="1"/>
  </sheetPr>
  <dimension ref="B1:Y55"/>
  <sheetViews>
    <sheetView showGridLines="0" zoomScale="85" zoomScaleNormal="85" topLeftCell="A31" workbookViewId="0">
      <selection activeCell="J47" sqref="$A1:$XFD1048576"/>
    </sheetView>
  </sheetViews>
  <sheetFormatPr defaultColWidth="9.10909090909091" defaultRowHeight="15.5"/>
  <cols>
    <col min="1" max="1" width="2.66363636363636" style="1" customWidth="1"/>
    <col min="2" max="2" width="6.10909090909091" style="1" customWidth="1"/>
    <col min="3" max="3" width="38.8909090909091" style="2" customWidth="1"/>
    <col min="4" max="4" width="16.3363636363636" style="1" customWidth="1"/>
    <col min="5" max="6" width="12.1090909090909" style="1" customWidth="1"/>
    <col min="7" max="8" width="14.8909090909091" style="1" customWidth="1"/>
    <col min="9" max="9" width="14.4454545454545" style="1" customWidth="1"/>
    <col min="10" max="10" width="14.6636363636364" style="1" customWidth="1"/>
    <col min="11" max="11" width="2.33636363636364" style="1" customWidth="1"/>
    <col min="12" max="13" width="9.10909090909091" style="1"/>
    <col min="14" max="14" width="13.6636363636364" style="1" customWidth="1"/>
    <col min="15" max="16384" width="9.10909090909091" style="1"/>
  </cols>
  <sheetData>
    <row r="1" spans="2:3">
      <c r="B1" s="3" t="s">
        <v>0</v>
      </c>
      <c r="C1" s="4" t="s">
        <v>1</v>
      </c>
    </row>
    <row r="2" spans="2:3">
      <c r="B2" s="3"/>
      <c r="C2" s="4" t="s">
        <v>2</v>
      </c>
    </row>
    <row r="3" spans="2:3">
      <c r="B3" s="3"/>
      <c r="C3" s="4" t="s">
        <v>133</v>
      </c>
    </row>
    <row r="4" spans="2:3">
      <c r="B4" s="3"/>
      <c r="C4" s="3"/>
    </row>
    <row r="5" ht="18.5" spans="2:10">
      <c r="B5" s="5" t="str">
        <f>CONCATENATE("RESUME LAPORAN ASET UP3 GROBOGAN PERIODE BULAN ",N19)</f>
        <v>RESUME LAPORAN ASET UP3 GROBOGAN PERIODE BULAN OKTOBER</v>
      </c>
      <c r="C5" s="5"/>
      <c r="D5" s="5"/>
      <c r="E5" s="5"/>
      <c r="F5" s="5"/>
      <c r="G5" s="5"/>
      <c r="H5" s="5"/>
      <c r="I5" s="5"/>
      <c r="J5" s="5"/>
    </row>
    <row r="6" ht="18.5" spans="2:10">
      <c r="B6" s="5" t="str">
        <f>CONCATENATE("TAHUN ",O11)</f>
        <v>TAHUN 2024</v>
      </c>
      <c r="C6" s="5"/>
      <c r="D6" s="5"/>
      <c r="E6" s="5"/>
      <c r="F6" s="5"/>
      <c r="G6" s="5"/>
      <c r="H6" s="5"/>
      <c r="I6" s="5"/>
      <c r="J6" s="5"/>
    </row>
    <row r="9" ht="16.25" spans="2:2">
      <c r="B9" s="6" t="str">
        <f>CONCATENATE("Data hasil verifikasi aset bulan ",N18," ",O18)</f>
        <v>Data hasil verifikasi aset bulan SEPTEMBER 2024</v>
      </c>
    </row>
    <row r="10" ht="32.5" spans="2:15">
      <c r="B10" s="7" t="s">
        <v>6</v>
      </c>
      <c r="C10" s="8" t="s">
        <v>7</v>
      </c>
      <c r="D10" s="9" t="s">
        <v>8</v>
      </c>
      <c r="E10" s="9" t="s">
        <v>9</v>
      </c>
      <c r="F10" s="9" t="s">
        <v>10</v>
      </c>
      <c r="G10" s="9" t="s">
        <v>11</v>
      </c>
      <c r="H10" s="9" t="s">
        <v>12</v>
      </c>
      <c r="I10" s="9" t="s">
        <v>13</v>
      </c>
      <c r="J10" s="36" t="s">
        <v>14</v>
      </c>
      <c r="N10" s="1" t="s">
        <v>134</v>
      </c>
      <c r="O10" s="1">
        <v>2024</v>
      </c>
    </row>
    <row r="11" ht="16.25" spans="2:15">
      <c r="B11" s="10">
        <v>1</v>
      </c>
      <c r="C11" s="11" t="s">
        <v>15</v>
      </c>
      <c r="D11" s="12">
        <f>'SEP 24'!D20</f>
        <v>737.15523</v>
      </c>
      <c r="E11" s="12">
        <f>'SEP 24'!E20</f>
        <v>682.098</v>
      </c>
      <c r="F11" s="12">
        <f>'SEP 24'!F20</f>
        <v>2409</v>
      </c>
      <c r="G11" s="12">
        <f>'SEP 24'!G20</f>
        <v>146555</v>
      </c>
      <c r="H11" s="12">
        <f>'SEP 24'!H20</f>
        <v>6960.93</v>
      </c>
      <c r="I11" s="12">
        <f>'SEP 24'!I20</f>
        <v>12427</v>
      </c>
      <c r="J11" s="12">
        <f>'SEP 24'!J20</f>
        <v>13023</v>
      </c>
      <c r="N11" s="1" t="s">
        <v>135</v>
      </c>
      <c r="O11" s="1">
        <v>2024</v>
      </c>
    </row>
    <row r="12" spans="2:15">
      <c r="B12" s="10">
        <v>2</v>
      </c>
      <c r="C12" s="11" t="s">
        <v>16</v>
      </c>
      <c r="D12" s="12">
        <f>'SEP 24'!D21</f>
        <v>1097.8567</v>
      </c>
      <c r="E12" s="12">
        <f>'SEP 24'!E21</f>
        <v>1051.217</v>
      </c>
      <c r="F12" s="12">
        <f>'SEP 24'!F21</f>
        <v>2138</v>
      </c>
      <c r="G12" s="12">
        <f>'SEP 24'!G21</f>
        <v>108375</v>
      </c>
      <c r="H12" s="12">
        <f>'SEP 24'!H21</f>
        <v>5822.772</v>
      </c>
      <c r="I12" s="12">
        <f>'SEP 24'!I21</f>
        <v>12685</v>
      </c>
      <c r="J12" s="12">
        <f>'SEP 24'!J21</f>
        <v>10292</v>
      </c>
      <c r="N12" s="1" t="s">
        <v>136</v>
      </c>
      <c r="O12" s="1">
        <v>2024</v>
      </c>
    </row>
    <row r="13" spans="2:15">
      <c r="B13" s="10">
        <v>3</v>
      </c>
      <c r="C13" s="11" t="s">
        <v>17</v>
      </c>
      <c r="D13" s="12">
        <f>'SEP 24'!D22</f>
        <v>773.105</v>
      </c>
      <c r="E13" s="12">
        <f>'SEP 24'!E22</f>
        <v>515.8019</v>
      </c>
      <c r="F13" s="12">
        <f>'SEP 24'!F22</f>
        <v>1812</v>
      </c>
      <c r="G13" s="12">
        <f>'SEP 24'!G22</f>
        <v>99720</v>
      </c>
      <c r="H13" s="12">
        <f>'SEP 24'!H22</f>
        <v>5251.995</v>
      </c>
      <c r="I13" s="12">
        <f>'SEP 24'!I22</f>
        <v>10623</v>
      </c>
      <c r="J13" s="12">
        <f>'SEP 24'!J22</f>
        <v>6323</v>
      </c>
      <c r="N13" s="1" t="s">
        <v>137</v>
      </c>
      <c r="O13" s="1">
        <v>2024</v>
      </c>
    </row>
    <row r="14" ht="16.25" spans="2:15">
      <c r="B14" s="13">
        <v>4</v>
      </c>
      <c r="C14" s="14" t="s">
        <v>18</v>
      </c>
      <c r="D14" s="12">
        <f>'SEP 24'!D23</f>
        <v>414.1167</v>
      </c>
      <c r="E14" s="12">
        <f>'SEP 24'!E23</f>
        <v>434.941</v>
      </c>
      <c r="F14" s="12">
        <f>'SEP 24'!F23</f>
        <v>1451</v>
      </c>
      <c r="G14" s="12">
        <f>'SEP 24'!G23</f>
        <v>61690</v>
      </c>
      <c r="H14" s="12">
        <f>'SEP 24'!H23</f>
        <v>5525.492</v>
      </c>
      <c r="I14" s="12">
        <f>'SEP 24'!I23</f>
        <v>8922</v>
      </c>
      <c r="J14" s="12">
        <f>'SEP 24'!J23</f>
        <v>3801</v>
      </c>
      <c r="N14" s="1" t="s">
        <v>138</v>
      </c>
      <c r="O14" s="1">
        <v>2024</v>
      </c>
    </row>
    <row r="15" ht="17" spans="2:15">
      <c r="B15" s="15" t="s">
        <v>19</v>
      </c>
      <c r="C15" s="16"/>
      <c r="D15" s="17">
        <f>SUM(D11:D14)</f>
        <v>3022.23363</v>
      </c>
      <c r="E15" s="17">
        <f t="shared" ref="E15:J15" si="0">SUM(E11:E14)</f>
        <v>2684.0579</v>
      </c>
      <c r="F15" s="18">
        <f t="shared" si="0"/>
        <v>7810</v>
      </c>
      <c r="G15" s="18">
        <f t="shared" si="0"/>
        <v>416340</v>
      </c>
      <c r="H15" s="19">
        <f t="shared" si="0"/>
        <v>23561.189</v>
      </c>
      <c r="I15" s="18">
        <f t="shared" si="0"/>
        <v>44657</v>
      </c>
      <c r="J15" s="37">
        <f t="shared" si="0"/>
        <v>33439</v>
      </c>
      <c r="N15" s="1" t="s">
        <v>139</v>
      </c>
      <c r="O15" s="1">
        <v>2024</v>
      </c>
    </row>
    <row r="16" ht="16.25" spans="14:15">
      <c r="N16" s="1" t="s">
        <v>140</v>
      </c>
      <c r="O16" s="1">
        <v>2024</v>
      </c>
    </row>
    <row r="17" spans="14:15">
      <c r="N17" s="1" t="s">
        <v>141</v>
      </c>
      <c r="O17" s="1">
        <v>2024</v>
      </c>
    </row>
    <row r="18" ht="16.25" spans="2:15">
      <c r="B18" s="6" t="str">
        <f>CONCATENATE("Data hasil verifikasi aset bulan ",N19," ",O15)</f>
        <v>Data hasil verifikasi aset bulan OKTOBER 2024</v>
      </c>
      <c r="N18" s="1" t="s">
        <v>142</v>
      </c>
      <c r="O18" s="1">
        <v>2024</v>
      </c>
    </row>
    <row r="19" ht="36" customHeight="1" spans="2:15">
      <c r="B19" s="7" t="s">
        <v>6</v>
      </c>
      <c r="C19" s="8" t="s">
        <v>7</v>
      </c>
      <c r="D19" s="9" t="s">
        <v>8</v>
      </c>
      <c r="E19" s="9" t="s">
        <v>9</v>
      </c>
      <c r="F19" s="9" t="s">
        <v>10</v>
      </c>
      <c r="G19" s="9" t="s">
        <v>11</v>
      </c>
      <c r="H19" s="9" t="s">
        <v>12</v>
      </c>
      <c r="I19" s="9" t="s">
        <v>13</v>
      </c>
      <c r="J19" s="36" t="s">
        <v>14</v>
      </c>
      <c r="N19" s="1" t="s">
        <v>159</v>
      </c>
      <c r="O19" s="1">
        <v>2024</v>
      </c>
    </row>
    <row r="20" ht="16.25" spans="2:25">
      <c r="B20" s="10">
        <v>1</v>
      </c>
      <c r="C20" s="11" t="s">
        <v>15</v>
      </c>
      <c r="D20" s="12">
        <f>N20</f>
        <v>740.65523</v>
      </c>
      <c r="E20" s="12">
        <f>O20</f>
        <v>684.098</v>
      </c>
      <c r="F20" s="12">
        <f>P20</f>
        <v>2415</v>
      </c>
      <c r="G20" s="12">
        <f>Q20</f>
        <v>147065</v>
      </c>
      <c r="H20" s="12">
        <f>V20</f>
        <v>6972.93</v>
      </c>
      <c r="I20" s="12">
        <f>S20</f>
        <v>12449</v>
      </c>
      <c r="J20" s="12">
        <f>T20</f>
        <v>13044</v>
      </c>
      <c r="L20" s="26"/>
      <c r="M20" s="26"/>
      <c r="N20" s="38">
        <v>740.65523</v>
      </c>
      <c r="O20" s="38">
        <v>684.098</v>
      </c>
      <c r="P20" s="38">
        <v>2415</v>
      </c>
      <c r="Q20" s="38">
        <v>147065</v>
      </c>
      <c r="R20" s="40"/>
      <c r="S20" s="38">
        <v>12449</v>
      </c>
      <c r="T20" s="38">
        <v>13044</v>
      </c>
      <c r="V20" s="38">
        <v>6972.93</v>
      </c>
      <c r="W20" s="38">
        <v>5836.632</v>
      </c>
      <c r="X20" s="38">
        <v>5273.525</v>
      </c>
      <c r="Y20" s="38">
        <v>5533.492</v>
      </c>
    </row>
    <row r="21" spans="2:20">
      <c r="B21" s="10">
        <v>2</v>
      </c>
      <c r="C21" s="20" t="s">
        <v>16</v>
      </c>
      <c r="D21" s="12">
        <f>N22</f>
        <v>1126.2567</v>
      </c>
      <c r="E21" s="12">
        <f>O22</f>
        <v>1051.217</v>
      </c>
      <c r="F21" s="12">
        <f t="shared" ref="F21:J21" si="1">P22</f>
        <v>2144</v>
      </c>
      <c r="G21" s="12">
        <f t="shared" si="1"/>
        <v>108625</v>
      </c>
      <c r="H21" s="12">
        <f>W20</f>
        <v>5836.632</v>
      </c>
      <c r="I21" s="12">
        <f t="shared" si="1"/>
        <v>12685</v>
      </c>
      <c r="J21" s="12">
        <f t="shared" si="1"/>
        <v>10292</v>
      </c>
      <c r="L21" s="26"/>
      <c r="M21" s="39"/>
      <c r="N21" s="38">
        <v>773.105</v>
      </c>
      <c r="O21" s="38">
        <v>516.1519</v>
      </c>
      <c r="P21" s="38">
        <v>1813</v>
      </c>
      <c r="Q21" s="38">
        <v>100020</v>
      </c>
      <c r="R21" s="40"/>
      <c r="S21" s="38">
        <v>10623</v>
      </c>
      <c r="T21" s="38">
        <v>6331</v>
      </c>
    </row>
    <row r="22" spans="2:20">
      <c r="B22" s="10">
        <v>3</v>
      </c>
      <c r="C22" s="11" t="s">
        <v>17</v>
      </c>
      <c r="D22" s="12">
        <f>N21</f>
        <v>773.105</v>
      </c>
      <c r="E22" s="12">
        <f>O21</f>
        <v>516.1519</v>
      </c>
      <c r="F22" s="12">
        <f t="shared" ref="F22:J22" si="2">P21</f>
        <v>1813</v>
      </c>
      <c r="G22" s="12">
        <f t="shared" si="2"/>
        <v>100020</v>
      </c>
      <c r="H22" s="12">
        <f>X20</f>
        <v>5273.525</v>
      </c>
      <c r="I22" s="12">
        <f t="shared" si="2"/>
        <v>10623</v>
      </c>
      <c r="J22" s="12">
        <f t="shared" si="2"/>
        <v>6331</v>
      </c>
      <c r="L22" s="26"/>
      <c r="M22" s="26"/>
      <c r="N22" s="38">
        <v>1126.2567</v>
      </c>
      <c r="O22" s="38">
        <v>1051.217</v>
      </c>
      <c r="P22" s="38">
        <v>2144</v>
      </c>
      <c r="Q22" s="38">
        <v>108625</v>
      </c>
      <c r="R22" s="40"/>
      <c r="S22" s="38">
        <v>12685</v>
      </c>
      <c r="T22" s="38">
        <v>10292</v>
      </c>
    </row>
    <row r="23" ht="16.25" spans="2:20">
      <c r="B23" s="13">
        <v>4</v>
      </c>
      <c r="C23" s="14" t="s">
        <v>18</v>
      </c>
      <c r="D23" s="21">
        <f>N23</f>
        <v>426.3367</v>
      </c>
      <c r="E23" s="21">
        <f t="shared" ref="E23:J23" si="3">O23</f>
        <v>435.141</v>
      </c>
      <c r="F23" s="21">
        <f t="shared" si="3"/>
        <v>1453</v>
      </c>
      <c r="G23" s="21">
        <f t="shared" si="3"/>
        <v>61790</v>
      </c>
      <c r="H23" s="21">
        <f>Y20</f>
        <v>5533.492</v>
      </c>
      <c r="I23" s="21">
        <f t="shared" si="3"/>
        <v>8922</v>
      </c>
      <c r="J23" s="21">
        <f t="shared" si="3"/>
        <v>3801</v>
      </c>
      <c r="L23" s="26"/>
      <c r="M23" s="26"/>
      <c r="N23" s="38">
        <v>426.3367</v>
      </c>
      <c r="O23" s="38">
        <v>435.141</v>
      </c>
      <c r="P23" s="38">
        <v>1453</v>
      </c>
      <c r="Q23" s="38">
        <v>61790</v>
      </c>
      <c r="R23" s="40"/>
      <c r="S23" s="38">
        <v>8922</v>
      </c>
      <c r="T23" s="38">
        <v>3801</v>
      </c>
    </row>
    <row r="24" ht="17" spans="2:20">
      <c r="B24" s="15" t="s">
        <v>19</v>
      </c>
      <c r="C24" s="16"/>
      <c r="D24" s="17">
        <f>SUM(D20:D23)</f>
        <v>3066.35363</v>
      </c>
      <c r="E24" s="17">
        <f t="shared" ref="E24:J24" si="4">SUM(E20:E23)</f>
        <v>2686.6079</v>
      </c>
      <c r="F24" s="18">
        <f t="shared" si="4"/>
        <v>7825</v>
      </c>
      <c r="G24" s="18">
        <f t="shared" si="4"/>
        <v>417500</v>
      </c>
      <c r="H24" s="17">
        <f t="shared" si="4"/>
        <v>23616.579</v>
      </c>
      <c r="I24" s="18">
        <f t="shared" si="4"/>
        <v>44679</v>
      </c>
      <c r="J24" s="37">
        <f t="shared" si="4"/>
        <v>33468</v>
      </c>
      <c r="L24" s="26"/>
      <c r="M24" s="26"/>
      <c r="N24" s="40"/>
      <c r="O24" s="40"/>
      <c r="P24" s="40"/>
      <c r="Q24" s="40"/>
      <c r="R24" s="40"/>
      <c r="S24" s="40"/>
      <c r="T24" s="40"/>
    </row>
    <row r="27" ht="16.25" spans="2:2">
      <c r="B27" s="6" t="str">
        <f>CONCATENATE("Perubahan Aset Periode ",N18," ",O18," - ",N19," ",O19)</f>
        <v>Perubahan Aset Periode SEPTEMBER 2024 - OKTOBER 2024</v>
      </c>
    </row>
    <row r="28" ht="32.5" spans="2:10">
      <c r="B28" s="7" t="s">
        <v>6</v>
      </c>
      <c r="C28" s="8" t="s">
        <v>7</v>
      </c>
      <c r="D28" s="9" t="s">
        <v>8</v>
      </c>
      <c r="E28" s="9" t="s">
        <v>9</v>
      </c>
      <c r="F28" s="9" t="s">
        <v>10</v>
      </c>
      <c r="G28" s="9" t="s">
        <v>11</v>
      </c>
      <c r="H28" s="9" t="s">
        <v>12</v>
      </c>
      <c r="I28" s="9" t="s">
        <v>13</v>
      </c>
      <c r="J28" s="36" t="s">
        <v>14</v>
      </c>
    </row>
    <row r="29" ht="16.25" spans="2:15">
      <c r="B29" s="10">
        <f t="shared" ref="B29:C31" si="5">B11</f>
        <v>1</v>
      </c>
      <c r="C29" s="22" t="str">
        <f t="shared" si="5"/>
        <v>ULP Demak</v>
      </c>
      <c r="D29" s="12">
        <f>D20-D11</f>
        <v>3.5</v>
      </c>
      <c r="E29" s="12">
        <f t="shared" ref="D29:K33" si="6">E20-E11</f>
        <v>2</v>
      </c>
      <c r="F29" s="23">
        <f t="shared" si="6"/>
        <v>6</v>
      </c>
      <c r="G29" s="23">
        <f t="shared" si="6"/>
        <v>510</v>
      </c>
      <c r="H29" s="24">
        <f t="shared" si="6"/>
        <v>12</v>
      </c>
      <c r="I29" s="23">
        <f t="shared" si="6"/>
        <v>22</v>
      </c>
      <c r="J29" s="41">
        <f t="shared" si="6"/>
        <v>21</v>
      </c>
      <c r="L29" s="42"/>
      <c r="M29" s="42"/>
      <c r="N29" s="42"/>
      <c r="O29" s="42"/>
    </row>
    <row r="30" spans="2:15">
      <c r="B30" s="10">
        <f t="shared" si="5"/>
        <v>2</v>
      </c>
      <c r="C30" s="11" t="s">
        <v>16</v>
      </c>
      <c r="D30" s="12">
        <f t="shared" si="6"/>
        <v>28.4000000000001</v>
      </c>
      <c r="E30" s="12">
        <f t="shared" si="6"/>
        <v>0</v>
      </c>
      <c r="F30" s="23">
        <f t="shared" si="6"/>
        <v>6</v>
      </c>
      <c r="G30" s="23">
        <f t="shared" si="6"/>
        <v>250</v>
      </c>
      <c r="H30" s="24">
        <f t="shared" si="6"/>
        <v>13.8599999999997</v>
      </c>
      <c r="I30" s="23">
        <f t="shared" si="6"/>
        <v>0</v>
      </c>
      <c r="J30" s="43">
        <f t="shared" si="6"/>
        <v>0</v>
      </c>
      <c r="L30" s="42"/>
      <c r="M30" s="42"/>
      <c r="N30" s="42"/>
      <c r="O30" s="42"/>
    </row>
    <row r="31" spans="2:15">
      <c r="B31" s="10">
        <f t="shared" si="5"/>
        <v>3</v>
      </c>
      <c r="C31" s="11" t="s">
        <v>17</v>
      </c>
      <c r="D31" s="12">
        <f t="shared" si="6"/>
        <v>0</v>
      </c>
      <c r="E31" s="12">
        <f t="shared" si="6"/>
        <v>0.350000000000023</v>
      </c>
      <c r="F31" s="23">
        <f t="shared" si="6"/>
        <v>1</v>
      </c>
      <c r="G31" s="23">
        <f t="shared" si="6"/>
        <v>300</v>
      </c>
      <c r="H31" s="24">
        <f t="shared" si="6"/>
        <v>21.5300000000007</v>
      </c>
      <c r="I31" s="23">
        <f t="shared" si="6"/>
        <v>0</v>
      </c>
      <c r="J31" s="43">
        <f t="shared" si="6"/>
        <v>8</v>
      </c>
      <c r="L31" s="42"/>
      <c r="M31" s="42"/>
      <c r="N31" s="42"/>
      <c r="O31" s="42"/>
    </row>
    <row r="32" ht="16.25" spans="2:15">
      <c r="B32" s="13">
        <v>4</v>
      </c>
      <c r="C32" s="25" t="s">
        <v>18</v>
      </c>
      <c r="D32" s="12">
        <f t="shared" si="6"/>
        <v>12.22</v>
      </c>
      <c r="E32" s="12">
        <f t="shared" si="6"/>
        <v>0.199999999999989</v>
      </c>
      <c r="F32" s="23">
        <f t="shared" si="6"/>
        <v>2</v>
      </c>
      <c r="G32" s="23">
        <f t="shared" si="6"/>
        <v>100</v>
      </c>
      <c r="H32" s="24">
        <f t="shared" si="6"/>
        <v>8</v>
      </c>
      <c r="I32" s="23">
        <f t="shared" si="6"/>
        <v>0</v>
      </c>
      <c r="J32" s="43">
        <f t="shared" si="6"/>
        <v>0</v>
      </c>
      <c r="L32" s="42"/>
      <c r="M32" s="42"/>
      <c r="N32" s="42"/>
      <c r="O32" s="42"/>
    </row>
    <row r="33" ht="17" spans="2:10">
      <c r="B33" s="15"/>
      <c r="C33" s="16"/>
      <c r="D33" s="17">
        <f>D24-D15</f>
        <v>44.1199999999999</v>
      </c>
      <c r="E33" s="17">
        <f>E24-E15</f>
        <v>2.55000000000018</v>
      </c>
      <c r="F33" s="18">
        <f t="shared" si="6"/>
        <v>15</v>
      </c>
      <c r="G33" s="18">
        <f t="shared" si="6"/>
        <v>1160</v>
      </c>
      <c r="H33" s="19">
        <f t="shared" si="6"/>
        <v>55.3899999999994</v>
      </c>
      <c r="I33" s="18">
        <f t="shared" si="6"/>
        <v>22</v>
      </c>
      <c r="J33" s="37">
        <f t="shared" si="6"/>
        <v>29</v>
      </c>
    </row>
    <row r="34" ht="16.25" spans="7:8">
      <c r="G34" s="26"/>
      <c r="H34" s="26"/>
    </row>
    <row r="35" spans="2:11">
      <c r="B35" s="27"/>
      <c r="C35" s="27"/>
      <c r="D35" s="27"/>
      <c r="E35" s="27"/>
      <c r="F35" s="27"/>
      <c r="G35" s="27"/>
      <c r="H35" s="27"/>
      <c r="I35" s="27"/>
      <c r="J35" s="27"/>
      <c r="K35" s="27"/>
    </row>
    <row r="36" spans="2:11">
      <c r="B36" s="27"/>
      <c r="C36" s="27"/>
      <c r="D36" s="27"/>
      <c r="E36" s="27"/>
      <c r="F36" s="27"/>
      <c r="G36" s="27"/>
      <c r="H36" s="27"/>
      <c r="I36" s="27"/>
      <c r="J36" s="27"/>
      <c r="K36" s="27"/>
    </row>
    <row r="37" spans="2:11">
      <c r="B37" s="27"/>
      <c r="C37" s="27"/>
      <c r="D37" s="27"/>
      <c r="E37" s="27"/>
      <c r="F37" s="27"/>
      <c r="G37" s="27"/>
      <c r="H37" s="27"/>
      <c r="I37" s="27"/>
      <c r="J37" s="27"/>
      <c r="K37" s="27"/>
    </row>
    <row r="38" spans="2:11">
      <c r="B38" s="27"/>
      <c r="C38" s="27"/>
      <c r="D38" s="27"/>
      <c r="E38" s="27"/>
      <c r="F38" s="27"/>
      <c r="G38" s="27"/>
      <c r="H38" s="27"/>
      <c r="I38" s="27"/>
      <c r="J38" s="27"/>
      <c r="K38" s="27"/>
    </row>
    <row r="39" spans="2:11">
      <c r="B39" s="27"/>
      <c r="C39" s="27"/>
      <c r="D39" s="27"/>
      <c r="E39" s="27"/>
      <c r="F39" s="27"/>
      <c r="G39" s="27"/>
      <c r="H39" s="27"/>
      <c r="I39" s="27"/>
      <c r="J39" s="27"/>
      <c r="K39" s="27"/>
    </row>
    <row r="40" spans="2:11">
      <c r="B40" s="27"/>
      <c r="C40" s="27"/>
      <c r="D40" s="27"/>
      <c r="E40" s="27"/>
      <c r="F40" s="27"/>
      <c r="G40" s="27"/>
      <c r="H40" s="27"/>
      <c r="I40" s="27"/>
      <c r="J40" s="27"/>
      <c r="K40" s="27"/>
    </row>
    <row r="41" spans="2:11">
      <c r="B41" s="27"/>
      <c r="C41" s="27"/>
      <c r="D41" s="27"/>
      <c r="E41" s="27"/>
      <c r="F41" s="27"/>
      <c r="G41" s="27"/>
      <c r="H41" s="27"/>
      <c r="I41" s="27"/>
      <c r="J41" s="27"/>
      <c r="K41" s="27"/>
    </row>
    <row r="44" ht="18.5" spans="2:11">
      <c r="B44" s="28" t="s">
        <v>160</v>
      </c>
      <c r="C44" s="28"/>
      <c r="D44" s="28"/>
      <c r="E44" s="28"/>
      <c r="F44" s="28"/>
      <c r="G44" s="28"/>
      <c r="H44" s="28"/>
      <c r="I44" s="28"/>
      <c r="J44" s="28"/>
      <c r="K44" s="28"/>
    </row>
    <row r="45" ht="18.5" spans="2:11">
      <c r="B45" s="28"/>
      <c r="C45" s="28"/>
      <c r="D45" s="28"/>
      <c r="E45" s="28"/>
      <c r="F45" s="28"/>
      <c r="G45" s="28"/>
      <c r="H45" s="28"/>
      <c r="I45" s="28"/>
      <c r="J45" s="28"/>
      <c r="K45" s="28"/>
    </row>
    <row r="46" ht="18.9" customHeight="1" spans="2:11">
      <c r="B46" s="28"/>
      <c r="C46" s="1"/>
      <c r="D46" s="28"/>
      <c r="E46" s="29"/>
      <c r="F46" s="29" t="s">
        <v>112</v>
      </c>
      <c r="G46" s="29"/>
      <c r="H46" s="29"/>
      <c r="I46" s="29"/>
      <c r="J46" s="29"/>
      <c r="K46" s="28"/>
    </row>
    <row r="47" ht="18.9" customHeight="1" spans="2:11">
      <c r="B47" s="28"/>
      <c r="C47" s="28" t="s">
        <v>111</v>
      </c>
      <c r="D47" s="28"/>
      <c r="E47" s="29"/>
      <c r="F47" s="29"/>
      <c r="G47" s="29"/>
      <c r="H47" s="29"/>
      <c r="I47" s="29"/>
      <c r="J47" s="29"/>
      <c r="K47" s="28"/>
    </row>
    <row r="48" ht="18.9" customHeight="1" spans="3:10">
      <c r="C48" s="28" t="s">
        <v>144</v>
      </c>
      <c r="E48" s="30" t="s">
        <v>145</v>
      </c>
      <c r="F48" s="30"/>
      <c r="G48" s="31"/>
      <c r="I48" s="44" t="s">
        <v>146</v>
      </c>
      <c r="J48" s="44"/>
    </row>
    <row r="49" spans="3:10">
      <c r="C49" s="1"/>
      <c r="F49" s="32"/>
      <c r="G49" s="33"/>
      <c r="H49" s="33"/>
      <c r="I49" s="33"/>
      <c r="J49" s="33"/>
    </row>
    <row r="50" spans="3:10">
      <c r="C50" s="1"/>
      <c r="F50" s="32"/>
      <c r="G50" s="33"/>
      <c r="H50" s="33"/>
      <c r="I50" s="33"/>
      <c r="J50" s="33"/>
    </row>
    <row r="51" spans="3:10">
      <c r="C51" s="1"/>
      <c r="F51" s="32"/>
      <c r="G51" s="33"/>
      <c r="H51" s="33"/>
      <c r="I51" s="33"/>
      <c r="J51" s="33"/>
    </row>
    <row r="52" ht="18.5" spans="3:10">
      <c r="C52" s="1"/>
      <c r="F52" s="33"/>
      <c r="G52" s="34"/>
      <c r="H52" s="34"/>
      <c r="I52" s="33"/>
      <c r="J52" s="33"/>
    </row>
    <row r="53" spans="3:3">
      <c r="C53" s="1"/>
    </row>
    <row r="54" spans="3:3">
      <c r="C54" s="1"/>
    </row>
    <row r="55" spans="3:10">
      <c r="C55" s="35" t="s">
        <v>120</v>
      </c>
      <c r="D55" s="6"/>
      <c r="E55" s="35" t="s">
        <v>147</v>
      </c>
      <c r="F55" s="35"/>
      <c r="G55" s="6"/>
      <c r="H55" s="6"/>
      <c r="I55" s="6" t="s">
        <v>148</v>
      </c>
      <c r="J55" s="6"/>
    </row>
  </sheetData>
  <mergeCells count="9">
    <mergeCell ref="B5:J5"/>
    <mergeCell ref="B6:J6"/>
    <mergeCell ref="B15:C15"/>
    <mergeCell ref="B24:C24"/>
    <mergeCell ref="B33:C33"/>
    <mergeCell ref="B44:K44"/>
    <mergeCell ref="E48:F48"/>
    <mergeCell ref="E55:F55"/>
    <mergeCell ref="B35:K41"/>
  </mergeCells>
  <printOptions horizontalCentered="1"/>
  <pageMargins left="0.5" right="0.5" top="0.5" bottom="0.5" header="0.3" footer="0.3"/>
  <pageSetup paperSize="9" scale="61" orientation="portrait"/>
  <headerFooter alignWithMargins="0"/>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pageSetUpPr fitToPage="1"/>
  </sheetPr>
  <dimension ref="C1:O54"/>
  <sheetViews>
    <sheetView showGridLines="0" view="pageBreakPreview" zoomScale="130" zoomScaleNormal="85" topLeftCell="A13"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38</v>
      </c>
      <c r="D5" s="5"/>
      <c r="E5" s="5"/>
      <c r="F5" s="5"/>
      <c r="G5" s="5"/>
      <c r="H5" s="5"/>
      <c r="I5" s="5"/>
      <c r="J5" s="5"/>
      <c r="K5" s="5"/>
    </row>
    <row r="6" ht="18.5" spans="3:11">
      <c r="C6" s="5" t="s">
        <v>4</v>
      </c>
      <c r="D6" s="5"/>
      <c r="E6" s="5"/>
      <c r="F6" s="5"/>
      <c r="G6" s="5"/>
      <c r="H6" s="5"/>
      <c r="I6" s="5"/>
      <c r="J6" s="5"/>
      <c r="K6" s="5"/>
    </row>
    <row r="9" ht="16.25" spans="3:3">
      <c r="C9" s="6" t="s">
        <v>35</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681.82623</v>
      </c>
      <c r="F11" s="45">
        <v>642.746</v>
      </c>
      <c r="G11" s="23">
        <v>1846</v>
      </c>
      <c r="H11" s="23">
        <v>106990</v>
      </c>
      <c r="I11" s="12">
        <v>6388.194</v>
      </c>
      <c r="J11" s="23">
        <v>11530</v>
      </c>
      <c r="K11" s="43">
        <v>12504</v>
      </c>
    </row>
    <row r="12" spans="3:11">
      <c r="C12" s="10">
        <v>2</v>
      </c>
      <c r="D12" s="11" t="s">
        <v>16</v>
      </c>
      <c r="E12" s="12">
        <v>1068.7807</v>
      </c>
      <c r="F12" s="46">
        <v>1019.021</v>
      </c>
      <c r="G12" s="23">
        <v>1991</v>
      </c>
      <c r="H12" s="23">
        <v>94305</v>
      </c>
      <c r="I12" s="12">
        <v>5380.926</v>
      </c>
      <c r="J12" s="23">
        <v>12381</v>
      </c>
      <c r="K12" s="43">
        <v>10016</v>
      </c>
    </row>
    <row r="13" spans="3:11">
      <c r="C13" s="10">
        <v>3</v>
      </c>
      <c r="D13" s="11" t="s">
        <v>17</v>
      </c>
      <c r="E13" s="12">
        <v>728.942</v>
      </c>
      <c r="F13" s="46">
        <v>492.5569</v>
      </c>
      <c r="G13" s="23">
        <v>1679</v>
      </c>
      <c r="H13" s="23">
        <v>86105</v>
      </c>
      <c r="I13" s="12">
        <v>4723.56</v>
      </c>
      <c r="J13" s="23">
        <v>9992</v>
      </c>
      <c r="K13" s="43">
        <v>6000</v>
      </c>
    </row>
    <row r="14" ht="16.25" spans="3:11">
      <c r="C14" s="55">
        <v>4</v>
      </c>
      <c r="D14" s="56" t="s">
        <v>18</v>
      </c>
      <c r="E14" s="12">
        <v>372.8887</v>
      </c>
      <c r="F14" s="47">
        <v>421.651375</v>
      </c>
      <c r="G14" s="23">
        <v>1316</v>
      </c>
      <c r="H14" s="23">
        <v>52635</v>
      </c>
      <c r="I14" s="12">
        <v>5214.847</v>
      </c>
      <c r="J14" s="23">
        <v>8641</v>
      </c>
      <c r="K14" s="43">
        <v>3679</v>
      </c>
    </row>
    <row r="15" ht="17" spans="3:11">
      <c r="C15" s="15" t="s">
        <v>19</v>
      </c>
      <c r="D15" s="16"/>
      <c r="E15" s="54">
        <v>2852.43763</v>
      </c>
      <c r="F15" s="54">
        <v>2575.975275</v>
      </c>
      <c r="G15" s="18">
        <v>6832</v>
      </c>
      <c r="H15" s="18">
        <v>340035</v>
      </c>
      <c r="I15" s="54">
        <v>21707.527</v>
      </c>
      <c r="J15" s="18">
        <v>42544</v>
      </c>
      <c r="K15" s="37">
        <v>32199</v>
      </c>
    </row>
    <row r="18" ht="16.25" spans="3:3">
      <c r="C18" s="6" t="s">
        <v>39</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682.32623</v>
      </c>
      <c r="F20" s="45">
        <v>643.046</v>
      </c>
      <c r="G20" s="23">
        <v>1850</v>
      </c>
      <c r="H20" s="23">
        <v>107500</v>
      </c>
      <c r="I20" s="49">
        <v>6404.254</v>
      </c>
      <c r="J20" s="23">
        <v>11538</v>
      </c>
      <c r="K20" s="43">
        <v>12506</v>
      </c>
    </row>
    <row r="21" spans="3:11">
      <c r="C21" s="10">
        <v>2</v>
      </c>
      <c r="D21" s="11" t="s">
        <v>16</v>
      </c>
      <c r="E21" s="12">
        <v>1069.1867</v>
      </c>
      <c r="F21" s="46">
        <v>1019.671</v>
      </c>
      <c r="G21" s="23">
        <v>1991</v>
      </c>
      <c r="H21" s="23">
        <v>94415</v>
      </c>
      <c r="I21" s="51">
        <v>5395.886</v>
      </c>
      <c r="J21" s="23">
        <v>12394</v>
      </c>
      <c r="K21" s="43">
        <v>10022</v>
      </c>
    </row>
    <row r="22" spans="3:11">
      <c r="C22" s="10">
        <v>3</v>
      </c>
      <c r="D22" s="11" t="s">
        <v>17</v>
      </c>
      <c r="E22" s="12">
        <v>729.422</v>
      </c>
      <c r="F22" s="46">
        <v>492.5769</v>
      </c>
      <c r="G22" s="23">
        <v>1682</v>
      </c>
      <c r="H22" s="23">
        <v>86405</v>
      </c>
      <c r="I22" s="49">
        <v>4733.74</v>
      </c>
      <c r="J22" s="23">
        <v>9998</v>
      </c>
      <c r="K22" s="43">
        <v>6001</v>
      </c>
    </row>
    <row r="23" ht="16.25" spans="3:11">
      <c r="C23" s="55">
        <v>4</v>
      </c>
      <c r="D23" s="56" t="s">
        <v>18</v>
      </c>
      <c r="E23" s="12">
        <v>372.8887</v>
      </c>
      <c r="F23" s="47">
        <v>421.731375</v>
      </c>
      <c r="G23" s="23">
        <v>1316</v>
      </c>
      <c r="H23" s="23">
        <v>52635</v>
      </c>
      <c r="I23" s="49">
        <v>5222.847</v>
      </c>
      <c r="J23" s="23">
        <v>8641</v>
      </c>
      <c r="K23" s="43">
        <v>3679</v>
      </c>
    </row>
    <row r="24" ht="17" spans="3:11">
      <c r="C24" s="15" t="s">
        <v>19</v>
      </c>
      <c r="D24" s="16"/>
      <c r="E24" s="54">
        <f>SUM(E20:E23)</f>
        <v>2853.82363</v>
      </c>
      <c r="F24" s="54">
        <f t="shared" ref="F24:K24" si="0">SUM(F20:F23)</f>
        <v>2577.025275</v>
      </c>
      <c r="G24" s="18">
        <f t="shared" si="0"/>
        <v>6839</v>
      </c>
      <c r="H24" s="18">
        <f t="shared" si="0"/>
        <v>340955</v>
      </c>
      <c r="I24" s="54">
        <f t="shared" si="0"/>
        <v>21756.727</v>
      </c>
      <c r="J24" s="18">
        <f t="shared" si="0"/>
        <v>42571</v>
      </c>
      <c r="K24" s="37">
        <f t="shared" si="0"/>
        <v>32208</v>
      </c>
    </row>
    <row r="27" ht="16.25" spans="3:3">
      <c r="C27" s="6" t="s">
        <v>40</v>
      </c>
    </row>
    <row r="28" ht="32.5" spans="3:11">
      <c r="C28" s="7" t="s">
        <v>6</v>
      </c>
      <c r="D28" s="8" t="s">
        <v>7</v>
      </c>
      <c r="E28" s="9" t="s">
        <v>8</v>
      </c>
      <c r="F28" s="9" t="s">
        <v>9</v>
      </c>
      <c r="G28" s="9" t="s">
        <v>10</v>
      </c>
      <c r="H28" s="9" t="s">
        <v>11</v>
      </c>
      <c r="I28" s="9" t="s">
        <v>12</v>
      </c>
      <c r="J28" s="9" t="s">
        <v>13</v>
      </c>
      <c r="K28" s="36" t="s">
        <v>14</v>
      </c>
    </row>
    <row r="29" ht="16.25" spans="3:15">
      <c r="C29" s="10">
        <f t="shared" ref="C29:D31" si="1">C11</f>
        <v>1</v>
      </c>
      <c r="D29" s="22" t="str">
        <f t="shared" si="1"/>
        <v>ULP Demak</v>
      </c>
      <c r="E29" s="12">
        <f t="shared" ref="E29:K33" si="2">E20-E11</f>
        <v>0.5</v>
      </c>
      <c r="F29" s="12">
        <f t="shared" si="2"/>
        <v>0.299999999999955</v>
      </c>
      <c r="G29" s="23">
        <f t="shared" si="2"/>
        <v>4</v>
      </c>
      <c r="H29" s="23">
        <f t="shared" si="2"/>
        <v>510</v>
      </c>
      <c r="I29" s="24">
        <f t="shared" si="2"/>
        <v>16.0599999999995</v>
      </c>
      <c r="J29" s="23">
        <f t="shared" si="2"/>
        <v>8</v>
      </c>
      <c r="K29" s="57">
        <f t="shared" si="2"/>
        <v>2</v>
      </c>
      <c r="M29" s="42"/>
      <c r="N29" s="42"/>
      <c r="O29" s="42"/>
    </row>
    <row r="30" spans="3:15">
      <c r="C30" s="10">
        <f t="shared" si="1"/>
        <v>2</v>
      </c>
      <c r="D30" s="11" t="s">
        <v>16</v>
      </c>
      <c r="E30" s="12">
        <f t="shared" si="2"/>
        <v>0.405999999999949</v>
      </c>
      <c r="F30" s="12">
        <f t="shared" si="2"/>
        <v>0.650000000000091</v>
      </c>
      <c r="G30" s="23">
        <f t="shared" si="2"/>
        <v>0</v>
      </c>
      <c r="H30" s="23">
        <f t="shared" si="2"/>
        <v>110</v>
      </c>
      <c r="I30" s="24">
        <f t="shared" si="2"/>
        <v>14.96</v>
      </c>
      <c r="J30" s="23">
        <f t="shared" si="2"/>
        <v>13</v>
      </c>
      <c r="K30" s="58">
        <f t="shared" si="2"/>
        <v>6</v>
      </c>
      <c r="L30" s="59"/>
      <c r="M30" s="42"/>
      <c r="N30" s="42"/>
      <c r="O30" s="42"/>
    </row>
    <row r="31" spans="3:15">
      <c r="C31" s="10">
        <f t="shared" si="1"/>
        <v>3</v>
      </c>
      <c r="D31" s="11" t="s">
        <v>17</v>
      </c>
      <c r="E31" s="12">
        <f t="shared" si="2"/>
        <v>0.480000000000018</v>
      </c>
      <c r="F31" s="12">
        <f t="shared" si="2"/>
        <v>0.0200000000000387</v>
      </c>
      <c r="G31" s="23">
        <f t="shared" si="2"/>
        <v>3</v>
      </c>
      <c r="H31" s="23">
        <f t="shared" si="2"/>
        <v>300</v>
      </c>
      <c r="I31" s="24">
        <f t="shared" si="2"/>
        <v>10.1800000000003</v>
      </c>
      <c r="J31" s="23">
        <f t="shared" si="2"/>
        <v>6</v>
      </c>
      <c r="K31" s="60">
        <f t="shared" si="2"/>
        <v>1</v>
      </c>
      <c r="M31" s="42"/>
      <c r="N31" s="42"/>
      <c r="O31" s="42"/>
    </row>
    <row r="32" ht="16.25" spans="3:15">
      <c r="C32" s="13">
        <v>4</v>
      </c>
      <c r="D32" s="25" t="s">
        <v>18</v>
      </c>
      <c r="E32" s="12">
        <f t="shared" si="2"/>
        <v>0</v>
      </c>
      <c r="F32" s="12">
        <f t="shared" si="2"/>
        <v>0.0800000000000409</v>
      </c>
      <c r="G32" s="23">
        <f t="shared" si="2"/>
        <v>0</v>
      </c>
      <c r="H32" s="23">
        <f t="shared" si="2"/>
        <v>0</v>
      </c>
      <c r="I32" s="24">
        <f t="shared" si="2"/>
        <v>8</v>
      </c>
      <c r="J32" s="23">
        <f t="shared" si="2"/>
        <v>0</v>
      </c>
      <c r="K32" s="58">
        <f t="shared" si="2"/>
        <v>0</v>
      </c>
      <c r="L32" s="59"/>
      <c r="M32" s="42"/>
      <c r="N32" s="42"/>
      <c r="O32" s="42"/>
    </row>
    <row r="33" ht="17" spans="3:12">
      <c r="C33" s="15"/>
      <c r="D33" s="16"/>
      <c r="E33" s="17">
        <f t="shared" si="2"/>
        <v>1.38599999999997</v>
      </c>
      <c r="F33" s="17">
        <f t="shared" si="2"/>
        <v>1.05000000000018</v>
      </c>
      <c r="G33" s="53">
        <f t="shared" si="2"/>
        <v>7</v>
      </c>
      <c r="H33" s="53">
        <f t="shared" si="2"/>
        <v>920</v>
      </c>
      <c r="I33" s="19">
        <f t="shared" si="2"/>
        <v>49.1999999999971</v>
      </c>
      <c r="J33" s="18">
        <f t="shared" si="2"/>
        <v>27</v>
      </c>
      <c r="K33" s="61">
        <f t="shared" si="2"/>
        <v>9</v>
      </c>
      <c r="L33" s="59"/>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41</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6" tint="-0.249977111117893"/>
    <pageSetUpPr fitToPage="1"/>
  </sheetPr>
  <dimension ref="C1:O54"/>
  <sheetViews>
    <sheetView showGridLines="0" view="pageBreakPreview" zoomScale="85" zoomScaleNormal="85" topLeftCell="A10"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42</v>
      </c>
      <c r="D5" s="5"/>
      <c r="E5" s="5"/>
      <c r="F5" s="5"/>
      <c r="G5" s="5"/>
      <c r="H5" s="5"/>
      <c r="I5" s="5"/>
      <c r="J5" s="5"/>
      <c r="K5" s="5"/>
    </row>
    <row r="6" ht="18.5" spans="3:11">
      <c r="C6" s="5" t="s">
        <v>4</v>
      </c>
      <c r="D6" s="5"/>
      <c r="E6" s="5"/>
      <c r="F6" s="5"/>
      <c r="G6" s="5"/>
      <c r="H6" s="5"/>
      <c r="I6" s="5"/>
      <c r="J6" s="5"/>
      <c r="K6" s="5"/>
    </row>
    <row r="9" ht="16.25" spans="3:3">
      <c r="C9" s="6" t="s">
        <v>39</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682.32623</v>
      </c>
      <c r="F11" s="45">
        <v>643.046</v>
      </c>
      <c r="G11" s="23">
        <v>1850</v>
      </c>
      <c r="H11" s="23">
        <v>107500</v>
      </c>
      <c r="I11" s="12">
        <v>6404.254</v>
      </c>
      <c r="J11" s="23">
        <v>11538</v>
      </c>
      <c r="K11" s="43">
        <v>12506</v>
      </c>
    </row>
    <row r="12" spans="3:11">
      <c r="C12" s="10">
        <v>2</v>
      </c>
      <c r="D12" s="11" t="s">
        <v>16</v>
      </c>
      <c r="E12" s="12">
        <v>1069.1867</v>
      </c>
      <c r="F12" s="46">
        <v>1019.671</v>
      </c>
      <c r="G12" s="23">
        <v>1991</v>
      </c>
      <c r="H12" s="23">
        <v>94415</v>
      </c>
      <c r="I12" s="12">
        <v>5395.886</v>
      </c>
      <c r="J12" s="23">
        <v>12394</v>
      </c>
      <c r="K12" s="43">
        <v>10022</v>
      </c>
    </row>
    <row r="13" spans="3:11">
      <c r="C13" s="10">
        <v>3</v>
      </c>
      <c r="D13" s="11" t="s">
        <v>17</v>
      </c>
      <c r="E13" s="12">
        <v>729.422</v>
      </c>
      <c r="F13" s="46">
        <v>492.5769</v>
      </c>
      <c r="G13" s="23">
        <v>1682</v>
      </c>
      <c r="H13" s="23">
        <v>86405</v>
      </c>
      <c r="I13" s="12">
        <v>4733.74</v>
      </c>
      <c r="J13" s="23">
        <v>9998</v>
      </c>
      <c r="K13" s="43">
        <v>6001</v>
      </c>
    </row>
    <row r="14" ht="16.25" spans="3:11">
      <c r="C14" s="55">
        <v>4</v>
      </c>
      <c r="D14" s="56" t="s">
        <v>18</v>
      </c>
      <c r="E14" s="12">
        <v>372.8887</v>
      </c>
      <c r="F14" s="47">
        <v>421.731375</v>
      </c>
      <c r="G14" s="23">
        <v>1316</v>
      </c>
      <c r="H14" s="23">
        <v>52635</v>
      </c>
      <c r="I14" s="12">
        <v>5222.847</v>
      </c>
      <c r="J14" s="23">
        <v>8641</v>
      </c>
      <c r="K14" s="43">
        <v>3679</v>
      </c>
    </row>
    <row r="15" ht="17" spans="3:11">
      <c r="C15" s="15" t="s">
        <v>19</v>
      </c>
      <c r="D15" s="16"/>
      <c r="E15" s="54">
        <f>SUM(E11:E14)</f>
        <v>2853.82363</v>
      </c>
      <c r="F15" s="54">
        <f t="shared" ref="F15:K15" si="0">SUM(F11:F14)</f>
        <v>2577.025275</v>
      </c>
      <c r="G15" s="18">
        <f t="shared" si="0"/>
        <v>6839</v>
      </c>
      <c r="H15" s="18">
        <f t="shared" si="0"/>
        <v>340955</v>
      </c>
      <c r="I15" s="54">
        <f t="shared" si="0"/>
        <v>21756.727</v>
      </c>
      <c r="J15" s="18">
        <f t="shared" si="0"/>
        <v>42571</v>
      </c>
      <c r="K15" s="37">
        <f t="shared" si="0"/>
        <v>32208</v>
      </c>
    </row>
    <row r="18" ht="16.25" spans="3:3">
      <c r="C18" s="6" t="s">
        <v>43</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682.37623</v>
      </c>
      <c r="F20" s="45">
        <v>643.596</v>
      </c>
      <c r="G20" s="23">
        <v>1852</v>
      </c>
      <c r="H20" s="23">
        <v>107700</v>
      </c>
      <c r="I20" s="49">
        <v>6419.629</v>
      </c>
      <c r="J20" s="23">
        <v>11539</v>
      </c>
      <c r="K20" s="43">
        <v>12511</v>
      </c>
    </row>
    <row r="21" spans="3:11">
      <c r="C21" s="10">
        <v>2</v>
      </c>
      <c r="D21" s="11" t="s">
        <v>16</v>
      </c>
      <c r="E21" s="12">
        <v>1069.1867</v>
      </c>
      <c r="F21" s="46">
        <v>1020.184</v>
      </c>
      <c r="G21" s="23">
        <v>1991</v>
      </c>
      <c r="H21" s="23">
        <v>94515</v>
      </c>
      <c r="I21" s="51">
        <v>5404.902</v>
      </c>
      <c r="J21" s="23">
        <v>12394</v>
      </c>
      <c r="K21" s="43">
        <v>10026</v>
      </c>
    </row>
    <row r="22" spans="3:11">
      <c r="C22" s="10">
        <v>3</v>
      </c>
      <c r="D22" s="11" t="s">
        <v>17</v>
      </c>
      <c r="E22" s="12">
        <v>729.467</v>
      </c>
      <c r="F22" s="46">
        <v>492.7519</v>
      </c>
      <c r="G22" s="23">
        <v>1683</v>
      </c>
      <c r="H22" s="23">
        <v>86455</v>
      </c>
      <c r="I22" s="49">
        <v>4745.42</v>
      </c>
      <c r="J22" s="23">
        <v>9999</v>
      </c>
      <c r="K22" s="43">
        <v>6003</v>
      </c>
    </row>
    <row r="23" ht="16.25" spans="3:11">
      <c r="C23" s="55">
        <v>4</v>
      </c>
      <c r="D23" s="56" t="s">
        <v>18</v>
      </c>
      <c r="E23" s="12">
        <v>372.8887</v>
      </c>
      <c r="F23" s="47">
        <v>421.911375</v>
      </c>
      <c r="G23" s="23">
        <v>1317</v>
      </c>
      <c r="H23" s="23">
        <v>52685</v>
      </c>
      <c r="I23" s="49">
        <v>5229.107</v>
      </c>
      <c r="J23" s="23">
        <v>8641</v>
      </c>
      <c r="K23" s="43">
        <v>3679</v>
      </c>
    </row>
    <row r="24" ht="17" spans="3:11">
      <c r="C24" s="15" t="s">
        <v>19</v>
      </c>
      <c r="D24" s="16"/>
      <c r="E24" s="54">
        <f>SUM(E20:E23)</f>
        <v>2853.91863</v>
      </c>
      <c r="F24" s="54">
        <f t="shared" ref="F24:K24" si="1">SUM(F20:F23)</f>
        <v>2578.443275</v>
      </c>
      <c r="G24" s="18">
        <f t="shared" si="1"/>
        <v>6843</v>
      </c>
      <c r="H24" s="18">
        <f t="shared" si="1"/>
        <v>341355</v>
      </c>
      <c r="I24" s="54">
        <f t="shared" si="1"/>
        <v>21799.058</v>
      </c>
      <c r="J24" s="18">
        <f t="shared" si="1"/>
        <v>42573</v>
      </c>
      <c r="K24" s="37">
        <f t="shared" si="1"/>
        <v>32219</v>
      </c>
    </row>
    <row r="27" ht="16.25" spans="3:3">
      <c r="C27" s="6" t="s">
        <v>44</v>
      </c>
    </row>
    <row r="28" ht="32.5" spans="3:11">
      <c r="C28" s="7" t="s">
        <v>6</v>
      </c>
      <c r="D28" s="8" t="s">
        <v>7</v>
      </c>
      <c r="E28" s="9" t="s">
        <v>8</v>
      </c>
      <c r="F28" s="9" t="s">
        <v>9</v>
      </c>
      <c r="G28" s="9" t="s">
        <v>10</v>
      </c>
      <c r="H28" s="9" t="s">
        <v>11</v>
      </c>
      <c r="I28" s="9" t="s">
        <v>12</v>
      </c>
      <c r="J28" s="9" t="s">
        <v>13</v>
      </c>
      <c r="K28" s="36" t="s">
        <v>14</v>
      </c>
    </row>
    <row r="29" ht="16.25" spans="3:15">
      <c r="C29" s="10">
        <f t="shared" ref="C29:D31" si="2">C11</f>
        <v>1</v>
      </c>
      <c r="D29" s="22" t="str">
        <f t="shared" si="2"/>
        <v>ULP Demak</v>
      </c>
      <c r="E29" s="12">
        <f t="shared" ref="E29:K33" si="3">E20-E11</f>
        <v>0.0500000000000682</v>
      </c>
      <c r="F29" s="12">
        <f t="shared" si="3"/>
        <v>0.549999999999955</v>
      </c>
      <c r="G29" s="23">
        <f t="shared" si="3"/>
        <v>2</v>
      </c>
      <c r="H29" s="23">
        <f t="shared" si="3"/>
        <v>200</v>
      </c>
      <c r="I29" s="24">
        <f t="shared" si="3"/>
        <v>15.375</v>
      </c>
      <c r="J29" s="23">
        <f t="shared" si="3"/>
        <v>1</v>
      </c>
      <c r="K29" s="57">
        <f t="shared" si="3"/>
        <v>5</v>
      </c>
      <c r="M29" s="42"/>
      <c r="N29" s="42"/>
      <c r="O29" s="42"/>
    </row>
    <row r="30" spans="3:15">
      <c r="C30" s="10">
        <f t="shared" si="2"/>
        <v>2</v>
      </c>
      <c r="D30" s="11" t="s">
        <v>16</v>
      </c>
      <c r="E30" s="12">
        <f t="shared" si="3"/>
        <v>0</v>
      </c>
      <c r="F30" s="12">
        <f t="shared" si="3"/>
        <v>0.51299999999992</v>
      </c>
      <c r="G30" s="23">
        <f t="shared" si="3"/>
        <v>0</v>
      </c>
      <c r="H30" s="23">
        <f t="shared" si="3"/>
        <v>100</v>
      </c>
      <c r="I30" s="24">
        <f t="shared" si="3"/>
        <v>9.01600000000053</v>
      </c>
      <c r="J30" s="23">
        <f t="shared" si="3"/>
        <v>0</v>
      </c>
      <c r="K30" s="58">
        <f t="shared" si="3"/>
        <v>4</v>
      </c>
      <c r="L30" s="59"/>
      <c r="M30" s="42"/>
      <c r="N30" s="42"/>
      <c r="O30" s="42"/>
    </row>
    <row r="31" spans="3:15">
      <c r="C31" s="10">
        <f t="shared" si="2"/>
        <v>3</v>
      </c>
      <c r="D31" s="11" t="s">
        <v>17</v>
      </c>
      <c r="E31" s="12">
        <f t="shared" si="3"/>
        <v>0.0450000000000728</v>
      </c>
      <c r="F31" s="12">
        <f t="shared" si="3"/>
        <v>0.174999999999955</v>
      </c>
      <c r="G31" s="23">
        <f t="shared" si="3"/>
        <v>1</v>
      </c>
      <c r="H31" s="23">
        <f t="shared" si="3"/>
        <v>50</v>
      </c>
      <c r="I31" s="24">
        <f t="shared" si="3"/>
        <v>11.6799999999994</v>
      </c>
      <c r="J31" s="23">
        <f t="shared" si="3"/>
        <v>1</v>
      </c>
      <c r="K31" s="60">
        <f t="shared" si="3"/>
        <v>2</v>
      </c>
      <c r="M31" s="42"/>
      <c r="N31" s="42"/>
      <c r="O31" s="42"/>
    </row>
    <row r="32" ht="16.25" spans="3:15">
      <c r="C32" s="13">
        <v>4</v>
      </c>
      <c r="D32" s="25" t="s">
        <v>18</v>
      </c>
      <c r="E32" s="12">
        <f t="shared" si="3"/>
        <v>0</v>
      </c>
      <c r="F32" s="12">
        <f t="shared" si="3"/>
        <v>0.17999999999995</v>
      </c>
      <c r="G32" s="23">
        <f t="shared" si="3"/>
        <v>1</v>
      </c>
      <c r="H32" s="23">
        <f t="shared" si="3"/>
        <v>50</v>
      </c>
      <c r="I32" s="24">
        <f t="shared" si="3"/>
        <v>6.26000000000022</v>
      </c>
      <c r="J32" s="23">
        <f t="shared" si="3"/>
        <v>0</v>
      </c>
      <c r="K32" s="58">
        <f t="shared" si="3"/>
        <v>0</v>
      </c>
      <c r="L32" s="59"/>
      <c r="M32" s="42"/>
      <c r="N32" s="42"/>
      <c r="O32" s="42"/>
    </row>
    <row r="33" ht="17" spans="3:12">
      <c r="C33" s="15"/>
      <c r="D33" s="16"/>
      <c r="E33" s="17">
        <f t="shared" si="3"/>
        <v>0.0950000000002547</v>
      </c>
      <c r="F33" s="17">
        <f t="shared" si="3"/>
        <v>1.41800000000012</v>
      </c>
      <c r="G33" s="53">
        <f t="shared" si="3"/>
        <v>4</v>
      </c>
      <c r="H33" s="53">
        <f t="shared" si="3"/>
        <v>400</v>
      </c>
      <c r="I33" s="19">
        <f t="shared" si="3"/>
        <v>42.3310000000019</v>
      </c>
      <c r="J33" s="18">
        <f t="shared" si="3"/>
        <v>2</v>
      </c>
      <c r="K33" s="61">
        <f t="shared" si="3"/>
        <v>11</v>
      </c>
      <c r="L33" s="59"/>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45</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85" zoomScaleNormal="85" topLeftCell="A22"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46</v>
      </c>
      <c r="D5" s="5"/>
      <c r="E5" s="5"/>
      <c r="F5" s="5"/>
      <c r="G5" s="5"/>
      <c r="H5" s="5"/>
      <c r="I5" s="5"/>
      <c r="J5" s="5"/>
      <c r="K5" s="5"/>
    </row>
    <row r="6" ht="18.5" spans="3:11">
      <c r="C6" s="5" t="s">
        <v>47</v>
      </c>
      <c r="D6" s="5"/>
      <c r="E6" s="5"/>
      <c r="F6" s="5"/>
      <c r="G6" s="5"/>
      <c r="H6" s="5"/>
      <c r="I6" s="5"/>
      <c r="J6" s="5"/>
      <c r="K6" s="5"/>
    </row>
    <row r="9" ht="16.25" spans="3:3">
      <c r="C9" s="6" t="s">
        <v>43</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682.37623</v>
      </c>
      <c r="F11" s="45">
        <v>643.596</v>
      </c>
      <c r="G11" s="23">
        <v>1852</v>
      </c>
      <c r="H11" s="23">
        <v>107700</v>
      </c>
      <c r="I11" s="12">
        <v>6419.629</v>
      </c>
      <c r="J11" s="23">
        <v>11539</v>
      </c>
      <c r="K11" s="43">
        <v>12511</v>
      </c>
    </row>
    <row r="12" spans="3:11">
      <c r="C12" s="10">
        <v>2</v>
      </c>
      <c r="D12" s="11" t="s">
        <v>16</v>
      </c>
      <c r="E12" s="12">
        <v>1069.1867</v>
      </c>
      <c r="F12" s="46">
        <v>1020.184</v>
      </c>
      <c r="G12" s="23">
        <v>1991</v>
      </c>
      <c r="H12" s="23">
        <v>94515</v>
      </c>
      <c r="I12" s="12">
        <v>5404.902</v>
      </c>
      <c r="J12" s="23">
        <v>12394</v>
      </c>
      <c r="K12" s="43">
        <v>10026</v>
      </c>
    </row>
    <row r="13" spans="3:11">
      <c r="C13" s="10">
        <v>3</v>
      </c>
      <c r="D13" s="11" t="s">
        <v>17</v>
      </c>
      <c r="E13" s="12">
        <v>729.467</v>
      </c>
      <c r="F13" s="46">
        <v>492.7519</v>
      </c>
      <c r="G13" s="23">
        <v>1683</v>
      </c>
      <c r="H13" s="23">
        <v>86455</v>
      </c>
      <c r="I13" s="12">
        <v>4745.42</v>
      </c>
      <c r="J13" s="23">
        <v>9999</v>
      </c>
      <c r="K13" s="43">
        <v>6003</v>
      </c>
    </row>
    <row r="14" ht="16.25" spans="3:11">
      <c r="C14" s="55">
        <v>4</v>
      </c>
      <c r="D14" s="56" t="s">
        <v>18</v>
      </c>
      <c r="E14" s="12">
        <v>372.8887</v>
      </c>
      <c r="F14" s="47">
        <v>421.911375</v>
      </c>
      <c r="G14" s="23">
        <v>1317</v>
      </c>
      <c r="H14" s="23">
        <v>52685</v>
      </c>
      <c r="I14" s="12">
        <v>5229.107</v>
      </c>
      <c r="J14" s="23">
        <v>8641</v>
      </c>
      <c r="K14" s="43">
        <v>3679</v>
      </c>
    </row>
    <row r="15" ht="17" spans="3:11">
      <c r="C15" s="15" t="s">
        <v>19</v>
      </c>
      <c r="D15" s="16"/>
      <c r="E15" s="54">
        <v>2853.91863</v>
      </c>
      <c r="F15" s="54">
        <v>2578.443275</v>
      </c>
      <c r="G15" s="18">
        <v>6843</v>
      </c>
      <c r="H15" s="18">
        <v>341355</v>
      </c>
      <c r="I15" s="54">
        <v>21799.058</v>
      </c>
      <c r="J15" s="18">
        <v>42573</v>
      </c>
      <c r="K15" s="37">
        <v>32219</v>
      </c>
    </row>
    <row r="18" ht="16.25" spans="3:3">
      <c r="C18" s="6" t="s">
        <v>48</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683.02623</v>
      </c>
      <c r="F20" s="45">
        <v>643.596</v>
      </c>
      <c r="G20" s="23">
        <v>1855</v>
      </c>
      <c r="H20" s="23">
        <v>108100</v>
      </c>
      <c r="I20" s="49">
        <v>6430.154</v>
      </c>
      <c r="J20" s="23">
        <v>11551</v>
      </c>
      <c r="K20" s="43">
        <v>12511.05</v>
      </c>
    </row>
    <row r="21" spans="3:11">
      <c r="C21" s="10">
        <v>2</v>
      </c>
      <c r="D21" s="11" t="s">
        <v>16</v>
      </c>
      <c r="E21" s="12">
        <v>1069.1867</v>
      </c>
      <c r="F21" s="46">
        <v>1020.184</v>
      </c>
      <c r="G21" s="23">
        <v>1991</v>
      </c>
      <c r="H21" s="23">
        <v>94515</v>
      </c>
      <c r="I21" s="51">
        <v>5411.482</v>
      </c>
      <c r="J21" s="23">
        <v>12394</v>
      </c>
      <c r="K21" s="43">
        <v>10026</v>
      </c>
    </row>
    <row r="22" spans="3:11">
      <c r="C22" s="10">
        <v>3</v>
      </c>
      <c r="D22" s="11" t="s">
        <v>17</v>
      </c>
      <c r="E22" s="12">
        <v>729.467</v>
      </c>
      <c r="F22" s="46">
        <v>492.7519</v>
      </c>
      <c r="G22" s="23">
        <v>1683</v>
      </c>
      <c r="H22" s="23">
        <v>86455</v>
      </c>
      <c r="I22" s="49">
        <v>4757.02</v>
      </c>
      <c r="J22" s="23">
        <v>9999</v>
      </c>
      <c r="K22" s="43">
        <v>6003</v>
      </c>
    </row>
    <row r="23" ht="16.25" spans="3:11">
      <c r="C23" s="55">
        <v>4</v>
      </c>
      <c r="D23" s="56" t="s">
        <v>18</v>
      </c>
      <c r="E23" s="12">
        <v>372.8887</v>
      </c>
      <c r="F23" s="47">
        <v>422.336375</v>
      </c>
      <c r="G23" s="23">
        <v>1318</v>
      </c>
      <c r="H23" s="23">
        <v>52785</v>
      </c>
      <c r="I23" s="49">
        <v>5234.667</v>
      </c>
      <c r="J23" s="23">
        <v>8642</v>
      </c>
      <c r="K23" s="43">
        <v>3679</v>
      </c>
    </row>
    <row r="24" ht="17" spans="3:11">
      <c r="C24" s="15" t="s">
        <v>19</v>
      </c>
      <c r="D24" s="16"/>
      <c r="E24" s="54">
        <f>SUM(E20:E23)</f>
        <v>2854.56863</v>
      </c>
      <c r="F24" s="54">
        <f t="shared" ref="F24:K24" si="0">SUM(F20:F23)</f>
        <v>2578.868275</v>
      </c>
      <c r="G24" s="18">
        <f t="shared" si="0"/>
        <v>6847</v>
      </c>
      <c r="H24" s="18">
        <f t="shared" si="0"/>
        <v>341855</v>
      </c>
      <c r="I24" s="54">
        <f t="shared" si="0"/>
        <v>21833.323</v>
      </c>
      <c r="J24" s="18">
        <f t="shared" si="0"/>
        <v>42586</v>
      </c>
      <c r="K24" s="37">
        <f t="shared" si="0"/>
        <v>32219.05</v>
      </c>
    </row>
    <row r="27" ht="16.25" spans="3:3">
      <c r="C27" s="6" t="s">
        <v>49</v>
      </c>
    </row>
    <row r="28" ht="32.5" spans="3:11">
      <c r="C28" s="7" t="s">
        <v>6</v>
      </c>
      <c r="D28" s="8" t="s">
        <v>7</v>
      </c>
      <c r="E28" s="9" t="s">
        <v>8</v>
      </c>
      <c r="F28" s="9" t="s">
        <v>9</v>
      </c>
      <c r="G28" s="9" t="s">
        <v>10</v>
      </c>
      <c r="H28" s="9" t="s">
        <v>11</v>
      </c>
      <c r="I28" s="9" t="s">
        <v>12</v>
      </c>
      <c r="J28" s="9" t="s">
        <v>13</v>
      </c>
      <c r="K28" s="36" t="s">
        <v>14</v>
      </c>
    </row>
    <row r="29" ht="16.25" spans="3:15">
      <c r="C29" s="10">
        <f t="shared" ref="C29:D31" si="1">C11</f>
        <v>1</v>
      </c>
      <c r="D29" s="22" t="str">
        <f t="shared" si="1"/>
        <v>ULP Demak</v>
      </c>
      <c r="E29" s="12">
        <f t="shared" ref="E29:K33" si="2">E20-E11</f>
        <v>0.649999999999977</v>
      </c>
      <c r="F29" s="12">
        <f t="shared" si="2"/>
        <v>0</v>
      </c>
      <c r="G29" s="23">
        <f t="shared" si="2"/>
        <v>3</v>
      </c>
      <c r="H29" s="23">
        <f t="shared" si="2"/>
        <v>400</v>
      </c>
      <c r="I29" s="24">
        <f t="shared" si="2"/>
        <v>10.5250000000005</v>
      </c>
      <c r="J29" s="23">
        <f t="shared" si="2"/>
        <v>12</v>
      </c>
      <c r="K29" s="41">
        <f t="shared" si="2"/>
        <v>0.0499999999992724</v>
      </c>
      <c r="M29" s="42"/>
      <c r="N29" s="42"/>
      <c r="O29" s="42"/>
    </row>
    <row r="30" spans="3:15">
      <c r="C30" s="10">
        <f t="shared" si="1"/>
        <v>2</v>
      </c>
      <c r="D30" s="11" t="s">
        <v>16</v>
      </c>
      <c r="E30" s="12">
        <f t="shared" si="2"/>
        <v>0</v>
      </c>
      <c r="F30" s="12">
        <f t="shared" si="2"/>
        <v>0</v>
      </c>
      <c r="G30" s="23">
        <f t="shared" si="2"/>
        <v>0</v>
      </c>
      <c r="H30" s="23">
        <f t="shared" si="2"/>
        <v>0</v>
      </c>
      <c r="I30" s="24">
        <f t="shared" si="2"/>
        <v>6.58000000000084</v>
      </c>
      <c r="J30" s="23">
        <f t="shared" si="2"/>
        <v>0</v>
      </c>
      <c r="K30" s="43">
        <f t="shared" si="2"/>
        <v>0</v>
      </c>
      <c r="M30" s="42"/>
      <c r="N30" s="42"/>
      <c r="O30" s="42"/>
    </row>
    <row r="31" spans="3:15">
      <c r="C31" s="10">
        <f t="shared" si="1"/>
        <v>3</v>
      </c>
      <c r="D31" s="11" t="s">
        <v>17</v>
      </c>
      <c r="E31" s="12">
        <f t="shared" si="2"/>
        <v>0</v>
      </c>
      <c r="F31" s="12">
        <f t="shared" si="2"/>
        <v>0</v>
      </c>
      <c r="G31" s="23">
        <f t="shared" si="2"/>
        <v>0</v>
      </c>
      <c r="H31" s="23">
        <f t="shared" si="2"/>
        <v>0</v>
      </c>
      <c r="I31" s="24">
        <f t="shared" si="2"/>
        <v>11.6000000000004</v>
      </c>
      <c r="J31" s="23">
        <f t="shared" si="2"/>
        <v>0</v>
      </c>
      <c r="K31" s="43">
        <f t="shared" si="2"/>
        <v>0</v>
      </c>
      <c r="M31" s="42"/>
      <c r="N31" s="42"/>
      <c r="O31" s="42"/>
    </row>
    <row r="32" ht="16.25" spans="3:15">
      <c r="C32" s="13">
        <v>4</v>
      </c>
      <c r="D32" s="25" t="s">
        <v>18</v>
      </c>
      <c r="E32" s="12">
        <f t="shared" si="2"/>
        <v>0</v>
      </c>
      <c r="F32" s="12">
        <f t="shared" si="2"/>
        <v>0.425000000000011</v>
      </c>
      <c r="G32" s="23">
        <f t="shared" si="2"/>
        <v>1</v>
      </c>
      <c r="H32" s="23">
        <f t="shared" si="2"/>
        <v>100</v>
      </c>
      <c r="I32" s="24">
        <f t="shared" si="2"/>
        <v>5.5600000000004</v>
      </c>
      <c r="J32" s="23">
        <f t="shared" si="2"/>
        <v>1</v>
      </c>
      <c r="K32" s="43">
        <f t="shared" si="2"/>
        <v>0</v>
      </c>
      <c r="M32" s="42"/>
      <c r="N32" s="42"/>
      <c r="O32" s="42"/>
    </row>
    <row r="33" ht="17" spans="3:11">
      <c r="C33" s="15"/>
      <c r="D33" s="16"/>
      <c r="E33" s="17">
        <f t="shared" si="2"/>
        <v>0.650000000000091</v>
      </c>
      <c r="F33" s="17">
        <f t="shared" si="2"/>
        <v>0.424999999999727</v>
      </c>
      <c r="G33" s="53">
        <f t="shared" si="2"/>
        <v>4</v>
      </c>
      <c r="H33" s="53">
        <f t="shared" si="2"/>
        <v>500</v>
      </c>
      <c r="I33" s="19">
        <f t="shared" si="2"/>
        <v>34.2649999999994</v>
      </c>
      <c r="J33" s="18">
        <f t="shared" si="2"/>
        <v>13</v>
      </c>
      <c r="K33" s="37">
        <f t="shared" si="2"/>
        <v>0.0499999999992724</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50</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58" orientation="portrait"/>
  <headerFooter alignWithMargins="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85" zoomScaleNormal="85" topLeftCell="A5"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51</v>
      </c>
      <c r="D5" s="5"/>
      <c r="E5" s="5"/>
      <c r="F5" s="5"/>
      <c r="G5" s="5"/>
      <c r="H5" s="5"/>
      <c r="I5" s="5"/>
      <c r="J5" s="5"/>
      <c r="K5" s="5"/>
    </row>
    <row r="6" ht="18.5" spans="3:11">
      <c r="C6" s="5" t="s">
        <v>47</v>
      </c>
      <c r="D6" s="5"/>
      <c r="E6" s="5"/>
      <c r="F6" s="5"/>
      <c r="G6" s="5"/>
      <c r="H6" s="5"/>
      <c r="I6" s="5"/>
      <c r="J6" s="5"/>
      <c r="K6" s="5"/>
    </row>
    <row r="9" ht="16.25" spans="3:3">
      <c r="C9" s="6" t="s">
        <v>48</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683.02623</v>
      </c>
      <c r="F11" s="45">
        <v>643.596</v>
      </c>
      <c r="G11" s="23">
        <v>1855</v>
      </c>
      <c r="H11" s="23">
        <v>108100</v>
      </c>
      <c r="I11" s="49">
        <v>6430.154</v>
      </c>
      <c r="J11" s="23">
        <v>11551</v>
      </c>
      <c r="K11" s="43">
        <v>12511.05</v>
      </c>
    </row>
    <row r="12" spans="3:11">
      <c r="C12" s="10">
        <v>2</v>
      </c>
      <c r="D12" s="11" t="s">
        <v>16</v>
      </c>
      <c r="E12" s="12">
        <v>1069.1867</v>
      </c>
      <c r="F12" s="46">
        <v>1020.184</v>
      </c>
      <c r="G12" s="23">
        <v>1991</v>
      </c>
      <c r="H12" s="23">
        <v>94515</v>
      </c>
      <c r="I12" s="51">
        <v>5411.482</v>
      </c>
      <c r="J12" s="23">
        <v>12394</v>
      </c>
      <c r="K12" s="43">
        <v>10026</v>
      </c>
    </row>
    <row r="13" spans="3:11">
      <c r="C13" s="10">
        <v>3</v>
      </c>
      <c r="D13" s="11" t="s">
        <v>17</v>
      </c>
      <c r="E13" s="12">
        <v>729.467</v>
      </c>
      <c r="F13" s="46">
        <v>492.7519</v>
      </c>
      <c r="G13" s="23">
        <v>1683</v>
      </c>
      <c r="H13" s="23">
        <v>86455</v>
      </c>
      <c r="I13" s="49">
        <v>4757.02</v>
      </c>
      <c r="J13" s="23">
        <v>9999</v>
      </c>
      <c r="K13" s="43">
        <v>6003</v>
      </c>
    </row>
    <row r="14" ht="16.25" spans="3:11">
      <c r="C14" s="55">
        <v>4</v>
      </c>
      <c r="D14" s="56" t="s">
        <v>18</v>
      </c>
      <c r="E14" s="12">
        <v>372.8887</v>
      </c>
      <c r="F14" s="47">
        <v>422.336375</v>
      </c>
      <c r="G14" s="23">
        <v>1318</v>
      </c>
      <c r="H14" s="23">
        <v>52785</v>
      </c>
      <c r="I14" s="49">
        <v>5234.667</v>
      </c>
      <c r="J14" s="23">
        <v>8642</v>
      </c>
      <c r="K14" s="43">
        <v>3679</v>
      </c>
    </row>
    <row r="15" ht="17" spans="3:11">
      <c r="C15" s="15" t="s">
        <v>19</v>
      </c>
      <c r="D15" s="16"/>
      <c r="E15" s="54">
        <f>SUM(E11:E14)</f>
        <v>2854.56863</v>
      </c>
      <c r="F15" s="54">
        <f t="shared" ref="F15:J15" si="0">SUM(F11:F14)</f>
        <v>2578.868275</v>
      </c>
      <c r="G15" s="18">
        <f t="shared" si="0"/>
        <v>6847</v>
      </c>
      <c r="H15" s="18">
        <f t="shared" si="0"/>
        <v>341855</v>
      </c>
      <c r="I15" s="54">
        <f t="shared" si="0"/>
        <v>21833.323</v>
      </c>
      <c r="J15" s="18">
        <f t="shared" si="0"/>
        <v>42586</v>
      </c>
      <c r="K15" s="37">
        <f t="shared" ref="K15" si="1">SUM(K11:K14)</f>
        <v>32219.05</v>
      </c>
    </row>
    <row r="18" ht="16.25" spans="3:3">
      <c r="C18" s="6" t="s">
        <v>52</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683.12623</v>
      </c>
      <c r="F20" s="45">
        <v>643.646</v>
      </c>
      <c r="G20" s="23">
        <v>1856</v>
      </c>
      <c r="H20" s="23">
        <v>108300</v>
      </c>
      <c r="I20" s="49">
        <v>6437.954</v>
      </c>
      <c r="J20" s="23">
        <v>11554</v>
      </c>
      <c r="K20" s="43">
        <v>12512</v>
      </c>
    </row>
    <row r="21" spans="3:11">
      <c r="C21" s="10">
        <v>2</v>
      </c>
      <c r="D21" s="11" t="s">
        <v>16</v>
      </c>
      <c r="E21" s="12">
        <v>1069.2267</v>
      </c>
      <c r="F21" s="46">
        <v>1021.027</v>
      </c>
      <c r="G21" s="23">
        <v>1991</v>
      </c>
      <c r="H21" s="23">
        <v>94515</v>
      </c>
      <c r="I21" s="51">
        <v>5419.422</v>
      </c>
      <c r="J21" s="23">
        <v>12398</v>
      </c>
      <c r="K21" s="43">
        <v>10029</v>
      </c>
    </row>
    <row r="22" spans="3:11">
      <c r="C22" s="10">
        <v>3</v>
      </c>
      <c r="D22" s="11" t="s">
        <v>17</v>
      </c>
      <c r="E22" s="12">
        <v>729.467</v>
      </c>
      <c r="F22" s="46">
        <v>492.7519</v>
      </c>
      <c r="G22" s="23">
        <v>1683</v>
      </c>
      <c r="H22" s="23">
        <v>86455</v>
      </c>
      <c r="I22" s="49">
        <v>4762.78</v>
      </c>
      <c r="J22" s="23">
        <v>9999</v>
      </c>
      <c r="K22" s="43">
        <v>6003</v>
      </c>
    </row>
    <row r="23" ht="16.25" spans="3:11">
      <c r="C23" s="55">
        <v>4</v>
      </c>
      <c r="D23" s="56" t="s">
        <v>18</v>
      </c>
      <c r="E23" s="12">
        <v>372.889</v>
      </c>
      <c r="F23" s="47">
        <v>422.356375</v>
      </c>
      <c r="G23" s="23">
        <v>1321</v>
      </c>
      <c r="H23" s="23">
        <v>52910</v>
      </c>
      <c r="I23" s="49">
        <v>5240.967</v>
      </c>
      <c r="J23" s="23">
        <v>8642</v>
      </c>
      <c r="K23" s="43">
        <v>3679</v>
      </c>
    </row>
    <row r="24" ht="17" spans="3:11">
      <c r="C24" s="15" t="s">
        <v>19</v>
      </c>
      <c r="D24" s="16"/>
      <c r="E24" s="54">
        <f>SUM(E20:E23)</f>
        <v>2854.70893</v>
      </c>
      <c r="F24" s="54">
        <f t="shared" ref="F24:K24" si="2">SUM(F20:F23)</f>
        <v>2579.781275</v>
      </c>
      <c r="G24" s="18">
        <f t="shared" si="2"/>
        <v>6851</v>
      </c>
      <c r="H24" s="18">
        <f t="shared" si="2"/>
        <v>342180</v>
      </c>
      <c r="I24" s="54">
        <f t="shared" si="2"/>
        <v>21861.123</v>
      </c>
      <c r="J24" s="18">
        <f t="shared" si="2"/>
        <v>42593</v>
      </c>
      <c r="K24" s="37">
        <f t="shared" si="2"/>
        <v>32223</v>
      </c>
    </row>
    <row r="27" ht="16.25" spans="3:3">
      <c r="C27" s="6" t="s">
        <v>53</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12">
        <f t="shared" ref="E29:K33" si="4">E20-E11</f>
        <v>0.100000000000023</v>
      </c>
      <c r="F29" s="12">
        <f t="shared" si="4"/>
        <v>0.0500000000000682</v>
      </c>
      <c r="G29" s="23">
        <f t="shared" si="4"/>
        <v>1</v>
      </c>
      <c r="H29" s="23">
        <f t="shared" si="4"/>
        <v>200</v>
      </c>
      <c r="I29" s="24">
        <f t="shared" si="4"/>
        <v>7.80000000000018</v>
      </c>
      <c r="J29" s="23">
        <f t="shared" si="4"/>
        <v>3</v>
      </c>
      <c r="K29" s="41">
        <f t="shared" si="4"/>
        <v>0.950000000000728</v>
      </c>
      <c r="M29" s="42"/>
      <c r="N29" s="42"/>
      <c r="O29" s="42"/>
    </row>
    <row r="30" spans="3:15">
      <c r="C30" s="10">
        <f t="shared" si="3"/>
        <v>2</v>
      </c>
      <c r="D30" s="11" t="s">
        <v>16</v>
      </c>
      <c r="E30" s="12">
        <f t="shared" si="4"/>
        <v>0.0399999999999636</v>
      </c>
      <c r="F30" s="12">
        <f t="shared" si="4"/>
        <v>0.843000000000075</v>
      </c>
      <c r="G30" s="23">
        <f t="shared" si="4"/>
        <v>0</v>
      </c>
      <c r="H30" s="23">
        <f t="shared" si="4"/>
        <v>0</v>
      </c>
      <c r="I30" s="24">
        <f t="shared" si="4"/>
        <v>7.9399999999996</v>
      </c>
      <c r="J30" s="23">
        <f t="shared" si="4"/>
        <v>4</v>
      </c>
      <c r="K30" s="43">
        <f t="shared" si="4"/>
        <v>3</v>
      </c>
      <c r="M30" s="42"/>
      <c r="N30" s="42"/>
      <c r="O30" s="42"/>
    </row>
    <row r="31" spans="3:15">
      <c r="C31" s="10">
        <f t="shared" si="3"/>
        <v>3</v>
      </c>
      <c r="D31" s="11" t="s">
        <v>17</v>
      </c>
      <c r="E31" s="12">
        <f t="shared" si="4"/>
        <v>0</v>
      </c>
      <c r="F31" s="12">
        <f t="shared" si="4"/>
        <v>0</v>
      </c>
      <c r="G31" s="23">
        <f t="shared" si="4"/>
        <v>0</v>
      </c>
      <c r="H31" s="23">
        <f t="shared" si="4"/>
        <v>0</v>
      </c>
      <c r="I31" s="24">
        <f t="shared" si="4"/>
        <v>5.76000000000022</v>
      </c>
      <c r="J31" s="23">
        <f t="shared" si="4"/>
        <v>0</v>
      </c>
      <c r="K31" s="43">
        <f t="shared" si="4"/>
        <v>0</v>
      </c>
      <c r="M31" s="42"/>
      <c r="N31" s="42"/>
      <c r="O31" s="42"/>
    </row>
    <row r="32" ht="16.25" spans="3:15">
      <c r="C32" s="13">
        <v>4</v>
      </c>
      <c r="D32" s="25" t="s">
        <v>18</v>
      </c>
      <c r="E32" s="12">
        <f t="shared" si="4"/>
        <v>0.000299999999981537</v>
      </c>
      <c r="F32" s="12">
        <f t="shared" si="4"/>
        <v>0.0200000000000387</v>
      </c>
      <c r="G32" s="23">
        <f t="shared" si="4"/>
        <v>3</v>
      </c>
      <c r="H32" s="23">
        <f t="shared" si="4"/>
        <v>125</v>
      </c>
      <c r="I32" s="24">
        <f t="shared" si="4"/>
        <v>6.30000000000018</v>
      </c>
      <c r="J32" s="23">
        <f t="shared" si="4"/>
        <v>0</v>
      </c>
      <c r="K32" s="43">
        <f t="shared" si="4"/>
        <v>0</v>
      </c>
      <c r="M32" s="42"/>
      <c r="N32" s="42"/>
      <c r="O32" s="42"/>
    </row>
    <row r="33" ht="17" spans="3:11">
      <c r="C33" s="15"/>
      <c r="D33" s="16"/>
      <c r="E33" s="17">
        <f t="shared" si="4"/>
        <v>0.140300000000025</v>
      </c>
      <c r="F33" s="17">
        <f t="shared" si="4"/>
        <v>0.913000000000466</v>
      </c>
      <c r="G33" s="53">
        <f t="shared" si="4"/>
        <v>4</v>
      </c>
      <c r="H33" s="53">
        <f t="shared" si="4"/>
        <v>325</v>
      </c>
      <c r="I33" s="19">
        <f t="shared" si="4"/>
        <v>27.8000000000029</v>
      </c>
      <c r="J33" s="18">
        <f t="shared" si="4"/>
        <v>7</v>
      </c>
      <c r="K33" s="37">
        <f t="shared" si="4"/>
        <v>3.95000000000073</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54</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pageSetUpPr fitToPage="1"/>
  </sheetPr>
  <dimension ref="C1:O54"/>
  <sheetViews>
    <sheetView showGridLines="0" view="pageBreakPreview" zoomScale="85" zoomScaleNormal="85" topLeftCell="A7" workbookViewId="0">
      <selection activeCell="E28" sqref="E30;E28"/>
    </sheetView>
  </sheetViews>
  <sheetFormatPr defaultColWidth="9.10909090909091" defaultRowHeight="15.5"/>
  <cols>
    <col min="1" max="1" width="1.89090909090909" style="1" customWidth="1"/>
    <col min="2" max="2" width="4.66363636363636" style="1" customWidth="1"/>
    <col min="3" max="3" width="6.10909090909091" style="1" customWidth="1"/>
    <col min="4" max="4" width="38.8909090909091" style="2" customWidth="1"/>
    <col min="5" max="5" width="16.3363636363636" style="1" customWidth="1"/>
    <col min="6" max="7" width="12.1090909090909" style="1" customWidth="1"/>
    <col min="8" max="9" width="14.8909090909091" style="1" customWidth="1"/>
    <col min="10" max="10" width="14.4454545454545" style="1" customWidth="1"/>
    <col min="11" max="11" width="14.6636363636364" style="1" customWidth="1"/>
    <col min="12" max="16384" width="9.10909090909091" style="1"/>
  </cols>
  <sheetData>
    <row r="1" spans="3:4">
      <c r="C1" s="3" t="s">
        <v>0</v>
      </c>
      <c r="D1" s="4" t="s">
        <v>1</v>
      </c>
    </row>
    <row r="2" spans="3:4">
      <c r="C2" s="3"/>
      <c r="D2" s="4" t="s">
        <v>2</v>
      </c>
    </row>
    <row r="3" spans="3:4">
      <c r="C3" s="3"/>
      <c r="D3" s="4"/>
    </row>
    <row r="4" spans="3:4">
      <c r="C4" s="3"/>
      <c r="D4" s="3"/>
    </row>
    <row r="5" ht="18.5" spans="3:11">
      <c r="C5" s="5" t="s">
        <v>55</v>
      </c>
      <c r="D5" s="5"/>
      <c r="E5" s="5"/>
      <c r="F5" s="5"/>
      <c r="G5" s="5"/>
      <c r="H5" s="5"/>
      <c r="I5" s="5"/>
      <c r="J5" s="5"/>
      <c r="K5" s="5"/>
    </row>
    <row r="6" ht="18.5" spans="3:11">
      <c r="C6" s="5" t="s">
        <v>47</v>
      </c>
      <c r="D6" s="5"/>
      <c r="E6" s="5"/>
      <c r="F6" s="5"/>
      <c r="G6" s="5"/>
      <c r="H6" s="5"/>
      <c r="I6" s="5"/>
      <c r="J6" s="5"/>
      <c r="K6" s="5"/>
    </row>
    <row r="9" ht="16.25" spans="3:3">
      <c r="C9" s="6" t="s">
        <v>52</v>
      </c>
    </row>
    <row r="10" ht="32.5" spans="3:11">
      <c r="C10" s="7" t="s">
        <v>6</v>
      </c>
      <c r="D10" s="8" t="s">
        <v>7</v>
      </c>
      <c r="E10" s="9" t="s">
        <v>8</v>
      </c>
      <c r="F10" s="9" t="s">
        <v>9</v>
      </c>
      <c r="G10" s="9" t="s">
        <v>10</v>
      </c>
      <c r="H10" s="9" t="s">
        <v>11</v>
      </c>
      <c r="I10" s="9" t="s">
        <v>12</v>
      </c>
      <c r="J10" s="9" t="s">
        <v>13</v>
      </c>
      <c r="K10" s="36" t="s">
        <v>14</v>
      </c>
    </row>
    <row r="11" ht="16.25" spans="3:11">
      <c r="C11" s="10">
        <v>1</v>
      </c>
      <c r="D11" s="11" t="s">
        <v>15</v>
      </c>
      <c r="E11" s="12">
        <v>683.12623</v>
      </c>
      <c r="F11" s="45">
        <v>643.646</v>
      </c>
      <c r="G11" s="23">
        <v>1856</v>
      </c>
      <c r="H11" s="23">
        <v>108300</v>
      </c>
      <c r="I11" s="49">
        <v>6437.954</v>
      </c>
      <c r="J11" s="23">
        <v>11554</v>
      </c>
      <c r="K11" s="43">
        <v>12512</v>
      </c>
    </row>
    <row r="12" spans="3:11">
      <c r="C12" s="10">
        <v>2</v>
      </c>
      <c r="D12" s="11" t="s">
        <v>16</v>
      </c>
      <c r="E12" s="12">
        <v>1069.2267</v>
      </c>
      <c r="F12" s="46">
        <v>1021.027</v>
      </c>
      <c r="G12" s="23">
        <v>1991</v>
      </c>
      <c r="H12" s="23">
        <v>94515</v>
      </c>
      <c r="I12" s="51">
        <v>5419.422</v>
      </c>
      <c r="J12" s="23">
        <v>12398</v>
      </c>
      <c r="K12" s="43">
        <v>10029</v>
      </c>
    </row>
    <row r="13" spans="3:11">
      <c r="C13" s="10">
        <v>3</v>
      </c>
      <c r="D13" s="11" t="s">
        <v>17</v>
      </c>
      <c r="E13" s="12">
        <v>729.467</v>
      </c>
      <c r="F13" s="46">
        <v>492.7519</v>
      </c>
      <c r="G13" s="23">
        <v>1683</v>
      </c>
      <c r="H13" s="23">
        <v>86455</v>
      </c>
      <c r="I13" s="49">
        <v>4762.78</v>
      </c>
      <c r="J13" s="23">
        <v>9999</v>
      </c>
      <c r="K13" s="43">
        <v>6003</v>
      </c>
    </row>
    <row r="14" ht="16.25" spans="3:11">
      <c r="C14" s="13">
        <v>4</v>
      </c>
      <c r="D14" s="14" t="s">
        <v>18</v>
      </c>
      <c r="E14" s="12">
        <v>372.889</v>
      </c>
      <c r="F14" s="47">
        <v>422.356375</v>
      </c>
      <c r="G14" s="23">
        <v>1321</v>
      </c>
      <c r="H14" s="23">
        <v>52910</v>
      </c>
      <c r="I14" s="49">
        <v>5240.967</v>
      </c>
      <c r="J14" s="23">
        <v>8642</v>
      </c>
      <c r="K14" s="43">
        <v>3679</v>
      </c>
    </row>
    <row r="15" ht="17" spans="3:11">
      <c r="C15" s="15" t="s">
        <v>19</v>
      </c>
      <c r="D15" s="16"/>
      <c r="E15" s="19">
        <f>SUM(E11:E14)</f>
        <v>2854.70893</v>
      </c>
      <c r="F15" s="19">
        <f t="shared" ref="F15:J15" si="0">SUM(F11:F14)</f>
        <v>2579.781275</v>
      </c>
      <c r="G15" s="18">
        <f t="shared" si="0"/>
        <v>6851</v>
      </c>
      <c r="H15" s="18">
        <f t="shared" si="0"/>
        <v>342180</v>
      </c>
      <c r="I15" s="19">
        <f t="shared" si="0"/>
        <v>21861.123</v>
      </c>
      <c r="J15" s="18">
        <f t="shared" si="0"/>
        <v>42593</v>
      </c>
      <c r="K15" s="37">
        <f t="shared" ref="K15" si="1">SUM(K11:K14)</f>
        <v>32223</v>
      </c>
    </row>
    <row r="18" ht="16.25" spans="3:3">
      <c r="C18" s="6" t="s">
        <v>56</v>
      </c>
    </row>
    <row r="19" ht="36" customHeight="1" spans="3:11">
      <c r="C19" s="7" t="s">
        <v>6</v>
      </c>
      <c r="D19" s="8" t="s">
        <v>7</v>
      </c>
      <c r="E19" s="9" t="s">
        <v>8</v>
      </c>
      <c r="F19" s="9" t="s">
        <v>9</v>
      </c>
      <c r="G19" s="9" t="s">
        <v>10</v>
      </c>
      <c r="H19" s="9" t="s">
        <v>11</v>
      </c>
      <c r="I19" s="9" t="s">
        <v>12</v>
      </c>
      <c r="J19" s="9" t="s">
        <v>13</v>
      </c>
      <c r="K19" s="36" t="s">
        <v>14</v>
      </c>
    </row>
    <row r="20" ht="16.25" spans="3:11">
      <c r="C20" s="10">
        <v>1</v>
      </c>
      <c r="D20" s="11" t="s">
        <v>15</v>
      </c>
      <c r="E20" s="12">
        <v>683.12623</v>
      </c>
      <c r="F20" s="45">
        <v>643.846</v>
      </c>
      <c r="G20" s="23">
        <v>1857</v>
      </c>
      <c r="H20" s="23">
        <v>108350</v>
      </c>
      <c r="I20" s="49">
        <v>6447.829</v>
      </c>
      <c r="J20" s="23">
        <v>11554</v>
      </c>
      <c r="K20" s="43">
        <v>12514</v>
      </c>
    </row>
    <row r="21" spans="3:11">
      <c r="C21" s="10">
        <v>2</v>
      </c>
      <c r="D21" s="11" t="s">
        <v>16</v>
      </c>
      <c r="E21" s="12">
        <v>1069.2267</v>
      </c>
      <c r="F21" s="46">
        <v>1021.267</v>
      </c>
      <c r="G21" s="23">
        <v>1992</v>
      </c>
      <c r="H21" s="23">
        <v>94565</v>
      </c>
      <c r="I21" s="51">
        <v>5423.422</v>
      </c>
      <c r="J21" s="23">
        <v>12398</v>
      </c>
      <c r="K21" s="43">
        <v>10034</v>
      </c>
    </row>
    <row r="22" spans="3:11">
      <c r="C22" s="10">
        <v>3</v>
      </c>
      <c r="D22" s="11" t="s">
        <v>17</v>
      </c>
      <c r="E22" s="12">
        <v>729.467</v>
      </c>
      <c r="F22" s="46">
        <v>493.5269</v>
      </c>
      <c r="G22" s="23">
        <v>1684</v>
      </c>
      <c r="H22" s="23">
        <v>86655</v>
      </c>
      <c r="I22" s="49">
        <v>4770.935</v>
      </c>
      <c r="J22" s="23">
        <v>9999</v>
      </c>
      <c r="K22" s="43">
        <v>6012</v>
      </c>
    </row>
    <row r="23" ht="16.25" spans="3:11">
      <c r="C23" s="13">
        <v>4</v>
      </c>
      <c r="D23" s="14" t="s">
        <v>18</v>
      </c>
      <c r="E23" s="12">
        <v>372.889</v>
      </c>
      <c r="F23" s="47">
        <v>422.456</v>
      </c>
      <c r="G23" s="23">
        <v>1321</v>
      </c>
      <c r="H23" s="23">
        <v>52910</v>
      </c>
      <c r="I23" s="49">
        <v>5245.087</v>
      </c>
      <c r="J23" s="23">
        <v>8642</v>
      </c>
      <c r="K23" s="43">
        <v>3679</v>
      </c>
    </row>
    <row r="24" ht="17" spans="3:11">
      <c r="C24" s="15" t="s">
        <v>19</v>
      </c>
      <c r="D24" s="16"/>
      <c r="E24" s="19">
        <f>SUM(E20:E23)</f>
        <v>2854.70893</v>
      </c>
      <c r="F24" s="19">
        <f t="shared" ref="F24:K24" si="2">SUM(F20:F23)</f>
        <v>2581.0959</v>
      </c>
      <c r="G24" s="18">
        <f t="shared" si="2"/>
        <v>6854</v>
      </c>
      <c r="H24" s="18">
        <f t="shared" si="2"/>
        <v>342480</v>
      </c>
      <c r="I24" s="19">
        <f t="shared" si="2"/>
        <v>21887.273</v>
      </c>
      <c r="J24" s="18">
        <f t="shared" si="2"/>
        <v>42593</v>
      </c>
      <c r="K24" s="37">
        <f t="shared" si="2"/>
        <v>32239</v>
      </c>
    </row>
    <row r="27" ht="16.25" spans="3:3">
      <c r="C27" s="6" t="s">
        <v>57</v>
      </c>
    </row>
    <row r="28" ht="32.5" spans="3:11">
      <c r="C28" s="7" t="s">
        <v>6</v>
      </c>
      <c r="D28" s="8" t="s">
        <v>7</v>
      </c>
      <c r="E28" s="9" t="s">
        <v>8</v>
      </c>
      <c r="F28" s="9" t="s">
        <v>9</v>
      </c>
      <c r="G28" s="9" t="s">
        <v>10</v>
      </c>
      <c r="H28" s="9" t="s">
        <v>11</v>
      </c>
      <c r="I28" s="9" t="s">
        <v>12</v>
      </c>
      <c r="J28" s="9" t="s">
        <v>13</v>
      </c>
      <c r="K28" s="36" t="s">
        <v>14</v>
      </c>
    </row>
    <row r="29" ht="16.25" spans="3:15">
      <c r="C29" s="10">
        <f t="shared" ref="C29:D31" si="3">C11</f>
        <v>1</v>
      </c>
      <c r="D29" s="22" t="str">
        <f t="shared" si="3"/>
        <v>ULP Demak</v>
      </c>
      <c r="E29" s="12">
        <f t="shared" ref="E29:K33" si="4">E20-E11</f>
        <v>0</v>
      </c>
      <c r="F29" s="12">
        <f t="shared" si="4"/>
        <v>0.200000000000045</v>
      </c>
      <c r="G29" s="23">
        <f t="shared" si="4"/>
        <v>1</v>
      </c>
      <c r="H29" s="23">
        <f t="shared" si="4"/>
        <v>50</v>
      </c>
      <c r="I29" s="24">
        <f t="shared" si="4"/>
        <v>9.875</v>
      </c>
      <c r="J29" s="23">
        <f t="shared" si="4"/>
        <v>0</v>
      </c>
      <c r="K29" s="41">
        <f t="shared" si="4"/>
        <v>2</v>
      </c>
      <c r="M29" s="42"/>
      <c r="N29" s="42"/>
      <c r="O29" s="42"/>
    </row>
    <row r="30" spans="3:15">
      <c r="C30" s="10">
        <f t="shared" si="3"/>
        <v>2</v>
      </c>
      <c r="D30" s="11" t="s">
        <v>16</v>
      </c>
      <c r="E30" s="12">
        <f t="shared" si="4"/>
        <v>0</v>
      </c>
      <c r="F30" s="12">
        <f t="shared" si="4"/>
        <v>0.240000000000009</v>
      </c>
      <c r="G30" s="23">
        <f t="shared" si="4"/>
        <v>1</v>
      </c>
      <c r="H30" s="23">
        <f t="shared" si="4"/>
        <v>50</v>
      </c>
      <c r="I30" s="24">
        <f t="shared" si="4"/>
        <v>4</v>
      </c>
      <c r="J30" s="23">
        <f t="shared" si="4"/>
        <v>0</v>
      </c>
      <c r="K30" s="43">
        <f t="shared" si="4"/>
        <v>5</v>
      </c>
      <c r="M30" s="42"/>
      <c r="N30" s="42"/>
      <c r="O30" s="42"/>
    </row>
    <row r="31" spans="3:15">
      <c r="C31" s="10">
        <f t="shared" si="3"/>
        <v>3</v>
      </c>
      <c r="D31" s="11" t="s">
        <v>17</v>
      </c>
      <c r="E31" s="12">
        <f t="shared" si="4"/>
        <v>0</v>
      </c>
      <c r="F31" s="12">
        <f t="shared" si="4"/>
        <v>0.775000000000034</v>
      </c>
      <c r="G31" s="23">
        <f t="shared" si="4"/>
        <v>1</v>
      </c>
      <c r="H31" s="23">
        <f t="shared" si="4"/>
        <v>200</v>
      </c>
      <c r="I31" s="24">
        <f t="shared" si="4"/>
        <v>8.15499999999975</v>
      </c>
      <c r="J31" s="23">
        <f t="shared" si="4"/>
        <v>0</v>
      </c>
      <c r="K31" s="43">
        <f t="shared" si="4"/>
        <v>9</v>
      </c>
      <c r="M31" s="42"/>
      <c r="N31" s="42"/>
      <c r="O31" s="42"/>
    </row>
    <row r="32" ht="16.25" spans="3:15">
      <c r="C32" s="13">
        <v>4</v>
      </c>
      <c r="D32" s="25" t="s">
        <v>18</v>
      </c>
      <c r="E32" s="12">
        <f t="shared" si="4"/>
        <v>0</v>
      </c>
      <c r="F32" s="12">
        <f t="shared" si="4"/>
        <v>0.0996249999999463</v>
      </c>
      <c r="G32" s="23">
        <f t="shared" si="4"/>
        <v>0</v>
      </c>
      <c r="H32" s="23">
        <f t="shared" si="4"/>
        <v>0</v>
      </c>
      <c r="I32" s="24">
        <f t="shared" si="4"/>
        <v>4.11999999999989</v>
      </c>
      <c r="J32" s="23">
        <f t="shared" si="4"/>
        <v>0</v>
      </c>
      <c r="K32" s="43">
        <f t="shared" si="4"/>
        <v>0</v>
      </c>
      <c r="M32" s="42"/>
      <c r="N32" s="42"/>
      <c r="O32" s="42"/>
    </row>
    <row r="33" ht="17" spans="3:11">
      <c r="C33" s="15"/>
      <c r="D33" s="16"/>
      <c r="E33" s="17">
        <f t="shared" si="4"/>
        <v>0</v>
      </c>
      <c r="F33" s="17">
        <f t="shared" si="4"/>
        <v>1.31462499999998</v>
      </c>
      <c r="G33" s="53">
        <f t="shared" si="4"/>
        <v>3</v>
      </c>
      <c r="H33" s="53">
        <f t="shared" si="4"/>
        <v>300</v>
      </c>
      <c r="I33" s="19">
        <f t="shared" si="4"/>
        <v>26.1499999999978</v>
      </c>
      <c r="J33" s="18">
        <f t="shared" si="4"/>
        <v>0</v>
      </c>
      <c r="K33" s="37">
        <f t="shared" si="4"/>
        <v>16</v>
      </c>
    </row>
    <row r="34" ht="16.25" spans="8:9">
      <c r="H34" s="26"/>
      <c r="I34" s="26"/>
    </row>
    <row r="35" spans="3:12">
      <c r="C35" s="27"/>
      <c r="D35" s="27"/>
      <c r="E35" s="27"/>
      <c r="F35" s="27"/>
      <c r="G35" s="27"/>
      <c r="H35" s="27"/>
      <c r="I35" s="27"/>
      <c r="J35" s="27"/>
      <c r="K35" s="27"/>
      <c r="L35" s="27"/>
    </row>
    <row r="36" spans="3:12">
      <c r="C36" s="27"/>
      <c r="D36" s="27"/>
      <c r="E36" s="27"/>
      <c r="F36" s="27"/>
      <c r="G36" s="27"/>
      <c r="H36" s="27"/>
      <c r="I36" s="27"/>
      <c r="J36" s="27"/>
      <c r="K36" s="27"/>
      <c r="L36" s="27"/>
    </row>
    <row r="37" spans="3:12">
      <c r="C37" s="27"/>
      <c r="D37" s="27"/>
      <c r="E37" s="27"/>
      <c r="F37" s="27"/>
      <c r="G37" s="27"/>
      <c r="H37" s="27"/>
      <c r="I37" s="27"/>
      <c r="J37" s="27"/>
      <c r="K37" s="27"/>
      <c r="L37" s="27"/>
    </row>
    <row r="38" spans="3:12">
      <c r="C38" s="27"/>
      <c r="D38" s="27"/>
      <c r="E38" s="27"/>
      <c r="F38" s="27"/>
      <c r="G38" s="27"/>
      <c r="H38" s="27"/>
      <c r="I38" s="27"/>
      <c r="J38" s="27"/>
      <c r="K38" s="27"/>
      <c r="L38" s="27"/>
    </row>
    <row r="39" spans="3:12">
      <c r="C39" s="27"/>
      <c r="D39" s="27"/>
      <c r="E39" s="27"/>
      <c r="F39" s="27"/>
      <c r="G39" s="27"/>
      <c r="H39" s="27"/>
      <c r="I39" s="27"/>
      <c r="J39" s="27"/>
      <c r="K39" s="27"/>
      <c r="L39" s="27"/>
    </row>
    <row r="40" spans="3:12">
      <c r="C40" s="27"/>
      <c r="D40" s="27"/>
      <c r="E40" s="27"/>
      <c r="F40" s="27"/>
      <c r="G40" s="27"/>
      <c r="H40" s="27"/>
      <c r="I40" s="27"/>
      <c r="J40" s="27"/>
      <c r="K40" s="27"/>
      <c r="L40" s="27"/>
    </row>
    <row r="41" spans="3:12">
      <c r="C41" s="27"/>
      <c r="D41" s="27"/>
      <c r="E41" s="27"/>
      <c r="F41" s="27"/>
      <c r="G41" s="27"/>
      <c r="H41" s="27"/>
      <c r="I41" s="27"/>
      <c r="J41" s="27"/>
      <c r="K41" s="27"/>
      <c r="L41" s="27"/>
    </row>
    <row r="44" ht="18.5" spans="3:12">
      <c r="C44" s="28" t="s">
        <v>58</v>
      </c>
      <c r="D44" s="28"/>
      <c r="E44" s="28"/>
      <c r="F44" s="28"/>
      <c r="G44" s="28"/>
      <c r="H44" s="28"/>
      <c r="I44" s="28"/>
      <c r="J44" s="28"/>
      <c r="K44" s="28"/>
      <c r="L44" s="28"/>
    </row>
    <row r="46" spans="4:9">
      <c r="D46" s="1"/>
      <c r="E46" s="48"/>
      <c r="H46" s="48"/>
      <c r="I46" s="48"/>
    </row>
    <row r="47" spans="4:4">
      <c r="D47" s="52"/>
    </row>
    <row r="48" ht="30" customHeight="1" spans="4:10">
      <c r="D48" s="1"/>
      <c r="G48" s="30" t="s">
        <v>23</v>
      </c>
      <c r="H48" s="30"/>
      <c r="J48" s="44" t="s">
        <v>24</v>
      </c>
    </row>
    <row r="49" spans="4:11">
      <c r="D49" s="1"/>
      <c r="G49" s="32"/>
      <c r="H49" s="33"/>
      <c r="I49" s="33"/>
      <c r="J49" s="33"/>
      <c r="K49" s="33"/>
    </row>
    <row r="50" spans="4:11">
      <c r="D50" s="1"/>
      <c r="G50" s="32"/>
      <c r="H50" s="33"/>
      <c r="I50" s="33"/>
      <c r="J50" s="33"/>
      <c r="K50" s="33"/>
    </row>
    <row r="51" spans="4:11">
      <c r="D51" s="1"/>
      <c r="G51" s="32"/>
      <c r="H51" s="33"/>
      <c r="I51" s="33"/>
      <c r="J51" s="33"/>
      <c r="K51" s="33"/>
    </row>
    <row r="52" ht="18.5" spans="4:11">
      <c r="D52" s="1"/>
      <c r="G52" s="33"/>
      <c r="H52" s="34"/>
      <c r="I52" s="34"/>
      <c r="J52" s="33"/>
      <c r="K52" s="33"/>
    </row>
    <row r="53" spans="4:4">
      <c r="D53" s="1"/>
    </row>
    <row r="54" spans="4:4">
      <c r="D54" s="52"/>
    </row>
  </sheetData>
  <mergeCells count="8">
    <mergeCell ref="C5:K5"/>
    <mergeCell ref="C6:K6"/>
    <mergeCell ref="C15:D15"/>
    <mergeCell ref="C24:D24"/>
    <mergeCell ref="C33:D33"/>
    <mergeCell ref="C44:L44"/>
    <mergeCell ref="G48:H48"/>
    <mergeCell ref="C35:L41"/>
  </mergeCells>
  <printOptions horizontalCentered="1"/>
  <pageMargins left="0.5" right="0.5" top="0.5" bottom="0.5" header="0.3" footer="0.3"/>
  <pageSetup paperSize="9" scale="64" orientation="portrait"/>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41</vt:i4>
      </vt:variant>
    </vt:vector>
  </HeadingPairs>
  <TitlesOfParts>
    <vt:vector size="41" baseType="lpstr">
      <vt:lpstr>JULI 20</vt:lpstr>
      <vt:lpstr>AGST 20</vt:lpstr>
      <vt:lpstr>SEPT 20</vt:lpstr>
      <vt:lpstr>OKT 20</vt:lpstr>
      <vt:lpstr>NOV 20</vt:lpstr>
      <vt:lpstr>DES 20</vt:lpstr>
      <vt:lpstr>JAN 21</vt:lpstr>
      <vt:lpstr>FEB 21</vt:lpstr>
      <vt:lpstr>MAR 21</vt:lpstr>
      <vt:lpstr>APR 21</vt:lpstr>
      <vt:lpstr>MEI 21</vt:lpstr>
      <vt:lpstr>JUN 21</vt:lpstr>
      <vt:lpstr>JUL 21</vt:lpstr>
      <vt:lpstr>AGS 21</vt:lpstr>
      <vt:lpstr>SEP 21</vt:lpstr>
      <vt:lpstr>OKT 21</vt:lpstr>
      <vt:lpstr>NOV 21</vt:lpstr>
      <vt:lpstr>DES 21</vt:lpstr>
      <vt:lpstr>JAN 22</vt:lpstr>
      <vt:lpstr>FEB 22</vt:lpstr>
      <vt:lpstr>MAR 22</vt:lpstr>
      <vt:lpstr>APR 22</vt:lpstr>
      <vt:lpstr>MEI 22</vt:lpstr>
      <vt:lpstr>JUNI 22</vt:lpstr>
      <vt:lpstr>JULI 22</vt:lpstr>
      <vt:lpstr>AGS 22</vt:lpstr>
      <vt:lpstr>SEPT 22</vt:lpstr>
      <vt:lpstr>OKT 22</vt:lpstr>
      <vt:lpstr>NOV 22</vt:lpstr>
      <vt:lpstr>DES 22</vt:lpstr>
      <vt:lpstr>Akhir Bulan</vt:lpstr>
      <vt:lpstr>JAN 24</vt:lpstr>
      <vt:lpstr>FEB 24</vt:lpstr>
      <vt:lpstr>MAR 24</vt:lpstr>
      <vt:lpstr>APR 24</vt:lpstr>
      <vt:lpstr>MEI 24</vt:lpstr>
      <vt:lpstr>JUN 24</vt:lpstr>
      <vt:lpstr>JUL 24</vt:lpstr>
      <vt:lpstr>AGT 24</vt:lpstr>
      <vt:lpstr>SEP 24</vt:lpstr>
      <vt:lpstr>OKT 24</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RPOPSD</dc:creator>
  <cp:lastModifiedBy>pln</cp:lastModifiedBy>
  <dcterms:created xsi:type="dcterms:W3CDTF">2018-06-04T01:47:00Z</dcterms:created>
  <cp:lastPrinted>2024-11-05T08:07:00Z</cp:lastPrinted>
  <dcterms:modified xsi:type="dcterms:W3CDTF">2024-11-15T03:29:47Z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2024-02-05T02:30:46Z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0e48f9d7-2701-4b80-bb71-211bde24768a</vt:lpwstr>
  </property>
  <property fmtid="{D5CDD505-2E9C-101B-9397-08002B2CF9AE}" pid="7" name="MSIP_Label_defa4170-0d19-0005-0004-bc88714345d2_ActionId">
    <vt:lpwstr>2532a925-a9ef-4411-90de-0892fdde80ed</vt:lpwstr>
  </property>
  <property fmtid="{D5CDD505-2E9C-101B-9397-08002B2CF9AE}" pid="8" name="MSIP_Label_defa4170-0d19-0005-0004-bc88714345d2_ContentBits">
    <vt:lpwstr>0</vt:lpwstr>
  </property>
  <property fmtid="{D5CDD505-2E9C-101B-9397-08002B2CF9AE}" pid="9" name="ICV">
    <vt:lpwstr>7E7F5EBF08144EE8A747E755D298F407_12</vt:lpwstr>
  </property>
  <property fmtid="{D5CDD505-2E9C-101B-9397-08002B2CF9AE}" pid="10" name="KSOProductBuildVer">
    <vt:lpwstr>1033-12.2.0.18607</vt:lpwstr>
  </property>
</Properties>
</file>