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9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10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11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12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21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22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23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24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3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3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35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36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4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45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46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47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48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5.xml" ContentType="application/vnd.openxmlformats-officedocument.drawing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57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58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59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60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6.xml" ContentType="application/vnd.openxmlformats-officedocument.drawing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69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70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71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72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7.xml" ContentType="application/vnd.openxmlformats-officedocument.drawing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81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82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83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84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drawings/drawing8.xml" ContentType="application/vnd.openxmlformats-officedocument.drawing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charts/chart90.xml" ContentType="application/vnd.openxmlformats-officedocument.drawingml.chart+xml"/>
  <Override PartName="/xl/charts/chart91.xml" ContentType="application/vnd.openxmlformats-officedocument.drawingml.chart+xml"/>
  <Override PartName="/xl/charts/chart92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93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94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95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96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9.xml" ContentType="application/vnd.openxmlformats-officedocument.drawing+xml"/>
  <Override PartName="/xl/charts/chart97.xml" ContentType="application/vnd.openxmlformats-officedocument.drawingml.chart+xml"/>
  <Override PartName="/xl/charts/chart98.xml" ContentType="application/vnd.openxmlformats-officedocument.drawingml.chart+xml"/>
  <Override PartName="/xl/charts/chart99.xml" ContentType="application/vnd.openxmlformats-officedocument.drawingml.chart+xml"/>
  <Override PartName="/xl/charts/chart100.xml" ContentType="application/vnd.openxmlformats-officedocument.drawingml.chart+xml"/>
  <Override PartName="/xl/charts/chart101.xml" ContentType="application/vnd.openxmlformats-officedocument.drawingml.chart+xml"/>
  <Override PartName="/xl/charts/chart102.xml" ContentType="application/vnd.openxmlformats-officedocument.drawingml.chart+xml"/>
  <Override PartName="/xl/charts/chart103.xml" ContentType="application/vnd.openxmlformats-officedocument.drawingml.chart+xml"/>
  <Override PartName="/xl/charts/chart104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105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106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107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108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drawings/drawing10.xml" ContentType="application/vnd.openxmlformats-officedocument.drawing+xml"/>
  <Override PartName="/xl/charts/chart109.xml" ContentType="application/vnd.openxmlformats-officedocument.drawingml.chart+xml"/>
  <Override PartName="/xl/charts/chart110.xml" ContentType="application/vnd.openxmlformats-officedocument.drawingml.chart+xml"/>
  <Override PartName="/xl/charts/chart111.xml" ContentType="application/vnd.openxmlformats-officedocument.drawingml.chart+xml"/>
  <Override PartName="/xl/charts/chart112.xml" ContentType="application/vnd.openxmlformats-officedocument.drawingml.chart+xml"/>
  <Override PartName="/xl/charts/chart113.xml" ContentType="application/vnd.openxmlformats-officedocument.drawingml.chart+xml"/>
  <Override PartName="/xl/charts/chart114.xml" ContentType="application/vnd.openxmlformats-officedocument.drawingml.chart+xml"/>
  <Override PartName="/xl/charts/chart115.xml" ContentType="application/vnd.openxmlformats-officedocument.drawingml.chart+xml"/>
  <Override PartName="/xl/charts/chart11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11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11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11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12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drawings/drawing11.xml" ContentType="application/vnd.openxmlformats-officedocument.drawing+xml"/>
  <Override PartName="/xl/charts/chart121.xml" ContentType="application/vnd.openxmlformats-officedocument.drawingml.chart+xml"/>
  <Override PartName="/xl/charts/chart122.xml" ContentType="application/vnd.openxmlformats-officedocument.drawingml.chart+xml"/>
  <Override PartName="/xl/charts/chart123.xml" ContentType="application/vnd.openxmlformats-officedocument.drawingml.chart+xml"/>
  <Override PartName="/xl/charts/chart124.xml" ContentType="application/vnd.openxmlformats-officedocument.drawingml.chart+xml"/>
  <Override PartName="/xl/charts/chart125.xml" ContentType="application/vnd.openxmlformats-officedocument.drawingml.chart+xml"/>
  <Override PartName="/xl/charts/chart126.xml" ContentType="application/vnd.openxmlformats-officedocument.drawingml.chart+xml"/>
  <Override PartName="/xl/charts/chart127.xml" ContentType="application/vnd.openxmlformats-officedocument.drawingml.chart+xml"/>
  <Override PartName="/xl/charts/chart128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129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130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131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132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drawings/drawing12.xml" ContentType="application/vnd.openxmlformats-officedocument.drawing+xml"/>
  <Override PartName="/xl/charts/chart133.xml" ContentType="application/vnd.openxmlformats-officedocument.drawingml.chart+xml"/>
  <Override PartName="/xl/charts/chart134.xml" ContentType="application/vnd.openxmlformats-officedocument.drawingml.chart+xml"/>
  <Override PartName="/xl/charts/chart135.xml" ContentType="application/vnd.openxmlformats-officedocument.drawingml.chart+xml"/>
  <Override PartName="/xl/charts/chart136.xml" ContentType="application/vnd.openxmlformats-officedocument.drawingml.chart+xml"/>
  <Override PartName="/xl/charts/chart137.xml" ContentType="application/vnd.openxmlformats-officedocument.drawingml.chart+xml"/>
  <Override PartName="/xl/charts/chart138.xml" ContentType="application/vnd.openxmlformats-officedocument.drawingml.chart+xml"/>
  <Override PartName="/xl/charts/chart139.xml" ContentType="application/vnd.openxmlformats-officedocument.drawingml.chart+xml"/>
  <Override PartName="/xl/charts/chart140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141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142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143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144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drawings/drawing13.xml" ContentType="application/vnd.openxmlformats-officedocument.drawing+xml"/>
  <Override PartName="/xl/charts/chart145.xml" ContentType="application/vnd.openxmlformats-officedocument.drawingml.chart+xml"/>
  <Override PartName="/xl/charts/chart146.xml" ContentType="application/vnd.openxmlformats-officedocument.drawingml.chart+xml"/>
  <Override PartName="/xl/charts/chart147.xml" ContentType="application/vnd.openxmlformats-officedocument.drawingml.chart+xml"/>
  <Override PartName="/xl/charts/chart148.xml" ContentType="application/vnd.openxmlformats-officedocument.drawingml.chart+xml"/>
  <Override PartName="/xl/charts/chart149.xml" ContentType="application/vnd.openxmlformats-officedocument.drawingml.chart+xml"/>
  <Override PartName="/xl/charts/chart150.xml" ContentType="application/vnd.openxmlformats-officedocument.drawingml.chart+xml"/>
  <Override PartName="/xl/charts/chart151.xml" ContentType="application/vnd.openxmlformats-officedocument.drawingml.chart+xml"/>
  <Override PartName="/xl/charts/chart152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153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154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155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156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drawings/drawing14.xml" ContentType="application/vnd.openxmlformats-officedocument.drawing+xml"/>
  <Override PartName="/xl/charts/chart157.xml" ContentType="application/vnd.openxmlformats-officedocument.drawingml.chart+xml"/>
  <Override PartName="/xl/charts/chart158.xml" ContentType="application/vnd.openxmlformats-officedocument.drawingml.chart+xml"/>
  <Override PartName="/xl/charts/chart159.xml" ContentType="application/vnd.openxmlformats-officedocument.drawingml.chart+xml"/>
  <Override PartName="/xl/charts/chart160.xml" ContentType="application/vnd.openxmlformats-officedocument.drawingml.chart+xml"/>
  <Override PartName="/xl/charts/chart161.xml" ContentType="application/vnd.openxmlformats-officedocument.drawingml.chart+xml"/>
  <Override PartName="/xl/charts/chart162.xml" ContentType="application/vnd.openxmlformats-officedocument.drawingml.chart+xml"/>
  <Override PartName="/xl/charts/chart163.xml" ContentType="application/vnd.openxmlformats-officedocument.drawingml.chart+xml"/>
  <Override PartName="/xl/charts/chart164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165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166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167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168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drawings/drawing15.xml" ContentType="application/vnd.openxmlformats-officedocument.drawing+xml"/>
  <Override PartName="/xl/charts/chart169.xml" ContentType="application/vnd.openxmlformats-officedocument.drawingml.chart+xml"/>
  <Override PartName="/xl/charts/chart170.xml" ContentType="application/vnd.openxmlformats-officedocument.drawingml.chart+xml"/>
  <Override PartName="/xl/charts/chart171.xml" ContentType="application/vnd.openxmlformats-officedocument.drawingml.chart+xml"/>
  <Override PartName="/xl/charts/chart172.xml" ContentType="application/vnd.openxmlformats-officedocument.drawingml.chart+xml"/>
  <Override PartName="/xl/charts/chart173.xml" ContentType="application/vnd.openxmlformats-officedocument.drawingml.chart+xml"/>
  <Override PartName="/xl/charts/chart174.xml" ContentType="application/vnd.openxmlformats-officedocument.drawingml.chart+xml"/>
  <Override PartName="/xl/charts/chart175.xml" ContentType="application/vnd.openxmlformats-officedocument.drawingml.chart+xml"/>
  <Override PartName="/xl/charts/chart176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177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charts/chart178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179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charts/chart180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drawings/drawing16.xml" ContentType="application/vnd.openxmlformats-officedocument.drawing+xml"/>
  <Override PartName="/xl/charts/chart181.xml" ContentType="application/vnd.openxmlformats-officedocument.drawingml.chart+xml"/>
  <Override PartName="/xl/charts/chart182.xml" ContentType="application/vnd.openxmlformats-officedocument.drawingml.chart+xml"/>
  <Override PartName="/xl/charts/chart183.xml" ContentType="application/vnd.openxmlformats-officedocument.drawingml.chart+xml"/>
  <Override PartName="/xl/charts/chart184.xml" ContentType="application/vnd.openxmlformats-officedocument.drawingml.chart+xml"/>
  <Override PartName="/xl/charts/chart185.xml" ContentType="application/vnd.openxmlformats-officedocument.drawingml.chart+xml"/>
  <Override PartName="/xl/charts/chart186.xml" ContentType="application/vnd.openxmlformats-officedocument.drawingml.chart+xml"/>
  <Override PartName="/xl/charts/chart187.xml" ContentType="application/vnd.openxmlformats-officedocument.drawingml.chart+xml"/>
  <Override PartName="/xl/charts/chart188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charts/chart189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charts/chart190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charts/chart191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charts/chart192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drawings/drawing17.xml" ContentType="application/vnd.openxmlformats-officedocument.drawing+xml"/>
  <Override PartName="/xl/charts/chart193.xml" ContentType="application/vnd.openxmlformats-officedocument.drawingml.chart+xml"/>
  <Override PartName="/xl/charts/chart194.xml" ContentType="application/vnd.openxmlformats-officedocument.drawingml.chart+xml"/>
  <Override PartName="/xl/charts/chart195.xml" ContentType="application/vnd.openxmlformats-officedocument.drawingml.chart+xml"/>
  <Override PartName="/xl/charts/chart196.xml" ContentType="application/vnd.openxmlformats-officedocument.drawingml.chart+xml"/>
  <Override PartName="/xl/charts/chart197.xml" ContentType="application/vnd.openxmlformats-officedocument.drawingml.chart+xml"/>
  <Override PartName="/xl/charts/chart198.xml" ContentType="application/vnd.openxmlformats-officedocument.drawingml.chart+xml"/>
  <Override PartName="/xl/charts/chart199.xml" ContentType="application/vnd.openxmlformats-officedocument.drawingml.chart+xml"/>
  <Override PartName="/xl/charts/chart200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charts/chart201.xml" ContentType="application/vnd.openxmlformats-officedocument.drawingml.chart+xml"/>
  <Override PartName="/xl/charts/style82.xml" ContentType="application/vnd.ms-office.chartstyle+xml"/>
  <Override PartName="/xl/charts/colors82.xml" ContentType="application/vnd.ms-office.chartcolorstyle+xml"/>
  <Override PartName="/xl/charts/chart202.xml" ContentType="application/vnd.openxmlformats-officedocument.drawingml.chart+xml"/>
  <Override PartName="/xl/charts/style83.xml" ContentType="application/vnd.ms-office.chartstyle+xml"/>
  <Override PartName="/xl/charts/colors83.xml" ContentType="application/vnd.ms-office.chartcolorstyle+xml"/>
  <Override PartName="/xl/charts/chart203.xml" ContentType="application/vnd.openxmlformats-officedocument.drawingml.chart+xml"/>
  <Override PartName="/xl/charts/style84.xml" ContentType="application/vnd.ms-office.chartstyle+xml"/>
  <Override PartName="/xl/charts/colors84.xml" ContentType="application/vnd.ms-office.chartcolorstyle+xml"/>
  <Override PartName="/xl/charts/chart204.xml" ContentType="application/vnd.openxmlformats-officedocument.drawingml.chart+xml"/>
  <Override PartName="/xl/charts/style85.xml" ContentType="application/vnd.ms-office.chartstyle+xml"/>
  <Override PartName="/xl/charts/colors85.xml" ContentType="application/vnd.ms-office.chartcolorstyle+xml"/>
  <Override PartName="/xl/drawings/drawing18.xml" ContentType="application/vnd.openxmlformats-officedocument.drawing+xml"/>
  <Override PartName="/xl/charts/chart205.xml" ContentType="application/vnd.openxmlformats-officedocument.drawingml.chart+xml"/>
  <Override PartName="/xl/charts/chart206.xml" ContentType="application/vnd.openxmlformats-officedocument.drawingml.chart+xml"/>
  <Override PartName="/xl/charts/chart207.xml" ContentType="application/vnd.openxmlformats-officedocument.drawingml.chart+xml"/>
  <Override PartName="/xl/charts/chart208.xml" ContentType="application/vnd.openxmlformats-officedocument.drawingml.chart+xml"/>
  <Override PartName="/xl/charts/chart209.xml" ContentType="application/vnd.openxmlformats-officedocument.drawingml.chart+xml"/>
  <Override PartName="/xl/charts/chart210.xml" ContentType="application/vnd.openxmlformats-officedocument.drawingml.chart+xml"/>
  <Override PartName="/xl/charts/chart211.xml" ContentType="application/vnd.openxmlformats-officedocument.drawingml.chart+xml"/>
  <Override PartName="/xl/charts/chart212.xml" ContentType="application/vnd.openxmlformats-officedocument.drawingml.chart+xml"/>
  <Override PartName="/xl/charts/style86.xml" ContentType="application/vnd.ms-office.chartstyle+xml"/>
  <Override PartName="/xl/charts/colors86.xml" ContentType="application/vnd.ms-office.chartcolorstyle+xml"/>
  <Override PartName="/xl/charts/chart213.xml" ContentType="application/vnd.openxmlformats-officedocument.drawingml.chart+xml"/>
  <Override PartName="/xl/charts/style87.xml" ContentType="application/vnd.ms-office.chartstyle+xml"/>
  <Override PartName="/xl/charts/colors87.xml" ContentType="application/vnd.ms-office.chartcolorstyle+xml"/>
  <Override PartName="/xl/charts/chart214.xml" ContentType="application/vnd.openxmlformats-officedocument.drawingml.chart+xml"/>
  <Override PartName="/xl/charts/style88.xml" ContentType="application/vnd.ms-office.chartstyle+xml"/>
  <Override PartName="/xl/charts/colors88.xml" ContentType="application/vnd.ms-office.chartcolorstyle+xml"/>
  <Override PartName="/xl/charts/chart215.xml" ContentType="application/vnd.openxmlformats-officedocument.drawingml.chart+xml"/>
  <Override PartName="/xl/charts/style89.xml" ContentType="application/vnd.ms-office.chartstyle+xml"/>
  <Override PartName="/xl/charts/colors89.xml" ContentType="application/vnd.ms-office.chartcolorstyle+xml"/>
  <Override PartName="/xl/charts/chart216.xml" ContentType="application/vnd.openxmlformats-officedocument.drawingml.chart+xml"/>
  <Override PartName="/xl/charts/style90.xml" ContentType="application/vnd.ms-office.chartstyle+xml"/>
  <Override PartName="/xl/charts/colors90.xml" ContentType="application/vnd.ms-office.chartcolorstyle+xml"/>
  <Override PartName="/xl/drawings/drawing19.xml" ContentType="application/vnd.openxmlformats-officedocument.drawing+xml"/>
  <Override PartName="/xl/charts/chart217.xml" ContentType="application/vnd.openxmlformats-officedocument.drawingml.chart+xml"/>
  <Override PartName="/xl/charts/chart218.xml" ContentType="application/vnd.openxmlformats-officedocument.drawingml.chart+xml"/>
  <Override PartName="/xl/charts/chart219.xml" ContentType="application/vnd.openxmlformats-officedocument.drawingml.chart+xml"/>
  <Override PartName="/xl/charts/chart220.xml" ContentType="application/vnd.openxmlformats-officedocument.drawingml.chart+xml"/>
  <Override PartName="/xl/charts/chart221.xml" ContentType="application/vnd.openxmlformats-officedocument.drawingml.chart+xml"/>
  <Override PartName="/xl/charts/chart222.xml" ContentType="application/vnd.openxmlformats-officedocument.drawingml.chart+xml"/>
  <Override PartName="/xl/charts/chart223.xml" ContentType="application/vnd.openxmlformats-officedocument.drawingml.chart+xml"/>
  <Override PartName="/xl/charts/chart224.xml" ContentType="application/vnd.openxmlformats-officedocument.drawingml.chart+xml"/>
  <Override PartName="/xl/charts/style91.xml" ContentType="application/vnd.ms-office.chartstyle+xml"/>
  <Override PartName="/xl/charts/colors91.xml" ContentType="application/vnd.ms-office.chartcolorstyle+xml"/>
  <Override PartName="/xl/charts/chart225.xml" ContentType="application/vnd.openxmlformats-officedocument.drawingml.chart+xml"/>
  <Override PartName="/xl/charts/style92.xml" ContentType="application/vnd.ms-office.chartstyle+xml"/>
  <Override PartName="/xl/charts/colors92.xml" ContentType="application/vnd.ms-office.chartcolorstyle+xml"/>
  <Override PartName="/xl/charts/chart226.xml" ContentType="application/vnd.openxmlformats-officedocument.drawingml.chart+xml"/>
  <Override PartName="/xl/charts/style93.xml" ContentType="application/vnd.ms-office.chartstyle+xml"/>
  <Override PartName="/xl/charts/colors93.xml" ContentType="application/vnd.ms-office.chartcolorstyle+xml"/>
  <Override PartName="/xl/charts/chart227.xml" ContentType="application/vnd.openxmlformats-officedocument.drawingml.chart+xml"/>
  <Override PartName="/xl/charts/style94.xml" ContentType="application/vnd.ms-office.chartstyle+xml"/>
  <Override PartName="/xl/charts/colors94.xml" ContentType="application/vnd.ms-office.chartcolorstyle+xml"/>
  <Override PartName="/xl/charts/chart228.xml" ContentType="application/vnd.openxmlformats-officedocument.drawingml.chart+xml"/>
  <Override PartName="/xl/charts/style95.xml" ContentType="application/vnd.ms-office.chartstyle+xml"/>
  <Override PartName="/xl/charts/colors95.xml" ContentType="application/vnd.ms-office.chartcolorstyle+xml"/>
  <Override PartName="/xl/drawings/drawing20.xml" ContentType="application/vnd.openxmlformats-officedocument.drawing+xml"/>
  <Override PartName="/xl/charts/chart229.xml" ContentType="application/vnd.openxmlformats-officedocument.drawingml.chart+xml"/>
  <Override PartName="/xl/charts/chart230.xml" ContentType="application/vnd.openxmlformats-officedocument.drawingml.chart+xml"/>
  <Override PartName="/xl/charts/chart231.xml" ContentType="application/vnd.openxmlformats-officedocument.drawingml.chart+xml"/>
  <Override PartName="/xl/charts/chart232.xml" ContentType="application/vnd.openxmlformats-officedocument.drawingml.chart+xml"/>
  <Override PartName="/xl/charts/chart233.xml" ContentType="application/vnd.openxmlformats-officedocument.drawingml.chart+xml"/>
  <Override PartName="/xl/charts/chart234.xml" ContentType="application/vnd.openxmlformats-officedocument.drawingml.chart+xml"/>
  <Override PartName="/xl/charts/chart235.xml" ContentType="application/vnd.openxmlformats-officedocument.drawingml.chart+xml"/>
  <Override PartName="/xl/charts/chart236.xml" ContentType="application/vnd.openxmlformats-officedocument.drawingml.chart+xml"/>
  <Override PartName="/xl/charts/style96.xml" ContentType="application/vnd.ms-office.chartstyle+xml"/>
  <Override PartName="/xl/charts/colors96.xml" ContentType="application/vnd.ms-office.chartcolorstyle+xml"/>
  <Override PartName="/xl/charts/chart237.xml" ContentType="application/vnd.openxmlformats-officedocument.drawingml.chart+xml"/>
  <Override PartName="/xl/charts/style97.xml" ContentType="application/vnd.ms-office.chartstyle+xml"/>
  <Override PartName="/xl/charts/colors97.xml" ContentType="application/vnd.ms-office.chartcolorstyle+xml"/>
  <Override PartName="/xl/charts/chart238.xml" ContentType="application/vnd.openxmlformats-officedocument.drawingml.chart+xml"/>
  <Override PartName="/xl/charts/style98.xml" ContentType="application/vnd.ms-office.chartstyle+xml"/>
  <Override PartName="/xl/charts/colors98.xml" ContentType="application/vnd.ms-office.chartcolorstyle+xml"/>
  <Override PartName="/xl/charts/chart239.xml" ContentType="application/vnd.openxmlformats-officedocument.drawingml.chart+xml"/>
  <Override PartName="/xl/charts/style99.xml" ContentType="application/vnd.ms-office.chartstyle+xml"/>
  <Override PartName="/xl/charts/colors99.xml" ContentType="application/vnd.ms-office.chartcolorstyle+xml"/>
  <Override PartName="/xl/charts/chart240.xml" ContentType="application/vnd.openxmlformats-officedocument.drawingml.chart+xml"/>
  <Override PartName="/xl/charts/style100.xml" ContentType="application/vnd.ms-office.chartstyle+xml"/>
  <Override PartName="/xl/charts/colors100.xml" ContentType="application/vnd.ms-office.chartcolorstyle+xml"/>
  <Override PartName="/xl/drawings/drawing21.xml" ContentType="application/vnd.openxmlformats-officedocument.drawing+xml"/>
  <Override PartName="/xl/charts/chart241.xml" ContentType="application/vnd.openxmlformats-officedocument.drawingml.chart+xml"/>
  <Override PartName="/xl/charts/chart242.xml" ContentType="application/vnd.openxmlformats-officedocument.drawingml.chart+xml"/>
  <Override PartName="/xl/charts/chart243.xml" ContentType="application/vnd.openxmlformats-officedocument.drawingml.chart+xml"/>
  <Override PartName="/xl/charts/chart244.xml" ContentType="application/vnd.openxmlformats-officedocument.drawingml.chart+xml"/>
  <Override PartName="/xl/charts/chart245.xml" ContentType="application/vnd.openxmlformats-officedocument.drawingml.chart+xml"/>
  <Override PartName="/xl/charts/chart246.xml" ContentType="application/vnd.openxmlformats-officedocument.drawingml.chart+xml"/>
  <Override PartName="/xl/charts/chart247.xml" ContentType="application/vnd.openxmlformats-officedocument.drawingml.chart+xml"/>
  <Override PartName="/xl/charts/chart248.xml" ContentType="application/vnd.openxmlformats-officedocument.drawingml.chart+xml"/>
  <Override PartName="/xl/charts/style101.xml" ContentType="application/vnd.ms-office.chartstyle+xml"/>
  <Override PartName="/xl/charts/colors101.xml" ContentType="application/vnd.ms-office.chartcolorstyle+xml"/>
  <Override PartName="/xl/charts/chart249.xml" ContentType="application/vnd.openxmlformats-officedocument.drawingml.chart+xml"/>
  <Override PartName="/xl/charts/style102.xml" ContentType="application/vnd.ms-office.chartstyle+xml"/>
  <Override PartName="/xl/charts/colors102.xml" ContentType="application/vnd.ms-office.chartcolorstyle+xml"/>
  <Override PartName="/xl/charts/chart250.xml" ContentType="application/vnd.openxmlformats-officedocument.drawingml.chart+xml"/>
  <Override PartName="/xl/charts/style103.xml" ContentType="application/vnd.ms-office.chartstyle+xml"/>
  <Override PartName="/xl/charts/colors103.xml" ContentType="application/vnd.ms-office.chartcolorstyle+xml"/>
  <Override PartName="/xl/charts/chart251.xml" ContentType="application/vnd.openxmlformats-officedocument.drawingml.chart+xml"/>
  <Override PartName="/xl/charts/style104.xml" ContentType="application/vnd.ms-office.chartstyle+xml"/>
  <Override PartName="/xl/charts/colors104.xml" ContentType="application/vnd.ms-office.chartcolorstyle+xml"/>
  <Override PartName="/xl/charts/chart252.xml" ContentType="application/vnd.openxmlformats-officedocument.drawingml.chart+xml"/>
  <Override PartName="/xl/charts/style105.xml" ContentType="application/vnd.ms-office.chartstyle+xml"/>
  <Override PartName="/xl/charts/colors105.xml" ContentType="application/vnd.ms-office.chartcolorstyle+xml"/>
  <Override PartName="/xl/drawings/drawing22.xml" ContentType="application/vnd.openxmlformats-officedocument.drawing+xml"/>
  <Override PartName="/xl/charts/chart253.xml" ContentType="application/vnd.openxmlformats-officedocument.drawingml.chart+xml"/>
  <Override PartName="/xl/charts/chart254.xml" ContentType="application/vnd.openxmlformats-officedocument.drawingml.chart+xml"/>
  <Override PartName="/xl/charts/chart255.xml" ContentType="application/vnd.openxmlformats-officedocument.drawingml.chart+xml"/>
  <Override PartName="/xl/charts/chart256.xml" ContentType="application/vnd.openxmlformats-officedocument.drawingml.chart+xml"/>
  <Override PartName="/xl/charts/chart257.xml" ContentType="application/vnd.openxmlformats-officedocument.drawingml.chart+xml"/>
  <Override PartName="/xl/charts/chart258.xml" ContentType="application/vnd.openxmlformats-officedocument.drawingml.chart+xml"/>
  <Override PartName="/xl/charts/chart259.xml" ContentType="application/vnd.openxmlformats-officedocument.drawingml.chart+xml"/>
  <Override PartName="/xl/charts/chart260.xml" ContentType="application/vnd.openxmlformats-officedocument.drawingml.chart+xml"/>
  <Override PartName="/xl/charts/style106.xml" ContentType="application/vnd.ms-office.chartstyle+xml"/>
  <Override PartName="/xl/charts/colors106.xml" ContentType="application/vnd.ms-office.chartcolorstyle+xml"/>
  <Override PartName="/xl/charts/chart261.xml" ContentType="application/vnd.openxmlformats-officedocument.drawingml.chart+xml"/>
  <Override PartName="/xl/charts/style107.xml" ContentType="application/vnd.ms-office.chartstyle+xml"/>
  <Override PartName="/xl/charts/colors107.xml" ContentType="application/vnd.ms-office.chartcolorstyle+xml"/>
  <Override PartName="/xl/charts/chart262.xml" ContentType="application/vnd.openxmlformats-officedocument.drawingml.chart+xml"/>
  <Override PartName="/xl/charts/style108.xml" ContentType="application/vnd.ms-office.chartstyle+xml"/>
  <Override PartName="/xl/charts/colors108.xml" ContentType="application/vnd.ms-office.chartcolorstyle+xml"/>
  <Override PartName="/xl/charts/chart263.xml" ContentType="application/vnd.openxmlformats-officedocument.drawingml.chart+xml"/>
  <Override PartName="/xl/charts/style109.xml" ContentType="application/vnd.ms-office.chartstyle+xml"/>
  <Override PartName="/xl/charts/colors109.xml" ContentType="application/vnd.ms-office.chartcolorstyle+xml"/>
  <Override PartName="/xl/charts/chart264.xml" ContentType="application/vnd.openxmlformats-officedocument.drawingml.chart+xml"/>
  <Override PartName="/xl/charts/style110.xml" ContentType="application/vnd.ms-office.chartstyle+xml"/>
  <Override PartName="/xl/charts/colors110.xml" ContentType="application/vnd.ms-office.chartcolorstyle+xml"/>
  <Override PartName="/xl/drawings/drawing23.xml" ContentType="application/vnd.openxmlformats-officedocument.drawing+xml"/>
  <Override PartName="/xl/charts/chart265.xml" ContentType="application/vnd.openxmlformats-officedocument.drawingml.chart+xml"/>
  <Override PartName="/xl/charts/chart266.xml" ContentType="application/vnd.openxmlformats-officedocument.drawingml.chart+xml"/>
  <Override PartName="/xl/charts/chart267.xml" ContentType="application/vnd.openxmlformats-officedocument.drawingml.chart+xml"/>
  <Override PartName="/xl/charts/chart268.xml" ContentType="application/vnd.openxmlformats-officedocument.drawingml.chart+xml"/>
  <Override PartName="/xl/charts/chart269.xml" ContentType="application/vnd.openxmlformats-officedocument.drawingml.chart+xml"/>
  <Override PartName="/xl/charts/chart270.xml" ContentType="application/vnd.openxmlformats-officedocument.drawingml.chart+xml"/>
  <Override PartName="/xl/charts/chart271.xml" ContentType="application/vnd.openxmlformats-officedocument.drawingml.chart+xml"/>
  <Override PartName="/xl/charts/chart272.xml" ContentType="application/vnd.openxmlformats-officedocument.drawingml.chart+xml"/>
  <Override PartName="/xl/charts/style111.xml" ContentType="application/vnd.ms-office.chartstyle+xml"/>
  <Override PartName="/xl/charts/colors111.xml" ContentType="application/vnd.ms-office.chartcolorstyle+xml"/>
  <Override PartName="/xl/charts/chart273.xml" ContentType="application/vnd.openxmlformats-officedocument.drawingml.chart+xml"/>
  <Override PartName="/xl/charts/style112.xml" ContentType="application/vnd.ms-office.chartstyle+xml"/>
  <Override PartName="/xl/charts/colors112.xml" ContentType="application/vnd.ms-office.chartcolorstyle+xml"/>
  <Override PartName="/xl/charts/chart274.xml" ContentType="application/vnd.openxmlformats-officedocument.drawingml.chart+xml"/>
  <Override PartName="/xl/charts/style113.xml" ContentType="application/vnd.ms-office.chartstyle+xml"/>
  <Override PartName="/xl/charts/colors113.xml" ContentType="application/vnd.ms-office.chartcolorstyle+xml"/>
  <Override PartName="/xl/charts/chart275.xml" ContentType="application/vnd.openxmlformats-officedocument.drawingml.chart+xml"/>
  <Override PartName="/xl/charts/style114.xml" ContentType="application/vnd.ms-office.chartstyle+xml"/>
  <Override PartName="/xl/charts/colors114.xml" ContentType="application/vnd.ms-office.chartcolorstyle+xml"/>
  <Override PartName="/xl/charts/chart276.xml" ContentType="application/vnd.openxmlformats-officedocument.drawingml.chart+xml"/>
  <Override PartName="/xl/charts/style115.xml" ContentType="application/vnd.ms-office.chartstyle+xml"/>
  <Override PartName="/xl/charts/colors115.xml" ContentType="application/vnd.ms-office.chartcolorstyle+xml"/>
  <Override PartName="/xl/drawings/drawing24.xml" ContentType="application/vnd.openxmlformats-officedocument.drawing+xml"/>
  <Override PartName="/xl/charts/chart277.xml" ContentType="application/vnd.openxmlformats-officedocument.drawingml.chart+xml"/>
  <Override PartName="/xl/charts/chart278.xml" ContentType="application/vnd.openxmlformats-officedocument.drawingml.chart+xml"/>
  <Override PartName="/xl/charts/chart279.xml" ContentType="application/vnd.openxmlformats-officedocument.drawingml.chart+xml"/>
  <Override PartName="/xl/charts/chart280.xml" ContentType="application/vnd.openxmlformats-officedocument.drawingml.chart+xml"/>
  <Override PartName="/xl/charts/chart281.xml" ContentType="application/vnd.openxmlformats-officedocument.drawingml.chart+xml"/>
  <Override PartName="/xl/charts/chart282.xml" ContentType="application/vnd.openxmlformats-officedocument.drawingml.chart+xml"/>
  <Override PartName="/xl/charts/chart283.xml" ContentType="application/vnd.openxmlformats-officedocument.drawingml.chart+xml"/>
  <Override PartName="/xl/charts/chart284.xml" ContentType="application/vnd.openxmlformats-officedocument.drawingml.chart+xml"/>
  <Override PartName="/xl/charts/style116.xml" ContentType="application/vnd.ms-office.chartstyle+xml"/>
  <Override PartName="/xl/charts/colors116.xml" ContentType="application/vnd.ms-office.chartcolorstyle+xml"/>
  <Override PartName="/xl/charts/chart285.xml" ContentType="application/vnd.openxmlformats-officedocument.drawingml.chart+xml"/>
  <Override PartName="/xl/charts/style117.xml" ContentType="application/vnd.ms-office.chartstyle+xml"/>
  <Override PartName="/xl/charts/colors117.xml" ContentType="application/vnd.ms-office.chartcolorstyle+xml"/>
  <Override PartName="/xl/charts/chart286.xml" ContentType="application/vnd.openxmlformats-officedocument.drawingml.chart+xml"/>
  <Override PartName="/xl/charts/style118.xml" ContentType="application/vnd.ms-office.chartstyle+xml"/>
  <Override PartName="/xl/charts/colors118.xml" ContentType="application/vnd.ms-office.chartcolorstyle+xml"/>
  <Override PartName="/xl/charts/chart287.xml" ContentType="application/vnd.openxmlformats-officedocument.drawingml.chart+xml"/>
  <Override PartName="/xl/charts/style119.xml" ContentType="application/vnd.ms-office.chartstyle+xml"/>
  <Override PartName="/xl/charts/colors119.xml" ContentType="application/vnd.ms-office.chartcolorstyle+xml"/>
  <Override PartName="/xl/charts/chart288.xml" ContentType="application/vnd.openxmlformats-officedocument.drawingml.chart+xml"/>
  <Override PartName="/xl/charts/style120.xml" ContentType="application/vnd.ms-office.chartstyle+xml"/>
  <Override PartName="/xl/charts/colors120.xml" ContentType="application/vnd.ms-office.chartcolorstyle+xml"/>
  <Override PartName="/xl/drawings/drawing25.xml" ContentType="application/vnd.openxmlformats-officedocument.drawing+xml"/>
  <Override PartName="/xl/charts/chart289.xml" ContentType="application/vnd.openxmlformats-officedocument.drawingml.chart+xml"/>
  <Override PartName="/xl/charts/chart290.xml" ContentType="application/vnd.openxmlformats-officedocument.drawingml.chart+xml"/>
  <Override PartName="/xl/charts/chart291.xml" ContentType="application/vnd.openxmlformats-officedocument.drawingml.chart+xml"/>
  <Override PartName="/xl/charts/chart292.xml" ContentType="application/vnd.openxmlformats-officedocument.drawingml.chart+xml"/>
  <Override PartName="/xl/charts/chart293.xml" ContentType="application/vnd.openxmlformats-officedocument.drawingml.chart+xml"/>
  <Override PartName="/xl/charts/chart294.xml" ContentType="application/vnd.openxmlformats-officedocument.drawingml.chart+xml"/>
  <Override PartName="/xl/charts/chart295.xml" ContentType="application/vnd.openxmlformats-officedocument.drawingml.chart+xml"/>
  <Override PartName="/xl/charts/chart296.xml" ContentType="application/vnd.openxmlformats-officedocument.drawingml.chart+xml"/>
  <Override PartName="/xl/charts/style121.xml" ContentType="application/vnd.ms-office.chartstyle+xml"/>
  <Override PartName="/xl/charts/colors121.xml" ContentType="application/vnd.ms-office.chartcolorstyle+xml"/>
  <Override PartName="/xl/charts/chart297.xml" ContentType="application/vnd.openxmlformats-officedocument.drawingml.chart+xml"/>
  <Override PartName="/xl/charts/style122.xml" ContentType="application/vnd.ms-office.chartstyle+xml"/>
  <Override PartName="/xl/charts/colors122.xml" ContentType="application/vnd.ms-office.chartcolorstyle+xml"/>
  <Override PartName="/xl/charts/chart298.xml" ContentType="application/vnd.openxmlformats-officedocument.drawingml.chart+xml"/>
  <Override PartName="/xl/charts/style123.xml" ContentType="application/vnd.ms-office.chartstyle+xml"/>
  <Override PartName="/xl/charts/colors123.xml" ContentType="application/vnd.ms-office.chartcolorstyle+xml"/>
  <Override PartName="/xl/charts/chart299.xml" ContentType="application/vnd.openxmlformats-officedocument.drawingml.chart+xml"/>
  <Override PartName="/xl/charts/style124.xml" ContentType="application/vnd.ms-office.chartstyle+xml"/>
  <Override PartName="/xl/charts/colors124.xml" ContentType="application/vnd.ms-office.chartcolorstyle+xml"/>
  <Override PartName="/xl/charts/chart300.xml" ContentType="application/vnd.openxmlformats-officedocument.drawingml.chart+xml"/>
  <Override PartName="/xl/charts/style125.xml" ContentType="application/vnd.ms-office.chartstyle+xml"/>
  <Override PartName="/xl/charts/colors125.xml" ContentType="application/vnd.ms-office.chartcolorstyle+xml"/>
  <Override PartName="/xl/drawings/drawing26.xml" ContentType="application/vnd.openxmlformats-officedocument.drawing+xml"/>
  <Override PartName="/xl/charts/chart301.xml" ContentType="application/vnd.openxmlformats-officedocument.drawingml.chart+xml"/>
  <Override PartName="/xl/charts/chart302.xml" ContentType="application/vnd.openxmlformats-officedocument.drawingml.chart+xml"/>
  <Override PartName="/xl/charts/chart303.xml" ContentType="application/vnd.openxmlformats-officedocument.drawingml.chart+xml"/>
  <Override PartName="/xl/charts/chart304.xml" ContentType="application/vnd.openxmlformats-officedocument.drawingml.chart+xml"/>
  <Override PartName="/xl/charts/chart305.xml" ContentType="application/vnd.openxmlformats-officedocument.drawingml.chart+xml"/>
  <Override PartName="/xl/charts/chart306.xml" ContentType="application/vnd.openxmlformats-officedocument.drawingml.chart+xml"/>
  <Override PartName="/xl/charts/chart307.xml" ContentType="application/vnd.openxmlformats-officedocument.drawingml.chart+xml"/>
  <Override PartName="/xl/charts/chart308.xml" ContentType="application/vnd.openxmlformats-officedocument.drawingml.chart+xml"/>
  <Override PartName="/xl/charts/chart309.xml" ContentType="application/vnd.openxmlformats-officedocument.drawingml.chart+xml"/>
  <Override PartName="/xl/charts/chart310.xml" ContentType="application/vnd.openxmlformats-officedocument.drawingml.chart+xml"/>
  <Override PartName="/xl/charts/chart311.xml" ContentType="application/vnd.openxmlformats-officedocument.drawingml.chart+xml"/>
  <Override PartName="/xl/charts/chart312.xml" ContentType="application/vnd.openxmlformats-officedocument.drawingml.chart+xml"/>
  <Override PartName="/xl/charts/style126.xml" ContentType="application/vnd.ms-office.chartstyle+xml"/>
  <Override PartName="/xl/charts/colors126.xml" ContentType="application/vnd.ms-office.chartcolorstyle+xml"/>
  <Override PartName="/xl/charts/chart313.xml" ContentType="application/vnd.openxmlformats-officedocument.drawingml.chart+xml"/>
  <Override PartName="/xl/charts/style127.xml" ContentType="application/vnd.ms-office.chartstyle+xml"/>
  <Override PartName="/xl/charts/colors127.xml" ContentType="application/vnd.ms-office.chartcolorstyle+xml"/>
  <Override PartName="/xl/charts/chart314.xml" ContentType="application/vnd.openxmlformats-officedocument.drawingml.chart+xml"/>
  <Override PartName="/xl/charts/style128.xml" ContentType="application/vnd.ms-office.chartstyle+xml"/>
  <Override PartName="/xl/charts/colors128.xml" ContentType="application/vnd.ms-office.chartcolorstyle+xml"/>
  <Override PartName="/xl/charts/chart315.xml" ContentType="application/vnd.openxmlformats-officedocument.drawingml.chart+xml"/>
  <Override PartName="/xl/charts/style129.xml" ContentType="application/vnd.ms-office.chartstyle+xml"/>
  <Override PartName="/xl/charts/colors129.xml" ContentType="application/vnd.ms-office.chartcolorstyle+xml"/>
  <Override PartName="/xl/charts/chart316.xml" ContentType="application/vnd.openxmlformats-officedocument.drawingml.chart+xml"/>
  <Override PartName="/xl/charts/style130.xml" ContentType="application/vnd.ms-office.chartstyle+xml"/>
  <Override PartName="/xl/charts/colors130.xml" ContentType="application/vnd.ms-office.chartcolorstyle+xml"/>
  <Override PartName="/xl/charts/chart317.xml" ContentType="application/vnd.openxmlformats-officedocument.drawingml.chart+xml"/>
  <Override PartName="/xl/charts/style131.xml" ContentType="application/vnd.ms-office.chartstyle+xml"/>
  <Override PartName="/xl/charts/colors131.xml" ContentType="application/vnd.ms-office.chartcolorstyle+xml"/>
  <Override PartName="/xl/charts/chart318.xml" ContentType="application/vnd.openxmlformats-officedocument.drawingml.chart+xml"/>
  <Override PartName="/xl/charts/style132.xml" ContentType="application/vnd.ms-office.chartstyle+xml"/>
  <Override PartName="/xl/charts/colors132.xml" ContentType="application/vnd.ms-office.chartcolorstyle+xml"/>
  <Override PartName="/xl/charts/chart319.xml" ContentType="application/vnd.openxmlformats-officedocument.drawingml.chart+xml"/>
  <Override PartName="/xl/charts/style133.xml" ContentType="application/vnd.ms-office.chartstyle+xml"/>
  <Override PartName="/xl/charts/colors133.xml" ContentType="application/vnd.ms-office.chartcolorstyle+xml"/>
  <Override PartName="/xl/drawings/drawing27.xml" ContentType="application/vnd.openxmlformats-officedocument.drawing+xml"/>
  <Override PartName="/xl/comments1.xml" ContentType="application/vnd.openxmlformats-officedocument.spreadsheetml.comments+xml"/>
  <Override PartName="/xl/charts/chart320.xml" ContentType="application/vnd.openxmlformats-officedocument.drawingml.chart+xml"/>
  <Override PartName="/xl/charts/chart321.xml" ContentType="application/vnd.openxmlformats-officedocument.drawingml.chart+xml"/>
  <Override PartName="/xl/charts/chart322.xml" ContentType="application/vnd.openxmlformats-officedocument.drawingml.chart+xml"/>
  <Override PartName="/xl/charts/chart323.xml" ContentType="application/vnd.openxmlformats-officedocument.drawingml.chart+xml"/>
  <Override PartName="/xl/drawings/drawing28.xml" ContentType="application/vnd.openxmlformats-officedocument.drawing+xml"/>
  <Override PartName="/xl/charts/chart324.xml" ContentType="application/vnd.openxmlformats-officedocument.drawingml.chart+xml"/>
  <Override PartName="/xl/charts/chart325.xml" ContentType="application/vnd.openxmlformats-officedocument.drawingml.chart+xml"/>
  <Override PartName="/xl/drawings/drawing29.xml" ContentType="application/vnd.openxmlformats-officedocument.drawing+xml"/>
  <Override PartName="/xl/comments2.xml" ContentType="application/vnd.openxmlformats-officedocument.spreadsheetml.comments+xml"/>
  <Override PartName="/xl/charts/chart326.xml" ContentType="application/vnd.openxmlformats-officedocument.drawingml.chart+xml"/>
  <Override PartName="/xl/charts/chart327.xml" ContentType="application/vnd.openxmlformats-officedocument.drawingml.chart+xml"/>
  <Override PartName="/xl/drawings/drawing30.xml" ContentType="application/vnd.openxmlformats-officedocument.drawing+xml"/>
  <Override PartName="/xl/charts/chart328.xml" ContentType="application/vnd.openxmlformats-officedocument.drawingml.chart+xml"/>
  <Override PartName="/xl/charts/chart329.xml" ContentType="application/vnd.openxmlformats-officedocument.drawingml.chart+xml"/>
  <Override PartName="/xl/charts/chart330.xml" ContentType="application/vnd.openxmlformats-officedocument.drawingml.chart+xml"/>
  <Override PartName="/xl/charts/chart331.xml" ContentType="application/vnd.openxmlformats-officedocument.drawingml.chart+xml"/>
  <Override PartName="/xl/drawings/drawing31.xml" ContentType="application/vnd.openxmlformats-officedocument.drawing+xml"/>
  <Override PartName="/xl/charts/chart332.xml" ContentType="application/vnd.openxmlformats-officedocument.drawingml.chart+xml"/>
  <Override PartName="/xl/charts/chart333.xml" ContentType="application/vnd.openxmlformats-officedocument.drawingml.chart+xml"/>
  <Override PartName="/xl/charts/chart334.xml" ContentType="application/vnd.openxmlformats-officedocument.drawingml.chart+xml"/>
  <Override PartName="/xl/charts/chart335.xml" ContentType="application/vnd.openxmlformats-officedocument.drawingml.chart+xml"/>
  <Override PartName="/xl/charts/chart336.xml" ContentType="application/vnd.openxmlformats-officedocument.drawingml.chart+xml"/>
  <Override PartName="/xl/charts/chart337.xml" ContentType="application/vnd.openxmlformats-officedocument.drawingml.chart+xml"/>
  <Override PartName="/xl/drawings/drawing32.xml" ContentType="application/vnd.openxmlformats-officedocument.drawing+xml"/>
  <Override PartName="/xl/charts/chart338.xml" ContentType="application/vnd.openxmlformats-officedocument.drawingml.chart+xml"/>
  <Override PartName="/xl/charts/chart339.xml" ContentType="application/vnd.openxmlformats-officedocument.drawingml.chart+xml"/>
  <Override PartName="/xl/charts/chart340.xml" ContentType="application/vnd.openxmlformats-officedocument.drawingml.chart+xml"/>
  <Override PartName="/xl/charts/chart341.xml" ContentType="application/vnd.openxmlformats-officedocument.drawingml.chart+xml"/>
  <Override PartName="/xl/charts/chart342.xml" ContentType="application/vnd.openxmlformats-officedocument.drawingml.chart+xml"/>
  <Override PartName="/xl/drawings/drawing33.xml" ContentType="application/vnd.openxmlformats-officedocument.drawing+xml"/>
  <Override PartName="/xl/charts/chart343.xml" ContentType="application/vnd.openxmlformats-officedocument.drawingml.chart+xml"/>
  <Override PartName="/xl/charts/chart344.xml" ContentType="application/vnd.openxmlformats-officedocument.drawingml.chart+xml"/>
  <Override PartName="/xl/charts/chart345.xml" ContentType="application/vnd.openxmlformats-officedocument.drawingml.chart+xml"/>
  <Override PartName="/xl/charts/chart346.xml" ContentType="application/vnd.openxmlformats-officedocument.drawingml.chart+xml"/>
  <Override PartName="/xl/charts/chart347.xml" ContentType="application/vnd.openxmlformats-officedocument.drawingml.chart+xml"/>
  <Override PartName="/xl/drawings/drawing34.xml" ContentType="application/vnd.openxmlformats-officedocument.drawing+xml"/>
  <Override PartName="/xl/charts/chart348.xml" ContentType="application/vnd.openxmlformats-officedocument.drawingml.chart+xml"/>
  <Override PartName="/xl/charts/chart349.xml" ContentType="application/vnd.openxmlformats-officedocument.drawingml.chart+xml"/>
  <Override PartName="/xl/charts/chart350.xml" ContentType="application/vnd.openxmlformats-officedocument.drawingml.chart+xml"/>
  <Override PartName="/xl/charts/chart351.xml" ContentType="application/vnd.openxmlformats-officedocument.drawingml.chart+xml"/>
  <Override PartName="/xl/charts/chart352.xml" ContentType="application/vnd.openxmlformats-officedocument.drawingml.chart+xml"/>
  <Override PartName="/xl/charts/chart353.xml" ContentType="application/vnd.openxmlformats-officedocument.drawingml.chart+xml"/>
  <Override PartName="/xl/charts/chart354.xml" ContentType="application/vnd.openxmlformats-officedocument.drawingml.chart+xml"/>
  <Override PartName="/xl/charts/chart355.xml" ContentType="application/vnd.openxmlformats-officedocument.drawingml.chart+xml"/>
  <Override PartName="/xl/charts/chart356.xml" ContentType="application/vnd.openxmlformats-officedocument.drawingml.chart+xml"/>
  <Override PartName="/xl/charts/chart357.xml" ContentType="application/vnd.openxmlformats-officedocument.drawingml.chart+xml"/>
  <Override PartName="/xl/charts/chart358.xml" ContentType="application/vnd.openxmlformats-officedocument.drawingml.chart+xml"/>
  <Override PartName="/xl/charts/chart359.xml" ContentType="application/vnd.openxmlformats-officedocument.drawingml.chart+xml"/>
  <Override PartName="/xl/charts/chart360.xml" ContentType="application/vnd.openxmlformats-officedocument.drawingml.chart+xml"/>
  <Override PartName="/xl/charts/chart361.xml" ContentType="application/vnd.openxmlformats-officedocument.drawingml.chart+xml"/>
  <Override PartName="/xl/charts/chart362.xml" ContentType="application/vnd.openxmlformats-officedocument.drawingml.chart+xml"/>
  <Override PartName="/xl/charts/chart363.xml" ContentType="application/vnd.openxmlformats-officedocument.drawingml.chart+xml"/>
  <Override PartName="/xl/charts/chart364.xml" ContentType="application/vnd.openxmlformats-officedocument.drawingml.chart+xml"/>
  <Override PartName="/xl/charts/chart365.xml" ContentType="application/vnd.openxmlformats-officedocument.drawingml.chart+xml"/>
  <Override PartName="/xl/charts/chart366.xml" ContentType="application/vnd.openxmlformats-officedocument.drawingml.chart+xml"/>
  <Override PartName="/xl/charts/chart367.xml" ContentType="application/vnd.openxmlformats-officedocument.drawingml.chart+xml"/>
  <Override PartName="/xl/charts/chart368.xml" ContentType="application/vnd.openxmlformats-officedocument.drawingml.chart+xml"/>
  <Override PartName="/xl/charts/chart369.xml" ContentType="application/vnd.openxmlformats-officedocument.drawingml.chart+xml"/>
  <Override PartName="/xl/drawings/drawing35.xml" ContentType="application/vnd.openxmlformats-officedocument.drawing+xml"/>
  <Override PartName="/xl/charts/chart370.xml" ContentType="application/vnd.openxmlformats-officedocument.drawingml.chart+xml"/>
  <Override PartName="/xl/charts/chart371.xml" ContentType="application/vnd.openxmlformats-officedocument.drawingml.chart+xml"/>
  <Override PartName="/xl/charts/chart372.xml" ContentType="application/vnd.openxmlformats-officedocument.drawingml.chart+xml"/>
  <Override PartName="/xl/charts/chart373.xml" ContentType="application/vnd.openxmlformats-officedocument.drawingml.chart+xml"/>
  <Override PartName="/xl/charts/chart374.xml" ContentType="application/vnd.openxmlformats-officedocument.drawingml.chart+xml"/>
  <Override PartName="/xl/charts/chart375.xml" ContentType="application/vnd.openxmlformats-officedocument.drawingml.chart+xml"/>
  <Override PartName="/xl/charts/chart376.xml" ContentType="application/vnd.openxmlformats-officedocument.drawingml.chart+xml"/>
  <Override PartName="/xl/charts/chart377.xml" ContentType="application/vnd.openxmlformats-officedocument.drawingml.chart+xml"/>
  <Override PartName="/xl/charts/chart378.xml" ContentType="application/vnd.openxmlformats-officedocument.drawingml.chart+xml"/>
  <Override PartName="/xl/charts/chart379.xml" ContentType="application/vnd.openxmlformats-officedocument.drawingml.chart+xml"/>
  <Override PartName="/xl/charts/chart380.xml" ContentType="application/vnd.openxmlformats-officedocument.drawingml.chart+xml"/>
  <Override PartName="/xl/charts/chart381.xml" ContentType="application/vnd.openxmlformats-officedocument.drawingml.chart+xml"/>
  <Override PartName="/xl/charts/chart382.xml" ContentType="application/vnd.openxmlformats-officedocument.drawingml.chart+xml"/>
  <Override PartName="/xl/charts/chart383.xml" ContentType="application/vnd.openxmlformats-officedocument.drawingml.chart+xml"/>
  <Override PartName="/xl/charts/chart384.xml" ContentType="application/vnd.openxmlformats-officedocument.drawingml.chart+xml"/>
  <Override PartName="/xl/charts/chart385.xml" ContentType="application/vnd.openxmlformats-officedocument.drawingml.chart+xml"/>
  <Override PartName="/xl/charts/chart386.xml" ContentType="application/vnd.openxmlformats-officedocument.drawingml.chart+xml"/>
  <Override PartName="/xl/charts/chart387.xml" ContentType="application/vnd.openxmlformats-officedocument.drawingml.chart+xml"/>
  <Override PartName="/xl/charts/chart388.xml" ContentType="application/vnd.openxmlformats-officedocument.drawingml.chart+xml"/>
  <Override PartName="/xl/charts/chart389.xml" ContentType="application/vnd.openxmlformats-officedocument.drawingml.chart+xml"/>
  <Override PartName="/xl/charts/chart390.xml" ContentType="application/vnd.openxmlformats-officedocument.drawingml.chart+xml"/>
  <Override PartName="/xl/charts/chart391.xml" ContentType="application/vnd.openxmlformats-officedocument.drawingml.chart+xml"/>
  <Override PartName="/xl/charts/chart392.xml" ContentType="application/vnd.openxmlformats-officedocument.drawingml.chart+xml"/>
  <Override PartName="/xl/charts/chart393.xml" ContentType="application/vnd.openxmlformats-officedocument.drawingml.chart+xml"/>
  <Override PartName="/xl/charts/chart394.xml" ContentType="application/vnd.openxmlformats-officedocument.drawingml.chart+xml"/>
  <Override PartName="/xl/drawings/drawing36.xml" ContentType="application/vnd.openxmlformats-officedocument.drawing+xml"/>
  <Override PartName="/xl/charts/chart395.xml" ContentType="application/vnd.openxmlformats-officedocument.drawingml.chart+xml"/>
  <Override PartName="/xl/charts/chart396.xml" ContentType="application/vnd.openxmlformats-officedocument.drawingml.chart+xml"/>
  <Override PartName="/xl/charts/chart397.xml" ContentType="application/vnd.openxmlformats-officedocument.drawingml.chart+xml"/>
  <Override PartName="/xl/charts/chart398.xml" ContentType="application/vnd.openxmlformats-officedocument.drawingml.chart+xml"/>
  <Override PartName="/xl/charts/chart399.xml" ContentType="application/vnd.openxmlformats-officedocument.drawingml.chart+xml"/>
  <Override PartName="/xl/charts/chart400.xml" ContentType="application/vnd.openxmlformats-officedocument.drawingml.chart+xml"/>
  <Override PartName="/xl/drawings/drawing37.xml" ContentType="application/vnd.openxmlformats-officedocument.drawing+xml"/>
  <Override PartName="/xl/charts/chart401.xml" ContentType="application/vnd.openxmlformats-officedocument.drawingml.chart+xml"/>
  <Override PartName="/xl/charts/chart402.xml" ContentType="application/vnd.openxmlformats-officedocument.drawingml.chart+xml"/>
  <Override PartName="/xl/drawings/drawing38.xml" ContentType="application/vnd.openxmlformats-officedocument.drawing+xml"/>
  <Override PartName="/xl/charts/chart403.xml" ContentType="application/vnd.openxmlformats-officedocument.drawingml.chart+xml"/>
  <Override PartName="/xl/charts/chart404.xml" ContentType="application/vnd.openxmlformats-officedocument.drawingml.chart+xml"/>
  <Override PartName="/xl/drawings/drawing39.xml" ContentType="application/vnd.openxmlformats-officedocument.drawing+xml"/>
  <Override PartName="/xl/charts/chart405.xml" ContentType="application/vnd.openxmlformats-officedocument.drawingml.chart+xml"/>
  <Override PartName="/xl/charts/chart406.xml" ContentType="application/vnd.openxmlformats-officedocument.drawingml.chart+xml"/>
  <Override PartName="/xl/drawings/drawing40.xml" ContentType="application/vnd.openxmlformats-officedocument.drawing+xml"/>
  <Override PartName="/xl/charts/chart407.xml" ContentType="application/vnd.openxmlformats-officedocument.drawingml.chart+xml"/>
  <Override PartName="/xl/charts/chart408.xml" ContentType="application/vnd.openxmlformats-officedocument.drawingml.chart+xml"/>
  <Override PartName="/xl/charts/chart409.xml" ContentType="application/vnd.openxmlformats-officedocument.drawingml.chart+xml"/>
  <Override PartName="/xl/charts/chart410.xml" ContentType="application/vnd.openxmlformats-officedocument.drawingml.chart+xml"/>
  <Override PartName="/xl/charts/chart411.xml" ContentType="application/vnd.openxmlformats-officedocument.drawingml.chart+xml"/>
  <Override PartName="/xl/charts/chart412.xml" ContentType="application/vnd.openxmlformats-officedocument.drawingml.chart+xml"/>
  <Override PartName="/xl/drawings/drawing41.xml" ContentType="application/vnd.openxmlformats-officedocument.drawing+xml"/>
  <Override PartName="/xl/charts/chart413.xml" ContentType="application/vnd.openxmlformats-officedocument.drawingml.chart+xml"/>
  <Override PartName="/xl/drawings/drawing42.xml" ContentType="application/vnd.openxmlformats-officedocument.drawing+xml"/>
  <Override PartName="/xl/charts/chart414.xml" ContentType="application/vnd.openxmlformats-officedocument.drawingml.chart+xml"/>
  <Override PartName="/xl/charts/chart415.xml" ContentType="application/vnd.openxmlformats-officedocument.drawingml.chart+xml"/>
  <Override PartName="/xl/charts/chart41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showInkAnnotation="0"/>
  <mc:AlternateContent xmlns:mc="http://schemas.openxmlformats.org/markup-compatibility/2006">
    <mc:Choice Requires="x15">
      <x15ac:absPath xmlns:x15ac="http://schemas.microsoft.com/office/spreadsheetml/2010/11/ac" url="H:\My Drive\ICON\Lain Lain\File Simpeltas\"/>
    </mc:Choice>
  </mc:AlternateContent>
  <xr:revisionPtr revIDLastSave="0" documentId="13_ncr:1_{3EF209A1-B8EE-4D55-A38C-79F26EDFE67D}" xr6:coauthVersionLast="47" xr6:coauthVersionMax="47" xr10:uidLastSave="{00000000-0000-0000-0000-000000000000}"/>
  <bookViews>
    <workbookView xWindow="-108" yWindow="-108" windowWidth="23256" windowHeight="12456" tabRatio="912" firstSheet="27" activeTab="31" xr2:uid="{00000000-000D-0000-FFFF-FFFF00000000}"/>
  </bookViews>
  <sheets>
    <sheet name="KINERJA UP3" sheetId="66" r:id="rId1"/>
    <sheet name="KINERJA ULP" sheetId="67" r:id="rId2"/>
    <sheet name="Penjualan" sheetId="1" r:id="rId3"/>
    <sheet name="SAIDI" sheetId="35" r:id="rId4"/>
    <sheet name="SAIFI" sheetId="36" r:id="rId5"/>
    <sheet name="ENS" sheetId="38" r:id="rId6"/>
    <sheet name="FGTM" sheetId="70" r:id="rId7"/>
    <sheet name="JTM Zone 1" sheetId="71" r:id="rId8"/>
    <sheet name="JTM Zone 2" sheetId="72" r:id="rId9"/>
    <sheet name="Susut Tanpa E min" sheetId="73" r:id="rId10"/>
    <sheet name="Feedback rating -" sheetId="74" r:id="rId11"/>
    <sheet name="Gangguan Berulang" sheetId="75" r:id="rId12"/>
    <sheet name="SWACAM" sheetId="76" r:id="rId13"/>
    <sheet name="Transaksi PLN Mobile" sheetId="77" r:id="rId14"/>
    <sheet name="Rating PLN Mobile" sheetId="78" r:id="rId15"/>
    <sheet name="RPT Gangguan" sheetId="79" r:id="rId16"/>
    <sheet name="RPT Keluhan" sheetId="80" r:id="rId17"/>
    <sheet name="RCV JTM" sheetId="81" r:id="rId18"/>
    <sheet name="RCV Gardu" sheetId="82" r:id="rId19"/>
    <sheet name="Gangguan Trafo" sheetId="83" r:id="rId20"/>
    <sheet name="Perolehan kWh P2TL" sheetId="84" r:id="rId21"/>
    <sheet name="720 JN" sheetId="85" r:id="rId22"/>
    <sheet name="Penambahan Jum Plg" sheetId="86" r:id="rId23"/>
    <sheet name="Penambahan daya" sheetId="87" r:id="rId24"/>
    <sheet name="Penyambungan Plg TM" sheetId="88" r:id="rId25"/>
    <sheet name="REC" sheetId="89" r:id="rId26"/>
    <sheet name="Cash In" sheetId="90" r:id="rId27"/>
    <sheet name="Peng Kwh Tua  &amp; Macet" sheetId="57" r:id="rId28"/>
    <sheet name="Pengusahaan" sheetId="2" r:id="rId29"/>
    <sheet name="Peringkat ULP" sheetId="5" r:id="rId30"/>
    <sheet name="BPP X Rupiah JUAL" sheetId="15" r:id="rId31"/>
    <sheet name="Peak Trafo GI" sheetId="21" r:id="rId32"/>
    <sheet name="Gangg Switch" sheetId="51" r:id="rId33"/>
    <sheet name="EXCUTIVE SUM" sheetId="69" r:id="rId34"/>
    <sheet name="PENJUALAN (kwh)" sheetId="3" r:id="rId35"/>
    <sheet name="PENDAPATAN  (Rupiah)" sheetId="4" r:id="rId36"/>
    <sheet name="Data Kinerja YoY" sheetId="7" r:id="rId37"/>
    <sheet name="Chart YoY - ULP" sheetId="8" r:id="rId38"/>
    <sheet name="Chart YoY - UP3" sheetId="19" r:id="rId39"/>
    <sheet name="bpp" sheetId="16" r:id="rId40"/>
    <sheet name="Pencapaian kinerja" sheetId="20" r:id="rId41"/>
    <sheet name="KWH P2TL" sheetId="22" r:id="rId42"/>
    <sheet name="Susut" sheetId="23" r:id="rId43"/>
    <sheet name="RCT" sheetId="24" r:id="rId44"/>
    <sheet name="Target vs real" sheetId="17" r:id="rId45"/>
    <sheet name="CHART Target X Real" sheetId="18" r:id="rId46"/>
    <sheet name="Gangg Zone 1 (Kali)" sheetId="28" r:id="rId47"/>
    <sheet name="Gangg Zone 2 " sheetId="34" r:id="rId48"/>
  </sheets>
  <externalReferences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</externalReferences>
  <definedNames>
    <definedName name="_10__123Graph_LBL_BCHART_2" hidden="1">[1]graf2!$D$12:$L$12</definedName>
    <definedName name="_12__123Graph_LBL_ACHART_2" hidden="1">[1]graf2!$D$10:$L$10</definedName>
    <definedName name="_12__123Graph_LBL_CCHART_2" hidden="1">[1]graf2!$D$14:$L$14</definedName>
    <definedName name="_14__123Graph_XCHART_2" hidden="1">[1]graf2!$D$8:$L$8</definedName>
    <definedName name="_15__123Graph_LBL_BCHART_2" hidden="1">[1]graf2!$D$12:$L$12</definedName>
    <definedName name="_18__123Graph_LBL_CCHART_2" hidden="1">[1]graf2!$D$14:$L$14</definedName>
    <definedName name="_2__123Graph_ACHART_2" hidden="1">[1]graf2!$D$10:$L$10</definedName>
    <definedName name="_21__123Graph_XCHART_2" hidden="1">[1]graf2!$D$8:$L$8</definedName>
    <definedName name="_3__123Graph_ACHART_2" hidden="1">[1]graf2!$D$10:$L$10</definedName>
    <definedName name="_4__123Graph_BCHART_2" hidden="1">[1]graf2!$D$12:$L$12</definedName>
    <definedName name="_6__123Graph_BCHART_2" hidden="1">[1]graf2!$D$12:$L$12</definedName>
    <definedName name="_6__123Graph_CCHART_2" hidden="1">[1]graf2!$D$14:$L$14</definedName>
    <definedName name="_8__123Graph_LBL_ACHART_2" hidden="1">[1]graf2!$D$10:$L$10</definedName>
    <definedName name="_9__123Graph_CCHART_2" hidden="1">[1]graf2!$D$14:$L$14</definedName>
    <definedName name="_xlnm._FilterDatabase" localSheetId="29" hidden="1">'Peringkat ULP'!$B$2:$C$5</definedName>
    <definedName name="Done">#REF!,#REF!,#REF!,#REF!,#REF!,#REF!,#REF!,#REF!,#REF!,#REF!,#REF!,#REF!</definedName>
    <definedName name="Done_Apr">#REF!</definedName>
    <definedName name="Done_Aug">#REF!</definedName>
    <definedName name="Done_Dec">#REF!</definedName>
    <definedName name="Done_Feb">#REF!</definedName>
    <definedName name="Done_Jan">#REF!</definedName>
    <definedName name="Done_Jul">#REF!</definedName>
    <definedName name="Done_Jun">#REF!</definedName>
    <definedName name="Done_Mar">#REF!</definedName>
    <definedName name="Done_May">#REF!</definedName>
    <definedName name="Done_Nov">#REF!</definedName>
    <definedName name="Done_Oct">#REF!</definedName>
    <definedName name="Done_Sep">#REF!</definedName>
    <definedName name="fuselink">[2]Data!$U$2:$U$18</definedName>
    <definedName name="index_gardu">[3]Data!$L$2:$L$177</definedName>
    <definedName name="index_penyulang">[3]Data!$M$2:$M$177</definedName>
    <definedName name="index_ulp">[3]Data!$O$2:$O$177</definedName>
    <definedName name="klasifikasi_gangguan">[3]Data!$B$2:$B$44</definedName>
    <definedName name="kode_gangguan">[3]Data!$C$2:$C$44</definedName>
    <definedName name="kode_relay">[3]Data!$H$2:$H$71</definedName>
    <definedName name="kondisi">INDEX([4]bantu!$B$1:$B$3,MATCH([4]Sheet2!$D$7,[4]bantu!$A$1:$A$3,0))</definedName>
    <definedName name="lbs">[5]Data!$R$2:$R$177</definedName>
    <definedName name="penyulang">[3]Data!$J$2:$J$43</definedName>
    <definedName name="pilih_bulan">[2]target!$B$48:$B$59</definedName>
    <definedName name="pilih_tanggal">'[6]Hari Tanpa Padam'!#REF!</definedName>
    <definedName name="REC">'[7]entry REC  trip'!$C$11:$C$226</definedName>
    <definedName name="recloser">[5]Data!$S$2:$S$177</definedName>
    <definedName name="RECLOSER1">[8]Data!$J$2:$J$43</definedName>
    <definedName name="relay_kerja">[3]Data!$G$2:$G$71</definedName>
    <definedName name="rngInvoice">#REF!</definedName>
    <definedName name="sastro">#REF!</definedName>
    <definedName name="titik_kp">[5]Data!$N$2:$N$177</definedName>
    <definedName name="unit_layanan">[3]Data!$B$48:$B$51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27" i="57" l="1"/>
  <c r="K98" i="57"/>
  <c r="J98" i="57"/>
  <c r="I98" i="57"/>
  <c r="H98" i="57"/>
  <c r="G98" i="57"/>
  <c r="F98" i="57"/>
  <c r="E98" i="57"/>
  <c r="D98" i="57"/>
  <c r="C98" i="57"/>
  <c r="B98" i="57"/>
  <c r="K93" i="57"/>
  <c r="J93" i="57"/>
  <c r="I93" i="57"/>
  <c r="H93" i="57"/>
  <c r="G93" i="57"/>
  <c r="F93" i="57"/>
  <c r="E93" i="57"/>
  <c r="D93" i="57"/>
  <c r="C93" i="57"/>
  <c r="B93" i="57"/>
  <c r="K88" i="57"/>
  <c r="J88" i="57"/>
  <c r="I88" i="57"/>
  <c r="H88" i="57"/>
  <c r="G88" i="57"/>
  <c r="F88" i="57"/>
  <c r="E88" i="57"/>
  <c r="D88" i="57"/>
  <c r="C88" i="57"/>
  <c r="B88" i="57"/>
  <c r="K83" i="57"/>
  <c r="J83" i="57"/>
  <c r="I83" i="57"/>
  <c r="H83" i="57"/>
  <c r="G83" i="57"/>
  <c r="F83" i="57"/>
  <c r="E83" i="57"/>
  <c r="D83" i="57"/>
  <c r="C83" i="57"/>
  <c r="B83" i="57"/>
  <c r="K42" i="57"/>
  <c r="J42" i="57"/>
  <c r="I42" i="57"/>
  <c r="H42" i="57"/>
  <c r="G42" i="57"/>
  <c r="F42" i="57"/>
  <c r="E42" i="57"/>
  <c r="D42" i="57"/>
  <c r="C42" i="57"/>
  <c r="B42" i="57"/>
  <c r="K37" i="57"/>
  <c r="J37" i="57"/>
  <c r="I37" i="57"/>
  <c r="H37" i="57"/>
  <c r="G37" i="57"/>
  <c r="F37" i="57"/>
  <c r="E37" i="57"/>
  <c r="D37" i="57"/>
  <c r="C37" i="57"/>
  <c r="B37" i="57"/>
  <c r="K32" i="57"/>
  <c r="J32" i="57"/>
  <c r="I32" i="57"/>
  <c r="H32" i="57"/>
  <c r="G32" i="57"/>
  <c r="F32" i="57"/>
  <c r="E32" i="57"/>
  <c r="D32" i="57"/>
  <c r="C32" i="57"/>
  <c r="B32" i="57"/>
  <c r="K41" i="57"/>
  <c r="K36" i="57"/>
  <c r="K31" i="57"/>
  <c r="K26" i="57"/>
  <c r="C27" i="57"/>
  <c r="D27" i="57"/>
  <c r="E27" i="57"/>
  <c r="F27" i="57"/>
  <c r="G27" i="57"/>
  <c r="H27" i="57"/>
  <c r="I27" i="57"/>
  <c r="J27" i="57"/>
  <c r="B27" i="57"/>
  <c r="K41" i="90"/>
  <c r="J41" i="90"/>
  <c r="I41" i="90"/>
  <c r="H41" i="90"/>
  <c r="G41" i="90"/>
  <c r="F41" i="90"/>
  <c r="E41" i="90"/>
  <c r="D41" i="90"/>
  <c r="C41" i="90"/>
  <c r="B41" i="90"/>
  <c r="K36" i="90"/>
  <c r="J36" i="90"/>
  <c r="I36" i="90"/>
  <c r="H36" i="90"/>
  <c r="G36" i="90"/>
  <c r="F36" i="90"/>
  <c r="E36" i="90"/>
  <c r="D36" i="90"/>
  <c r="C36" i="90"/>
  <c r="B36" i="90"/>
  <c r="K31" i="90"/>
  <c r="J31" i="90"/>
  <c r="I31" i="90"/>
  <c r="H31" i="90"/>
  <c r="G31" i="90"/>
  <c r="F31" i="90"/>
  <c r="E31" i="90"/>
  <c r="D31" i="90"/>
  <c r="C31" i="90"/>
  <c r="B31" i="90"/>
  <c r="K26" i="90"/>
  <c r="J26" i="90"/>
  <c r="I26" i="90"/>
  <c r="H26" i="90"/>
  <c r="G26" i="90"/>
  <c r="F26" i="90"/>
  <c r="E26" i="90"/>
  <c r="D26" i="90"/>
  <c r="C26" i="90"/>
  <c r="B26" i="90"/>
  <c r="K8" i="90"/>
  <c r="J8" i="90"/>
  <c r="I8" i="90"/>
  <c r="H8" i="90"/>
  <c r="G8" i="90"/>
  <c r="F8" i="90"/>
  <c r="E8" i="90"/>
  <c r="D8" i="90"/>
  <c r="C8" i="90"/>
  <c r="B8" i="90"/>
  <c r="K8" i="89"/>
  <c r="J8" i="89"/>
  <c r="I8" i="89"/>
  <c r="H8" i="89"/>
  <c r="G8" i="89"/>
  <c r="F8" i="89"/>
  <c r="E8" i="89"/>
  <c r="D8" i="89"/>
  <c r="C8" i="89"/>
  <c r="B8" i="89"/>
  <c r="K8" i="88"/>
  <c r="J8" i="88"/>
  <c r="I8" i="88"/>
  <c r="H8" i="88"/>
  <c r="G8" i="88"/>
  <c r="F8" i="88"/>
  <c r="E8" i="88"/>
  <c r="D8" i="88"/>
  <c r="C8" i="88"/>
  <c r="B8" i="88"/>
  <c r="K41" i="87"/>
  <c r="J41" i="87"/>
  <c r="I41" i="87"/>
  <c r="H41" i="87"/>
  <c r="G41" i="87"/>
  <c r="F41" i="87"/>
  <c r="E41" i="87"/>
  <c r="D41" i="87"/>
  <c r="C41" i="87"/>
  <c r="B41" i="87"/>
  <c r="K36" i="87"/>
  <c r="J36" i="87"/>
  <c r="I36" i="87"/>
  <c r="H36" i="87"/>
  <c r="G36" i="87"/>
  <c r="F36" i="87"/>
  <c r="E36" i="87"/>
  <c r="D36" i="87"/>
  <c r="C36" i="87"/>
  <c r="B36" i="87"/>
  <c r="K31" i="87"/>
  <c r="J31" i="87"/>
  <c r="I31" i="87"/>
  <c r="H31" i="87"/>
  <c r="G31" i="87"/>
  <c r="F31" i="87"/>
  <c r="E31" i="87"/>
  <c r="D31" i="87"/>
  <c r="C31" i="87"/>
  <c r="B31" i="87"/>
  <c r="K26" i="87"/>
  <c r="J26" i="87"/>
  <c r="I26" i="87"/>
  <c r="H26" i="87"/>
  <c r="G26" i="87"/>
  <c r="F26" i="87"/>
  <c r="E26" i="87"/>
  <c r="D26" i="87"/>
  <c r="C26" i="87"/>
  <c r="B26" i="87"/>
  <c r="K8" i="87"/>
  <c r="J8" i="87"/>
  <c r="I8" i="87"/>
  <c r="H8" i="87"/>
  <c r="G8" i="87"/>
  <c r="F8" i="87"/>
  <c r="E8" i="87"/>
  <c r="D8" i="87"/>
  <c r="C8" i="87"/>
  <c r="B8" i="87"/>
  <c r="K41" i="86"/>
  <c r="J41" i="86"/>
  <c r="I41" i="86"/>
  <c r="H41" i="86"/>
  <c r="G41" i="86"/>
  <c r="F41" i="86"/>
  <c r="E41" i="86"/>
  <c r="D41" i="86"/>
  <c r="C41" i="86"/>
  <c r="B41" i="86"/>
  <c r="K36" i="86"/>
  <c r="J36" i="86"/>
  <c r="I36" i="86"/>
  <c r="H36" i="86"/>
  <c r="G36" i="86"/>
  <c r="F36" i="86"/>
  <c r="E36" i="86"/>
  <c r="D36" i="86"/>
  <c r="C36" i="86"/>
  <c r="B36" i="86"/>
  <c r="K31" i="86"/>
  <c r="J31" i="86"/>
  <c r="I31" i="86"/>
  <c r="H31" i="86"/>
  <c r="G31" i="86"/>
  <c r="F31" i="86"/>
  <c r="E31" i="86"/>
  <c r="D31" i="86"/>
  <c r="C31" i="86"/>
  <c r="B31" i="86"/>
  <c r="K26" i="86"/>
  <c r="J26" i="86"/>
  <c r="I26" i="86"/>
  <c r="H26" i="86"/>
  <c r="G26" i="86"/>
  <c r="F26" i="86"/>
  <c r="E26" i="86"/>
  <c r="D26" i="86"/>
  <c r="C26" i="86"/>
  <c r="B26" i="86"/>
  <c r="K8" i="86"/>
  <c r="J8" i="86"/>
  <c r="I8" i="86"/>
  <c r="H8" i="86"/>
  <c r="G8" i="86"/>
  <c r="F8" i="86"/>
  <c r="E8" i="86"/>
  <c r="D8" i="86"/>
  <c r="C8" i="86"/>
  <c r="B8" i="86"/>
  <c r="K41" i="85"/>
  <c r="J41" i="85"/>
  <c r="I41" i="85"/>
  <c r="H41" i="85"/>
  <c r="G41" i="85"/>
  <c r="F41" i="85"/>
  <c r="E41" i="85"/>
  <c r="D41" i="85"/>
  <c r="C41" i="85"/>
  <c r="B41" i="85"/>
  <c r="K36" i="85"/>
  <c r="J36" i="85"/>
  <c r="I36" i="85"/>
  <c r="H36" i="85"/>
  <c r="G36" i="85"/>
  <c r="F36" i="85"/>
  <c r="E36" i="85"/>
  <c r="D36" i="85"/>
  <c r="C36" i="85"/>
  <c r="B36" i="85"/>
  <c r="K31" i="85"/>
  <c r="J31" i="85"/>
  <c r="I31" i="85"/>
  <c r="H31" i="85"/>
  <c r="G31" i="85"/>
  <c r="F31" i="85"/>
  <c r="E31" i="85"/>
  <c r="D31" i="85"/>
  <c r="C31" i="85"/>
  <c r="B31" i="85"/>
  <c r="C26" i="85"/>
  <c r="D26" i="85"/>
  <c r="E26" i="85"/>
  <c r="F26" i="85"/>
  <c r="G26" i="85"/>
  <c r="H26" i="85"/>
  <c r="I26" i="85"/>
  <c r="J26" i="85"/>
  <c r="K26" i="85"/>
  <c r="B26" i="85"/>
  <c r="C8" i="85"/>
  <c r="D8" i="85"/>
  <c r="E8" i="85"/>
  <c r="F8" i="85"/>
  <c r="G8" i="85"/>
  <c r="H8" i="85"/>
  <c r="I8" i="85"/>
  <c r="J8" i="85"/>
  <c r="K8" i="85"/>
  <c r="B8" i="85"/>
  <c r="K41" i="84"/>
  <c r="J41" i="84"/>
  <c r="I41" i="84"/>
  <c r="H41" i="84"/>
  <c r="G41" i="84"/>
  <c r="F41" i="84"/>
  <c r="E41" i="84"/>
  <c r="D41" i="84"/>
  <c r="C41" i="84"/>
  <c r="B41" i="84"/>
  <c r="K36" i="84"/>
  <c r="J36" i="84"/>
  <c r="I36" i="84"/>
  <c r="H36" i="84"/>
  <c r="G36" i="84"/>
  <c r="F36" i="84"/>
  <c r="E36" i="84"/>
  <c r="D36" i="84"/>
  <c r="C36" i="84"/>
  <c r="B36" i="84"/>
  <c r="K31" i="84"/>
  <c r="J31" i="84"/>
  <c r="I31" i="84"/>
  <c r="H31" i="84"/>
  <c r="G31" i="84"/>
  <c r="F31" i="84"/>
  <c r="E31" i="84"/>
  <c r="D31" i="84"/>
  <c r="C31" i="84"/>
  <c r="B31" i="84"/>
  <c r="K26" i="84"/>
  <c r="J26" i="84"/>
  <c r="I26" i="84"/>
  <c r="H26" i="84"/>
  <c r="G26" i="84"/>
  <c r="F26" i="84"/>
  <c r="E26" i="84"/>
  <c r="D26" i="84"/>
  <c r="C26" i="84"/>
  <c r="B26" i="84"/>
  <c r="K8" i="84"/>
  <c r="J8" i="84"/>
  <c r="I8" i="84"/>
  <c r="H8" i="84"/>
  <c r="G8" i="84"/>
  <c r="F8" i="84"/>
  <c r="E8" i="84"/>
  <c r="D8" i="84"/>
  <c r="C8" i="84"/>
  <c r="B8" i="84"/>
  <c r="K41" i="78"/>
  <c r="J41" i="78"/>
  <c r="I41" i="78"/>
  <c r="H41" i="78"/>
  <c r="G41" i="78"/>
  <c r="F41" i="78"/>
  <c r="E41" i="78"/>
  <c r="D41" i="78"/>
  <c r="C41" i="78"/>
  <c r="B41" i="78"/>
  <c r="K36" i="78"/>
  <c r="J36" i="78"/>
  <c r="I36" i="78"/>
  <c r="H36" i="78"/>
  <c r="G36" i="78"/>
  <c r="F36" i="78"/>
  <c r="E36" i="78"/>
  <c r="D36" i="78"/>
  <c r="C36" i="78"/>
  <c r="B36" i="78"/>
  <c r="K31" i="78"/>
  <c r="J31" i="78"/>
  <c r="I31" i="78"/>
  <c r="H31" i="78"/>
  <c r="G31" i="78"/>
  <c r="F31" i="78"/>
  <c r="E31" i="78"/>
  <c r="D31" i="78"/>
  <c r="C31" i="78"/>
  <c r="B31" i="78"/>
  <c r="K26" i="78"/>
  <c r="J26" i="78"/>
  <c r="I26" i="78"/>
  <c r="H26" i="78"/>
  <c r="G26" i="78"/>
  <c r="F26" i="78"/>
  <c r="E26" i="78"/>
  <c r="D26" i="78"/>
  <c r="C26" i="78"/>
  <c r="B26" i="78"/>
  <c r="K8" i="78"/>
  <c r="J8" i="78"/>
  <c r="I8" i="78"/>
  <c r="H8" i="78"/>
  <c r="G8" i="78"/>
  <c r="F8" i="78"/>
  <c r="E8" i="78"/>
  <c r="D8" i="78"/>
  <c r="C8" i="78"/>
  <c r="B8" i="78"/>
  <c r="K8" i="77"/>
  <c r="J8" i="77"/>
  <c r="I8" i="77"/>
  <c r="H8" i="77"/>
  <c r="G8" i="77"/>
  <c r="F8" i="77"/>
  <c r="E8" i="77"/>
  <c r="D8" i="77"/>
  <c r="C8" i="77"/>
  <c r="B8" i="77"/>
  <c r="K41" i="77"/>
  <c r="J41" i="77"/>
  <c r="I41" i="77"/>
  <c r="H41" i="77"/>
  <c r="G41" i="77"/>
  <c r="F41" i="77"/>
  <c r="E41" i="77"/>
  <c r="D41" i="77"/>
  <c r="C41" i="77"/>
  <c r="B41" i="77"/>
  <c r="K36" i="77"/>
  <c r="J36" i="77"/>
  <c r="I36" i="77"/>
  <c r="H36" i="77"/>
  <c r="G36" i="77"/>
  <c r="F36" i="77"/>
  <c r="E36" i="77"/>
  <c r="D36" i="77"/>
  <c r="C36" i="77"/>
  <c r="B36" i="77"/>
  <c r="K31" i="77"/>
  <c r="J31" i="77"/>
  <c r="I31" i="77"/>
  <c r="H31" i="77"/>
  <c r="G31" i="77"/>
  <c r="F31" i="77"/>
  <c r="E31" i="77"/>
  <c r="D31" i="77"/>
  <c r="C31" i="77"/>
  <c r="B31" i="77"/>
  <c r="K26" i="77"/>
  <c r="J26" i="77"/>
  <c r="I26" i="77"/>
  <c r="H26" i="77"/>
  <c r="G26" i="77"/>
  <c r="F26" i="77"/>
  <c r="E26" i="77"/>
  <c r="D26" i="77"/>
  <c r="C26" i="77"/>
  <c r="B26" i="77"/>
  <c r="K41" i="76"/>
  <c r="J41" i="76"/>
  <c r="I41" i="76"/>
  <c r="H41" i="76"/>
  <c r="G41" i="76"/>
  <c r="F41" i="76"/>
  <c r="E41" i="76"/>
  <c r="D41" i="76"/>
  <c r="C41" i="76"/>
  <c r="B41" i="76"/>
  <c r="K36" i="76"/>
  <c r="J36" i="76"/>
  <c r="I36" i="76"/>
  <c r="H36" i="76"/>
  <c r="G36" i="76"/>
  <c r="F36" i="76"/>
  <c r="E36" i="76"/>
  <c r="D36" i="76"/>
  <c r="C36" i="76"/>
  <c r="B36" i="76"/>
  <c r="K31" i="76"/>
  <c r="J31" i="76"/>
  <c r="I31" i="76"/>
  <c r="H31" i="76"/>
  <c r="G31" i="76"/>
  <c r="F31" i="76"/>
  <c r="E31" i="76"/>
  <c r="D31" i="76"/>
  <c r="C31" i="76"/>
  <c r="B31" i="76"/>
  <c r="C26" i="76"/>
  <c r="D26" i="76"/>
  <c r="E26" i="76"/>
  <c r="F26" i="76"/>
  <c r="G26" i="76"/>
  <c r="H26" i="76"/>
  <c r="I26" i="76"/>
  <c r="J26" i="76"/>
  <c r="K26" i="76"/>
  <c r="B26" i="76"/>
  <c r="C8" i="76"/>
  <c r="D8" i="76"/>
  <c r="E8" i="76"/>
  <c r="F8" i="76"/>
  <c r="G8" i="76"/>
  <c r="H8" i="76"/>
  <c r="I8" i="76"/>
  <c r="J8" i="76"/>
  <c r="K8" i="76"/>
  <c r="B8" i="76"/>
  <c r="K40" i="75" l="1"/>
  <c r="K35" i="75"/>
  <c r="K36" i="75" s="1"/>
  <c r="K30" i="75"/>
  <c r="K31" i="75" s="1"/>
  <c r="K25" i="75"/>
  <c r="K6" i="75"/>
  <c r="K8" i="75" s="1"/>
  <c r="K40" i="74"/>
  <c r="AA25" i="74" s="1"/>
  <c r="K35" i="74"/>
  <c r="K30" i="74"/>
  <c r="K31" i="74" s="1"/>
  <c r="K25" i="74"/>
  <c r="K6" i="74"/>
  <c r="R10" i="74" s="1"/>
  <c r="K40" i="73"/>
  <c r="K35" i="73"/>
  <c r="X25" i="73" s="1"/>
  <c r="K30" i="73"/>
  <c r="K25" i="73"/>
  <c r="K26" i="73" s="1"/>
  <c r="K40" i="72"/>
  <c r="K35" i="72"/>
  <c r="X25" i="72" s="1"/>
  <c r="K30" i="72"/>
  <c r="U25" i="72" s="1"/>
  <c r="K25" i="72"/>
  <c r="K6" i="72"/>
  <c r="K40" i="71"/>
  <c r="K35" i="71"/>
  <c r="K30" i="71"/>
  <c r="K25" i="71"/>
  <c r="K6" i="71"/>
  <c r="K40" i="70"/>
  <c r="K35" i="70"/>
  <c r="K30" i="70"/>
  <c r="K25" i="70"/>
  <c r="K6" i="70"/>
  <c r="K40" i="90"/>
  <c r="K35" i="90"/>
  <c r="K30" i="90"/>
  <c r="K25" i="90"/>
  <c r="K6" i="90"/>
  <c r="O39" i="90"/>
  <c r="O34" i="90"/>
  <c r="O29" i="90"/>
  <c r="Z25" i="90"/>
  <c r="W25" i="90"/>
  <c r="T25" i="90"/>
  <c r="Q25" i="90"/>
  <c r="O24" i="90"/>
  <c r="R9" i="90"/>
  <c r="R10" i="90"/>
  <c r="O5" i="90"/>
  <c r="K6" i="89"/>
  <c r="K41" i="89"/>
  <c r="J41" i="89"/>
  <c r="I41" i="89"/>
  <c r="H41" i="89"/>
  <c r="G41" i="89"/>
  <c r="F41" i="89"/>
  <c r="E41" i="89"/>
  <c r="D41" i="89"/>
  <c r="C41" i="89"/>
  <c r="B41" i="89"/>
  <c r="O39" i="89"/>
  <c r="K36" i="89"/>
  <c r="J36" i="89"/>
  <c r="I36" i="89"/>
  <c r="H36" i="89"/>
  <c r="G36" i="89"/>
  <c r="F36" i="89"/>
  <c r="E36" i="89"/>
  <c r="D36" i="89"/>
  <c r="C36" i="89"/>
  <c r="B36" i="89"/>
  <c r="O34" i="89"/>
  <c r="K31" i="89"/>
  <c r="J31" i="89"/>
  <c r="I31" i="89"/>
  <c r="H31" i="89"/>
  <c r="G31" i="89"/>
  <c r="F31" i="89"/>
  <c r="E31" i="89"/>
  <c r="D31" i="89"/>
  <c r="C31" i="89"/>
  <c r="B31" i="89"/>
  <c r="O29" i="89"/>
  <c r="K26" i="89"/>
  <c r="J26" i="89"/>
  <c r="I26" i="89"/>
  <c r="H26" i="89"/>
  <c r="G26" i="89"/>
  <c r="F26" i="89"/>
  <c r="E26" i="89"/>
  <c r="D26" i="89"/>
  <c r="C26" i="89"/>
  <c r="B26" i="89"/>
  <c r="AA25" i="89"/>
  <c r="Z25" i="89"/>
  <c r="X25" i="89"/>
  <c r="W25" i="89"/>
  <c r="U25" i="89"/>
  <c r="T25" i="89"/>
  <c r="R25" i="89"/>
  <c r="Q25" i="89"/>
  <c r="O24" i="89"/>
  <c r="R9" i="89"/>
  <c r="R10" i="89"/>
  <c r="O5" i="89"/>
  <c r="K6" i="88"/>
  <c r="R10" i="88" s="1"/>
  <c r="J41" i="88"/>
  <c r="I41" i="88"/>
  <c r="H41" i="88"/>
  <c r="G41" i="88"/>
  <c r="F41" i="88"/>
  <c r="E41" i="88"/>
  <c r="D41" i="88"/>
  <c r="C41" i="88"/>
  <c r="B41" i="88"/>
  <c r="K41" i="88"/>
  <c r="O39" i="88"/>
  <c r="J36" i="88"/>
  <c r="I36" i="88"/>
  <c r="H36" i="88"/>
  <c r="G36" i="88"/>
  <c r="F36" i="88"/>
  <c r="E36" i="88"/>
  <c r="D36" i="88"/>
  <c r="C36" i="88"/>
  <c r="B36" i="88"/>
  <c r="K36" i="88"/>
  <c r="O34" i="88"/>
  <c r="J31" i="88"/>
  <c r="I31" i="88"/>
  <c r="H31" i="88"/>
  <c r="G31" i="88"/>
  <c r="F31" i="88"/>
  <c r="E31" i="88"/>
  <c r="D31" i="88"/>
  <c r="C31" i="88"/>
  <c r="B31" i="88"/>
  <c r="K31" i="88"/>
  <c r="O29" i="88"/>
  <c r="J26" i="88"/>
  <c r="I26" i="88"/>
  <c r="H26" i="88"/>
  <c r="G26" i="88"/>
  <c r="F26" i="88"/>
  <c r="E26" i="88"/>
  <c r="D26" i="88"/>
  <c r="C26" i="88"/>
  <c r="B26" i="88"/>
  <c r="AA25" i="88"/>
  <c r="Z25" i="88"/>
  <c r="W25" i="88"/>
  <c r="T25" i="88"/>
  <c r="Q25" i="88"/>
  <c r="K26" i="88"/>
  <c r="O24" i="88"/>
  <c r="R9" i="88"/>
  <c r="O5" i="88"/>
  <c r="K40" i="87"/>
  <c r="K35" i="87"/>
  <c r="K30" i="87"/>
  <c r="K25" i="87"/>
  <c r="K6" i="87"/>
  <c r="O39" i="87"/>
  <c r="O34" i="87"/>
  <c r="O29" i="87"/>
  <c r="Z25" i="87"/>
  <c r="W25" i="87"/>
  <c r="T25" i="87"/>
  <c r="Q25" i="87"/>
  <c r="O24" i="87"/>
  <c r="R9" i="87"/>
  <c r="R10" i="87"/>
  <c r="O5" i="87"/>
  <c r="K40" i="86"/>
  <c r="K35" i="86"/>
  <c r="K30" i="86"/>
  <c r="K25" i="86"/>
  <c r="K6" i="86"/>
  <c r="O39" i="86"/>
  <c r="O34" i="86"/>
  <c r="O29" i="86"/>
  <c r="AA25" i="86"/>
  <c r="Z25" i="86"/>
  <c r="W25" i="86"/>
  <c r="T25" i="86"/>
  <c r="Q25" i="86"/>
  <c r="O24" i="86"/>
  <c r="R10" i="86"/>
  <c r="R9" i="86"/>
  <c r="O5" i="86"/>
  <c r="K40" i="85"/>
  <c r="K35" i="85"/>
  <c r="K30" i="85"/>
  <c r="K25" i="85"/>
  <c r="K6" i="85"/>
  <c r="R10" i="85" s="1"/>
  <c r="O39" i="85"/>
  <c r="O34" i="85"/>
  <c r="O29" i="85"/>
  <c r="AA25" i="85"/>
  <c r="Z25" i="85"/>
  <c r="X25" i="85"/>
  <c r="W25" i="85"/>
  <c r="T25" i="85"/>
  <c r="Q25" i="85"/>
  <c r="R25" i="85"/>
  <c r="O24" i="85"/>
  <c r="R9" i="85"/>
  <c r="O5" i="85"/>
  <c r="K40" i="84"/>
  <c r="K35" i="84"/>
  <c r="K30" i="84"/>
  <c r="K25" i="84"/>
  <c r="K6" i="84"/>
  <c r="O39" i="84"/>
  <c r="O34" i="84"/>
  <c r="O29" i="84"/>
  <c r="Z25" i="84"/>
  <c r="W25" i="84"/>
  <c r="T25" i="84"/>
  <c r="Q25" i="84"/>
  <c r="O24" i="84"/>
  <c r="R9" i="84"/>
  <c r="R10" i="84"/>
  <c r="O5" i="84"/>
  <c r="K40" i="83"/>
  <c r="K35" i="83"/>
  <c r="K30" i="83"/>
  <c r="K31" i="83" s="1"/>
  <c r="K25" i="83"/>
  <c r="K26" i="83" s="1"/>
  <c r="K6" i="83"/>
  <c r="R10" i="83" s="1"/>
  <c r="J41" i="83"/>
  <c r="I41" i="83"/>
  <c r="H41" i="83"/>
  <c r="G41" i="83"/>
  <c r="F41" i="83"/>
  <c r="E41" i="83"/>
  <c r="D41" i="83"/>
  <c r="C41" i="83"/>
  <c r="B41" i="83"/>
  <c r="K41" i="83"/>
  <c r="O39" i="83"/>
  <c r="J36" i="83"/>
  <c r="I36" i="83"/>
  <c r="H36" i="83"/>
  <c r="G36" i="83"/>
  <c r="F36" i="83"/>
  <c r="E36" i="83"/>
  <c r="D36" i="83"/>
  <c r="C36" i="83"/>
  <c r="B36" i="83"/>
  <c r="K36" i="83"/>
  <c r="O34" i="83"/>
  <c r="J31" i="83"/>
  <c r="I31" i="83"/>
  <c r="H31" i="83"/>
  <c r="G31" i="83"/>
  <c r="F31" i="83"/>
  <c r="E31" i="83"/>
  <c r="D31" i="83"/>
  <c r="C31" i="83"/>
  <c r="B31" i="83"/>
  <c r="O29" i="83"/>
  <c r="J26" i="83"/>
  <c r="I26" i="83"/>
  <c r="H26" i="83"/>
  <c r="G26" i="83"/>
  <c r="F26" i="83"/>
  <c r="E26" i="83"/>
  <c r="D26" i="83"/>
  <c r="C26" i="83"/>
  <c r="B26" i="83"/>
  <c r="AA25" i="83"/>
  <c r="Z25" i="83"/>
  <c r="W25" i="83"/>
  <c r="T25" i="83"/>
  <c r="Q25" i="83"/>
  <c r="O24" i="83"/>
  <c r="R9" i="83"/>
  <c r="J8" i="83"/>
  <c r="I8" i="83"/>
  <c r="H8" i="83"/>
  <c r="G8" i="83"/>
  <c r="F8" i="83"/>
  <c r="E8" i="83"/>
  <c r="D8" i="83"/>
  <c r="C8" i="83"/>
  <c r="B8" i="83"/>
  <c r="O5" i="83"/>
  <c r="K40" i="82"/>
  <c r="K41" i="82" s="1"/>
  <c r="K35" i="82"/>
  <c r="K36" i="82" s="1"/>
  <c r="K30" i="82"/>
  <c r="K31" i="82" s="1"/>
  <c r="K25" i="82"/>
  <c r="K26" i="82" s="1"/>
  <c r="K6" i="82"/>
  <c r="R10" i="82" s="1"/>
  <c r="J41" i="82"/>
  <c r="I41" i="82"/>
  <c r="H41" i="82"/>
  <c r="G41" i="82"/>
  <c r="F41" i="82"/>
  <c r="E41" i="82"/>
  <c r="D41" i="82"/>
  <c r="C41" i="82"/>
  <c r="B41" i="82"/>
  <c r="O39" i="82"/>
  <c r="J36" i="82"/>
  <c r="I36" i="82"/>
  <c r="H36" i="82"/>
  <c r="G36" i="82"/>
  <c r="F36" i="82"/>
  <c r="E36" i="82"/>
  <c r="D36" i="82"/>
  <c r="C36" i="82"/>
  <c r="B36" i="82"/>
  <c r="O34" i="82"/>
  <c r="J31" i="82"/>
  <c r="I31" i="82"/>
  <c r="H31" i="82"/>
  <c r="G31" i="82"/>
  <c r="F31" i="82"/>
  <c r="E31" i="82"/>
  <c r="D31" i="82"/>
  <c r="C31" i="82"/>
  <c r="B31" i="82"/>
  <c r="O29" i="82"/>
  <c r="J26" i="82"/>
  <c r="I26" i="82"/>
  <c r="H26" i="82"/>
  <c r="G26" i="82"/>
  <c r="F26" i="82"/>
  <c r="E26" i="82"/>
  <c r="D26" i="82"/>
  <c r="C26" i="82"/>
  <c r="B26" i="82"/>
  <c r="Z25" i="82"/>
  <c r="W25" i="82"/>
  <c r="T25" i="82"/>
  <c r="Q25" i="82"/>
  <c r="O24" i="82"/>
  <c r="R9" i="82"/>
  <c r="J8" i="82"/>
  <c r="I8" i="82"/>
  <c r="H8" i="82"/>
  <c r="G8" i="82"/>
  <c r="F8" i="82"/>
  <c r="E8" i="82"/>
  <c r="D8" i="82"/>
  <c r="C8" i="82"/>
  <c r="B8" i="82"/>
  <c r="O5" i="82"/>
  <c r="K40" i="81"/>
  <c r="K35" i="81"/>
  <c r="X25" i="81" s="1"/>
  <c r="K30" i="81"/>
  <c r="K31" i="81" s="1"/>
  <c r="K25" i="81"/>
  <c r="K26" i="81" s="1"/>
  <c r="K6" i="81"/>
  <c r="K41" i="81"/>
  <c r="J41" i="81"/>
  <c r="I41" i="81"/>
  <c r="H41" i="81"/>
  <c r="G41" i="81"/>
  <c r="F41" i="81"/>
  <c r="E41" i="81"/>
  <c r="D41" i="81"/>
  <c r="C41" i="81"/>
  <c r="B41" i="81"/>
  <c r="O39" i="81"/>
  <c r="J36" i="81"/>
  <c r="I36" i="81"/>
  <c r="H36" i="81"/>
  <c r="G36" i="81"/>
  <c r="F36" i="81"/>
  <c r="E36" i="81"/>
  <c r="D36" i="81"/>
  <c r="C36" i="81"/>
  <c r="B36" i="81"/>
  <c r="O34" i="81"/>
  <c r="J31" i="81"/>
  <c r="I31" i="81"/>
  <c r="H31" i="81"/>
  <c r="G31" i="81"/>
  <c r="F31" i="81"/>
  <c r="E31" i="81"/>
  <c r="D31" i="81"/>
  <c r="C31" i="81"/>
  <c r="B31" i="81"/>
  <c r="O29" i="81"/>
  <c r="J26" i="81"/>
  <c r="I26" i="81"/>
  <c r="H26" i="81"/>
  <c r="G26" i="81"/>
  <c r="F26" i="81"/>
  <c r="E26" i="81"/>
  <c r="D26" i="81"/>
  <c r="C26" i="81"/>
  <c r="B26" i="81"/>
  <c r="AA25" i="81"/>
  <c r="Z25" i="81"/>
  <c r="W25" i="81"/>
  <c r="T25" i="81"/>
  <c r="Q25" i="81"/>
  <c r="R25" i="81"/>
  <c r="O24" i="81"/>
  <c r="R9" i="81"/>
  <c r="K8" i="81"/>
  <c r="J8" i="81"/>
  <c r="I8" i="81"/>
  <c r="H8" i="81"/>
  <c r="G8" i="81"/>
  <c r="F8" i="81"/>
  <c r="E8" i="81"/>
  <c r="D8" i="81"/>
  <c r="C8" i="81"/>
  <c r="B8" i="81"/>
  <c r="R10" i="81"/>
  <c r="O5" i="81"/>
  <c r="K40" i="80"/>
  <c r="K41" i="80" s="1"/>
  <c r="K35" i="80"/>
  <c r="K36" i="80" s="1"/>
  <c r="K30" i="80"/>
  <c r="K31" i="80" s="1"/>
  <c r="K25" i="80"/>
  <c r="K26" i="80" s="1"/>
  <c r="K6" i="80"/>
  <c r="K8" i="80" s="1"/>
  <c r="J41" i="80"/>
  <c r="I41" i="80"/>
  <c r="H41" i="80"/>
  <c r="G41" i="80"/>
  <c r="F41" i="80"/>
  <c r="E41" i="80"/>
  <c r="D41" i="80"/>
  <c r="C41" i="80"/>
  <c r="B41" i="80"/>
  <c r="O39" i="80"/>
  <c r="J36" i="80"/>
  <c r="I36" i="80"/>
  <c r="H36" i="80"/>
  <c r="G36" i="80"/>
  <c r="F36" i="80"/>
  <c r="E36" i="80"/>
  <c r="D36" i="80"/>
  <c r="C36" i="80"/>
  <c r="B36" i="80"/>
  <c r="O34" i="80"/>
  <c r="J31" i="80"/>
  <c r="I31" i="80"/>
  <c r="H31" i="80"/>
  <c r="G31" i="80"/>
  <c r="F31" i="80"/>
  <c r="E31" i="80"/>
  <c r="D31" i="80"/>
  <c r="C31" i="80"/>
  <c r="B31" i="80"/>
  <c r="O29" i="80"/>
  <c r="J26" i="80"/>
  <c r="I26" i="80"/>
  <c r="H26" i="80"/>
  <c r="G26" i="80"/>
  <c r="F26" i="80"/>
  <c r="E26" i="80"/>
  <c r="D26" i="80"/>
  <c r="C26" i="80"/>
  <c r="B26" i="80"/>
  <c r="Z25" i="80"/>
  <c r="W25" i="80"/>
  <c r="T25" i="80"/>
  <c r="Q25" i="80"/>
  <c r="O24" i="80"/>
  <c r="R9" i="80"/>
  <c r="J8" i="80"/>
  <c r="I8" i="80"/>
  <c r="H8" i="80"/>
  <c r="G8" i="80"/>
  <c r="F8" i="80"/>
  <c r="E8" i="80"/>
  <c r="D8" i="80"/>
  <c r="C8" i="80"/>
  <c r="B8" i="80"/>
  <c r="R10" i="80"/>
  <c r="O5" i="80"/>
  <c r="K40" i="79"/>
  <c r="K41" i="79" s="1"/>
  <c r="K35" i="79"/>
  <c r="K36" i="79" s="1"/>
  <c r="K30" i="79"/>
  <c r="U25" i="79" s="1"/>
  <c r="K25" i="79"/>
  <c r="K26" i="79" s="1"/>
  <c r="K6" i="79"/>
  <c r="R10" i="79" s="1"/>
  <c r="J41" i="79"/>
  <c r="I41" i="79"/>
  <c r="H41" i="79"/>
  <c r="G41" i="79"/>
  <c r="F41" i="79"/>
  <c r="E41" i="79"/>
  <c r="D41" i="79"/>
  <c r="C41" i="79"/>
  <c r="B41" i="79"/>
  <c r="O39" i="79"/>
  <c r="J36" i="79"/>
  <c r="I36" i="79"/>
  <c r="H36" i="79"/>
  <c r="G36" i="79"/>
  <c r="F36" i="79"/>
  <c r="E36" i="79"/>
  <c r="D36" i="79"/>
  <c r="C36" i="79"/>
  <c r="B36" i="79"/>
  <c r="O34" i="79"/>
  <c r="J31" i="79"/>
  <c r="I31" i="79"/>
  <c r="H31" i="79"/>
  <c r="G31" i="79"/>
  <c r="F31" i="79"/>
  <c r="E31" i="79"/>
  <c r="D31" i="79"/>
  <c r="C31" i="79"/>
  <c r="B31" i="79"/>
  <c r="O29" i="79"/>
  <c r="J26" i="79"/>
  <c r="I26" i="79"/>
  <c r="H26" i="79"/>
  <c r="G26" i="79"/>
  <c r="F26" i="79"/>
  <c r="E26" i="79"/>
  <c r="D26" i="79"/>
  <c r="C26" i="79"/>
  <c r="B26" i="79"/>
  <c r="Z25" i="79"/>
  <c r="W25" i="79"/>
  <c r="T25" i="79"/>
  <c r="Q25" i="79"/>
  <c r="O24" i="79"/>
  <c r="R9" i="79"/>
  <c r="J8" i="79"/>
  <c r="I8" i="79"/>
  <c r="H8" i="79"/>
  <c r="G8" i="79"/>
  <c r="F8" i="79"/>
  <c r="E8" i="79"/>
  <c r="D8" i="79"/>
  <c r="C8" i="79"/>
  <c r="B8" i="79"/>
  <c r="O5" i="79"/>
  <c r="K40" i="78"/>
  <c r="K35" i="78"/>
  <c r="K30" i="78"/>
  <c r="K25" i="78"/>
  <c r="K6" i="78"/>
  <c r="R10" i="78" s="1"/>
  <c r="O39" i="78"/>
  <c r="O34" i="78"/>
  <c r="O29" i="78"/>
  <c r="Z25" i="78"/>
  <c r="W25" i="78"/>
  <c r="T25" i="78"/>
  <c r="Q25" i="78"/>
  <c r="O24" i="78"/>
  <c r="R9" i="78"/>
  <c r="O5" i="78"/>
  <c r="K40" i="77"/>
  <c r="K35" i="77"/>
  <c r="K30" i="77"/>
  <c r="K25" i="77"/>
  <c r="K6" i="77"/>
  <c r="O39" i="77"/>
  <c r="O34" i="77"/>
  <c r="O29" i="77"/>
  <c r="AA25" i="77"/>
  <c r="Z25" i="77"/>
  <c r="W25" i="77"/>
  <c r="T25" i="77"/>
  <c r="Q25" i="77"/>
  <c r="O24" i="77"/>
  <c r="R9" i="77"/>
  <c r="R10" i="77"/>
  <c r="O5" i="77"/>
  <c r="K40" i="76"/>
  <c r="K35" i="76"/>
  <c r="K30" i="76"/>
  <c r="K25" i="76"/>
  <c r="K6" i="76"/>
  <c r="K41" i="70"/>
  <c r="AA25" i="76"/>
  <c r="O39" i="76"/>
  <c r="O34" i="76"/>
  <c r="O29" i="76"/>
  <c r="Z25" i="76"/>
  <c r="X25" i="76"/>
  <c r="W25" i="76"/>
  <c r="U25" i="76"/>
  <c r="T25" i="76"/>
  <c r="Q25" i="76"/>
  <c r="O24" i="76"/>
  <c r="R9" i="76"/>
  <c r="R10" i="76"/>
  <c r="O5" i="76"/>
  <c r="J25" i="75"/>
  <c r="I25" i="75"/>
  <c r="H25" i="75"/>
  <c r="J6" i="75"/>
  <c r="I6" i="75"/>
  <c r="H6" i="75"/>
  <c r="H8" i="75" s="1"/>
  <c r="K41" i="75"/>
  <c r="J41" i="75"/>
  <c r="I41" i="75"/>
  <c r="H41" i="75"/>
  <c r="G41" i="75"/>
  <c r="F41" i="75"/>
  <c r="E41" i="75"/>
  <c r="D41" i="75"/>
  <c r="C41" i="75"/>
  <c r="B41" i="75"/>
  <c r="O39" i="75"/>
  <c r="J36" i="75"/>
  <c r="I36" i="75"/>
  <c r="H36" i="75"/>
  <c r="G36" i="75"/>
  <c r="F36" i="75"/>
  <c r="E36" i="75"/>
  <c r="D36" i="75"/>
  <c r="C36" i="75"/>
  <c r="B36" i="75"/>
  <c r="O34" i="75"/>
  <c r="J31" i="75"/>
  <c r="I31" i="75"/>
  <c r="H31" i="75"/>
  <c r="G31" i="75"/>
  <c r="F31" i="75"/>
  <c r="E31" i="75"/>
  <c r="D31" i="75"/>
  <c r="C31" i="75"/>
  <c r="B31" i="75"/>
  <c r="O29" i="75"/>
  <c r="K26" i="75"/>
  <c r="J26" i="75"/>
  <c r="I26" i="75"/>
  <c r="H26" i="75"/>
  <c r="G26" i="75"/>
  <c r="F26" i="75"/>
  <c r="E26" i="75"/>
  <c r="D26" i="75"/>
  <c r="C26" i="75"/>
  <c r="B26" i="75"/>
  <c r="AA25" i="75"/>
  <c r="Z25" i="75"/>
  <c r="W25" i="75"/>
  <c r="T25" i="75"/>
  <c r="R25" i="75"/>
  <c r="Q25" i="75"/>
  <c r="O24" i="75"/>
  <c r="R10" i="75"/>
  <c r="R9" i="75"/>
  <c r="J8" i="75"/>
  <c r="I8" i="75"/>
  <c r="G8" i="75"/>
  <c r="F8" i="75"/>
  <c r="E8" i="75"/>
  <c r="D8" i="75"/>
  <c r="C8" i="75"/>
  <c r="B8" i="75"/>
  <c r="O5" i="75"/>
  <c r="J41" i="74"/>
  <c r="I41" i="74"/>
  <c r="H41" i="74"/>
  <c r="G41" i="74"/>
  <c r="F41" i="74"/>
  <c r="E41" i="74"/>
  <c r="D41" i="74"/>
  <c r="C41" i="74"/>
  <c r="B41" i="74"/>
  <c r="O39" i="74"/>
  <c r="K36" i="74"/>
  <c r="J36" i="74"/>
  <c r="I36" i="74"/>
  <c r="H36" i="74"/>
  <c r="G36" i="74"/>
  <c r="F36" i="74"/>
  <c r="E36" i="74"/>
  <c r="D36" i="74"/>
  <c r="C36" i="74"/>
  <c r="B36" i="74"/>
  <c r="O34" i="74"/>
  <c r="J31" i="74"/>
  <c r="I31" i="74"/>
  <c r="H31" i="74"/>
  <c r="G31" i="74"/>
  <c r="F31" i="74"/>
  <c r="E31" i="74"/>
  <c r="D31" i="74"/>
  <c r="C31" i="74"/>
  <c r="B31" i="74"/>
  <c r="O29" i="74"/>
  <c r="K26" i="74"/>
  <c r="J26" i="74"/>
  <c r="I26" i="74"/>
  <c r="H26" i="74"/>
  <c r="G26" i="74"/>
  <c r="F26" i="74"/>
  <c r="E26" i="74"/>
  <c r="D26" i="74"/>
  <c r="C26" i="74"/>
  <c r="B26" i="74"/>
  <c r="Z25" i="74"/>
  <c r="X25" i="74"/>
  <c r="W25" i="74"/>
  <c r="T25" i="74"/>
  <c r="R25" i="74"/>
  <c r="Q25" i="74"/>
  <c r="O24" i="74"/>
  <c r="R9" i="74"/>
  <c r="K8" i="74"/>
  <c r="J8" i="74"/>
  <c r="I8" i="74"/>
  <c r="H8" i="74"/>
  <c r="G8" i="74"/>
  <c r="F8" i="74"/>
  <c r="E8" i="74"/>
  <c r="D8" i="74"/>
  <c r="C8" i="74"/>
  <c r="B8" i="74"/>
  <c r="O5" i="74"/>
  <c r="K6" i="73"/>
  <c r="J6" i="73"/>
  <c r="I6" i="73"/>
  <c r="H6" i="73"/>
  <c r="H8" i="73" s="1"/>
  <c r="K41" i="73"/>
  <c r="J41" i="73"/>
  <c r="I41" i="73"/>
  <c r="H41" i="73"/>
  <c r="G41" i="73"/>
  <c r="F41" i="73"/>
  <c r="E41" i="73"/>
  <c r="D41" i="73"/>
  <c r="C41" i="73"/>
  <c r="B41" i="73"/>
  <c r="O39" i="73"/>
  <c r="K36" i="73"/>
  <c r="J36" i="73"/>
  <c r="I36" i="73"/>
  <c r="H36" i="73"/>
  <c r="G36" i="73"/>
  <c r="F36" i="73"/>
  <c r="E36" i="73"/>
  <c r="D36" i="73"/>
  <c r="C36" i="73"/>
  <c r="B36" i="73"/>
  <c r="O34" i="73"/>
  <c r="K31" i="73"/>
  <c r="J31" i="73"/>
  <c r="I31" i="73"/>
  <c r="H31" i="73"/>
  <c r="G31" i="73"/>
  <c r="F31" i="73"/>
  <c r="E31" i="73"/>
  <c r="D31" i="73"/>
  <c r="C31" i="73"/>
  <c r="B31" i="73"/>
  <c r="O29" i="73"/>
  <c r="J26" i="73"/>
  <c r="I26" i="73"/>
  <c r="H26" i="73"/>
  <c r="G26" i="73"/>
  <c r="F26" i="73"/>
  <c r="E26" i="73"/>
  <c r="D26" i="73"/>
  <c r="C26" i="73"/>
  <c r="B26" i="73"/>
  <c r="AA25" i="73"/>
  <c r="Z25" i="73"/>
  <c r="W25" i="73"/>
  <c r="U25" i="73"/>
  <c r="T25" i="73"/>
  <c r="R25" i="73"/>
  <c r="Q25" i="73"/>
  <c r="O24" i="73"/>
  <c r="R9" i="73"/>
  <c r="J8" i="73"/>
  <c r="I8" i="73"/>
  <c r="G8" i="73"/>
  <c r="F8" i="73"/>
  <c r="E8" i="73"/>
  <c r="D8" i="73"/>
  <c r="C8" i="73"/>
  <c r="B8" i="73"/>
  <c r="R10" i="73"/>
  <c r="O5" i="73"/>
  <c r="J6" i="72"/>
  <c r="I6" i="72"/>
  <c r="H8" i="72"/>
  <c r="K41" i="72"/>
  <c r="J41" i="72"/>
  <c r="I41" i="72"/>
  <c r="H41" i="72"/>
  <c r="G41" i="72"/>
  <c r="F41" i="72"/>
  <c r="E41" i="72"/>
  <c r="D41" i="72"/>
  <c r="C41" i="72"/>
  <c r="B41" i="72"/>
  <c r="O39" i="72"/>
  <c r="J36" i="72"/>
  <c r="I36" i="72"/>
  <c r="H36" i="72"/>
  <c r="G36" i="72"/>
  <c r="F36" i="72"/>
  <c r="E36" i="72"/>
  <c r="D36" i="72"/>
  <c r="C36" i="72"/>
  <c r="B36" i="72"/>
  <c r="O34" i="72"/>
  <c r="J31" i="72"/>
  <c r="I31" i="72"/>
  <c r="H31" i="72"/>
  <c r="G31" i="72"/>
  <c r="F31" i="72"/>
  <c r="E31" i="72"/>
  <c r="D31" i="72"/>
  <c r="C31" i="72"/>
  <c r="B31" i="72"/>
  <c r="O29" i="72"/>
  <c r="K26" i="72"/>
  <c r="J26" i="72"/>
  <c r="I26" i="72"/>
  <c r="G26" i="72"/>
  <c r="F26" i="72"/>
  <c r="E26" i="72"/>
  <c r="D26" i="72"/>
  <c r="C26" i="72"/>
  <c r="B26" i="72"/>
  <c r="AA25" i="72"/>
  <c r="Z25" i="72"/>
  <c r="W25" i="72"/>
  <c r="T25" i="72"/>
  <c r="Q25" i="72"/>
  <c r="R25" i="72"/>
  <c r="H26" i="72"/>
  <c r="O24" i="72"/>
  <c r="R10" i="72"/>
  <c r="R9" i="72"/>
  <c r="K8" i="72"/>
  <c r="J8" i="72"/>
  <c r="G8" i="72"/>
  <c r="F8" i="72"/>
  <c r="E8" i="72"/>
  <c r="D8" i="72"/>
  <c r="C8" i="72"/>
  <c r="B8" i="72"/>
  <c r="I8" i="72"/>
  <c r="O5" i="72"/>
  <c r="J25" i="71"/>
  <c r="I25" i="71"/>
  <c r="H25" i="71"/>
  <c r="J6" i="71"/>
  <c r="I6" i="71"/>
  <c r="AA25" i="79" l="1"/>
  <c r="AA25" i="87"/>
  <c r="AA25" i="90"/>
  <c r="AA25" i="78"/>
  <c r="K41" i="74"/>
  <c r="AA25" i="80"/>
  <c r="AA25" i="84"/>
  <c r="X25" i="79"/>
  <c r="R25" i="79"/>
  <c r="X25" i="75"/>
  <c r="U25" i="75"/>
  <c r="U25" i="74"/>
  <c r="K36" i="72"/>
  <c r="K31" i="72"/>
  <c r="R25" i="90"/>
  <c r="U25" i="90"/>
  <c r="X25" i="90"/>
  <c r="R25" i="88"/>
  <c r="U25" i="88"/>
  <c r="X25" i="88"/>
  <c r="R25" i="87"/>
  <c r="U25" i="87"/>
  <c r="X25" i="87"/>
  <c r="R25" i="86"/>
  <c r="U25" i="86"/>
  <c r="X25" i="86"/>
  <c r="U25" i="85"/>
  <c r="U25" i="84"/>
  <c r="R25" i="84"/>
  <c r="X25" i="84"/>
  <c r="K8" i="83"/>
  <c r="U25" i="83"/>
  <c r="R25" i="83"/>
  <c r="X25" i="83"/>
  <c r="AA25" i="82"/>
  <c r="K8" i="82"/>
  <c r="R25" i="82"/>
  <c r="U25" i="82"/>
  <c r="X25" i="82"/>
  <c r="K36" i="81"/>
  <c r="U25" i="81"/>
  <c r="R25" i="80"/>
  <c r="U25" i="80"/>
  <c r="X25" i="80"/>
  <c r="K31" i="79"/>
  <c r="K8" i="79"/>
  <c r="R25" i="78"/>
  <c r="U25" i="78"/>
  <c r="X25" i="78"/>
  <c r="U25" i="77"/>
  <c r="R25" i="77"/>
  <c r="X25" i="77"/>
  <c r="R25" i="76"/>
  <c r="K8" i="73"/>
  <c r="R10" i="71"/>
  <c r="J8" i="71"/>
  <c r="I8" i="71"/>
  <c r="K41" i="71"/>
  <c r="J41" i="71"/>
  <c r="I41" i="71"/>
  <c r="H41" i="71"/>
  <c r="G41" i="71"/>
  <c r="F41" i="71"/>
  <c r="E41" i="71"/>
  <c r="D41" i="71"/>
  <c r="C41" i="71"/>
  <c r="B41" i="71"/>
  <c r="O39" i="71"/>
  <c r="K36" i="71"/>
  <c r="J36" i="71"/>
  <c r="I36" i="71"/>
  <c r="H36" i="71"/>
  <c r="G36" i="71"/>
  <c r="F36" i="71"/>
  <c r="E36" i="71"/>
  <c r="D36" i="71"/>
  <c r="C36" i="71"/>
  <c r="B36" i="71"/>
  <c r="O34" i="71"/>
  <c r="K31" i="71"/>
  <c r="J31" i="71"/>
  <c r="I31" i="71"/>
  <c r="H31" i="71"/>
  <c r="G31" i="71"/>
  <c r="F31" i="71"/>
  <c r="E31" i="71"/>
  <c r="D31" i="71"/>
  <c r="C31" i="71"/>
  <c r="B31" i="71"/>
  <c r="O29" i="71"/>
  <c r="G26" i="71"/>
  <c r="F26" i="71"/>
  <c r="E26" i="71"/>
  <c r="D26" i="71"/>
  <c r="C26" i="71"/>
  <c r="B26" i="71"/>
  <c r="AA25" i="71"/>
  <c r="Z25" i="71"/>
  <c r="X25" i="71"/>
  <c r="W25" i="71"/>
  <c r="U25" i="71"/>
  <c r="T25" i="71"/>
  <c r="Q25" i="71"/>
  <c r="R25" i="71"/>
  <c r="J26" i="71"/>
  <c r="I26" i="71"/>
  <c r="H26" i="71"/>
  <c r="O24" i="71"/>
  <c r="R9" i="71"/>
  <c r="G8" i="71"/>
  <c r="F8" i="71"/>
  <c r="E8" i="71"/>
  <c r="D8" i="71"/>
  <c r="C8" i="71"/>
  <c r="B8" i="71"/>
  <c r="H8" i="71"/>
  <c r="O5" i="71"/>
  <c r="R25" i="70"/>
  <c r="J25" i="70"/>
  <c r="J26" i="70" s="1"/>
  <c r="I25" i="70"/>
  <c r="I26" i="70" s="1"/>
  <c r="H25" i="70"/>
  <c r="H26" i="70" s="1"/>
  <c r="J6" i="70"/>
  <c r="J8" i="70" s="1"/>
  <c r="I6" i="70"/>
  <c r="I8" i="70" s="1"/>
  <c r="H8" i="70"/>
  <c r="X25" i="70"/>
  <c r="I36" i="70"/>
  <c r="B36" i="70"/>
  <c r="C36" i="70"/>
  <c r="B41" i="70"/>
  <c r="C41" i="70"/>
  <c r="U25" i="70"/>
  <c r="J41" i="70"/>
  <c r="H41" i="70"/>
  <c r="G41" i="70"/>
  <c r="F41" i="70"/>
  <c r="E41" i="70"/>
  <c r="D41" i="70"/>
  <c r="I41" i="70"/>
  <c r="O39" i="70"/>
  <c r="J36" i="70"/>
  <c r="H36" i="70"/>
  <c r="G36" i="70"/>
  <c r="F36" i="70"/>
  <c r="E36" i="70"/>
  <c r="D36" i="70"/>
  <c r="O34" i="70"/>
  <c r="K31" i="70"/>
  <c r="J31" i="70"/>
  <c r="I31" i="70"/>
  <c r="G31" i="70"/>
  <c r="F31" i="70"/>
  <c r="E31" i="70"/>
  <c r="D31" i="70"/>
  <c r="C31" i="70"/>
  <c r="B31" i="70"/>
  <c r="H31" i="70"/>
  <c r="O29" i="70"/>
  <c r="G26" i="70"/>
  <c r="F26" i="70"/>
  <c r="E26" i="70"/>
  <c r="D26" i="70"/>
  <c r="C26" i="70"/>
  <c r="B26" i="70"/>
  <c r="AA25" i="70"/>
  <c r="Z25" i="70"/>
  <c r="W25" i="70"/>
  <c r="T25" i="70"/>
  <c r="Q25" i="70"/>
  <c r="O24" i="70"/>
  <c r="R10" i="70"/>
  <c r="R9" i="70"/>
  <c r="K8" i="70"/>
  <c r="G8" i="70"/>
  <c r="F8" i="70"/>
  <c r="E8" i="70"/>
  <c r="D8" i="70"/>
  <c r="C8" i="70"/>
  <c r="B8" i="70"/>
  <c r="O5" i="70"/>
  <c r="J41" i="38"/>
  <c r="I41" i="38"/>
  <c r="H41" i="38"/>
  <c r="G41" i="38"/>
  <c r="F41" i="38"/>
  <c r="E41" i="38"/>
  <c r="D41" i="38"/>
  <c r="C41" i="38"/>
  <c r="B41" i="38"/>
  <c r="J36" i="38"/>
  <c r="I36" i="38"/>
  <c r="H36" i="38"/>
  <c r="G36" i="38"/>
  <c r="F36" i="38"/>
  <c r="E36" i="38"/>
  <c r="D36" i="38"/>
  <c r="C36" i="38"/>
  <c r="B36" i="38"/>
  <c r="J31" i="38"/>
  <c r="I31" i="38"/>
  <c r="H31" i="38"/>
  <c r="G31" i="38"/>
  <c r="F31" i="38"/>
  <c r="E31" i="38"/>
  <c r="D31" i="38"/>
  <c r="C31" i="38"/>
  <c r="B31" i="38"/>
  <c r="J26" i="38"/>
  <c r="I26" i="38"/>
  <c r="H26" i="38"/>
  <c r="G26" i="38"/>
  <c r="F26" i="38"/>
  <c r="E26" i="38"/>
  <c r="D26" i="38"/>
  <c r="C26" i="38"/>
  <c r="B26" i="38"/>
  <c r="J8" i="38"/>
  <c r="I8" i="38"/>
  <c r="H8" i="38"/>
  <c r="G8" i="38"/>
  <c r="F8" i="38"/>
  <c r="E8" i="38"/>
  <c r="D8" i="38"/>
  <c r="C8" i="38"/>
  <c r="B8" i="38"/>
  <c r="J43" i="36"/>
  <c r="I43" i="36"/>
  <c r="H43" i="36"/>
  <c r="G43" i="36"/>
  <c r="F43" i="36"/>
  <c r="E43" i="36"/>
  <c r="D43" i="36"/>
  <c r="C43" i="36"/>
  <c r="B43" i="36"/>
  <c r="J38" i="36"/>
  <c r="I38" i="36"/>
  <c r="H38" i="36"/>
  <c r="G38" i="36"/>
  <c r="F38" i="36"/>
  <c r="E38" i="36"/>
  <c r="D38" i="36"/>
  <c r="C38" i="36"/>
  <c r="B38" i="36"/>
  <c r="J33" i="36"/>
  <c r="I33" i="36"/>
  <c r="H33" i="36"/>
  <c r="G33" i="36"/>
  <c r="F33" i="36"/>
  <c r="E33" i="36"/>
  <c r="D33" i="36"/>
  <c r="C33" i="36"/>
  <c r="B33" i="36"/>
  <c r="J28" i="36"/>
  <c r="I28" i="36"/>
  <c r="H28" i="36"/>
  <c r="G28" i="36"/>
  <c r="F28" i="36"/>
  <c r="E28" i="36"/>
  <c r="D28" i="36"/>
  <c r="C28" i="36"/>
  <c r="B28" i="36"/>
  <c r="J8" i="36"/>
  <c r="I8" i="36"/>
  <c r="H8" i="36"/>
  <c r="G8" i="36"/>
  <c r="F8" i="36"/>
  <c r="E8" i="36"/>
  <c r="D8" i="36"/>
  <c r="C8" i="36"/>
  <c r="B8" i="36"/>
  <c r="J41" i="35"/>
  <c r="I41" i="35"/>
  <c r="H41" i="35"/>
  <c r="G41" i="35"/>
  <c r="F41" i="35"/>
  <c r="E41" i="35"/>
  <c r="D41" i="35"/>
  <c r="C41" i="35"/>
  <c r="B41" i="35"/>
  <c r="J36" i="35"/>
  <c r="I36" i="35"/>
  <c r="H36" i="35"/>
  <c r="G36" i="35"/>
  <c r="F36" i="35"/>
  <c r="E36" i="35"/>
  <c r="D36" i="35"/>
  <c r="C36" i="35"/>
  <c r="B36" i="35"/>
  <c r="J31" i="35"/>
  <c r="I31" i="35"/>
  <c r="H31" i="35"/>
  <c r="G31" i="35"/>
  <c r="F31" i="35"/>
  <c r="E31" i="35"/>
  <c r="D31" i="35"/>
  <c r="C31" i="35"/>
  <c r="B31" i="35"/>
  <c r="J26" i="35"/>
  <c r="I26" i="35"/>
  <c r="H26" i="35"/>
  <c r="G26" i="35"/>
  <c r="F26" i="35"/>
  <c r="E26" i="35"/>
  <c r="D26" i="35"/>
  <c r="C26" i="35"/>
  <c r="B26" i="35"/>
  <c r="J8" i="35"/>
  <c r="I8" i="35"/>
  <c r="H8" i="35"/>
  <c r="G8" i="35"/>
  <c r="F8" i="35"/>
  <c r="E8" i="35"/>
  <c r="D8" i="35"/>
  <c r="C8" i="35"/>
  <c r="K8" i="71" l="1"/>
  <c r="K26" i="71"/>
  <c r="K36" i="70"/>
  <c r="K26" i="70"/>
  <c r="B8" i="35" l="1"/>
  <c r="J62" i="1" l="1"/>
  <c r="I62" i="1"/>
  <c r="H62" i="1"/>
  <c r="G62" i="1" l="1"/>
  <c r="F62" i="1"/>
  <c r="E62" i="1"/>
  <c r="D62" i="1"/>
  <c r="C62" i="1"/>
  <c r="B62" i="1"/>
  <c r="J67" i="1"/>
  <c r="I67" i="1"/>
  <c r="H67" i="1"/>
  <c r="G67" i="1"/>
  <c r="F67" i="1"/>
  <c r="E67" i="1"/>
  <c r="D67" i="1"/>
  <c r="C67" i="1"/>
  <c r="J72" i="1"/>
  <c r="I72" i="1"/>
  <c r="H72" i="1"/>
  <c r="G72" i="1"/>
  <c r="F72" i="1"/>
  <c r="E72" i="1"/>
  <c r="D72" i="1"/>
  <c r="C72" i="1"/>
  <c r="B72" i="1"/>
  <c r="B67" i="1"/>
  <c r="C57" i="1"/>
  <c r="D57" i="1"/>
  <c r="E57" i="1"/>
  <c r="F57" i="1"/>
  <c r="G57" i="1"/>
  <c r="B57" i="1"/>
  <c r="C14" i="1"/>
  <c r="D14" i="1"/>
  <c r="E14" i="1"/>
  <c r="F14" i="1"/>
  <c r="G14" i="1"/>
  <c r="B14" i="1"/>
  <c r="L57" i="2" l="1"/>
  <c r="L56" i="2"/>
  <c r="L55" i="2"/>
  <c r="L54" i="2"/>
  <c r="L53" i="2"/>
  <c r="L52" i="2"/>
  <c r="L50" i="2"/>
  <c r="L49" i="2"/>
  <c r="L48" i="2"/>
  <c r="L47" i="2"/>
  <c r="L46" i="2"/>
  <c r="L45" i="2"/>
  <c r="L34" i="2"/>
  <c r="L33" i="2"/>
  <c r="L32" i="2"/>
  <c r="L31" i="2"/>
  <c r="L30" i="2"/>
  <c r="L29" i="2"/>
  <c r="D8" i="2" l="1"/>
  <c r="F8" i="2"/>
  <c r="H8" i="2"/>
  <c r="J8" i="2"/>
  <c r="L13" i="15" l="1"/>
  <c r="Y13" i="15"/>
  <c r="Y12" i="15"/>
  <c r="Y11" i="15"/>
  <c r="Y10" i="15"/>
  <c r="Y9" i="15"/>
  <c r="Y8" i="15"/>
  <c r="Y7" i="15"/>
  <c r="Y6" i="15"/>
  <c r="Y5" i="15"/>
  <c r="Y4" i="15"/>
  <c r="C4" i="5"/>
  <c r="C3" i="5"/>
  <c r="C5" i="5"/>
  <c r="C2" i="5"/>
  <c r="K97" i="57"/>
  <c r="K92" i="57"/>
  <c r="K87" i="57"/>
  <c r="K82" i="57"/>
  <c r="K40" i="38"/>
  <c r="K41" i="38" s="1"/>
  <c r="K35" i="38"/>
  <c r="K36" i="38" s="1"/>
  <c r="K30" i="38"/>
  <c r="K31" i="38" s="1"/>
  <c r="K25" i="38"/>
  <c r="K26" i="38" s="1"/>
  <c r="K6" i="38"/>
  <c r="K8" i="38" s="1"/>
  <c r="K42" i="36"/>
  <c r="K43" i="36" s="1"/>
  <c r="K37" i="36"/>
  <c r="K38" i="36" s="1"/>
  <c r="K32" i="36"/>
  <c r="K33" i="36" s="1"/>
  <c r="K27" i="36"/>
  <c r="K28" i="36" s="1"/>
  <c r="K6" i="36"/>
  <c r="K8" i="36" s="1"/>
  <c r="K40" i="35"/>
  <c r="K41" i="35" s="1"/>
  <c r="K35" i="35"/>
  <c r="K36" i="35" s="1"/>
  <c r="K30" i="35"/>
  <c r="K31" i="35" s="1"/>
  <c r="K25" i="35"/>
  <c r="K26" i="35" s="1"/>
  <c r="K6" i="35"/>
  <c r="K8" i="35" s="1"/>
  <c r="K71" i="1"/>
  <c r="K72" i="1" s="1"/>
  <c r="K66" i="1"/>
  <c r="K67" i="1" s="1"/>
  <c r="K61" i="1"/>
  <c r="K62" i="1" s="1"/>
  <c r="K56" i="1"/>
  <c r="K57" i="1" s="1"/>
  <c r="K10" i="1"/>
  <c r="K14" i="1" s="1"/>
  <c r="K60" i="21" l="1"/>
  <c r="M42" i="21"/>
  <c r="M51" i="21" s="1"/>
  <c r="L42" i="21"/>
  <c r="L60" i="21" s="1"/>
  <c r="L20" i="21"/>
  <c r="K20" i="21"/>
  <c r="K13" i="15"/>
  <c r="J97" i="57"/>
  <c r="J92" i="57"/>
  <c r="J87" i="57"/>
  <c r="J82" i="57"/>
  <c r="J41" i="57"/>
  <c r="J36" i="57"/>
  <c r="J31" i="57"/>
  <c r="J26" i="57"/>
  <c r="J6" i="51"/>
  <c r="J40" i="38"/>
  <c r="J35" i="38"/>
  <c r="J30" i="38"/>
  <c r="J25" i="38"/>
  <c r="J42" i="36"/>
  <c r="J37" i="36"/>
  <c r="J32" i="36"/>
  <c r="J27" i="36"/>
  <c r="J40" i="35"/>
  <c r="J35" i="35"/>
  <c r="J30" i="35"/>
  <c r="J25" i="35"/>
  <c r="J6" i="35"/>
  <c r="R22" i="35"/>
  <c r="J71" i="1"/>
  <c r="J66" i="1"/>
  <c r="J61" i="1"/>
  <c r="J56" i="1"/>
  <c r="J57" i="1" s="1"/>
  <c r="J6" i="38"/>
  <c r="J6" i="36"/>
  <c r="J10" i="1"/>
  <c r="J14" i="1" s="1"/>
  <c r="N42" i="21" l="1"/>
  <c r="O42" i="21"/>
  <c r="N51" i="21" s="1"/>
  <c r="L51" i="21"/>
  <c r="M60" i="21" s="1"/>
  <c r="O51" i="21"/>
  <c r="C5" i="69"/>
  <c r="N60" i="21" l="1"/>
  <c r="J13" i="15"/>
  <c r="I97" i="57" l="1"/>
  <c r="I92" i="57"/>
  <c r="I87" i="57"/>
  <c r="I82" i="57"/>
  <c r="I41" i="57"/>
  <c r="I36" i="57"/>
  <c r="I31" i="57"/>
  <c r="I26" i="57"/>
  <c r="I6" i="51"/>
  <c r="I40" i="38" l="1"/>
  <c r="I35" i="38"/>
  <c r="I30" i="38"/>
  <c r="I25" i="38"/>
  <c r="I6" i="38"/>
  <c r="I42" i="36"/>
  <c r="I37" i="36"/>
  <c r="I32" i="36"/>
  <c r="I27" i="36"/>
  <c r="I6" i="36"/>
  <c r="I40" i="35"/>
  <c r="I35" i="35"/>
  <c r="I30" i="35"/>
  <c r="I25" i="35"/>
  <c r="I6" i="35"/>
  <c r="I10" i="1"/>
  <c r="I14" i="1" s="1"/>
  <c r="I71" i="1"/>
  <c r="I66" i="1"/>
  <c r="I61" i="1"/>
  <c r="I56" i="1"/>
  <c r="I57" i="1" s="1"/>
  <c r="O5" i="1" l="1"/>
  <c r="B6" i="1"/>
  <c r="B13" i="1" s="1"/>
  <c r="C6" i="1"/>
  <c r="D6" i="1"/>
  <c r="E6" i="1"/>
  <c r="F6" i="1"/>
  <c r="G6" i="1"/>
  <c r="H6" i="1"/>
  <c r="I6" i="1"/>
  <c r="J6" i="1"/>
  <c r="K6" i="1"/>
  <c r="L6" i="1"/>
  <c r="M6" i="1"/>
  <c r="B7" i="1"/>
  <c r="C7" i="1"/>
  <c r="D7" i="1"/>
  <c r="E7" i="1"/>
  <c r="F7" i="1"/>
  <c r="G7" i="1"/>
  <c r="H7" i="1"/>
  <c r="I7" i="1"/>
  <c r="J7" i="1"/>
  <c r="K7" i="1"/>
  <c r="L7" i="1"/>
  <c r="M7" i="1"/>
  <c r="H9" i="1"/>
  <c r="H10" i="1" s="1"/>
  <c r="H14" i="1" s="1"/>
  <c r="I9" i="1"/>
  <c r="J9" i="1"/>
  <c r="K9" i="1"/>
  <c r="L9" i="1"/>
  <c r="M9" i="1"/>
  <c r="O10" i="1"/>
  <c r="C11" i="1"/>
  <c r="C13" i="1" s="1"/>
  <c r="D11" i="1"/>
  <c r="D13" i="1" s="1"/>
  <c r="E11" i="1"/>
  <c r="E13" i="1" s="1"/>
  <c r="B12" i="1"/>
  <c r="C12" i="1"/>
  <c r="D12" i="1"/>
  <c r="E12" i="1"/>
  <c r="F12" i="1"/>
  <c r="G12" i="1"/>
  <c r="P17" i="1"/>
  <c r="P18" i="1"/>
  <c r="Q18" i="1" s="1"/>
  <c r="O31" i="1"/>
  <c r="Q32" i="1"/>
  <c r="T32" i="1"/>
  <c r="W32" i="1"/>
  <c r="Z32" i="1"/>
  <c r="AA32" i="1"/>
  <c r="O35" i="1"/>
  <c r="H56" i="1"/>
  <c r="H61" i="1"/>
  <c r="U32" i="1" s="1"/>
  <c r="H66" i="1"/>
  <c r="X32" i="1" s="1"/>
  <c r="H71" i="1"/>
  <c r="H7" i="35"/>
  <c r="H6" i="35" s="1"/>
  <c r="I7" i="35"/>
  <c r="J7" i="35"/>
  <c r="K7" i="35"/>
  <c r="L7" i="35"/>
  <c r="M7" i="35"/>
  <c r="Q8" i="35"/>
  <c r="H25" i="35"/>
  <c r="R25" i="35" s="1"/>
  <c r="Q25" i="35"/>
  <c r="T25" i="35"/>
  <c r="W25" i="35"/>
  <c r="Z25" i="35"/>
  <c r="AA25" i="35"/>
  <c r="H30" i="35"/>
  <c r="U25" i="35" s="1"/>
  <c r="H35" i="35"/>
  <c r="X25" i="35" s="1"/>
  <c r="H40" i="35"/>
  <c r="O5" i="36"/>
  <c r="H7" i="36"/>
  <c r="H6" i="36" s="1"/>
  <c r="I7" i="36"/>
  <c r="J7" i="36"/>
  <c r="K7" i="36"/>
  <c r="L7" i="36"/>
  <c r="M7" i="36"/>
  <c r="R9" i="36"/>
  <c r="O26" i="36"/>
  <c r="H27" i="36"/>
  <c r="R27" i="36" s="1"/>
  <c r="Q27" i="36"/>
  <c r="T27" i="36"/>
  <c r="U27" i="36"/>
  <c r="W27" i="36"/>
  <c r="Z27" i="36"/>
  <c r="O31" i="36"/>
  <c r="H32" i="36"/>
  <c r="O36" i="36"/>
  <c r="H37" i="36"/>
  <c r="X27" i="36" s="1"/>
  <c r="O41" i="36"/>
  <c r="H42" i="36"/>
  <c r="AA27" i="36" s="1"/>
  <c r="O5" i="38"/>
  <c r="H7" i="38"/>
  <c r="H6" i="38" s="1"/>
  <c r="I7" i="38"/>
  <c r="J7" i="38"/>
  <c r="K7" i="38"/>
  <c r="L7" i="38"/>
  <c r="M7" i="38"/>
  <c r="R9" i="38"/>
  <c r="O24" i="38"/>
  <c r="H25" i="38"/>
  <c r="Q25" i="38"/>
  <c r="R25" i="38"/>
  <c r="T25" i="38"/>
  <c r="W25" i="38"/>
  <c r="Z25" i="38"/>
  <c r="O29" i="38"/>
  <c r="H30" i="38"/>
  <c r="U25" i="38" s="1"/>
  <c r="O34" i="38"/>
  <c r="H35" i="38"/>
  <c r="X25" i="38" s="1"/>
  <c r="O39" i="38"/>
  <c r="H40" i="38"/>
  <c r="AA25" i="38" s="1"/>
  <c r="G6" i="51"/>
  <c r="H6" i="51"/>
  <c r="Q10" i="51" s="1"/>
  <c r="Q9" i="51"/>
  <c r="O24" i="51"/>
  <c r="G25" i="51"/>
  <c r="H25" i="51"/>
  <c r="I25" i="51"/>
  <c r="J25" i="51"/>
  <c r="K25" i="51"/>
  <c r="L25" i="51"/>
  <c r="M25" i="51"/>
  <c r="Q25" i="51"/>
  <c r="R25" i="51"/>
  <c r="T25" i="51"/>
  <c r="W25" i="51"/>
  <c r="X25" i="51"/>
  <c r="Z25" i="51"/>
  <c r="AA25" i="51"/>
  <c r="O28" i="51"/>
  <c r="G29" i="51"/>
  <c r="H29" i="51"/>
  <c r="U25" i="51" s="1"/>
  <c r="I29" i="51"/>
  <c r="J29" i="51"/>
  <c r="K29" i="51"/>
  <c r="L29" i="51"/>
  <c r="M29" i="51"/>
  <c r="O32" i="51"/>
  <c r="G33" i="51"/>
  <c r="H33" i="51"/>
  <c r="I33" i="51"/>
  <c r="J33" i="51"/>
  <c r="K33" i="51"/>
  <c r="L33" i="51"/>
  <c r="M33" i="51"/>
  <c r="G34" i="51"/>
  <c r="O36" i="51"/>
  <c r="G37" i="51"/>
  <c r="H37" i="51"/>
  <c r="I37" i="51"/>
  <c r="J37" i="51"/>
  <c r="K37" i="51"/>
  <c r="L37" i="51"/>
  <c r="M37" i="51"/>
  <c r="G38" i="51"/>
  <c r="O5" i="57"/>
  <c r="O25" i="57"/>
  <c r="H26" i="57"/>
  <c r="R26" i="57" s="1"/>
  <c r="Q26" i="57"/>
  <c r="T26" i="57"/>
  <c r="W26" i="57"/>
  <c r="Z26" i="57"/>
  <c r="AA26" i="57"/>
  <c r="O30" i="57"/>
  <c r="H31" i="57"/>
  <c r="U26" i="57" s="1"/>
  <c r="O35" i="57"/>
  <c r="H36" i="57"/>
  <c r="X26" i="57" s="1"/>
  <c r="O40" i="57"/>
  <c r="H41" i="57"/>
  <c r="O81" i="57"/>
  <c r="H82" i="57"/>
  <c r="Q82" i="57"/>
  <c r="R82" i="57"/>
  <c r="T82" i="57"/>
  <c r="U82" i="57"/>
  <c r="W82" i="57"/>
  <c r="X82" i="57"/>
  <c r="Z82" i="57"/>
  <c r="O86" i="57"/>
  <c r="H87" i="57"/>
  <c r="O91" i="57"/>
  <c r="H92" i="57"/>
  <c r="O96" i="57"/>
  <c r="H97" i="57"/>
  <c r="AA82" i="57" s="1"/>
  <c r="D4" i="2"/>
  <c r="F4" i="2"/>
  <c r="H4" i="2"/>
  <c r="J4" i="2"/>
  <c r="L4" i="2"/>
  <c r="E5" i="2"/>
  <c r="L5" i="2"/>
  <c r="E8" i="2"/>
  <c r="D10" i="2"/>
  <c r="F10" i="2"/>
  <c r="H10" i="2"/>
  <c r="J10" i="2"/>
  <c r="D11" i="2"/>
  <c r="F11" i="2"/>
  <c r="H11" i="2"/>
  <c r="J11" i="2"/>
  <c r="L11" i="2"/>
  <c r="D12" i="2"/>
  <c r="F12" i="2"/>
  <c r="H12" i="2"/>
  <c r="H13" i="2" s="1"/>
  <c r="J12" i="2"/>
  <c r="F13" i="2"/>
  <c r="L13" i="2"/>
  <c r="D14" i="2"/>
  <c r="F14" i="2"/>
  <c r="H14" i="2"/>
  <c r="J14" i="2"/>
  <c r="L14" i="2"/>
  <c r="D16" i="2"/>
  <c r="F16" i="2"/>
  <c r="H16" i="2"/>
  <c r="J16" i="2"/>
  <c r="L16" i="2"/>
  <c r="D17" i="2"/>
  <c r="F17" i="2"/>
  <c r="H17" i="2"/>
  <c r="J17" i="2"/>
  <c r="L17" i="2"/>
  <c r="D18" i="2"/>
  <c r="F18" i="2"/>
  <c r="H18" i="2"/>
  <c r="J18" i="2"/>
  <c r="L18" i="2"/>
  <c r="D20" i="2"/>
  <c r="F20" i="2"/>
  <c r="H20" i="2"/>
  <c r="J20" i="2"/>
  <c r="L20" i="2"/>
  <c r="D21" i="2"/>
  <c r="F21" i="2"/>
  <c r="H21" i="2"/>
  <c r="J21" i="2"/>
  <c r="L21" i="2"/>
  <c r="D22" i="2"/>
  <c r="F22" i="2"/>
  <c r="H22" i="2"/>
  <c r="J22" i="2"/>
  <c r="L22" i="2"/>
  <c r="D23" i="2"/>
  <c r="F23" i="2"/>
  <c r="H23" i="2"/>
  <c r="J23" i="2"/>
  <c r="L23" i="2"/>
  <c r="L24" i="2"/>
  <c r="L25" i="2"/>
  <c r="L26" i="2"/>
  <c r="D37" i="2"/>
  <c r="F37" i="2"/>
  <c r="H37" i="2"/>
  <c r="J37" i="2"/>
  <c r="L37" i="2"/>
  <c r="D38" i="2"/>
  <c r="F38" i="2"/>
  <c r="H38" i="2"/>
  <c r="J38" i="2"/>
  <c r="L38" i="2"/>
  <c r="D39" i="2"/>
  <c r="F39" i="2"/>
  <c r="H39" i="2"/>
  <c r="J39" i="2"/>
  <c r="L39" i="2"/>
  <c r="D40" i="2"/>
  <c r="F40" i="2"/>
  <c r="H40" i="2"/>
  <c r="J40" i="2"/>
  <c r="L40" i="2"/>
  <c r="D41" i="2"/>
  <c r="F41" i="2"/>
  <c r="H41" i="2"/>
  <c r="J41" i="2"/>
  <c r="L41" i="2"/>
  <c r="D42" i="2"/>
  <c r="F42" i="2"/>
  <c r="H42" i="2"/>
  <c r="J42" i="2"/>
  <c r="L42" i="2"/>
  <c r="C9" i="3"/>
  <c r="C10" i="3" s="1"/>
  <c r="G10" i="3" s="1"/>
  <c r="D9" i="3"/>
  <c r="D10" i="3" s="1"/>
  <c r="E9" i="3"/>
  <c r="F9" i="3"/>
  <c r="G9" i="3"/>
  <c r="E10" i="3"/>
  <c r="F10" i="3"/>
  <c r="C10" i="4"/>
  <c r="C11" i="4" s="1"/>
  <c r="D10" i="4"/>
  <c r="D11" i="4" s="1"/>
  <c r="E10" i="4"/>
  <c r="E11" i="4" s="1"/>
  <c r="F10" i="4"/>
  <c r="F11" i="4" s="1"/>
  <c r="G10" i="4"/>
  <c r="C13" i="15"/>
  <c r="E7" i="16"/>
  <c r="E8" i="16"/>
  <c r="D13" i="15" s="1"/>
  <c r="E9" i="16"/>
  <c r="E13" i="15" s="1"/>
  <c r="E10" i="16"/>
  <c r="F13" i="15" s="1"/>
  <c r="E11" i="16"/>
  <c r="G13" i="15" s="1"/>
  <c r="E12" i="16"/>
  <c r="H13" i="15" s="1"/>
  <c r="E13" i="16"/>
  <c r="E14" i="16"/>
  <c r="E15" i="16"/>
  <c r="E16" i="16"/>
  <c r="E17" i="16"/>
  <c r="E18" i="16"/>
  <c r="B24" i="20"/>
  <c r="C24" i="20"/>
  <c r="D24" i="20"/>
  <c r="E24" i="20"/>
  <c r="F24" i="20"/>
  <c r="B25" i="20"/>
  <c r="C25" i="20"/>
  <c r="D25" i="20"/>
  <c r="E25" i="20"/>
  <c r="F25" i="20"/>
  <c r="B26" i="20"/>
  <c r="C26" i="20"/>
  <c r="D26" i="20"/>
  <c r="E26" i="20"/>
  <c r="F26" i="20"/>
  <c r="B27" i="20"/>
  <c r="C27" i="20"/>
  <c r="D27" i="20"/>
  <c r="E27" i="20"/>
  <c r="F27" i="20"/>
  <c r="B28" i="20"/>
  <c r="C28" i="20"/>
  <c r="D28" i="20"/>
  <c r="E28" i="20"/>
  <c r="F28" i="20"/>
  <c r="F64" i="20"/>
  <c r="F65" i="20"/>
  <c r="L37" i="21"/>
  <c r="L46" i="21" s="1"/>
  <c r="L55" i="21" s="1"/>
  <c r="M37" i="21"/>
  <c r="M46" i="21" s="1"/>
  <c r="L38" i="21"/>
  <c r="L47" i="21" s="1"/>
  <c r="L56" i="21" s="1"/>
  <c r="M38" i="21"/>
  <c r="M47" i="21" s="1"/>
  <c r="L39" i="21"/>
  <c r="M39" i="21"/>
  <c r="M48" i="21" s="1"/>
  <c r="L40" i="21"/>
  <c r="L49" i="21" s="1"/>
  <c r="M40" i="21"/>
  <c r="M49" i="21" s="1"/>
  <c r="L41" i="21"/>
  <c r="L50" i="21" s="1"/>
  <c r="L59" i="21" s="1"/>
  <c r="M41" i="21"/>
  <c r="M50" i="21" s="1"/>
  <c r="D31" i="22"/>
  <c r="E31" i="22"/>
  <c r="F31" i="22"/>
  <c r="C31" i="23"/>
  <c r="D31" i="23"/>
  <c r="E31" i="23"/>
  <c r="R13" i="28"/>
  <c r="S13" i="28"/>
  <c r="T13" i="28"/>
  <c r="U13" i="28"/>
  <c r="V13" i="28"/>
  <c r="C9" i="34"/>
  <c r="D9" i="34"/>
  <c r="E9" i="34"/>
  <c r="F9" i="34"/>
  <c r="G9" i="34"/>
  <c r="H9" i="34"/>
  <c r="I9" i="34"/>
  <c r="J9" i="34"/>
  <c r="K9" i="34"/>
  <c r="L9" i="34"/>
  <c r="M9" i="34"/>
  <c r="N9" i="34"/>
  <c r="C13" i="34"/>
  <c r="D13" i="34"/>
  <c r="E13" i="34"/>
  <c r="F13" i="34"/>
  <c r="G13" i="34"/>
  <c r="R10" i="38" l="1"/>
  <c r="R10" i="36"/>
  <c r="Q9" i="35"/>
  <c r="R32" i="1"/>
  <c r="H57" i="1"/>
  <c r="F11" i="1"/>
  <c r="G11" i="1" s="1"/>
  <c r="G13" i="1" s="1"/>
  <c r="L10" i="2"/>
  <c r="N38" i="21"/>
  <c r="N39" i="21"/>
  <c r="O40" i="21"/>
  <c r="N49" i="21" s="1"/>
  <c r="N58" i="21" s="1"/>
  <c r="O46" i="21"/>
  <c r="N40" i="21"/>
  <c r="O49" i="21"/>
  <c r="N20" i="21"/>
  <c r="O39" i="21"/>
  <c r="N48" i="21" s="1"/>
  <c r="N41" i="21"/>
  <c r="O38" i="21"/>
  <c r="N47" i="21" s="1"/>
  <c r="N56" i="21" s="1"/>
  <c r="N37" i="21"/>
  <c r="M58" i="21"/>
  <c r="O41" i="21"/>
  <c r="N50" i="21" s="1"/>
  <c r="N59" i="21" s="1"/>
  <c r="L12" i="2"/>
  <c r="M47" i="2" s="1"/>
  <c r="K47" i="2"/>
  <c r="K48" i="2"/>
  <c r="K49" i="2"/>
  <c r="K45" i="2"/>
  <c r="K50" i="2"/>
  <c r="K46" i="2"/>
  <c r="K5" i="2"/>
  <c r="K32" i="2"/>
  <c r="K30" i="2"/>
  <c r="K33" i="2"/>
  <c r="K34" i="2"/>
  <c r="K29" i="2"/>
  <c r="K31" i="2"/>
  <c r="G46" i="2"/>
  <c r="G47" i="2"/>
  <c r="G48" i="2"/>
  <c r="G50" i="2"/>
  <c r="G45" i="2"/>
  <c r="G49" i="2"/>
  <c r="K8" i="2"/>
  <c r="I5" i="2"/>
  <c r="I29" i="2"/>
  <c r="I34" i="2"/>
  <c r="I33" i="2"/>
  <c r="I32" i="2"/>
  <c r="I31" i="2"/>
  <c r="I30" i="2"/>
  <c r="M40" i="2"/>
  <c r="M41" i="2"/>
  <c r="M42" i="2"/>
  <c r="M37" i="2"/>
  <c r="M38" i="2"/>
  <c r="M39" i="2"/>
  <c r="D13" i="2"/>
  <c r="E49" i="2"/>
  <c r="E50" i="2"/>
  <c r="E46" i="2"/>
  <c r="E48" i="2"/>
  <c r="E45" i="2"/>
  <c r="E47" i="2"/>
  <c r="I8" i="2"/>
  <c r="G5" i="2"/>
  <c r="G32" i="2"/>
  <c r="G33" i="2"/>
  <c r="G34" i="2"/>
  <c r="G29" i="2"/>
  <c r="G30" i="2"/>
  <c r="G31" i="2"/>
  <c r="K38" i="2"/>
  <c r="K39" i="2"/>
  <c r="K40" i="2"/>
  <c r="K41" i="2"/>
  <c r="K42" i="2"/>
  <c r="K37" i="2"/>
  <c r="G8" i="2"/>
  <c r="D6" i="2"/>
  <c r="E6" i="2" s="1"/>
  <c r="E30" i="2"/>
  <c r="E31" i="2"/>
  <c r="E32" i="2"/>
  <c r="E33" i="2"/>
  <c r="E34" i="2"/>
  <c r="E29" i="2"/>
  <c r="I40" i="2"/>
  <c r="I41" i="2"/>
  <c r="I42" i="2"/>
  <c r="I37" i="2"/>
  <c r="I38" i="2"/>
  <c r="I39" i="2"/>
  <c r="G38" i="2"/>
  <c r="G39" i="2"/>
  <c r="G40" i="2"/>
  <c r="G41" i="2"/>
  <c r="G42" i="2"/>
  <c r="G37" i="2"/>
  <c r="J6" i="2"/>
  <c r="K6" i="2" s="1"/>
  <c r="E40" i="2"/>
  <c r="E39" i="2"/>
  <c r="E41" i="2"/>
  <c r="E42" i="2"/>
  <c r="E37" i="2"/>
  <c r="E38" i="2"/>
  <c r="H6" i="2"/>
  <c r="I6" i="2" s="1"/>
  <c r="J13" i="2"/>
  <c r="F6" i="2"/>
  <c r="G6" i="2" s="1"/>
  <c r="M8" i="2"/>
  <c r="M30" i="2"/>
  <c r="M31" i="2"/>
  <c r="M32" i="2"/>
  <c r="M33" i="2"/>
  <c r="M34" i="2"/>
  <c r="M29" i="2"/>
  <c r="I48" i="2"/>
  <c r="I49" i="2"/>
  <c r="I46" i="2"/>
  <c r="I50" i="2"/>
  <c r="I47" i="2"/>
  <c r="I45" i="2"/>
  <c r="G11" i="4"/>
  <c r="O50" i="21"/>
  <c r="M59" i="21"/>
  <c r="M56" i="21"/>
  <c r="O47" i="21"/>
  <c r="M55" i="21"/>
  <c r="L48" i="21"/>
  <c r="L57" i="21" s="1"/>
  <c r="M7" i="2"/>
  <c r="K7" i="2"/>
  <c r="I7" i="2"/>
  <c r="L58" i="21"/>
  <c r="M5" i="2"/>
  <c r="E7" i="2"/>
  <c r="G7" i="2"/>
  <c r="O37" i="21"/>
  <c r="N46" i="21" s="1"/>
  <c r="N55" i="21" s="1"/>
  <c r="L6" i="2"/>
  <c r="M6" i="2" s="1"/>
  <c r="F13" i="1"/>
  <c r="H11" i="1" l="1"/>
  <c r="O11" i="1" s="1"/>
  <c r="O48" i="21"/>
  <c r="M57" i="21"/>
  <c r="N57" i="21"/>
  <c r="M49" i="2"/>
  <c r="M48" i="2"/>
  <c r="M50" i="2"/>
  <c r="M46" i="2"/>
  <c r="M4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EKO WINARNO</author>
    <author>MUCHAMAD ALFIN RIZKA ALHADI</author>
  </authors>
  <commentList>
    <comment ref="B5" authorId="0" shapeId="0" xr:uid="{00000000-0006-0000-1D00-000001000000}">
      <text>
        <r>
          <rPr>
            <b/>
            <sz val="9"/>
            <rFont val="Tahoma"/>
            <family val="2"/>
          </rPr>
          <t>EKO WINARNO:</t>
        </r>
        <r>
          <rPr>
            <sz val="9"/>
            <rFont val="Tahoma"/>
            <family val="2"/>
          </rPr>
          <t xml:space="preserve">
KINERJA &gt; DATABASE KOMPOSISI TAMBAHAN</t>
        </r>
      </text>
    </comment>
    <comment ref="B7" authorId="0" shapeId="0" xr:uid="{00000000-0006-0000-1D00-000002000000}">
      <text>
        <r>
          <rPr>
            <b/>
            <sz val="9"/>
            <rFont val="Tahoma"/>
            <family val="2"/>
          </rPr>
          <t>EKO WINARNO:</t>
        </r>
        <r>
          <rPr>
            <sz val="9"/>
            <rFont val="Tahoma"/>
            <family val="2"/>
          </rPr>
          <t xml:space="preserve">
KINERJA &gt; DATABASE KOMPOSISI &gt; DATA PELANGGAN</t>
        </r>
      </text>
    </comment>
    <comment ref="P10" authorId="1" shapeId="0" xr:uid="{00000000-0006-0000-1D00-000003000000}">
      <text>
        <r>
          <rPr>
            <b/>
            <sz val="9"/>
            <rFont val="Tahoma"/>
            <family val="2"/>
          </rPr>
          <t>MUCHAMAD ALFIN RIZKA ALHADI:</t>
        </r>
        <r>
          <rPr>
            <sz val="9"/>
            <rFont val="Tahoma"/>
            <family val="2"/>
          </rPr>
          <t xml:space="preserve">
kwh jual</t>
        </r>
      </text>
    </comment>
    <comment ref="B14" authorId="0" shapeId="0" xr:uid="{00000000-0006-0000-1D00-000004000000}">
      <text>
        <r>
          <rPr>
            <b/>
            <sz val="9"/>
            <rFont val="Tahoma"/>
            <family val="2"/>
          </rPr>
          <t>EKO WINARNO:</t>
        </r>
        <r>
          <rPr>
            <sz val="9"/>
            <rFont val="Tahoma"/>
            <family val="2"/>
          </rPr>
          <t xml:space="preserve">
rupiah penjualan</t>
        </r>
      </text>
    </comment>
    <comment ref="O16" authorId="1" shapeId="0" xr:uid="{A764A0C0-2E33-4DDA-8873-EF4B85A6929E}">
      <text>
        <r>
          <rPr>
            <b/>
            <sz val="9"/>
            <color indexed="81"/>
            <rFont val="Tahoma"/>
            <charset val="1"/>
          </rPr>
          <t>MUCHAMAD ALFIN RIZKA ALHADI:</t>
        </r>
        <r>
          <rPr>
            <sz val="9"/>
            <color indexed="81"/>
            <rFont val="Tahoma"/>
            <charset val="1"/>
          </rPr>
          <t xml:space="preserve">
PENJUALAN</t>
        </r>
      </text>
    </comment>
    <comment ref="P16" authorId="1" shapeId="0" xr:uid="{00000000-0006-0000-1D00-000005000000}">
      <text>
        <r>
          <rPr>
            <b/>
            <sz val="9"/>
            <rFont val="Tahoma"/>
            <family val="2"/>
          </rPr>
          <t>MUCHAMAD ALFIN RIZKA ALHADI:</t>
        </r>
        <r>
          <rPr>
            <sz val="9"/>
            <rFont val="Tahoma"/>
            <family val="2"/>
          </rPr>
          <t xml:space="preserve">
rupiah per kwh</t>
        </r>
      </text>
    </comment>
    <comment ref="B20" authorId="0" shapeId="0" xr:uid="{00000000-0006-0000-1D00-000006000000}">
      <text>
        <r>
          <rPr>
            <b/>
            <sz val="9"/>
            <rFont val="Tahoma"/>
            <family val="2"/>
          </rPr>
          <t>EKO WINARNO:</t>
        </r>
        <r>
          <rPr>
            <sz val="9"/>
            <rFont val="Tahoma"/>
            <family val="2"/>
          </rPr>
          <t xml:space="preserve">
DATABASE REALISASI KINERJA &gt; ASSET
</t>
        </r>
      </text>
    </comment>
    <comment ref="B28" authorId="0" shapeId="0" xr:uid="{00000000-0006-0000-1D00-000007000000}">
      <text>
        <r>
          <rPr>
            <b/>
            <sz val="9"/>
            <rFont val="Tahoma"/>
            <family val="2"/>
          </rPr>
          <t>EKO WINARNO:</t>
        </r>
        <r>
          <rPr>
            <sz val="9"/>
            <rFont val="Tahoma"/>
            <family val="2"/>
          </rPr>
          <t xml:space="preserve">
FILE KINERJA &gt; DATABASE KOMPOSISI &gt; DATA PELANGGAN</t>
        </r>
      </text>
    </comment>
    <comment ref="B36" authorId="0" shapeId="0" xr:uid="{00000000-0006-0000-1D00-000008000000}">
      <text>
        <r>
          <rPr>
            <b/>
            <sz val="9"/>
            <rFont val="Tahoma"/>
            <family val="2"/>
          </rPr>
          <t>EKO WINARNO:</t>
        </r>
        <r>
          <rPr>
            <sz val="9"/>
            <rFont val="Tahoma"/>
            <family val="2"/>
          </rPr>
          <t xml:space="preserve">
FILE KINERJA &gt; DATABASE KOMPOSISI &gt; RUPIAH PENJUALAN TL</t>
        </r>
      </text>
    </comment>
    <comment ref="B44" authorId="0" shapeId="0" xr:uid="{325383AD-95D0-43A9-B621-BBBA41E57942}">
      <text>
        <r>
          <rPr>
            <b/>
            <sz val="9"/>
            <rFont val="Tahoma"/>
            <family val="2"/>
          </rPr>
          <t>EKO WINARNO:</t>
        </r>
        <r>
          <rPr>
            <sz val="9"/>
            <rFont val="Tahoma"/>
            <family val="2"/>
          </rPr>
          <t xml:space="preserve">
FILE KINERJA &gt; DATABASE KOMPOSISI &gt; RUPIAH PENJUALAN TL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EKO WINARNO</author>
  </authors>
  <commentList>
    <comment ref="B12" authorId="0" shapeId="0" xr:uid="{00000000-0006-0000-2400-000001000000}">
      <text>
        <r>
          <rPr>
            <b/>
            <sz val="9"/>
            <rFont val="Tahoma"/>
            <family val="2"/>
          </rPr>
          <t>EKO WINARNO:</t>
        </r>
        <r>
          <rPr>
            <sz val="9"/>
            <rFont val="Tahoma"/>
            <family val="2"/>
          </rPr>
          <t xml:space="preserve">
Rupiah per kwh</t>
        </r>
      </text>
    </comment>
  </commentList>
</comments>
</file>

<file path=xl/sharedStrings.xml><?xml version="1.0" encoding="utf-8"?>
<sst xmlns="http://schemas.openxmlformats.org/spreadsheetml/2006/main" count="5864" uniqueCount="404">
  <si>
    <t>Penjualan Tenaga Listrik</t>
  </si>
  <si>
    <t>UP3</t>
  </si>
  <si>
    <t>GWH</t>
  </si>
  <si>
    <t>TARGET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</si>
  <si>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</si>
  <si>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</si>
  <si>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</si>
  <si>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</si>
  <si>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</si>
  <si>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</si>
  <si>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</si>
  <si>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</si>
  <si>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</si>
  <si>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</si>
  <si>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</si>
  <si>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</si>
  <si>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KOMULATIF</t>
  </si>
  <si>
    <t>BULANAN</t>
  </si>
  <si>
    <t>KENAIKAN PER BLN</t>
  </si>
  <si>
    <t xml:space="preserve"> </t>
  </si>
  <si>
    <t>REALISASI/KOMUL</t>
  </si>
  <si>
    <t>REALISASI/BLN</t>
  </si>
  <si>
    <t>BULAN</t>
  </si>
  <si>
    <t>DEMAK</t>
  </si>
  <si>
    <t>TEGOWANU</t>
  </si>
  <si>
    <t>PURWODADI</t>
  </si>
  <si>
    <t>WIROSARI</t>
  </si>
  <si>
    <t>Target</t>
  </si>
  <si>
    <t>Real</t>
  </si>
  <si>
    <t>DMK</t>
  </si>
  <si>
    <t>TARGET (Komulatif)</t>
  </si>
  <si>
    <t>Realisasi (Komulatif)</t>
  </si>
  <si>
    <t>ULP Demak Kota</t>
  </si>
  <si>
    <t>DMK_TARGET (Komulatif)</t>
  </si>
  <si>
    <t>DMK_Realisasi (Komulatif)</t>
  </si>
  <si>
    <t>ULP Tegowanu</t>
  </si>
  <si>
    <t>TGW_TARGET (Komulatif)</t>
  </si>
  <si>
    <t>TGW_Realisasi (Komulatif)</t>
  </si>
  <si>
    <t>ULP Purwoadi</t>
  </si>
  <si>
    <t>PWD_TARGET (Komulatif)</t>
  </si>
  <si>
    <t>PWD_Realisasi (Komulatif)</t>
  </si>
  <si>
    <t>ULP Wirosari</t>
  </si>
  <si>
    <t>WRI_TARGET (Komulatif)</t>
  </si>
  <si>
    <t>WRI_Realisasi (Komulatif)</t>
  </si>
  <si>
    <t>SAIDI</t>
  </si>
  <si>
    <t>T</t>
  </si>
  <si>
    <t>R</t>
  </si>
  <si>
    <t>JANUARI</t>
  </si>
  <si>
    <t>NO</t>
  </si>
  <si>
    <t>INDIKATOR</t>
  </si>
  <si>
    <t>SATUAN</t>
  </si>
  <si>
    <t>POLARITAS</t>
  </si>
  <si>
    <t>BOBOT</t>
  </si>
  <si>
    <t>BARIS KE</t>
  </si>
  <si>
    <t>TARGET 110%</t>
  </si>
  <si>
    <t>REALISASI</t>
  </si>
  <si>
    <t>PENCAPAIAN (%)</t>
  </si>
  <si>
    <t>NILAI 100</t>
  </si>
  <si>
    <t>NILAI</t>
  </si>
  <si>
    <t>I</t>
  </si>
  <si>
    <t>KEY PERFORMANCE INDICATORS</t>
  </si>
  <si>
    <t>GWh</t>
  </si>
  <si>
    <t>Peningkatan Kehandalan sistem</t>
  </si>
  <si>
    <t>%</t>
  </si>
  <si>
    <t>a.</t>
  </si>
  <si>
    <t>SAIDI sesuai kewenangannya</t>
  </si>
  <si>
    <t>Menit / Plg</t>
  </si>
  <si>
    <t>b.</t>
  </si>
  <si>
    <t>SAIFI sesuai kewenangannya</t>
  </si>
  <si>
    <t>Kali / Plg</t>
  </si>
  <si>
    <t>c.</t>
  </si>
  <si>
    <t>ENS (sesuai kewenangan)</t>
  </si>
  <si>
    <t>MWH</t>
  </si>
  <si>
    <t>Peningkatan Kehandalan Jaringan Distribusi</t>
  </si>
  <si>
    <t>FGTM semua Zona</t>
  </si>
  <si>
    <t>Kali/100 kms</t>
  </si>
  <si>
    <t>Gangguan JTM Zona 1</t>
  </si>
  <si>
    <t>Kali</t>
  </si>
  <si>
    <t>Gangguan JTM Zona 2</t>
  </si>
  <si>
    <t>Efisiensi Jaringan Distribusi</t>
  </si>
  <si>
    <t>Susut Distribusi (Tanpa E-min)</t>
  </si>
  <si>
    <t>II</t>
  </si>
  <si>
    <t>PERFORMANCE INDICATORS</t>
  </si>
  <si>
    <t>Peningkatan Layanan PLN Mobile</t>
  </si>
  <si>
    <t>Penurunan Feedback Rating Negatif pada PLN Mobile - Gangguan (G)</t>
  </si>
  <si>
    <t xml:space="preserve"> Gangguan Berulang pada PLN Mobile</t>
  </si>
  <si>
    <t>Jumlah Pengguna Swa Cam</t>
  </si>
  <si>
    <t>Pelanggan</t>
  </si>
  <si>
    <t>d.</t>
  </si>
  <si>
    <t>Jumlah Kali Transaksi Keuangan melalui PLN Mobile - Total</t>
  </si>
  <si>
    <t>Kali Transaksi</t>
  </si>
  <si>
    <t>e.</t>
  </si>
  <si>
    <t>Rating PLN Mobile</t>
  </si>
  <si>
    <t>Rating</t>
  </si>
  <si>
    <t>Peningkatan Layanan</t>
  </si>
  <si>
    <t>Response Time atas Gangguan (G)</t>
  </si>
  <si>
    <t>Menit</t>
  </si>
  <si>
    <t>Response Time atas Keluhan (K)</t>
  </si>
  <si>
    <t>Jam</t>
  </si>
  <si>
    <t>Sistem Recovery</t>
  </si>
  <si>
    <t>Recovery Gangguan Jaringan Tegangan Menengah</t>
  </si>
  <si>
    <t>Recovery Gangguan Gardu Distribusi</t>
  </si>
  <si>
    <t>Keandalan Aset JTM dan Gardu Distribusi</t>
  </si>
  <si>
    <t>Gangguan Peralatan Switching di JTM (sesuai kewenangan)</t>
  </si>
  <si>
    <t>unit</t>
  </si>
  <si>
    <t>Gangguan Trafo Distribusi</t>
  </si>
  <si>
    <t>Contingency Analysis Jaringan TM</t>
  </si>
  <si>
    <t>98-100</t>
  </si>
  <si>
    <t xml:space="preserve">Efisiensi Jaringan </t>
  </si>
  <si>
    <t>Perolehan kWh P2TL</t>
  </si>
  <si>
    <t>kWh</t>
  </si>
  <si>
    <t>Penertiban Pelanggan 720 Jam Nyala</t>
  </si>
  <si>
    <t>Dukungan Infrastruktur Kendaraan Listrik (EV)</t>
  </si>
  <si>
    <t>Infrastruktur Kendaraan Listrik (EV)</t>
  </si>
  <si>
    <t>Unit EV Charger</t>
  </si>
  <si>
    <t>Komersialisasi SPBKLU</t>
  </si>
  <si>
    <t>Cabinet</t>
  </si>
  <si>
    <t>Indeks Kepuasan Pelanggan</t>
  </si>
  <si>
    <t>Percepatan Penyambungan</t>
  </si>
  <si>
    <t>Jumlah Pelanggan</t>
  </si>
  <si>
    <t>Daya Tersambung</t>
  </si>
  <si>
    <t>MVA</t>
  </si>
  <si>
    <t>Percepatan Penyambungan Pelanggan TM</t>
  </si>
  <si>
    <t>Penambahan Jumlah Pelanggan Rumah Tangga Lisdes</t>
  </si>
  <si>
    <t>Peningkatan kWh Penjualan dari Pelanggan Rumah Tangga Lisdes</t>
  </si>
  <si>
    <t>Pelaksanaan Digitalisasi Aplikasi Korporat</t>
  </si>
  <si>
    <t>Integrated Digital System Warehouse untuk material dan ATTB</t>
  </si>
  <si>
    <t>Implementasi EAM Distribusi  (sesuai kewenangan)</t>
  </si>
  <si>
    <t>Implementasi Aplikasi EPM P2TL</t>
  </si>
  <si>
    <t>Percepatan Cash In</t>
  </si>
  <si>
    <t>Pengendalian Penggunaan Anggaran Investasi sesuai RKAP</t>
  </si>
  <si>
    <t>95-100</t>
  </si>
  <si>
    <t>Usulan Penghapusan ATTB</t>
  </si>
  <si>
    <t>Rp Milyar</t>
  </si>
  <si>
    <t>Penjualan REC</t>
  </si>
  <si>
    <t>Rp Juta</t>
  </si>
  <si>
    <t>Implementasi PLN Bisnis Ekselen</t>
  </si>
  <si>
    <t>Pemenuhan Rencana Mitigasi Risiko dan Pemenuhan Program Roadmap Perbaikan Penerapan Manajemen Risiko</t>
  </si>
  <si>
    <t>Manajemen SDM, Komunikasi, dan TJSL</t>
  </si>
  <si>
    <t>HCR dan OCR</t>
  </si>
  <si>
    <t>Pengelolaan Komunikasi dan TJSL</t>
  </si>
  <si>
    <t>Produktivitas Unit</t>
  </si>
  <si>
    <t>Kepatuhan</t>
  </si>
  <si>
    <t>Pengelolaan K3, Keamanan dan Lingkungan Hidup</t>
  </si>
  <si>
    <t>Max-8</t>
  </si>
  <si>
    <t>Maturity Level Kepatuhan</t>
  </si>
  <si>
    <t>Max-4</t>
  </si>
  <si>
    <t>Ketepatan penyampaian pelaporan dan Akurasi Data Kinerja</t>
  </si>
  <si>
    <t>Max-10</t>
  </si>
  <si>
    <t>Pemenuhan DLI Loan RBL</t>
  </si>
  <si>
    <t>Max-5</t>
  </si>
  <si>
    <t>Tindak Lanjut Temuan Auditor</t>
  </si>
  <si>
    <t>NILAI KINERJA</t>
  </si>
  <si>
    <t>FEBRUARI</t>
  </si>
  <si>
    <t>MARET</t>
  </si>
  <si>
    <t>APRIL</t>
  </si>
  <si>
    <t>MEI</t>
  </si>
  <si>
    <t>JUNI</t>
  </si>
  <si>
    <t>JULI</t>
  </si>
  <si>
    <t>AGUSTUS</t>
  </si>
  <si>
    <t>SEPTEMBER</t>
  </si>
  <si>
    <t>OKTOBER</t>
  </si>
  <si>
    <t>NOVEMBER</t>
  </si>
  <si>
    <t>DESEMBER</t>
  </si>
  <si>
    <t>Uraian</t>
  </si>
  <si>
    <t>TGW</t>
  </si>
  <si>
    <t>PWD</t>
  </si>
  <si>
    <t>WIRO</t>
  </si>
  <si>
    <t>Peningkatan Kehandalan Jaringan</t>
  </si>
  <si>
    <t>Penyelesaian kWh Meter Tua dan Macet</t>
  </si>
  <si>
    <t>Penyelesaian kWh Meter Tua</t>
  </si>
  <si>
    <t>Penyelesaian kWh Meter Macet</t>
  </si>
  <si>
    <t>Sisa Stand Bongkar Migrasi</t>
  </si>
  <si>
    <t>Percepatan Penyambungan Pelanggan</t>
  </si>
  <si>
    <t>REC</t>
  </si>
  <si>
    <t>KWH Meter Tua</t>
  </si>
  <si>
    <t>KWH Macet</t>
  </si>
  <si>
    <t>URAIAN</t>
  </si>
  <si>
    <t>Satuan</t>
  </si>
  <si>
    <t>ULP Demak</t>
  </si>
  <si>
    <t>Ulp Tegowanu</t>
  </si>
  <si>
    <t>ULP Purwodadi</t>
  </si>
  <si>
    <t>Pelanggan Pascabayar</t>
  </si>
  <si>
    <t>Pelanggan Prabayar</t>
  </si>
  <si>
    <t>PASCA</t>
  </si>
  <si>
    <t>WRI</t>
  </si>
  <si>
    <t>Pelanggan Subsidi</t>
  </si>
  <si>
    <t>Subsidi</t>
  </si>
  <si>
    <t>Pelanggan Non Subsidi</t>
  </si>
  <si>
    <t>Non Subsidi</t>
  </si>
  <si>
    <t>Daya tersambung</t>
  </si>
  <si>
    <t>VA</t>
  </si>
  <si>
    <t>PRA</t>
  </si>
  <si>
    <t>KWH Jual</t>
  </si>
  <si>
    <t>kwh</t>
  </si>
  <si>
    <t>Rp. Penjualan</t>
  </si>
  <si>
    <t>Harga Jual rata - rata</t>
  </si>
  <si>
    <t>Rp/KWH</t>
  </si>
  <si>
    <t>Rata - rata Saldo tunggakan %</t>
  </si>
  <si>
    <t>Susut tanpa E-MIN</t>
  </si>
  <si>
    <t>Panjang JTM</t>
  </si>
  <si>
    <t>kms</t>
  </si>
  <si>
    <t>Panjang JTr</t>
  </si>
  <si>
    <t>Panjang SR</t>
  </si>
  <si>
    <t>Gardu distribusi</t>
  </si>
  <si>
    <t>Unit</t>
  </si>
  <si>
    <t>Kapasitas GI</t>
  </si>
  <si>
    <t>Penyulang</t>
  </si>
  <si>
    <t>Recloser</t>
  </si>
  <si>
    <t>Sosial</t>
  </si>
  <si>
    <t>Rumah tangga</t>
  </si>
  <si>
    <t>Bisnis</t>
  </si>
  <si>
    <t>Industri</t>
  </si>
  <si>
    <t>Pemerintah</t>
  </si>
  <si>
    <t>Layanan khusus</t>
  </si>
  <si>
    <t>Pendapatan  per - tarif</t>
  </si>
  <si>
    <t>PENJUALAN KWH (komulatif APRIL)</t>
  </si>
  <si>
    <t>TARIF</t>
  </si>
  <si>
    <t>ULP Demak kota</t>
  </si>
  <si>
    <t>S</t>
  </si>
  <si>
    <t>B</t>
  </si>
  <si>
    <t>P</t>
  </si>
  <si>
    <t>L</t>
  </si>
  <si>
    <t>JUMLAH</t>
  </si>
  <si>
    <t>Prosentase</t>
  </si>
  <si>
    <t>PENDAPATAN (komulatif APRIL)</t>
  </si>
  <si>
    <t>ULP Demak kota (Rupiah)</t>
  </si>
  <si>
    <t>ULP Tegowanu  (Rupiah)</t>
  </si>
  <si>
    <t>ULP Purwodadi  (Rupiah)</t>
  </si>
  <si>
    <t>ULP Wirosari  (Rupiah)</t>
  </si>
  <si>
    <t>UP3                 (Rupiah)</t>
  </si>
  <si>
    <t>Purwodadi</t>
  </si>
  <si>
    <t>Wirosari</t>
  </si>
  <si>
    <t>Demak kota</t>
  </si>
  <si>
    <t>Tegowanu</t>
  </si>
  <si>
    <t>PER - APRIL 2024</t>
  </si>
  <si>
    <t>Komulatif</t>
  </si>
  <si>
    <t>a</t>
  </si>
  <si>
    <t>b</t>
  </si>
  <si>
    <t>c</t>
  </si>
  <si>
    <t>FGTM</t>
  </si>
  <si>
    <t>Gangguan/100 kms</t>
  </si>
  <si>
    <t>Penurunan Feedback Rating Negatif pada PLN Mobile - Keluhan (K)</t>
  </si>
  <si>
    <t>Penurunan Pengaduan Gangguan  Berulang Pada PLN Mobile (diluar Marking)</t>
  </si>
  <si>
    <t>Penambahan Jumlah pengguna aplikasi PLN Mobile</t>
  </si>
  <si>
    <t>Recovery Time atas Gangguan (G)</t>
  </si>
  <si>
    <t>Recovery Time atas Keluhan (K)</t>
  </si>
  <si>
    <t>PB/PD Paskem TR Tanpa Perluasan Jaringan</t>
  </si>
  <si>
    <t>Hari</t>
  </si>
  <si>
    <t>PB/PD Paskem TR Dengan Perluasan Jaringan</t>
  </si>
  <si>
    <t>Penyambungan Pelanggan Rumah Tangga</t>
  </si>
  <si>
    <t>Persentase Rata-Rata Saldo PAL (Rp) Non Kogol 1 tanggal 20 dibandingkan Rata-Rata Rekening Baru (RPPTL) non kogol 1 bulan berjalan</t>
  </si>
  <si>
    <t>Pengendalian Piutang - Rata-Rata Saldo Tunggakan</t>
  </si>
  <si>
    <t>Penurunan Saldo Piutang Prabayar</t>
  </si>
  <si>
    <t>Manajemen SDM, Komunikasi dan TJSL</t>
  </si>
  <si>
    <t>RUPIAH JUAL/KWH</t>
  </si>
  <si>
    <t>ULP DEMAK</t>
  </si>
  <si>
    <t>ULP TEGOWANU</t>
  </si>
  <si>
    <t>ULP PURWODADI</t>
  </si>
  <si>
    <t>ULP WIROSARI</t>
  </si>
  <si>
    <t>Rupiah Jual/KWH 2023</t>
  </si>
  <si>
    <t>BPP 2023</t>
  </si>
  <si>
    <t>Rupiah Jual/KWH 2024</t>
  </si>
  <si>
    <t>BPP 2024</t>
  </si>
  <si>
    <t>MAS CHANDRA</t>
  </si>
  <si>
    <t xml:space="preserve">BIAYA POKOK PENYEDIAAN (BPP) </t>
  </si>
  <si>
    <t>UP3 DEMAK</t>
  </si>
  <si>
    <t>TAHUN 2024</t>
  </si>
  <si>
    <t>BIAYA OPERASI</t>
  </si>
  <si>
    <t>KWH JUAL</t>
  </si>
  <si>
    <t>BPP</t>
  </si>
  <si>
    <t>ULP DEMAK KOTA</t>
  </si>
  <si>
    <t>UPT</t>
  </si>
  <si>
    <t>GARDU INDUK</t>
  </si>
  <si>
    <t>DATA TRAFO</t>
  </si>
  <si>
    <t>JUMLAH
FEEDER</t>
  </si>
  <si>
    <t>DKLRSI</t>
  </si>
  <si>
    <t>DATA BEBAN PUNCAK (MW)</t>
  </si>
  <si>
    <t>MW BULANAN</t>
  </si>
  <si>
    <t>MW
(%)</t>
  </si>
  <si>
    <t>KONSISTENSI (%)</t>
  </si>
  <si>
    <t>UNIT</t>
  </si>
  <si>
    <t>DAYA
(MVA)</t>
  </si>
  <si>
    <t>TEG
(KV)</t>
  </si>
  <si>
    <t>I NOM
(AMP)</t>
  </si>
  <si>
    <t>PUKUL 10.00</t>
  </si>
  <si>
    <t>PUKUL 19.00</t>
  </si>
  <si>
    <t>PEAK</t>
  </si>
  <si>
    <t>TREND</t>
  </si>
  <si>
    <t>PUKUL
10.00</t>
  </si>
  <si>
    <t>PUKUL
19.00</t>
  </si>
  <si>
    <t>KOMBI</t>
  </si>
  <si>
    <t>UPT Semarang</t>
  </si>
  <si>
    <t>GI Kedung Ombo</t>
  </si>
  <si>
    <t>GI Mranggen</t>
  </si>
  <si>
    <t>GI Purwodadi</t>
  </si>
  <si>
    <t>GI Sayung</t>
  </si>
  <si>
    <t>GI Semen Grobogan</t>
  </si>
  <si>
    <t>total beban</t>
  </si>
  <si>
    <t>kapasitas</t>
  </si>
  <si>
    <t>beban</t>
  </si>
  <si>
    <t>prosentase</t>
  </si>
  <si>
    <t>GI Kedung Ombo TRF I</t>
  </si>
  <si>
    <t>GI Mranggen TRF I</t>
  </si>
  <si>
    <t>GI Mranggen TRF II</t>
  </si>
  <si>
    <t>GI Purwodadi TRF I</t>
  </si>
  <si>
    <t>GI Purwodadi TRF II</t>
  </si>
  <si>
    <t>GI Purwodadi TRF III</t>
  </si>
  <si>
    <t>GI Purwodadi TRF IV</t>
  </si>
  <si>
    <t>GI Sayung TRF I</t>
  </si>
  <si>
    <t>GI Sayung TRF II</t>
  </si>
  <si>
    <t>GI Sayung TRF III</t>
  </si>
  <si>
    <t>GI Semen Grobogan TRF I</t>
  </si>
  <si>
    <t>GI</t>
  </si>
  <si>
    <t>Pembebanan</t>
  </si>
  <si>
    <t>Sisa</t>
  </si>
  <si>
    <t>(MVA)</t>
  </si>
  <si>
    <t xml:space="preserve">GI Purwodadi </t>
  </si>
  <si>
    <t xml:space="preserve">GI Sayung </t>
  </si>
  <si>
    <t>Efisiensi Jaringan Distribusi, Perolehan P2TL (kWh)</t>
  </si>
  <si>
    <t>komulatif</t>
  </si>
  <si>
    <t>Realisasi 2023</t>
  </si>
  <si>
    <t>Target 2024</t>
  </si>
  <si>
    <t>Realisasi 2024</t>
  </si>
  <si>
    <t>% Pencapaian 2024</t>
  </si>
  <si>
    <t>bulanan</t>
  </si>
  <si>
    <t>SUSUT</t>
  </si>
  <si>
    <t>RCT GANGGUAN</t>
  </si>
  <si>
    <t xml:space="preserve">Target </t>
  </si>
  <si>
    <t xml:space="preserve">SAIDI </t>
  </si>
  <si>
    <t>SAIFI</t>
  </si>
  <si>
    <t>Pencapaian Gangguan PMT TRIP (Komulatif)</t>
  </si>
  <si>
    <t>Realisasi Gangguan Penyulang (kali) 2024 (Bulanan)</t>
  </si>
  <si>
    <t>Jan</t>
  </si>
  <si>
    <t>Feb</t>
  </si>
  <si>
    <t>Mar</t>
  </si>
  <si>
    <t>Apr</t>
  </si>
  <si>
    <t>Mei</t>
  </si>
  <si>
    <t>Jun</t>
  </si>
  <si>
    <t>Jul</t>
  </si>
  <si>
    <t>Agu</t>
  </si>
  <si>
    <t>Sep</t>
  </si>
  <si>
    <t>Okt</t>
  </si>
  <si>
    <t>Nov</t>
  </si>
  <si>
    <t>Des</t>
  </si>
  <si>
    <t>Jml</t>
  </si>
  <si>
    <t>Demak</t>
  </si>
  <si>
    <t>Target UP3 Demak</t>
  </si>
  <si>
    <t>Realisasi Gangguan Penyulang (komulatif)</t>
  </si>
  <si>
    <t>Real UP3 Demak</t>
  </si>
  <si>
    <t>Real ULP Demak</t>
  </si>
  <si>
    <t>Real ULP Tegowanu</t>
  </si>
  <si>
    <t>Real ULP Purwodadi</t>
  </si>
  <si>
    <t>Real ULP Wirosari</t>
  </si>
  <si>
    <t>Target KOMULATIF</t>
  </si>
  <si>
    <t>juli</t>
  </si>
  <si>
    <t>Agustus</t>
  </si>
  <si>
    <t>NILAI KINERJA ULP - KOMULATIF</t>
  </si>
  <si>
    <t>RP PENJUALAN</t>
  </si>
  <si>
    <t>PNJNG JTM</t>
  </si>
  <si>
    <t>AGS '24</t>
  </si>
  <si>
    <t>AGS '23</t>
  </si>
  <si>
    <t>Efisiensi jaringan</t>
  </si>
  <si>
    <t>Plg</t>
  </si>
  <si>
    <t>Rp M</t>
  </si>
  <si>
    <t>Penjualan  per - tarif</t>
  </si>
  <si>
    <t>UP3 Grobogan</t>
  </si>
  <si>
    <t>Pelanggan Per - Tarif</t>
  </si>
  <si>
    <t>September</t>
  </si>
  <si>
    <t>GI Kudus TRF 1</t>
  </si>
  <si>
    <t>GI Kudus TRF 2</t>
  </si>
  <si>
    <t>TRAFO</t>
  </si>
  <si>
    <t>DAYA (MVA)</t>
  </si>
  <si>
    <t>TERPASANG</t>
  </si>
  <si>
    <t>TERPAKAI</t>
  </si>
  <si>
    <t>TERSISA</t>
  </si>
  <si>
    <t>SAYUNG</t>
  </si>
  <si>
    <t>III</t>
  </si>
  <si>
    <t>TOTAL</t>
  </si>
  <si>
    <t>IV</t>
  </si>
  <si>
    <t>KEDUNGOMBO</t>
  </si>
  <si>
    <t>KUDUS</t>
  </si>
  <si>
    <t>MRANGGEN</t>
  </si>
  <si>
    <t>SEMEN GROBOGAN</t>
  </si>
  <si>
    <t>GI Kudus</t>
  </si>
  <si>
    <t>Oktober</t>
  </si>
  <si>
    <t>DATA PENGUSAHAAN -KOMULATIF OKTOBER 2024</t>
  </si>
  <si>
    <t>ENS</t>
  </si>
  <si>
    <t>JTM Zone 1</t>
  </si>
  <si>
    <t>JTM Zone 2</t>
  </si>
  <si>
    <t>Susut Tanpa E min</t>
  </si>
  <si>
    <t>Feedback rating negative PLN Mobile</t>
  </si>
  <si>
    <t>Gengguan Berulang</t>
  </si>
  <si>
    <t>SWACAM</t>
  </si>
  <si>
    <t>Transaksi PLN Mobile</t>
  </si>
  <si>
    <t>RPT  Gangguan</t>
  </si>
  <si>
    <t>RPT  Keluhan</t>
  </si>
  <si>
    <t>RCV JTM</t>
  </si>
  <si>
    <t>RCV Gardu</t>
  </si>
  <si>
    <t>Gangguan Trafo</t>
  </si>
  <si>
    <t>Penyambungan Pelanggan TM</t>
  </si>
  <si>
    <t>720 JN</t>
  </si>
  <si>
    <t>Penambahan Jumlah Pelanggan</t>
  </si>
  <si>
    <t>Penambahan Daya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</si>
</sst>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5">
    <numFmt numFmtId="41" formatCode="_-* #,##0_-;\-* #,##0_-;_-* &quot;-&quot;_-;_-@_-"/>
    <numFmt numFmtId="44" formatCode="_-&quot;Rp&quot;* #,##0.00_-;\-&quot;Rp&quot;* #,##0.00_-;_-&quot;Rp&quot;* &quot;-&quot;??_-;_-@_-"/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_);_(@_)"/>
    <numFmt numFmtId="166" formatCode="_-* #,##0_-;\-* #,##0_-;_-* &quot;-&quot;??_-;_-@_-"/>
    <numFmt numFmtId="167" formatCode="0.000"/>
    <numFmt numFmtId="168" formatCode="0.0"/>
    <numFmt numFmtId="169" formatCode="[$-421]&quot;Bulan&quot;\ mmmm\ yyyy;@"/>
    <numFmt numFmtId="170" formatCode="0.00_ ;\-0.00\ "/>
    <numFmt numFmtId="171" formatCode="0.0%"/>
    <numFmt numFmtId="172" formatCode="_-* #,##0.00_-;\-* #,##0.00_-;_-* &quot;-&quot;_-;_-@_-"/>
    <numFmt numFmtId="173" formatCode="_(* #,##0.00_);_(* \(#,##0.00\);_(* &quot;-&quot;_);_(@_)"/>
    <numFmt numFmtId="174" formatCode="_-* #,##0.000_-;\-* #,##0.000_-;_-* &quot;-&quot;??_-;_-@_-"/>
    <numFmt numFmtId="175" formatCode="0.000000"/>
  </numFmts>
  <fonts count="29" x14ac:knownFonts="1">
    <font>
      <sz val="11"/>
      <color theme="1"/>
      <name val="Calibri"/>
      <family val="2"/>
      <scheme val="minor"/>
    </font>
    <font>
      <b/>
      <sz val="14"/>
      <name val="Trebuchet MS"/>
      <family val="2"/>
    </font>
    <font>
      <sz val="10"/>
      <name val="Arial"/>
      <family val="2"/>
    </font>
    <font>
      <b/>
      <sz val="9"/>
      <name val="Tahoma"/>
      <family val="2"/>
    </font>
    <font>
      <sz val="9"/>
      <name val="Tahoma"/>
      <family val="2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6"/>
      <color theme="1"/>
      <name val="Calibri"/>
      <family val="2"/>
    </font>
    <font>
      <b/>
      <sz val="11"/>
      <color theme="0"/>
      <name val="Consolas"/>
      <family val="3"/>
    </font>
    <font>
      <sz val="10"/>
      <color theme="0"/>
      <name val="Consolas"/>
      <family val="3"/>
    </font>
    <font>
      <sz val="10"/>
      <color theme="1"/>
      <name val="Consolas"/>
      <family val="3"/>
    </font>
    <font>
      <b/>
      <sz val="10"/>
      <color theme="0"/>
      <name val="Consolas"/>
      <family val="3"/>
    </font>
    <font>
      <b/>
      <sz val="10"/>
      <color theme="1"/>
      <name val="Consolas"/>
      <family val="3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0"/>
      <color rgb="FFFF00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63D29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gray0625">
        <bgColor theme="8" tint="0.39994506668294322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00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double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double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dotted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dotted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rgb="FF00FF00"/>
      </right>
      <top style="hair">
        <color indexed="64"/>
      </top>
      <bottom style="hair">
        <color indexed="64"/>
      </bottom>
      <diagonal/>
    </border>
    <border>
      <left style="thin">
        <color rgb="FF00FF00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rgb="FF00FF00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double">
        <color theme="0" tint="-0.499984740745262"/>
      </top>
      <bottom style="double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</borders>
  <cellStyleXfs count="15">
    <xf numFmtId="0" fontId="0" fillId="0" borderId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7" fillId="0" borderId="69" applyNumberFormat="0" applyFill="0" applyAlignment="0" applyProtection="0"/>
    <xf numFmtId="0" fontId="5" fillId="0" borderId="0"/>
    <xf numFmtId="0" fontId="10" fillId="0" borderId="0"/>
    <xf numFmtId="0" fontId="5" fillId="0" borderId="0"/>
    <xf numFmtId="0" fontId="5" fillId="0" borderId="0"/>
    <xf numFmtId="0" fontId="2" fillId="0" borderId="0"/>
    <xf numFmtId="0" fontId="2" fillId="2" borderId="1" applyNumberFormat="0" applyFont="0" applyAlignment="0" applyProtection="0"/>
    <xf numFmtId="0" fontId="2" fillId="2" borderId="1" applyNumberFormat="0" applyFont="0" applyAlignment="0" applyProtection="0"/>
  </cellStyleXfs>
  <cellXfs count="443">
    <xf numFmtId="0" fontId="0" fillId="0" borderId="0" xfId="0"/>
    <xf numFmtId="0" fontId="5" fillId="0" borderId="0" xfId="11"/>
    <xf numFmtId="0" fontId="8" fillId="10" borderId="70" xfId="0" applyFont="1" applyFill="1" applyBorder="1" applyAlignment="1">
      <alignment vertical="center" wrapText="1"/>
    </xf>
    <xf numFmtId="0" fontId="8" fillId="10" borderId="73" xfId="0" applyFont="1" applyFill="1" applyBorder="1" applyAlignment="1">
      <alignment vertical="center" wrapText="1"/>
    </xf>
    <xf numFmtId="0" fontId="8" fillId="10" borderId="74" xfId="0" applyFont="1" applyFill="1" applyBorder="1" applyAlignment="1">
      <alignment horizontal="center" vertical="center" wrapText="1"/>
    </xf>
    <xf numFmtId="0" fontId="8" fillId="0" borderId="75" xfId="0" applyFont="1" applyBorder="1" applyAlignment="1">
      <alignment wrapText="1"/>
    </xf>
    <xf numFmtId="0" fontId="0" fillId="0" borderId="76" xfId="0" applyBorder="1" applyAlignment="1">
      <alignment horizontal="center" vertical="center" wrapText="1"/>
    </xf>
    <xf numFmtId="0" fontId="8" fillId="10" borderId="77" xfId="0" applyFont="1" applyFill="1" applyBorder="1" applyAlignment="1">
      <alignment wrapText="1"/>
    </xf>
    <xf numFmtId="0" fontId="0" fillId="10" borderId="78" xfId="0" applyFill="1" applyBorder="1" applyAlignment="1">
      <alignment horizontal="center" vertical="center" wrapText="1"/>
    </xf>
    <xf numFmtId="0" fontId="0" fillId="0" borderId="79" xfId="0" applyBorder="1" applyAlignment="1">
      <alignment wrapText="1"/>
    </xf>
    <xf numFmtId="0" fontId="0" fillId="0" borderId="79" xfId="0" applyBorder="1" applyAlignment="1">
      <alignment vertical="center" wrapText="1"/>
    </xf>
    <xf numFmtId="0" fontId="8" fillId="11" borderId="70" xfId="0" applyFont="1" applyFill="1" applyBorder="1" applyAlignment="1">
      <alignment vertical="center" wrapText="1"/>
    </xf>
    <xf numFmtId="0" fontId="8" fillId="11" borderId="73" xfId="0" applyFont="1" applyFill="1" applyBorder="1" applyAlignment="1">
      <alignment vertical="center" wrapText="1"/>
    </xf>
    <xf numFmtId="0" fontId="8" fillId="11" borderId="74" xfId="0" applyFont="1" applyFill="1" applyBorder="1" applyAlignment="1">
      <alignment horizontal="center" vertical="center" wrapText="1"/>
    </xf>
    <xf numFmtId="0" fontId="8" fillId="6" borderId="77" xfId="0" applyFont="1" applyFill="1" applyBorder="1" applyAlignment="1">
      <alignment wrapText="1"/>
    </xf>
    <xf numFmtId="0" fontId="0" fillId="6" borderId="76" xfId="0" applyFill="1" applyBorder="1" applyAlignment="1">
      <alignment horizontal="center" vertical="center" wrapText="1"/>
    </xf>
    <xf numFmtId="0" fontId="0" fillId="11" borderId="78" xfId="0" applyFill="1" applyBorder="1" applyAlignment="1">
      <alignment wrapText="1"/>
    </xf>
    <xf numFmtId="0" fontId="0" fillId="11" borderId="74" xfId="0" applyFill="1" applyBorder="1" applyAlignment="1">
      <alignment vertical="center" wrapText="1"/>
    </xf>
    <xf numFmtId="0" fontId="0" fillId="11" borderId="78" xfId="0" applyFill="1" applyBorder="1" applyAlignment="1">
      <alignment vertical="center" wrapText="1"/>
    </xf>
    <xf numFmtId="0" fontId="0" fillId="0" borderId="76" xfId="0" applyBorder="1" applyAlignment="1">
      <alignment vertical="center" wrapText="1"/>
    </xf>
    <xf numFmtId="0" fontId="11" fillId="0" borderId="0" xfId="11" applyFont="1"/>
    <xf numFmtId="0" fontId="8" fillId="0" borderId="0" xfId="0" applyFont="1" applyAlignment="1">
      <alignment horizontal="center"/>
    </xf>
    <xf numFmtId="0" fontId="8" fillId="0" borderId="0" xfId="0" applyFont="1"/>
    <xf numFmtId="0" fontId="0" fillId="11" borderId="0" xfId="0" applyFill="1"/>
    <xf numFmtId="43" fontId="5" fillId="6" borderId="0" xfId="1" applyFont="1" applyFill="1"/>
    <xf numFmtId="43" fontId="5" fillId="0" borderId="0" xfId="1" applyFont="1"/>
    <xf numFmtId="2" fontId="0" fillId="0" borderId="0" xfId="0" applyNumberFormat="1"/>
    <xf numFmtId="166" fontId="5" fillId="0" borderId="0" xfId="1" applyNumberFormat="1" applyFont="1"/>
    <xf numFmtId="1" fontId="0" fillId="0" borderId="0" xfId="0" applyNumberFormat="1"/>
    <xf numFmtId="166" fontId="0" fillId="0" borderId="0" xfId="0" applyNumberFormat="1"/>
    <xf numFmtId="167" fontId="0" fillId="0" borderId="0" xfId="0" applyNumberFormat="1"/>
    <xf numFmtId="43" fontId="5" fillId="0" borderId="0" xfId="1" applyFont="1" applyAlignment="1">
      <alignment horizontal="center"/>
    </xf>
    <xf numFmtId="10" fontId="5" fillId="0" borderId="0" xfId="1" applyNumberFormat="1" applyFont="1"/>
    <xf numFmtId="43" fontId="0" fillId="0" borderId="0" xfId="0" applyNumberFormat="1"/>
    <xf numFmtId="10" fontId="5" fillId="0" borderId="0" xfId="3" applyNumberFormat="1" applyFont="1"/>
    <xf numFmtId="166" fontId="5" fillId="12" borderId="0" xfId="1" applyNumberFormat="1" applyFont="1" applyFill="1"/>
    <xf numFmtId="166" fontId="0" fillId="12" borderId="0" xfId="0" applyNumberFormat="1" applyFill="1"/>
    <xf numFmtId="0" fontId="13" fillId="14" borderId="14" xfId="0" applyFont="1" applyFill="1" applyBorder="1" applyAlignment="1">
      <alignment horizontal="center" vertical="center"/>
    </xf>
    <xf numFmtId="0" fontId="13" fillId="14" borderId="15" xfId="0" applyFont="1" applyFill="1" applyBorder="1" applyAlignment="1">
      <alignment vertical="center"/>
    </xf>
    <xf numFmtId="0" fontId="13" fillId="14" borderId="15" xfId="0" applyFont="1" applyFill="1" applyBorder="1" applyAlignment="1">
      <alignment horizontal="center" vertical="center"/>
    </xf>
    <xf numFmtId="41" fontId="13" fillId="14" borderId="16" xfId="4" applyFont="1" applyFill="1" applyBorder="1" applyAlignment="1">
      <alignment horizontal="center" vertical="center"/>
    </xf>
    <xf numFmtId="0" fontId="14" fillId="0" borderId="17" xfId="0" applyFont="1" applyBorder="1" applyAlignment="1">
      <alignment horizontal="center" vertical="center"/>
    </xf>
    <xf numFmtId="0" fontId="14" fillId="0" borderId="18" xfId="0" applyFont="1" applyBorder="1" applyAlignment="1">
      <alignment vertical="center"/>
    </xf>
    <xf numFmtId="0" fontId="14" fillId="0" borderId="18" xfId="0" applyFont="1" applyBorder="1" applyAlignment="1">
      <alignment horizontal="center" vertical="center"/>
    </xf>
    <xf numFmtId="168" fontId="14" fillId="0" borderId="18" xfId="0" applyNumberFormat="1" applyFont="1" applyBorder="1" applyAlignment="1">
      <alignment horizontal="center" vertical="center"/>
    </xf>
    <xf numFmtId="41" fontId="14" fillId="0" borderId="19" xfId="4" applyFont="1" applyBorder="1" applyAlignment="1">
      <alignment horizontal="center" vertical="center"/>
    </xf>
    <xf numFmtId="16" fontId="12" fillId="13" borderId="27" xfId="0" applyNumberFormat="1" applyFont="1" applyFill="1" applyBorder="1" applyAlignment="1">
      <alignment horizontal="center" vertical="center"/>
    </xf>
    <xf numFmtId="16" fontId="12" fillId="13" borderId="28" xfId="0" applyNumberFormat="1" applyFont="1" applyFill="1" applyBorder="1" applyAlignment="1">
      <alignment horizontal="center" vertical="center"/>
    </xf>
    <xf numFmtId="16" fontId="12" fillId="13" borderId="9" xfId="0" applyNumberFormat="1" applyFont="1" applyFill="1" applyBorder="1" applyAlignment="1">
      <alignment horizontal="center" vertical="center"/>
    </xf>
    <xf numFmtId="16" fontId="12" fillId="13" borderId="29" xfId="0" applyNumberFormat="1" applyFont="1" applyFill="1" applyBorder="1" applyAlignment="1">
      <alignment horizontal="center" vertical="center"/>
    </xf>
    <xf numFmtId="0" fontId="15" fillId="14" borderId="31" xfId="0" applyFont="1" applyFill="1" applyBorder="1" applyAlignment="1">
      <alignment horizontal="center" vertical="center"/>
    </xf>
    <xf numFmtId="0" fontId="13" fillId="0" borderId="32" xfId="0" applyFont="1" applyBorder="1" applyAlignment="1">
      <alignment horizontal="center" vertical="center"/>
    </xf>
    <xf numFmtId="0" fontId="13" fillId="0" borderId="14" xfId="0" applyFont="1" applyBorder="1" applyAlignment="1">
      <alignment horizontal="center" vertical="center"/>
    </xf>
    <xf numFmtId="0" fontId="13" fillId="0" borderId="15" xfId="0" applyFont="1" applyBorder="1" applyAlignment="1">
      <alignment horizontal="center" vertical="center"/>
    </xf>
    <xf numFmtId="0" fontId="13" fillId="0" borderId="33" xfId="0" applyFont="1" applyBorder="1" applyAlignment="1">
      <alignment horizontal="center" vertical="center"/>
    </xf>
    <xf numFmtId="0" fontId="15" fillId="0" borderId="33" xfId="0" applyFont="1" applyBorder="1" applyAlignment="1">
      <alignment horizontal="center" vertical="center"/>
    </xf>
    <xf numFmtId="0" fontId="16" fillId="0" borderId="34" xfId="0" applyFont="1" applyBorder="1" applyAlignment="1">
      <alignment horizontal="center" vertical="center"/>
    </xf>
    <xf numFmtId="9" fontId="16" fillId="0" borderId="35" xfId="0" applyNumberFormat="1" applyFont="1" applyBorder="1" applyAlignment="1">
      <alignment horizontal="center" vertical="center"/>
    </xf>
    <xf numFmtId="170" fontId="16" fillId="0" borderId="17" xfId="4" applyNumberFormat="1" applyFont="1" applyBorder="1" applyAlignment="1">
      <alignment horizontal="center" vertical="center"/>
    </xf>
    <xf numFmtId="2" fontId="16" fillId="0" borderId="18" xfId="4" applyNumberFormat="1" applyFont="1" applyBorder="1" applyAlignment="1">
      <alignment horizontal="center" vertical="center"/>
    </xf>
    <xf numFmtId="170" fontId="16" fillId="0" borderId="18" xfId="4" applyNumberFormat="1" applyFont="1" applyBorder="1" applyAlignment="1">
      <alignment horizontal="center" vertical="center"/>
    </xf>
    <xf numFmtId="2" fontId="16" fillId="0" borderId="25" xfId="4" applyNumberFormat="1" applyFont="1" applyBorder="1" applyAlignment="1">
      <alignment horizontal="center" vertical="center"/>
    </xf>
    <xf numFmtId="2" fontId="16" fillId="0" borderId="17" xfId="4" applyNumberFormat="1" applyFont="1" applyBorder="1" applyAlignment="1">
      <alignment horizontal="center" vertical="center"/>
    </xf>
    <xf numFmtId="2" fontId="16" fillId="0" borderId="19" xfId="4" applyNumberFormat="1" applyFont="1" applyBorder="1" applyAlignment="1">
      <alignment horizontal="center" vertical="center"/>
    </xf>
    <xf numFmtId="168" fontId="0" fillId="0" borderId="0" xfId="0" applyNumberFormat="1"/>
    <xf numFmtId="9" fontId="5" fillId="0" borderId="0" xfId="3" applyFont="1"/>
    <xf numFmtId="9" fontId="5" fillId="0" borderId="0" xfId="3" applyFont="1" applyAlignment="1">
      <alignment horizontal="center"/>
    </xf>
    <xf numFmtId="0" fontId="0" fillId="0" borderId="18" xfId="0" applyBorder="1" applyAlignment="1">
      <alignment horizontal="center"/>
    </xf>
    <xf numFmtId="0" fontId="0" fillId="0" borderId="18" xfId="0" applyBorder="1" applyAlignment="1">
      <alignment horizontal="left"/>
    </xf>
    <xf numFmtId="1" fontId="0" fillId="0" borderId="18" xfId="0" applyNumberFormat="1" applyBorder="1" applyAlignment="1">
      <alignment horizontal="center"/>
    </xf>
    <xf numFmtId="9" fontId="5" fillId="0" borderId="18" xfId="3" applyFont="1" applyBorder="1"/>
    <xf numFmtId="9" fontId="5" fillId="0" borderId="18" xfId="3" applyFont="1" applyBorder="1" applyAlignment="1">
      <alignment horizontal="center"/>
    </xf>
    <xf numFmtId="9" fontId="5" fillId="0" borderId="0" xfId="3" applyFont="1" applyBorder="1"/>
    <xf numFmtId="0" fontId="15" fillId="0" borderId="36" xfId="0" applyFont="1" applyBorder="1" applyAlignment="1">
      <alignment horizontal="center" vertical="center"/>
    </xf>
    <xf numFmtId="0" fontId="15" fillId="0" borderId="14" xfId="0" applyFont="1" applyBorder="1" applyAlignment="1">
      <alignment horizontal="center" vertical="center"/>
    </xf>
    <xf numFmtId="0" fontId="15" fillId="0" borderId="15" xfId="0" applyFont="1" applyBorder="1" applyAlignment="1">
      <alignment horizontal="center" vertical="center"/>
    </xf>
    <xf numFmtId="0" fontId="15" fillId="0" borderId="16" xfId="0" applyFont="1" applyBorder="1" applyAlignment="1">
      <alignment horizontal="center" vertical="center"/>
    </xf>
    <xf numFmtId="10" fontId="16" fillId="0" borderId="37" xfId="0" applyNumberFormat="1" applyFont="1" applyBorder="1" applyAlignment="1">
      <alignment horizontal="center" vertical="center"/>
    </xf>
    <xf numFmtId="171" fontId="16" fillId="0" borderId="17" xfId="0" applyNumberFormat="1" applyFont="1" applyBorder="1" applyAlignment="1">
      <alignment horizontal="center" vertical="center"/>
    </xf>
    <xf numFmtId="171" fontId="16" fillId="0" borderId="18" xfId="0" applyNumberFormat="1" applyFont="1" applyBorder="1" applyAlignment="1">
      <alignment horizontal="center" vertical="center"/>
    </xf>
    <xf numFmtId="171" fontId="16" fillId="0" borderId="19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12" borderId="0" xfId="0" applyFill="1"/>
    <xf numFmtId="2" fontId="0" fillId="0" borderId="0" xfId="0" applyNumberFormat="1" applyAlignment="1">
      <alignment horizontal="center"/>
    </xf>
    <xf numFmtId="0" fontId="8" fillId="0" borderId="18" xfId="0" applyFont="1" applyBorder="1" applyAlignment="1">
      <alignment horizontal="center"/>
    </xf>
    <xf numFmtId="3" fontId="0" fillId="0" borderId="18" xfId="0" applyNumberFormat="1" applyBorder="1"/>
    <xf numFmtId="41" fontId="5" fillId="0" borderId="18" xfId="4" applyFont="1" applyBorder="1"/>
    <xf numFmtId="172" fontId="5" fillId="0" borderId="18" xfId="4" applyNumberFormat="1" applyFont="1" applyBorder="1"/>
    <xf numFmtId="0" fontId="8" fillId="12" borderId="0" xfId="0" applyFont="1" applyFill="1"/>
    <xf numFmtId="0" fontId="17" fillId="15" borderId="21" xfId="0" applyFont="1" applyFill="1" applyBorder="1"/>
    <xf numFmtId="0" fontId="17" fillId="15" borderId="22" xfId="0" applyFont="1" applyFill="1" applyBorder="1" applyAlignment="1">
      <alignment horizontal="center"/>
    </xf>
    <xf numFmtId="0" fontId="17" fillId="0" borderId="17" xfId="0" applyFont="1" applyBorder="1"/>
    <xf numFmtId="2" fontId="0" fillId="0" borderId="18" xfId="0" applyNumberFormat="1" applyBorder="1"/>
    <xf numFmtId="0" fontId="17" fillId="0" borderId="30" xfId="0" applyFont="1" applyBorder="1"/>
    <xf numFmtId="2" fontId="0" fillId="0" borderId="28" xfId="0" applyNumberFormat="1" applyBorder="1"/>
    <xf numFmtId="0" fontId="17" fillId="0" borderId="0" xfId="0" applyFont="1"/>
    <xf numFmtId="0" fontId="17" fillId="15" borderId="18" xfId="0" applyFont="1" applyFill="1" applyBorder="1"/>
    <xf numFmtId="0" fontId="17" fillId="15" borderId="18" xfId="0" applyFont="1" applyFill="1" applyBorder="1" applyAlignment="1">
      <alignment horizontal="center"/>
    </xf>
    <xf numFmtId="0" fontId="17" fillId="4" borderId="18" xfId="0" applyFont="1" applyFill="1" applyBorder="1"/>
    <xf numFmtId="43" fontId="5" fillId="0" borderId="18" xfId="1" applyFont="1" applyBorder="1"/>
    <xf numFmtId="0" fontId="17" fillId="9" borderId="18" xfId="0" applyFont="1" applyFill="1" applyBorder="1"/>
    <xf numFmtId="0" fontId="17" fillId="15" borderId="38" xfId="0" applyFont="1" applyFill="1" applyBorder="1" applyAlignment="1">
      <alignment horizontal="center"/>
    </xf>
    <xf numFmtId="2" fontId="0" fillId="0" borderId="19" xfId="0" applyNumberFormat="1" applyBorder="1"/>
    <xf numFmtId="2" fontId="0" fillId="0" borderId="39" xfId="0" applyNumberFormat="1" applyBorder="1"/>
    <xf numFmtId="43" fontId="5" fillId="16" borderId="0" xfId="1" applyFont="1" applyFill="1"/>
    <xf numFmtId="43" fontId="5" fillId="0" borderId="0" xfId="1" applyFont="1" applyFill="1"/>
    <xf numFmtId="166" fontId="5" fillId="16" borderId="0" xfId="1" applyNumberFormat="1" applyFont="1" applyFill="1"/>
    <xf numFmtId="167" fontId="0" fillId="16" borderId="0" xfId="0" applyNumberFormat="1" applyFill="1"/>
    <xf numFmtId="0" fontId="0" fillId="16" borderId="0" xfId="0" applyFill="1"/>
    <xf numFmtId="2" fontId="0" fillId="16" borderId="0" xfId="0" applyNumberFormat="1" applyFill="1"/>
    <xf numFmtId="1" fontId="0" fillId="16" borderId="0" xfId="0" applyNumberFormat="1" applyFill="1"/>
    <xf numFmtId="43" fontId="5" fillId="12" borderId="0" xfId="1" applyFont="1" applyFill="1"/>
    <xf numFmtId="167" fontId="0" fillId="12" borderId="0" xfId="0" applyNumberFormat="1" applyFill="1"/>
    <xf numFmtId="2" fontId="0" fillId="12" borderId="0" xfId="0" applyNumberFormat="1" applyFill="1"/>
    <xf numFmtId="0" fontId="9" fillId="17" borderId="18" xfId="0" applyFont="1" applyFill="1" applyBorder="1" applyAlignment="1">
      <alignment horizontal="center" vertical="center"/>
    </xf>
    <xf numFmtId="0" fontId="9" fillId="17" borderId="18" xfId="0" applyFont="1" applyFill="1" applyBorder="1" applyAlignment="1">
      <alignment horizontal="center" vertical="center" wrapText="1"/>
    </xf>
    <xf numFmtId="0" fontId="0" fillId="7" borderId="18" xfId="0" applyFill="1" applyBorder="1" applyAlignment="1">
      <alignment horizontal="center" vertical="center"/>
    </xf>
    <xf numFmtId="166" fontId="5" fillId="0" borderId="18" xfId="1" applyNumberFormat="1" applyFont="1" applyBorder="1"/>
    <xf numFmtId="166" fontId="0" fillId="7" borderId="18" xfId="0" applyNumberFormat="1" applyFill="1" applyBorder="1"/>
    <xf numFmtId="9" fontId="5" fillId="7" borderId="18" xfId="3" applyFont="1" applyFill="1" applyBorder="1" applyAlignment="1">
      <alignment horizontal="center"/>
    </xf>
    <xf numFmtId="9" fontId="0" fillId="7" borderId="18" xfId="0" applyNumberFormat="1" applyFill="1" applyBorder="1" applyAlignment="1">
      <alignment horizontal="center"/>
    </xf>
    <xf numFmtId="43" fontId="0" fillId="7" borderId="18" xfId="0" applyNumberFormat="1" applyFill="1" applyBorder="1"/>
    <xf numFmtId="9" fontId="5" fillId="7" borderId="18" xfId="3" applyFont="1" applyFill="1" applyBorder="1"/>
    <xf numFmtId="9" fontId="0" fillId="7" borderId="18" xfId="0" applyNumberFormat="1" applyFill="1" applyBorder="1"/>
    <xf numFmtId="0" fontId="8" fillId="14" borderId="0" xfId="0" applyFont="1" applyFill="1" applyAlignment="1">
      <alignment horizontal="center" vertical="center"/>
    </xf>
    <xf numFmtId="0" fontId="18" fillId="14" borderId="0" xfId="0" applyFont="1" applyFill="1" applyAlignment="1">
      <alignment vertical="center"/>
    </xf>
    <xf numFmtId="0" fontId="0" fillId="14" borderId="0" xfId="0" applyFill="1" applyAlignment="1">
      <alignment vertical="center"/>
    </xf>
    <xf numFmtId="0" fontId="8" fillId="14" borderId="0" xfId="0" applyFont="1" applyFill="1" applyAlignment="1">
      <alignment vertical="center"/>
    </xf>
    <xf numFmtId="0" fontId="0" fillId="14" borderId="0" xfId="0" applyFill="1" applyAlignment="1">
      <alignment horizontal="center" vertical="center"/>
    </xf>
    <xf numFmtId="0" fontId="19" fillId="18" borderId="14" xfId="0" applyFont="1" applyFill="1" applyBorder="1" applyAlignment="1">
      <alignment horizontal="center" vertical="center"/>
    </xf>
    <xf numFmtId="0" fontId="19" fillId="18" borderId="15" xfId="0" applyFont="1" applyFill="1" applyBorder="1" applyAlignment="1">
      <alignment horizontal="center" vertical="center"/>
    </xf>
    <xf numFmtId="0" fontId="0" fillId="14" borderId="42" xfId="0" applyFill="1" applyBorder="1" applyAlignment="1">
      <alignment vertical="center"/>
    </xf>
    <xf numFmtId="0" fontId="0" fillId="14" borderId="43" xfId="0" applyFill="1" applyBorder="1" applyAlignment="1">
      <alignment vertical="center"/>
    </xf>
    <xf numFmtId="0" fontId="18" fillId="14" borderId="46" xfId="0" applyFont="1" applyFill="1" applyBorder="1" applyAlignment="1">
      <alignment vertical="center"/>
    </xf>
    <xf numFmtId="0" fontId="18" fillId="14" borderId="47" xfId="0" applyFont="1" applyFill="1" applyBorder="1" applyAlignment="1">
      <alignment vertical="center"/>
    </xf>
    <xf numFmtId="166" fontId="18" fillId="0" borderId="82" xfId="1" applyNumberFormat="1" applyFont="1" applyFill="1" applyBorder="1" applyAlignment="1">
      <alignment vertical="center"/>
    </xf>
    <xf numFmtId="9" fontId="18" fillId="0" borderId="83" xfId="3" applyFont="1" applyFill="1" applyBorder="1" applyAlignment="1">
      <alignment horizontal="center" vertical="center"/>
    </xf>
    <xf numFmtId="0" fontId="0" fillId="14" borderId="46" xfId="0" applyFill="1" applyBorder="1" applyAlignment="1">
      <alignment vertical="center"/>
    </xf>
    <xf numFmtId="0" fontId="0" fillId="14" borderId="47" xfId="0" applyFill="1" applyBorder="1" applyAlignment="1">
      <alignment vertical="center"/>
    </xf>
    <xf numFmtId="166" fontId="5" fillId="0" borderId="82" xfId="1" applyNumberFormat="1" applyFont="1" applyFill="1" applyBorder="1" applyAlignment="1">
      <alignment horizontal="center" vertical="center"/>
    </xf>
    <xf numFmtId="9" fontId="5" fillId="0" borderId="83" xfId="3" applyFont="1" applyFill="1" applyBorder="1" applyAlignment="1">
      <alignment horizontal="center" vertical="center"/>
    </xf>
    <xf numFmtId="166" fontId="5" fillId="12" borderId="47" xfId="1" applyNumberFormat="1" applyFont="1" applyFill="1" applyBorder="1" applyAlignment="1">
      <alignment horizontal="center" vertical="center"/>
    </xf>
    <xf numFmtId="166" fontId="5" fillId="14" borderId="47" xfId="1" applyNumberFormat="1" applyFont="1" applyFill="1" applyBorder="1" applyAlignment="1">
      <alignment horizontal="center" vertical="center"/>
    </xf>
    <xf numFmtId="43" fontId="5" fillId="0" borderId="47" xfId="1" applyFont="1" applyFill="1" applyBorder="1" applyAlignment="1">
      <alignment horizontal="right" vertical="center"/>
    </xf>
    <xf numFmtId="43" fontId="5" fillId="0" borderId="47" xfId="1" applyFont="1" applyFill="1" applyBorder="1" applyAlignment="1">
      <alignment horizontal="right"/>
    </xf>
    <xf numFmtId="166" fontId="5" fillId="0" borderId="50" xfId="1" applyNumberFormat="1" applyFont="1" applyFill="1" applyBorder="1" applyAlignment="1">
      <alignment vertical="center"/>
    </xf>
    <xf numFmtId="166" fontId="5" fillId="0" borderId="50" xfId="1" applyNumberFormat="1" applyFont="1" applyFill="1" applyBorder="1" applyAlignment="1"/>
    <xf numFmtId="2" fontId="0" fillId="0" borderId="50" xfId="0" applyNumberFormat="1" applyBorder="1" applyAlignment="1">
      <alignment vertical="center"/>
    </xf>
    <xf numFmtId="0" fontId="0" fillId="14" borderId="56" xfId="0" applyFill="1" applyBorder="1" applyAlignment="1">
      <alignment vertical="center"/>
    </xf>
    <xf numFmtId="2" fontId="0" fillId="0" borderId="57" xfId="0" applyNumberFormat="1" applyBorder="1" applyAlignment="1">
      <alignment vertical="center"/>
    </xf>
    <xf numFmtId="166" fontId="5" fillId="14" borderId="0" xfId="1" applyNumberFormat="1" applyFont="1" applyFill="1" applyAlignment="1">
      <alignment vertical="center"/>
    </xf>
    <xf numFmtId="9" fontId="18" fillId="0" borderId="84" xfId="3" applyFont="1" applyFill="1" applyBorder="1" applyAlignment="1">
      <alignment horizontal="center" vertical="center"/>
    </xf>
    <xf numFmtId="166" fontId="18" fillId="14" borderId="0" xfId="1" applyNumberFormat="1" applyFont="1" applyFill="1" applyAlignment="1">
      <alignment vertical="center"/>
    </xf>
    <xf numFmtId="9" fontId="5" fillId="0" borderId="84" xfId="3" applyFont="1" applyFill="1" applyBorder="1" applyAlignment="1">
      <alignment horizontal="center" vertical="center"/>
    </xf>
    <xf numFmtId="166" fontId="5" fillId="14" borderId="50" xfId="1" applyNumberFormat="1" applyFont="1" applyFill="1" applyBorder="1" applyAlignment="1">
      <alignment horizontal="center" vertical="center"/>
    </xf>
    <xf numFmtId="166" fontId="5" fillId="12" borderId="61" xfId="1" applyNumberFormat="1" applyFont="1" applyFill="1" applyBorder="1" applyAlignment="1">
      <alignment horizontal="center" vertical="center"/>
    </xf>
    <xf numFmtId="166" fontId="5" fillId="14" borderId="61" xfId="1" applyNumberFormat="1" applyFont="1" applyFill="1" applyBorder="1" applyAlignment="1">
      <alignment horizontal="center" vertical="center"/>
    </xf>
    <xf numFmtId="43" fontId="5" fillId="0" borderId="61" xfId="1" applyFont="1" applyFill="1" applyBorder="1" applyAlignment="1">
      <alignment horizontal="right" vertical="center"/>
    </xf>
    <xf numFmtId="2" fontId="0" fillId="14" borderId="0" xfId="0" applyNumberFormat="1" applyFill="1" applyAlignment="1">
      <alignment vertical="center"/>
    </xf>
    <xf numFmtId="43" fontId="0" fillId="0" borderId="50" xfId="0" applyNumberFormat="1" applyBorder="1" applyAlignment="1">
      <alignment vertical="center"/>
    </xf>
    <xf numFmtId="43" fontId="0" fillId="0" borderId="57" xfId="0" applyNumberFormat="1" applyBorder="1" applyAlignment="1">
      <alignment vertical="center"/>
    </xf>
    <xf numFmtId="166" fontId="18" fillId="14" borderId="0" xfId="1" applyNumberFormat="1" applyFont="1" applyFill="1" applyAlignment="1">
      <alignment horizontal="center" vertical="center"/>
    </xf>
    <xf numFmtId="166" fontId="5" fillId="14" borderId="0" xfId="1" applyNumberFormat="1" applyFont="1" applyFill="1" applyAlignment="1">
      <alignment horizontal="left" vertical="center"/>
    </xf>
    <xf numFmtId="166" fontId="5" fillId="6" borderId="0" xfId="1" applyNumberFormat="1" applyFont="1" applyFill="1" applyAlignment="1">
      <alignment vertical="center"/>
    </xf>
    <xf numFmtId="43" fontId="5" fillId="14" borderId="0" xfId="1" applyFont="1" applyFill="1" applyAlignment="1">
      <alignment vertical="center"/>
    </xf>
    <xf numFmtId="166" fontId="5" fillId="16" borderId="0" xfId="1" applyNumberFormat="1" applyFont="1" applyFill="1" applyAlignment="1">
      <alignment vertical="center"/>
    </xf>
    <xf numFmtId="167" fontId="0" fillId="14" borderId="0" xfId="0" applyNumberFormat="1" applyFill="1" applyAlignment="1">
      <alignment vertical="center"/>
    </xf>
    <xf numFmtId="173" fontId="20" fillId="0" borderId="85" xfId="12" applyNumberFormat="1" applyFont="1" applyBorder="1" applyAlignment="1">
      <alignment horizontal="center"/>
    </xf>
    <xf numFmtId="173" fontId="20" fillId="0" borderId="86" xfId="12" applyNumberFormat="1" applyFont="1" applyBorder="1" applyAlignment="1">
      <alignment horizontal="center"/>
    </xf>
    <xf numFmtId="173" fontId="21" fillId="4" borderId="87" xfId="12" applyNumberFormat="1" applyFont="1" applyFill="1" applyBorder="1"/>
    <xf numFmtId="164" fontId="22" fillId="0" borderId="18" xfId="6" applyFont="1" applyFill="1" applyBorder="1" applyAlignment="1">
      <alignment vertical="center"/>
    </xf>
    <xf numFmtId="164" fontId="22" fillId="11" borderId="18" xfId="6" applyFont="1" applyFill="1" applyBorder="1" applyAlignment="1">
      <alignment vertical="center"/>
    </xf>
    <xf numFmtId="0" fontId="0" fillId="20" borderId="0" xfId="0" applyFill="1"/>
    <xf numFmtId="0" fontId="23" fillId="0" borderId="0" xfId="0" applyFont="1"/>
    <xf numFmtId="0" fontId="1" fillId="3" borderId="50" xfId="0" applyFont="1" applyFill="1" applyBorder="1" applyAlignment="1">
      <alignment horizontal="left" vertical="center"/>
    </xf>
    <xf numFmtId="0" fontId="1" fillId="3" borderId="0" xfId="0" applyFont="1" applyFill="1" applyAlignment="1">
      <alignment horizontal="left" vertical="center"/>
    </xf>
    <xf numFmtId="0" fontId="23" fillId="20" borderId="0" xfId="0" applyFont="1" applyFill="1" applyAlignment="1">
      <alignment horizontal="center"/>
    </xf>
    <xf numFmtId="2" fontId="0" fillId="20" borderId="0" xfId="0" applyNumberFormat="1" applyFill="1"/>
    <xf numFmtId="43" fontId="23" fillId="20" borderId="0" xfId="0" applyNumberFormat="1" applyFont="1" applyFill="1"/>
    <xf numFmtId="0" fontId="0" fillId="21" borderId="0" xfId="0" applyFill="1"/>
    <xf numFmtId="0" fontId="24" fillId="0" borderId="0" xfId="0" applyFont="1"/>
    <xf numFmtId="0" fontId="23" fillId="0" borderId="0" xfId="0" applyFont="1" applyAlignment="1">
      <alignment horizontal="center"/>
    </xf>
    <xf numFmtId="1" fontId="23" fillId="0" borderId="0" xfId="0" applyNumberFormat="1" applyFont="1"/>
    <xf numFmtId="1" fontId="23" fillId="8" borderId="0" xfId="0" applyNumberFormat="1" applyFont="1" applyFill="1"/>
    <xf numFmtId="43" fontId="23" fillId="0" borderId="0" xfId="0" applyNumberFormat="1" applyFont="1"/>
    <xf numFmtId="43" fontId="23" fillId="8" borderId="0" xfId="0" applyNumberFormat="1" applyFont="1" applyFill="1"/>
    <xf numFmtId="43" fontId="23" fillId="0" borderId="0" xfId="0" applyNumberFormat="1" applyFont="1" applyAlignment="1">
      <alignment horizontal="center"/>
    </xf>
    <xf numFmtId="43" fontId="0" fillId="20" borderId="0" xfId="0" applyNumberFormat="1" applyFill="1"/>
    <xf numFmtId="174" fontId="23" fillId="20" borderId="0" xfId="0" applyNumberFormat="1" applyFont="1" applyFill="1"/>
    <xf numFmtId="0" fontId="0" fillId="22" borderId="0" xfId="0" applyFill="1"/>
    <xf numFmtId="44" fontId="5" fillId="0" borderId="0" xfId="2" applyFont="1"/>
    <xf numFmtId="2" fontId="23" fillId="0" borderId="0" xfId="0" applyNumberFormat="1" applyFont="1"/>
    <xf numFmtId="166" fontId="23" fillId="0" borderId="0" xfId="0" applyNumberFormat="1" applyFont="1"/>
    <xf numFmtId="174" fontId="23" fillId="8" borderId="0" xfId="0" applyNumberFormat="1" applyFont="1" applyFill="1"/>
    <xf numFmtId="0" fontId="0" fillId="0" borderId="0" xfId="0" applyAlignment="1">
      <alignment horizontal="center" vertical="center"/>
    </xf>
    <xf numFmtId="2" fontId="0" fillId="5" borderId="0" xfId="0" applyNumberFormat="1" applyFill="1"/>
    <xf numFmtId="0" fontId="0" fillId="0" borderId="18" xfId="0" applyBorder="1"/>
    <xf numFmtId="2" fontId="0" fillId="0" borderId="18" xfId="0" applyNumberFormat="1" applyBorder="1" applyAlignment="1">
      <alignment horizontal="center" vertical="center"/>
    </xf>
    <xf numFmtId="2" fontId="0" fillId="5" borderId="18" xfId="0" applyNumberFormat="1" applyFill="1" applyBorder="1" applyAlignment="1">
      <alignment horizontal="center" vertical="center"/>
    </xf>
    <xf numFmtId="2" fontId="0" fillId="5" borderId="18" xfId="0" applyNumberFormat="1" applyFill="1" applyBorder="1"/>
    <xf numFmtId="175" fontId="23" fillId="0" borderId="0" xfId="0" applyNumberFormat="1" applyFont="1"/>
    <xf numFmtId="175" fontId="23" fillId="0" borderId="0" xfId="0" applyNumberFormat="1" applyFont="1" applyAlignment="1">
      <alignment horizontal="center"/>
    </xf>
    <xf numFmtId="175" fontId="23" fillId="8" borderId="0" xfId="0" applyNumberFormat="1" applyFont="1" applyFill="1"/>
    <xf numFmtId="43" fontId="23" fillId="11" borderId="18" xfId="1" applyFont="1" applyFill="1" applyBorder="1" applyAlignment="1">
      <alignment vertical="center"/>
    </xf>
    <xf numFmtId="2" fontId="23" fillId="8" borderId="0" xfId="0" applyNumberFormat="1" applyFont="1" applyFill="1"/>
    <xf numFmtId="0" fontId="25" fillId="0" borderId="0" xfId="0" applyFont="1"/>
    <xf numFmtId="43" fontId="25" fillId="0" borderId="0" xfId="3" applyNumberFormat="1" applyFont="1" applyFill="1"/>
    <xf numFmtId="43" fontId="25" fillId="0" borderId="0" xfId="0" applyNumberFormat="1" applyFont="1"/>
    <xf numFmtId="0" fontId="0" fillId="9" borderId="0" xfId="0" applyFill="1"/>
    <xf numFmtId="2" fontId="23" fillId="4" borderId="0" xfId="0" applyNumberFormat="1" applyFont="1" applyFill="1"/>
    <xf numFmtId="4" fontId="23" fillId="4" borderId="0" xfId="0" applyNumberFormat="1" applyFont="1" applyFill="1"/>
    <xf numFmtId="0" fontId="23" fillId="12" borderId="0" xfId="0" applyFont="1" applyFill="1"/>
    <xf numFmtId="2" fontId="23" fillId="12" borderId="0" xfId="0" applyNumberFormat="1" applyFont="1" applyFill="1"/>
    <xf numFmtId="0" fontId="23" fillId="9" borderId="0" xfId="0" applyFont="1" applyFill="1"/>
    <xf numFmtId="0" fontId="0" fillId="12" borderId="18" xfId="0" applyFill="1" applyBorder="1"/>
    <xf numFmtId="43" fontId="23" fillId="0" borderId="0" xfId="0" quotePrefix="1" applyNumberFormat="1" applyFont="1"/>
    <xf numFmtId="0" fontId="23" fillId="12" borderId="0" xfId="0" quotePrefix="1" applyFont="1" applyFill="1"/>
    <xf numFmtId="2" fontId="23" fillId="4" borderId="0" xfId="0" quotePrefix="1" applyNumberFormat="1" applyFont="1" applyFill="1"/>
    <xf numFmtId="0" fontId="0" fillId="14" borderId="0" xfId="0" applyFill="1" applyAlignment="1">
      <alignment horizontal="left" vertical="center"/>
    </xf>
    <xf numFmtId="0" fontId="8" fillId="14" borderId="0" xfId="0" applyFont="1" applyFill="1" applyAlignment="1">
      <alignment horizontal="left" vertical="center"/>
    </xf>
    <xf numFmtId="0" fontId="18" fillId="14" borderId="0" xfId="0" applyFont="1" applyFill="1" applyAlignment="1">
      <alignment horizontal="left" vertical="center"/>
    </xf>
    <xf numFmtId="4" fontId="0" fillId="0" borderId="0" xfId="0" applyNumberFormat="1"/>
    <xf numFmtId="3" fontId="0" fillId="0" borderId="0" xfId="0" applyNumberFormat="1"/>
    <xf numFmtId="3" fontId="23" fillId="8" borderId="0" xfId="0" applyNumberFormat="1" applyFont="1" applyFill="1"/>
    <xf numFmtId="3" fontId="23" fillId="0" borderId="0" xfId="0" applyNumberFormat="1" applyFont="1"/>
    <xf numFmtId="9" fontId="5" fillId="0" borderId="51" xfId="3" applyFont="1" applyFill="1" applyBorder="1" applyAlignment="1">
      <alignment vertical="center"/>
    </xf>
    <xf numFmtId="9" fontId="0" fillId="0" borderId="51" xfId="3" applyFont="1" applyFill="1" applyBorder="1" applyAlignment="1">
      <alignment vertical="center"/>
    </xf>
    <xf numFmtId="9" fontId="0" fillId="0" borderId="60" xfId="3" applyFont="1" applyFill="1" applyBorder="1" applyAlignment="1">
      <alignment vertical="center"/>
    </xf>
    <xf numFmtId="3" fontId="0" fillId="0" borderId="50" xfId="0" applyNumberFormat="1" applyBorder="1" applyAlignment="1">
      <alignment vertical="center"/>
    </xf>
    <xf numFmtId="166" fontId="5" fillId="0" borderId="47" xfId="1" applyNumberFormat="1" applyFont="1" applyFill="1" applyBorder="1" applyAlignment="1">
      <alignment horizontal="right" vertical="center"/>
    </xf>
    <xf numFmtId="166" fontId="5" fillId="0" borderId="61" xfId="1" applyNumberFormat="1" applyFont="1" applyFill="1" applyBorder="1" applyAlignment="1">
      <alignment horizontal="center" vertical="center"/>
    </xf>
    <xf numFmtId="166" fontId="5" fillId="0" borderId="18" xfId="1" applyNumberFormat="1" applyFont="1" applyFill="1" applyBorder="1"/>
    <xf numFmtId="9" fontId="5" fillId="0" borderId="60" xfId="3" applyFont="1" applyFill="1" applyBorder="1" applyAlignment="1">
      <alignment vertical="center"/>
    </xf>
    <xf numFmtId="2" fontId="0" fillId="0" borderId="36" xfId="0" applyNumberFormat="1" applyBorder="1"/>
    <xf numFmtId="0" fontId="0" fillId="0" borderId="36" xfId="0" applyBorder="1"/>
    <xf numFmtId="0" fontId="8" fillId="0" borderId="36" xfId="0" applyFont="1" applyBorder="1"/>
    <xf numFmtId="166" fontId="23" fillId="8" borderId="0" xfId="0" applyNumberFormat="1" applyFont="1" applyFill="1"/>
    <xf numFmtId="43" fontId="0" fillId="14" borderId="0" xfId="1" applyFont="1" applyFill="1" applyAlignment="1">
      <alignment vertical="center"/>
    </xf>
    <xf numFmtId="171" fontId="5" fillId="0" borderId="0" xfId="3" applyNumberFormat="1" applyFont="1" applyAlignment="1">
      <alignment horizontal="center"/>
    </xf>
    <xf numFmtId="9" fontId="0" fillId="0" borderId="0" xfId="3" applyFont="1"/>
    <xf numFmtId="43" fontId="0" fillId="0" borderId="0" xfId="1" applyFont="1"/>
    <xf numFmtId="0" fontId="0" fillId="4" borderId="66" xfId="0" applyFill="1" applyBorder="1" applyAlignment="1">
      <alignment horizontal="center" vertical="top"/>
    </xf>
    <xf numFmtId="0" fontId="0" fillId="4" borderId="66" xfId="0" applyFill="1" applyBorder="1" applyAlignment="1">
      <alignment vertical="top"/>
    </xf>
    <xf numFmtId="168" fontId="0" fillId="4" borderId="66" xfId="0" applyNumberFormat="1" applyFill="1" applyBorder="1" applyAlignment="1">
      <alignment vertical="top"/>
    </xf>
    <xf numFmtId="171" fontId="0" fillId="4" borderId="66" xfId="3" applyNumberFormat="1" applyFont="1" applyFill="1" applyBorder="1" applyAlignment="1">
      <alignment vertical="top"/>
    </xf>
    <xf numFmtId="1" fontId="0" fillId="4" borderId="66" xfId="0" applyNumberFormat="1" applyFill="1" applyBorder="1" applyAlignment="1">
      <alignment vertical="top"/>
    </xf>
    <xf numFmtId="171" fontId="0" fillId="4" borderId="92" xfId="3" applyNumberFormat="1" applyFont="1" applyFill="1" applyBorder="1" applyAlignment="1">
      <alignment vertical="top"/>
    </xf>
    <xf numFmtId="0" fontId="0" fillId="4" borderId="18" xfId="0" applyFill="1" applyBorder="1" applyAlignment="1">
      <alignment horizontal="center" vertical="top"/>
    </xf>
    <xf numFmtId="0" fontId="0" fillId="4" borderId="18" xfId="0" applyFill="1" applyBorder="1" applyAlignment="1">
      <alignment vertical="top"/>
    </xf>
    <xf numFmtId="168" fontId="0" fillId="4" borderId="18" xfId="0" applyNumberFormat="1" applyFill="1" applyBorder="1" applyAlignment="1">
      <alignment vertical="top"/>
    </xf>
    <xf numFmtId="171" fontId="0" fillId="4" borderId="18" xfId="3" applyNumberFormat="1" applyFont="1" applyFill="1" applyBorder="1" applyAlignment="1">
      <alignment vertical="top"/>
    </xf>
    <xf numFmtId="171" fontId="0" fillId="4" borderId="19" xfId="3" applyNumberFormat="1" applyFont="1" applyFill="1" applyBorder="1" applyAlignment="1">
      <alignment vertical="top"/>
    </xf>
    <xf numFmtId="0" fontId="0" fillId="5" borderId="18" xfId="0" applyFill="1" applyBorder="1" applyAlignment="1">
      <alignment horizontal="center" vertical="top"/>
    </xf>
    <xf numFmtId="0" fontId="0" fillId="5" borderId="18" xfId="0" applyFill="1" applyBorder="1" applyAlignment="1">
      <alignment vertical="top"/>
    </xf>
    <xf numFmtId="168" fontId="0" fillId="5" borderId="18" xfId="0" applyNumberFormat="1" applyFill="1" applyBorder="1" applyAlignment="1">
      <alignment vertical="top"/>
    </xf>
    <xf numFmtId="171" fontId="0" fillId="5" borderId="66" xfId="3" applyNumberFormat="1" applyFont="1" applyFill="1" applyBorder="1" applyAlignment="1">
      <alignment vertical="top"/>
    </xf>
    <xf numFmtId="1" fontId="0" fillId="5" borderId="66" xfId="0" applyNumberFormat="1" applyFill="1" applyBorder="1" applyAlignment="1">
      <alignment vertical="top"/>
    </xf>
    <xf numFmtId="171" fontId="0" fillId="5" borderId="92" xfId="3" applyNumberFormat="1" applyFont="1" applyFill="1" applyBorder="1" applyAlignment="1">
      <alignment vertical="top"/>
    </xf>
    <xf numFmtId="171" fontId="0" fillId="5" borderId="18" xfId="3" applyNumberFormat="1" applyFont="1" applyFill="1" applyBorder="1" applyAlignment="1">
      <alignment vertical="top"/>
    </xf>
    <xf numFmtId="171" fontId="0" fillId="5" borderId="19" xfId="3" applyNumberFormat="1" applyFont="1" applyFill="1" applyBorder="1" applyAlignment="1">
      <alignment vertical="top"/>
    </xf>
    <xf numFmtId="0" fontId="0" fillId="9" borderId="18" xfId="0" applyFill="1" applyBorder="1" applyAlignment="1">
      <alignment horizontal="center" vertical="top"/>
    </xf>
    <xf numFmtId="0" fontId="0" fillId="9" borderId="18" xfId="0" applyFill="1" applyBorder="1" applyAlignment="1">
      <alignment vertical="top"/>
    </xf>
    <xf numFmtId="168" fontId="0" fillId="9" borderId="18" xfId="0" applyNumberFormat="1" applyFill="1" applyBorder="1" applyAlignment="1">
      <alignment vertical="top"/>
    </xf>
    <xf numFmtId="171" fontId="0" fillId="9" borderId="66" xfId="3" applyNumberFormat="1" applyFont="1" applyFill="1" applyBorder="1" applyAlignment="1">
      <alignment vertical="top"/>
    </xf>
    <xf numFmtId="1" fontId="0" fillId="9" borderId="66" xfId="0" applyNumberFormat="1" applyFill="1" applyBorder="1" applyAlignment="1">
      <alignment vertical="top"/>
    </xf>
    <xf numFmtId="171" fontId="0" fillId="9" borderId="92" xfId="3" applyNumberFormat="1" applyFont="1" applyFill="1" applyBorder="1" applyAlignment="1">
      <alignment vertical="top"/>
    </xf>
    <xf numFmtId="171" fontId="0" fillId="9" borderId="18" xfId="3" applyNumberFormat="1" applyFont="1" applyFill="1" applyBorder="1" applyAlignment="1">
      <alignment vertical="top"/>
    </xf>
    <xf numFmtId="171" fontId="0" fillId="9" borderId="19" xfId="3" applyNumberFormat="1" applyFont="1" applyFill="1" applyBorder="1" applyAlignment="1">
      <alignment vertical="top"/>
    </xf>
    <xf numFmtId="0" fontId="0" fillId="23" borderId="18" xfId="0" applyFill="1" applyBorder="1" applyAlignment="1">
      <alignment horizontal="center" vertical="top"/>
    </xf>
    <xf numFmtId="0" fontId="0" fillId="23" borderId="18" xfId="0" applyFill="1" applyBorder="1" applyAlignment="1">
      <alignment vertical="top"/>
    </xf>
    <xf numFmtId="168" fontId="0" fillId="23" borderId="18" xfId="0" applyNumberFormat="1" applyFill="1" applyBorder="1" applyAlignment="1">
      <alignment vertical="top"/>
    </xf>
    <xf numFmtId="171" fontId="0" fillId="23" borderId="66" xfId="3" applyNumberFormat="1" applyFont="1" applyFill="1" applyBorder="1" applyAlignment="1">
      <alignment vertical="top"/>
    </xf>
    <xf numFmtId="1" fontId="0" fillId="23" borderId="66" xfId="0" applyNumberFormat="1" applyFill="1" applyBorder="1" applyAlignment="1">
      <alignment vertical="top"/>
    </xf>
    <xf numFmtId="171" fontId="0" fillId="23" borderId="92" xfId="3" applyNumberFormat="1" applyFont="1" applyFill="1" applyBorder="1" applyAlignment="1">
      <alignment vertical="top"/>
    </xf>
    <xf numFmtId="171" fontId="0" fillId="23" borderId="18" xfId="3" applyNumberFormat="1" applyFont="1" applyFill="1" applyBorder="1" applyAlignment="1">
      <alignment vertical="top"/>
    </xf>
    <xf numFmtId="171" fontId="0" fillId="23" borderId="19" xfId="3" applyNumberFormat="1" applyFont="1" applyFill="1" applyBorder="1" applyAlignment="1">
      <alignment vertical="top"/>
    </xf>
    <xf numFmtId="0" fontId="0" fillId="11" borderId="18" xfId="0" applyFill="1" applyBorder="1" applyAlignment="1">
      <alignment horizontal="center" vertical="top"/>
    </xf>
    <xf numFmtId="0" fontId="0" fillId="11" borderId="18" xfId="0" applyFill="1" applyBorder="1" applyAlignment="1">
      <alignment vertical="top"/>
    </xf>
    <xf numFmtId="168" fontId="0" fillId="11" borderId="18" xfId="0" applyNumberFormat="1" applyFill="1" applyBorder="1" applyAlignment="1">
      <alignment vertical="top"/>
    </xf>
    <xf numFmtId="171" fontId="0" fillId="11" borderId="66" xfId="3" applyNumberFormat="1" applyFont="1" applyFill="1" applyBorder="1" applyAlignment="1">
      <alignment vertical="top"/>
    </xf>
    <xf numFmtId="1" fontId="0" fillId="11" borderId="66" xfId="0" applyNumberFormat="1" applyFill="1" applyBorder="1" applyAlignment="1">
      <alignment vertical="top"/>
    </xf>
    <xf numFmtId="171" fontId="0" fillId="11" borderId="92" xfId="3" applyNumberFormat="1" applyFont="1" applyFill="1" applyBorder="1" applyAlignment="1">
      <alignment vertical="top"/>
    </xf>
    <xf numFmtId="171" fontId="0" fillId="11" borderId="18" xfId="3" applyNumberFormat="1" applyFont="1" applyFill="1" applyBorder="1" applyAlignment="1">
      <alignment vertical="top"/>
    </xf>
    <xf numFmtId="171" fontId="0" fillId="11" borderId="19" xfId="3" applyNumberFormat="1" applyFont="1" applyFill="1" applyBorder="1" applyAlignment="1">
      <alignment vertical="top"/>
    </xf>
    <xf numFmtId="0" fontId="0" fillId="24" borderId="18" xfId="0" applyFill="1" applyBorder="1" applyAlignment="1">
      <alignment horizontal="center" vertical="top"/>
    </xf>
    <xf numFmtId="0" fontId="0" fillId="24" borderId="18" xfId="0" applyFill="1" applyBorder="1" applyAlignment="1">
      <alignment vertical="top"/>
    </xf>
    <xf numFmtId="168" fontId="0" fillId="24" borderId="18" xfId="0" applyNumberFormat="1" applyFill="1" applyBorder="1" applyAlignment="1">
      <alignment vertical="top"/>
    </xf>
    <xf numFmtId="171" fontId="0" fillId="24" borderId="66" xfId="3" applyNumberFormat="1" applyFont="1" applyFill="1" applyBorder="1" applyAlignment="1">
      <alignment vertical="top"/>
    </xf>
    <xf numFmtId="1" fontId="0" fillId="24" borderId="66" xfId="0" applyNumberFormat="1" applyFill="1" applyBorder="1" applyAlignment="1">
      <alignment vertical="top"/>
    </xf>
    <xf numFmtId="171" fontId="0" fillId="24" borderId="92" xfId="3" applyNumberFormat="1" applyFont="1" applyFill="1" applyBorder="1" applyAlignment="1">
      <alignment vertical="top"/>
    </xf>
    <xf numFmtId="0" fontId="0" fillId="24" borderId="28" xfId="0" applyFill="1" applyBorder="1" applyAlignment="1">
      <alignment horizontal="center"/>
    </xf>
    <xf numFmtId="0" fontId="0" fillId="24" borderId="28" xfId="0" applyFill="1" applyBorder="1"/>
    <xf numFmtId="168" fontId="0" fillId="24" borderId="28" xfId="0" applyNumberFormat="1" applyFill="1" applyBorder="1"/>
    <xf numFmtId="171" fontId="0" fillId="24" borderId="28" xfId="3" applyNumberFormat="1" applyFont="1" applyFill="1" applyBorder="1" applyAlignment="1">
      <alignment vertical="top"/>
    </xf>
    <xf numFmtId="171" fontId="0" fillId="24" borderId="39" xfId="3" applyNumberFormat="1" applyFont="1" applyFill="1" applyBorder="1" applyAlignment="1">
      <alignment vertical="top"/>
    </xf>
    <xf numFmtId="0" fontId="28" fillId="25" borderId="88" xfId="0" applyFont="1" applyFill="1" applyBorder="1" applyAlignment="1">
      <alignment horizontal="center" vertical="center"/>
    </xf>
    <xf numFmtId="0" fontId="28" fillId="25" borderId="90" xfId="0" applyFont="1" applyFill="1" applyBorder="1" applyAlignment="1">
      <alignment horizontal="center" vertical="center"/>
    </xf>
    <xf numFmtId="41" fontId="0" fillId="0" borderId="18" xfId="4" applyFont="1" applyBorder="1"/>
    <xf numFmtId="172" fontId="0" fillId="0" borderId="18" xfId="4" applyNumberFormat="1" applyFont="1" applyBorder="1"/>
    <xf numFmtId="43" fontId="5" fillId="0" borderId="50" xfId="1" applyFont="1" applyFill="1" applyBorder="1" applyAlignment="1">
      <alignment horizontal="right" vertical="center"/>
    </xf>
    <xf numFmtId="0" fontId="0" fillId="14" borderId="95" xfId="0" applyFill="1" applyBorder="1" applyAlignment="1">
      <alignment vertical="center"/>
    </xf>
    <xf numFmtId="0" fontId="0" fillId="14" borderId="96" xfId="0" applyFill="1" applyBorder="1" applyAlignment="1">
      <alignment vertical="center"/>
    </xf>
    <xf numFmtId="3" fontId="0" fillId="0" borderId="97" xfId="0" applyNumberFormat="1" applyBorder="1" applyAlignment="1">
      <alignment vertical="center"/>
    </xf>
    <xf numFmtId="9" fontId="0" fillId="0" borderId="98" xfId="3" applyFont="1" applyFill="1" applyBorder="1" applyAlignment="1">
      <alignment vertical="center"/>
    </xf>
    <xf numFmtId="166" fontId="5" fillId="0" borderId="97" xfId="1" applyNumberFormat="1" applyFont="1" applyFill="1" applyBorder="1" applyAlignment="1">
      <alignment vertical="center"/>
    </xf>
    <xf numFmtId="9" fontId="0" fillId="0" borderId="99" xfId="3" applyFont="1" applyFill="1" applyBorder="1" applyAlignment="1">
      <alignment vertical="center"/>
    </xf>
    <xf numFmtId="10" fontId="0" fillId="0" borderId="0" xfId="3" applyNumberFormat="1" applyFont="1"/>
    <xf numFmtId="9" fontId="23" fillId="0" borderId="0" xfId="3" applyFont="1"/>
    <xf numFmtId="10" fontId="23" fillId="0" borderId="0" xfId="3" applyNumberFormat="1" applyFont="1"/>
    <xf numFmtId="10" fontId="23" fillId="8" borderId="0" xfId="3" applyNumberFormat="1" applyFont="1" applyFill="1"/>
    <xf numFmtId="0" fontId="8" fillId="11" borderId="18" xfId="0" applyFont="1" applyFill="1" applyBorder="1"/>
    <xf numFmtId="9" fontId="0" fillId="0" borderId="18" xfId="0" applyNumberFormat="1" applyBorder="1"/>
    <xf numFmtId="0" fontId="8" fillId="26" borderId="18" xfId="0" applyFont="1" applyFill="1" applyBorder="1"/>
    <xf numFmtId="9" fontId="8" fillId="26" borderId="18" xfId="3" applyFont="1" applyFill="1" applyBorder="1"/>
    <xf numFmtId="9" fontId="0" fillId="0" borderId="18" xfId="3" applyFont="1" applyBorder="1"/>
    <xf numFmtId="0" fontId="23" fillId="8" borderId="0" xfId="0" applyFont="1" applyFill="1"/>
    <xf numFmtId="0" fontId="0" fillId="0" borderId="9" xfId="0" applyBorder="1" applyAlignment="1">
      <alignment horizontal="center" vertical="center"/>
    </xf>
    <xf numFmtId="0" fontId="0" fillId="0" borderId="66" xfId="0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66" xfId="0" applyNumberFormat="1" applyBorder="1" applyAlignment="1">
      <alignment horizontal="center" vertical="center"/>
    </xf>
    <xf numFmtId="0" fontId="0" fillId="0" borderId="64" xfId="0" applyBorder="1" applyAlignment="1">
      <alignment horizontal="center" vertical="center"/>
    </xf>
    <xf numFmtId="0" fontId="0" fillId="0" borderId="65" xfId="0" applyBorder="1" applyAlignment="1">
      <alignment horizontal="center" vertical="center"/>
    </xf>
    <xf numFmtId="0" fontId="0" fillId="0" borderId="67" xfId="0" applyBorder="1" applyAlignment="1">
      <alignment horizontal="center" vertical="center"/>
    </xf>
    <xf numFmtId="0" fontId="0" fillId="0" borderId="68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36" xfId="0" applyBorder="1" applyAlignment="1">
      <alignment horizontal="center"/>
    </xf>
    <xf numFmtId="0" fontId="0" fillId="19" borderId="52" xfId="0" applyFill="1" applyBorder="1" applyAlignment="1">
      <alignment horizontal="center" vertical="center"/>
    </xf>
    <xf numFmtId="0" fontId="0" fillId="19" borderId="53" xfId="0" applyFill="1" applyBorder="1" applyAlignment="1">
      <alignment horizontal="center" vertical="center"/>
    </xf>
    <xf numFmtId="0" fontId="0" fillId="19" borderId="62" xfId="0" applyFill="1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166" fontId="5" fillId="14" borderId="44" xfId="1" applyNumberFormat="1" applyFont="1" applyFill="1" applyBorder="1" applyAlignment="1">
      <alignment horizontal="center" vertical="center"/>
    </xf>
    <xf numFmtId="166" fontId="5" fillId="14" borderId="45" xfId="1" applyNumberFormat="1" applyFont="1" applyFill="1" applyBorder="1" applyAlignment="1">
      <alignment horizontal="center" vertical="center"/>
    </xf>
    <xf numFmtId="166" fontId="5" fillId="14" borderId="59" xfId="1" applyNumberFormat="1" applyFont="1" applyFill="1" applyBorder="1" applyAlignment="1">
      <alignment horizontal="center" vertical="center"/>
    </xf>
    <xf numFmtId="43" fontId="5" fillId="0" borderId="50" xfId="1" applyFont="1" applyFill="1" applyBorder="1" applyAlignment="1">
      <alignment horizontal="right" vertical="center"/>
    </xf>
    <xf numFmtId="43" fontId="5" fillId="0" borderId="51" xfId="1" applyFont="1" applyFill="1" applyBorder="1" applyAlignment="1">
      <alignment horizontal="right" vertical="center"/>
    </xf>
    <xf numFmtId="43" fontId="5" fillId="0" borderId="60" xfId="1" applyFont="1" applyFill="1" applyBorder="1" applyAlignment="1">
      <alignment horizontal="right" vertical="center"/>
    </xf>
    <xf numFmtId="0" fontId="19" fillId="18" borderId="33" xfId="0" applyFont="1" applyFill="1" applyBorder="1" applyAlignment="1">
      <alignment horizontal="center" vertical="center"/>
    </xf>
    <xf numFmtId="0" fontId="19" fillId="18" borderId="41" xfId="0" applyFont="1" applyFill="1" applyBorder="1" applyAlignment="1">
      <alignment horizontal="center" vertical="center"/>
    </xf>
    <xf numFmtId="0" fontId="19" fillId="18" borderId="58" xfId="0" applyFont="1" applyFill="1" applyBorder="1" applyAlignment="1">
      <alignment horizontal="center" vertical="center"/>
    </xf>
    <xf numFmtId="0" fontId="0" fillId="19" borderId="48" xfId="0" applyFill="1" applyBorder="1" applyAlignment="1">
      <alignment horizontal="center" vertical="center"/>
    </xf>
    <xf numFmtId="0" fontId="0" fillId="19" borderId="49" xfId="0" applyFill="1" applyBorder="1" applyAlignment="1">
      <alignment horizontal="center" vertical="center"/>
    </xf>
    <xf numFmtId="0" fontId="0" fillId="19" borderId="60" xfId="0" applyFill="1" applyBorder="1" applyAlignment="1">
      <alignment horizontal="center" vertical="center"/>
    </xf>
    <xf numFmtId="43" fontId="6" fillId="0" borderId="50" xfId="1" applyFont="1" applyFill="1" applyBorder="1" applyAlignment="1">
      <alignment horizontal="right" vertical="center"/>
    </xf>
    <xf numFmtId="43" fontId="6" fillId="0" borderId="51" xfId="1" applyFont="1" applyFill="1" applyBorder="1" applyAlignment="1">
      <alignment horizontal="right" vertical="center"/>
    </xf>
    <xf numFmtId="43" fontId="6" fillId="0" borderId="60" xfId="1" applyFont="1" applyFill="1" applyBorder="1" applyAlignment="1">
      <alignment horizontal="right" vertical="center"/>
    </xf>
    <xf numFmtId="43" fontId="18" fillId="0" borderId="50" xfId="1" applyFont="1" applyFill="1" applyBorder="1" applyAlignment="1">
      <alignment horizontal="right" vertical="center"/>
    </xf>
    <xf numFmtId="43" fontId="18" fillId="0" borderId="51" xfId="1" applyFont="1" applyFill="1" applyBorder="1" applyAlignment="1">
      <alignment horizontal="right" vertical="center"/>
    </xf>
    <xf numFmtId="43" fontId="18" fillId="0" borderId="60" xfId="1" applyFont="1" applyFill="1" applyBorder="1" applyAlignment="1">
      <alignment horizontal="right" vertical="center"/>
    </xf>
    <xf numFmtId="1" fontId="18" fillId="0" borderId="50" xfId="0" applyNumberFormat="1" applyFont="1" applyBorder="1" applyAlignment="1">
      <alignment horizontal="right" vertical="center"/>
    </xf>
    <xf numFmtId="1" fontId="18" fillId="0" borderId="51" xfId="0" applyNumberFormat="1" applyFont="1" applyBorder="1" applyAlignment="1">
      <alignment horizontal="right" vertical="center"/>
    </xf>
    <xf numFmtId="1" fontId="18" fillId="0" borderId="60" xfId="0" applyNumberFormat="1" applyFont="1" applyBorder="1" applyAlignment="1">
      <alignment horizontal="right" vertical="center"/>
    </xf>
    <xf numFmtId="166" fontId="5" fillId="14" borderId="0" xfId="1" applyNumberFormat="1" applyFont="1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166" fontId="18" fillId="0" borderId="50" xfId="1" applyNumberFormat="1" applyFont="1" applyFill="1" applyBorder="1" applyAlignment="1">
      <alignment horizontal="right" vertical="center"/>
    </xf>
    <xf numFmtId="166" fontId="18" fillId="0" borderId="51" xfId="1" applyNumberFormat="1" applyFont="1" applyFill="1" applyBorder="1" applyAlignment="1">
      <alignment horizontal="right" vertical="center"/>
    </xf>
    <xf numFmtId="166" fontId="18" fillId="0" borderId="60" xfId="1" applyNumberFormat="1" applyFont="1" applyFill="1" applyBorder="1" applyAlignment="1">
      <alignment horizontal="right" vertical="center"/>
    </xf>
    <xf numFmtId="0" fontId="18" fillId="19" borderId="52" xfId="0" applyFont="1" applyFill="1" applyBorder="1" applyAlignment="1">
      <alignment horizontal="center" vertical="center"/>
    </xf>
    <xf numFmtId="0" fontId="18" fillId="19" borderId="53" xfId="0" applyFont="1" applyFill="1" applyBorder="1" applyAlignment="1">
      <alignment horizontal="center" vertical="center"/>
    </xf>
    <xf numFmtId="0" fontId="18" fillId="19" borderId="62" xfId="0" applyFont="1" applyFill="1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55" xfId="0" applyBorder="1" applyAlignment="1">
      <alignment horizontal="center" vertical="center"/>
    </xf>
    <xf numFmtId="0" fontId="0" fillId="0" borderId="63" xfId="0" applyBorder="1" applyAlignment="1">
      <alignment horizontal="center" vertical="center"/>
    </xf>
    <xf numFmtId="0" fontId="12" fillId="13" borderId="9" xfId="0" applyFont="1" applyFill="1" applyBorder="1" applyAlignment="1">
      <alignment horizontal="center" vertical="center" wrapText="1"/>
    </xf>
    <xf numFmtId="0" fontId="12" fillId="13" borderId="12" xfId="0" applyFont="1" applyFill="1" applyBorder="1" applyAlignment="1">
      <alignment horizontal="center" vertical="center" wrapText="1"/>
    </xf>
    <xf numFmtId="0" fontId="12" fillId="13" borderId="4" xfId="0" applyFont="1" applyFill="1" applyBorder="1" applyAlignment="1">
      <alignment horizontal="center" vertical="center"/>
    </xf>
    <xf numFmtId="0" fontId="12" fillId="13" borderId="5" xfId="0" applyFont="1" applyFill="1" applyBorder="1" applyAlignment="1">
      <alignment horizontal="center" vertical="center"/>
    </xf>
    <xf numFmtId="0" fontId="12" fillId="13" borderId="6" xfId="0" applyFont="1" applyFill="1" applyBorder="1" applyAlignment="1">
      <alignment horizontal="center" vertical="center"/>
    </xf>
    <xf numFmtId="0" fontId="12" fillId="13" borderId="21" xfId="0" applyFont="1" applyFill="1" applyBorder="1" applyAlignment="1">
      <alignment horizontal="center" vertical="center"/>
    </xf>
    <xf numFmtId="0" fontId="12" fillId="13" borderId="22" xfId="0" applyFont="1" applyFill="1" applyBorder="1" applyAlignment="1">
      <alignment horizontal="center" vertical="center"/>
    </xf>
    <xf numFmtId="0" fontId="12" fillId="13" borderId="23" xfId="0" applyFont="1" applyFill="1" applyBorder="1" applyAlignment="1">
      <alignment horizontal="center" vertical="center" wrapText="1"/>
    </xf>
    <xf numFmtId="0" fontId="12" fillId="13" borderId="5" xfId="0" applyFont="1" applyFill="1" applyBorder="1" applyAlignment="1">
      <alignment horizontal="center" vertical="center" wrapText="1"/>
    </xf>
    <xf numFmtId="169" fontId="12" fillId="13" borderId="17" xfId="0" applyNumberFormat="1" applyFont="1" applyFill="1" applyBorder="1" applyAlignment="1">
      <alignment horizontal="center" vertical="center"/>
    </xf>
    <xf numFmtId="169" fontId="12" fillId="13" borderId="18" xfId="0" applyNumberFormat="1" applyFont="1" applyFill="1" applyBorder="1" applyAlignment="1">
      <alignment horizontal="center" vertical="center"/>
    </xf>
    <xf numFmtId="169" fontId="12" fillId="13" borderId="25" xfId="0" applyNumberFormat="1" applyFont="1" applyFill="1" applyBorder="1" applyAlignment="1">
      <alignment horizontal="center" vertical="center"/>
    </xf>
    <xf numFmtId="41" fontId="12" fillId="13" borderId="10" xfId="4" applyFont="1" applyFill="1" applyBorder="1" applyAlignment="1">
      <alignment horizontal="center" vertical="center" wrapText="1"/>
    </xf>
    <xf numFmtId="41" fontId="12" fillId="13" borderId="13" xfId="4" applyFont="1" applyFill="1" applyBorder="1" applyAlignment="1">
      <alignment horizontal="center" vertical="center" wrapText="1"/>
    </xf>
    <xf numFmtId="0" fontId="12" fillId="13" borderId="20" xfId="0" applyFont="1" applyFill="1" applyBorder="1" applyAlignment="1">
      <alignment horizontal="center" vertical="center" wrapText="1"/>
    </xf>
    <xf numFmtId="0" fontId="12" fillId="13" borderId="24" xfId="0" applyFont="1" applyFill="1" applyBorder="1" applyAlignment="1">
      <alignment horizontal="center" vertical="center" wrapText="1"/>
    </xf>
    <xf numFmtId="0" fontId="12" fillId="13" borderId="26" xfId="0" applyFont="1" applyFill="1" applyBorder="1" applyAlignment="1">
      <alignment horizontal="center" vertical="center" wrapText="1"/>
    </xf>
    <xf numFmtId="16" fontId="12" fillId="13" borderId="25" xfId="0" applyNumberFormat="1" applyFont="1" applyFill="1" applyBorder="1" applyAlignment="1">
      <alignment horizontal="center" vertical="center"/>
    </xf>
    <xf numFmtId="16" fontId="12" fillId="13" borderId="29" xfId="0" applyNumberFormat="1" applyFont="1" applyFill="1" applyBorder="1" applyAlignment="1">
      <alignment horizontal="center" vertical="center"/>
    </xf>
    <xf numFmtId="0" fontId="12" fillId="13" borderId="2" xfId="0" applyFont="1" applyFill="1" applyBorder="1" applyAlignment="1">
      <alignment horizontal="center" vertical="center"/>
    </xf>
    <xf numFmtId="0" fontId="12" fillId="13" borderId="7" xfId="0" applyFont="1" applyFill="1" applyBorder="1" applyAlignment="1">
      <alignment horizontal="center" vertical="center"/>
    </xf>
    <xf numFmtId="0" fontId="12" fillId="13" borderId="11" xfId="0" applyFont="1" applyFill="1" applyBorder="1" applyAlignment="1">
      <alignment horizontal="center" vertical="center"/>
    </xf>
    <xf numFmtId="0" fontId="12" fillId="13" borderId="3" xfId="0" applyFont="1" applyFill="1" applyBorder="1" applyAlignment="1">
      <alignment horizontal="center" vertical="center"/>
    </xf>
    <xf numFmtId="0" fontId="12" fillId="13" borderId="8" xfId="0" applyFont="1" applyFill="1" applyBorder="1" applyAlignment="1">
      <alignment horizontal="center" vertical="center"/>
    </xf>
    <xf numFmtId="0" fontId="12" fillId="13" borderId="12" xfId="0" applyFont="1" applyFill="1" applyBorder="1" applyAlignment="1">
      <alignment horizontal="center" vertical="center"/>
    </xf>
    <xf numFmtId="0" fontId="12" fillId="13" borderId="9" xfId="0" applyFont="1" applyFill="1" applyBorder="1" applyAlignment="1">
      <alignment horizontal="center" vertical="center"/>
    </xf>
    <xf numFmtId="0" fontId="8" fillId="23" borderId="9" xfId="0" applyFont="1" applyFill="1" applyBorder="1" applyAlignment="1">
      <alignment horizontal="left" vertical="top"/>
    </xf>
    <xf numFmtId="0" fontId="8" fillId="23" borderId="66" xfId="0" applyFont="1" applyFill="1" applyBorder="1" applyAlignment="1">
      <alignment horizontal="left" vertical="top"/>
    </xf>
    <xf numFmtId="0" fontId="28" fillId="25" borderId="21" xfId="0" applyFont="1" applyFill="1" applyBorder="1" applyAlignment="1">
      <alignment horizontal="center" vertical="center"/>
    </xf>
    <xf numFmtId="0" fontId="28" fillId="25" borderId="89" xfId="0" applyFont="1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16" fontId="12" fillId="13" borderId="17" xfId="0" applyNumberFormat="1" applyFont="1" applyFill="1" applyBorder="1" applyAlignment="1">
      <alignment horizontal="center" vertical="center"/>
    </xf>
    <xf numFmtId="16" fontId="12" fillId="13" borderId="30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2" fillId="13" borderId="27" xfId="0" applyFont="1" applyFill="1" applyBorder="1" applyAlignment="1">
      <alignment horizontal="center" vertical="center" wrapText="1"/>
    </xf>
    <xf numFmtId="0" fontId="12" fillId="13" borderId="11" xfId="0" applyFont="1" applyFill="1" applyBorder="1" applyAlignment="1">
      <alignment horizontal="center" vertical="center" wrapText="1"/>
    </xf>
    <xf numFmtId="0" fontId="28" fillId="25" borderId="22" xfId="0" applyFont="1" applyFill="1" applyBorder="1" applyAlignment="1">
      <alignment horizontal="center" vertical="center"/>
    </xf>
    <xf numFmtId="0" fontId="28" fillId="25" borderId="88" xfId="0" applyFont="1" applyFill="1" applyBorder="1" applyAlignment="1">
      <alignment horizontal="center" vertical="center"/>
    </xf>
    <xf numFmtId="0" fontId="28" fillId="25" borderId="38" xfId="0" applyFont="1" applyFill="1" applyBorder="1" applyAlignment="1">
      <alignment horizontal="center" vertical="center"/>
    </xf>
    <xf numFmtId="0" fontId="12" fillId="13" borderId="6" xfId="0" applyFont="1" applyFill="1" applyBorder="1" applyAlignment="1">
      <alignment horizontal="center" vertical="center" wrapText="1"/>
    </xf>
    <xf numFmtId="0" fontId="12" fillId="13" borderId="10" xfId="0" applyFont="1" applyFill="1" applyBorder="1" applyAlignment="1">
      <alignment horizontal="center" vertical="center" wrapText="1"/>
    </xf>
    <xf numFmtId="0" fontId="12" fillId="13" borderId="13" xfId="0" applyFont="1" applyFill="1" applyBorder="1" applyAlignment="1">
      <alignment horizontal="center" vertical="center" wrapText="1"/>
    </xf>
    <xf numFmtId="0" fontId="8" fillId="11" borderId="9" xfId="0" applyFont="1" applyFill="1" applyBorder="1" applyAlignment="1">
      <alignment horizontal="left" vertical="top"/>
    </xf>
    <xf numFmtId="0" fontId="8" fillId="11" borderId="8" xfId="0" applyFont="1" applyFill="1" applyBorder="1" applyAlignment="1">
      <alignment horizontal="left" vertical="top"/>
    </xf>
    <xf numFmtId="0" fontId="8" fillId="11" borderId="66" xfId="0" applyFont="1" applyFill="1" applyBorder="1" applyAlignment="1">
      <alignment horizontal="left" vertical="top"/>
    </xf>
    <xf numFmtId="0" fontId="8" fillId="24" borderId="9" xfId="0" applyFont="1" applyFill="1" applyBorder="1" applyAlignment="1">
      <alignment horizontal="left" vertical="top"/>
    </xf>
    <xf numFmtId="0" fontId="8" fillId="24" borderId="8" xfId="0" applyFont="1" applyFill="1" applyBorder="1" applyAlignment="1">
      <alignment horizontal="left" vertical="top"/>
    </xf>
    <xf numFmtId="0" fontId="8" fillId="24" borderId="12" xfId="0" applyFont="1" applyFill="1" applyBorder="1" applyAlignment="1">
      <alignment horizontal="left" vertical="top"/>
    </xf>
    <xf numFmtId="0" fontId="8" fillId="4" borderId="94" xfId="0" applyFont="1" applyFill="1" applyBorder="1" applyAlignment="1">
      <alignment horizontal="center" vertical="top"/>
    </xf>
    <xf numFmtId="0" fontId="8" fillId="4" borderId="91" xfId="0" applyFont="1" applyFill="1" applyBorder="1" applyAlignment="1">
      <alignment horizontal="center" vertical="top"/>
    </xf>
    <xf numFmtId="0" fontId="8" fillId="5" borderId="27" xfId="0" applyFont="1" applyFill="1" applyBorder="1" applyAlignment="1">
      <alignment horizontal="center" vertical="top"/>
    </xf>
    <xf numFmtId="0" fontId="8" fillId="5" borderId="7" xfId="0" applyFont="1" applyFill="1" applyBorder="1" applyAlignment="1">
      <alignment horizontal="center" vertical="top"/>
    </xf>
    <xf numFmtId="0" fontId="8" fillId="5" borderId="91" xfId="0" applyFont="1" applyFill="1" applyBorder="1" applyAlignment="1">
      <alignment horizontal="center" vertical="top"/>
    </xf>
    <xf numFmtId="0" fontId="8" fillId="9" borderId="27" xfId="0" applyFont="1" applyFill="1" applyBorder="1" applyAlignment="1">
      <alignment horizontal="center" vertical="top"/>
    </xf>
    <xf numFmtId="0" fontId="8" fillId="9" borderId="7" xfId="0" applyFont="1" applyFill="1" applyBorder="1" applyAlignment="1">
      <alignment horizontal="center" vertical="top"/>
    </xf>
    <xf numFmtId="0" fontId="8" fillId="9" borderId="91" xfId="0" applyFont="1" applyFill="1" applyBorder="1" applyAlignment="1">
      <alignment horizontal="center" vertical="top"/>
    </xf>
    <xf numFmtId="0" fontId="8" fillId="23" borderId="27" xfId="0" applyFont="1" applyFill="1" applyBorder="1" applyAlignment="1">
      <alignment horizontal="center" vertical="top"/>
    </xf>
    <xf numFmtId="0" fontId="8" fillId="23" borderId="91" xfId="0" applyFont="1" applyFill="1" applyBorder="1" applyAlignment="1">
      <alignment horizontal="center" vertical="top"/>
    </xf>
    <xf numFmtId="0" fontId="8" fillId="11" borderId="27" xfId="0" applyFont="1" applyFill="1" applyBorder="1" applyAlignment="1">
      <alignment horizontal="center" vertical="top"/>
    </xf>
    <xf numFmtId="0" fontId="8" fillId="11" borderId="7" xfId="0" applyFont="1" applyFill="1" applyBorder="1" applyAlignment="1">
      <alignment horizontal="center" vertical="top"/>
    </xf>
    <xf numFmtId="0" fontId="8" fillId="11" borderId="91" xfId="0" applyFont="1" applyFill="1" applyBorder="1" applyAlignment="1">
      <alignment horizontal="center" vertical="top"/>
    </xf>
    <xf numFmtId="0" fontId="8" fillId="24" borderId="27" xfId="0" applyFont="1" applyFill="1" applyBorder="1" applyAlignment="1">
      <alignment horizontal="center" vertical="top"/>
    </xf>
    <xf numFmtId="0" fontId="8" fillId="24" borderId="7" xfId="0" applyFont="1" applyFill="1" applyBorder="1" applyAlignment="1">
      <alignment horizontal="center" vertical="top"/>
    </xf>
    <xf numFmtId="0" fontId="8" fillId="24" borderId="11" xfId="0" applyFont="1" applyFill="1" applyBorder="1" applyAlignment="1">
      <alignment horizontal="center" vertical="top"/>
    </xf>
    <xf numFmtId="0" fontId="8" fillId="4" borderId="93" xfId="0" applyFont="1" applyFill="1" applyBorder="1" applyAlignment="1">
      <alignment horizontal="left" vertical="top"/>
    </xf>
    <xf numFmtId="0" fontId="8" fillId="4" borderId="66" xfId="0" applyFont="1" applyFill="1" applyBorder="1" applyAlignment="1">
      <alignment horizontal="left" vertical="top"/>
    </xf>
    <xf numFmtId="0" fontId="8" fillId="5" borderId="9" xfId="0" applyFont="1" applyFill="1" applyBorder="1" applyAlignment="1">
      <alignment horizontal="left" vertical="top"/>
    </xf>
    <xf numFmtId="0" fontId="8" fillId="5" borderId="8" xfId="0" applyFont="1" applyFill="1" applyBorder="1" applyAlignment="1">
      <alignment horizontal="left" vertical="top"/>
    </xf>
    <xf numFmtId="0" fontId="8" fillId="5" borderId="66" xfId="0" applyFont="1" applyFill="1" applyBorder="1" applyAlignment="1">
      <alignment horizontal="left" vertical="top"/>
    </xf>
    <xf numFmtId="0" fontId="8" fillId="9" borderId="9" xfId="0" applyFont="1" applyFill="1" applyBorder="1" applyAlignment="1">
      <alignment horizontal="left" vertical="top"/>
    </xf>
    <xf numFmtId="0" fontId="8" fillId="9" borderId="8" xfId="0" applyFont="1" applyFill="1" applyBorder="1" applyAlignment="1">
      <alignment horizontal="left" vertical="top"/>
    </xf>
    <xf numFmtId="0" fontId="8" fillId="9" borderId="66" xfId="0" applyFont="1" applyFill="1" applyBorder="1" applyAlignment="1">
      <alignment horizontal="left" vertical="top"/>
    </xf>
    <xf numFmtId="0" fontId="0" fillId="0" borderId="40" xfId="0" applyBorder="1" applyAlignment="1">
      <alignment horizontal="left"/>
    </xf>
    <xf numFmtId="0" fontId="8" fillId="10" borderId="71" xfId="0" applyFont="1" applyFill="1" applyBorder="1" applyAlignment="1">
      <alignment horizontal="center" wrapText="1"/>
    </xf>
    <xf numFmtId="0" fontId="8" fillId="10" borderId="72" xfId="0" applyFont="1" applyFill="1" applyBorder="1" applyAlignment="1">
      <alignment horizontal="center" wrapText="1"/>
    </xf>
    <xf numFmtId="0" fontId="8" fillId="10" borderId="80" xfId="0" applyFont="1" applyFill="1" applyBorder="1" applyAlignment="1">
      <alignment horizontal="center" wrapText="1"/>
    </xf>
    <xf numFmtId="0" fontId="8" fillId="11" borderId="71" xfId="0" applyFont="1" applyFill="1" applyBorder="1" applyAlignment="1">
      <alignment horizontal="center" wrapText="1"/>
    </xf>
    <xf numFmtId="0" fontId="8" fillId="11" borderId="72" xfId="0" applyFont="1" applyFill="1" applyBorder="1" applyAlignment="1">
      <alignment horizontal="center" wrapText="1"/>
    </xf>
    <xf numFmtId="0" fontId="8" fillId="11" borderId="81" xfId="0" applyFont="1" applyFill="1" applyBorder="1" applyAlignment="1">
      <alignment horizontal="center" wrapText="1"/>
    </xf>
  </cellXfs>
  <cellStyles count="15">
    <cellStyle name="Comma" xfId="1" builtinId="3"/>
    <cellStyle name="Comma [0]" xfId="4" builtinId="6"/>
    <cellStyle name="Comma [0] 2" xfId="5" xr:uid="{00000000-0005-0000-0000-000002000000}"/>
    <cellStyle name="Comma 2" xfId="6" xr:uid="{00000000-0005-0000-0000-000003000000}"/>
    <cellStyle name="Currency" xfId="2" builtinId="4"/>
    <cellStyle name="Heading 1 2" xfId="7" xr:uid="{00000000-0005-0000-0000-000005000000}"/>
    <cellStyle name="Normal" xfId="0" builtinId="0"/>
    <cellStyle name="Normal 156" xfId="8" xr:uid="{00000000-0005-0000-0000-000007000000}"/>
    <cellStyle name="Normal 2" xfId="9" xr:uid="{00000000-0005-0000-0000-000008000000}"/>
    <cellStyle name="Normal 3" xfId="10" xr:uid="{00000000-0005-0000-0000-000009000000}"/>
    <cellStyle name="Normal 4" xfId="11" xr:uid="{00000000-0005-0000-0000-00000A000000}"/>
    <cellStyle name="Normal_rab_mataram 2" xfId="12" xr:uid="{00000000-0005-0000-0000-00000B000000}"/>
    <cellStyle name="Note 6" xfId="13" xr:uid="{00000000-0005-0000-0000-00000C000000}"/>
    <cellStyle name="Note 6 2" xfId="14" xr:uid="{00000000-0005-0000-0000-00000D000000}"/>
    <cellStyle name="Percent" xfId="3" builtinId="5"/>
  </cellStyles>
  <dxfs count="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</font>
      <fill>
        <patternFill patternType="solid">
          <fgColor indexed="64"/>
          <bgColor theme="0" tint="-0.14993743705557422"/>
        </patternFill>
      </fill>
    </dxf>
    <dxf>
      <font>
        <b/>
        <i val="0"/>
        <strike val="0"/>
        <condense val="0"/>
        <extend val="0"/>
        <outline val="0"/>
        <shadow val="0"/>
        <color theme="0"/>
      </font>
      <fill>
        <patternFill patternType="solid">
          <fgColor indexed="64"/>
          <bgColor rgb="FFFF0000"/>
        </patternFill>
      </fill>
    </dxf>
    <dxf>
      <font>
        <b/>
        <i val="0"/>
        <strike val="0"/>
        <condense val="0"/>
        <extend val="0"/>
        <outline val="0"/>
        <shadow val="0"/>
      </font>
      <fill>
        <patternFill patternType="solid">
          <fgColor indexed="64"/>
          <bgColor theme="4" tint="0.39991454817346722"/>
        </patternFill>
      </fill>
    </dxf>
    <dxf>
      <font>
        <b/>
        <i val="0"/>
        <strike val="0"/>
        <condense val="0"/>
        <extend val="0"/>
        <outline val="0"/>
        <shadow val="0"/>
      </font>
      <fill>
        <patternFill patternType="solid">
          <fgColor indexed="64"/>
          <bgColor rgb="FFFFC000"/>
        </patternFill>
      </fill>
    </dxf>
    <dxf>
      <font>
        <b/>
        <i val="0"/>
        <strike val="0"/>
        <condense val="0"/>
        <extend val="0"/>
        <outline val="0"/>
        <shadow val="0"/>
      </font>
      <fill>
        <patternFill patternType="solid">
          <fgColor indexed="64"/>
          <bgColor rgb="FF92D050"/>
        </patternFill>
      </fill>
    </dxf>
    <dxf>
      <font>
        <b/>
        <i val="0"/>
        <strike val="0"/>
        <condense val="0"/>
        <extend val="0"/>
        <outline val="0"/>
        <shadow val="0"/>
      </font>
      <fill>
        <patternFill patternType="solid">
          <fgColor indexed="64"/>
          <bgColor rgb="FF92D050"/>
        </patternFill>
      </fill>
    </dxf>
    <dxf>
      <font>
        <b/>
        <i val="0"/>
        <strike val="0"/>
        <condense val="0"/>
        <extend val="0"/>
        <outline val="0"/>
        <shadow val="0"/>
      </font>
      <fill>
        <patternFill patternType="solid">
          <fgColor indexed="64"/>
          <bgColor rgb="FFFFC000"/>
        </patternFill>
      </fill>
    </dxf>
    <dxf>
      <font>
        <b/>
        <i val="0"/>
        <strike val="0"/>
        <condense val="0"/>
        <extend val="0"/>
        <outline val="0"/>
        <shadow val="0"/>
      </font>
      <fill>
        <patternFill patternType="solid">
          <fgColor indexed="64"/>
          <bgColor rgb="FF00B0F0"/>
        </patternFill>
      </fill>
    </dxf>
    <dxf>
      <font>
        <b/>
        <i val="0"/>
        <strike val="0"/>
        <condense val="0"/>
        <extend val="0"/>
        <outline val="0"/>
        <shadow val="0"/>
      </font>
      <fill>
        <patternFill patternType="solid">
          <fgColor indexed="64"/>
          <bgColor rgb="FF92D050"/>
        </patternFill>
      </fill>
    </dxf>
    <dxf>
      <font>
        <b/>
        <i val="0"/>
        <strike val="0"/>
        <condense val="0"/>
        <extend val="0"/>
        <outline val="0"/>
        <shadow val="0"/>
      </font>
      <fill>
        <patternFill patternType="solid">
          <fgColor indexed="64"/>
          <bgColor rgb="FFFFC000"/>
        </patternFill>
      </fill>
    </dxf>
    <dxf>
      <font>
        <b/>
        <i val="0"/>
        <strike val="0"/>
        <condense val="0"/>
        <extend val="0"/>
        <outline val="0"/>
        <shadow val="0"/>
      </font>
      <fill>
        <patternFill patternType="solid">
          <fgColor indexed="64"/>
          <bgColor rgb="FF00B0F0"/>
        </patternFill>
      </fill>
    </dxf>
    <dxf>
      <font>
        <b/>
        <i val="0"/>
        <strike val="0"/>
        <condense val="0"/>
        <extend val="0"/>
        <outline val="0"/>
        <shadow val="0"/>
        <color rgb="FFFF0000"/>
      </font>
    </dxf>
    <dxf>
      <font>
        <b/>
        <i val="0"/>
        <strike val="0"/>
        <condense val="0"/>
        <extend val="0"/>
        <outline val="0"/>
        <shadow val="0"/>
        <color theme="9"/>
      </font>
    </dxf>
    <dxf>
      <fill>
        <patternFill patternType="solid">
          <fgColor rgb="FFEFEFEF"/>
          <bgColor rgb="FFEFEFEF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EFEFEF"/>
          <bgColor rgb="FFEFEFEF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EFEFEF"/>
          <bgColor rgb="FFEFEFEF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EFEFEF"/>
          <bgColor rgb="FFEFEFEF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EFEFEF"/>
          <bgColor rgb="FFEFEFEF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EFEFEF"/>
          <bgColor rgb="FFEFEFEF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EFEFEF"/>
          <bgColor rgb="FFEFEFEF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EFEFEF"/>
          <bgColor rgb="FFEFEFEF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EFEFEF"/>
          <bgColor rgb="FFEFEFEF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EFEFEF"/>
          <bgColor rgb="FFEFEFEF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EFEFEF"/>
          <bgColor rgb="FFEFEFEF"/>
        </patternFill>
      </fill>
    </dxf>
    <dxf>
      <fill>
        <patternFill patternType="solid">
          <fgColor rgb="FFD9D9D9"/>
          <bgColor rgb="FFD9D9D9"/>
        </patternFill>
      </fill>
    </dxf>
  </dxfs>
  <tableStyles count="11" defaultTableStyle="TableStyleMedium2" defaultPivotStyle="PivotStyleLight16">
    <tableStyle name="Rekap-style" pivot="0" count="2" xr9:uid="{00000000-0011-0000-FFFF-FFFF00000000}">
      <tableStyleElement type="firstRowStripe" dxfId="35"/>
      <tableStyleElement type="secondRowStripe" dxfId="34"/>
    </tableStyle>
    <tableStyle name="Rekap-style 10" pivot="0" count="2" xr9:uid="{00000000-0011-0000-FFFF-FFFF01000000}">
      <tableStyleElement type="firstRowStripe" dxfId="33"/>
      <tableStyleElement type="secondRowStripe" dxfId="32"/>
    </tableStyle>
    <tableStyle name="Rekap-style 11" pivot="0" count="2" xr9:uid="{00000000-0011-0000-FFFF-FFFF02000000}">
      <tableStyleElement type="firstRowStripe" dxfId="31"/>
      <tableStyleElement type="secondRowStripe" dxfId="30"/>
    </tableStyle>
    <tableStyle name="Rekap-style 2" pivot="0" count="2" xr9:uid="{00000000-0011-0000-FFFF-FFFF03000000}">
      <tableStyleElement type="firstRowStripe" dxfId="29"/>
      <tableStyleElement type="secondRowStripe" dxfId="28"/>
    </tableStyle>
    <tableStyle name="Rekap-style 3" pivot="0" count="2" xr9:uid="{00000000-0011-0000-FFFF-FFFF04000000}">
      <tableStyleElement type="firstRowStripe" dxfId="27"/>
      <tableStyleElement type="secondRowStripe" dxfId="26"/>
    </tableStyle>
    <tableStyle name="Rekap-style 4" pivot="0" count="2" xr9:uid="{00000000-0011-0000-FFFF-FFFF05000000}">
      <tableStyleElement type="firstRowStripe" dxfId="25"/>
      <tableStyleElement type="secondRowStripe" dxfId="24"/>
    </tableStyle>
    <tableStyle name="Rekap-style 5" pivot="0" count="2" xr9:uid="{00000000-0011-0000-FFFF-FFFF06000000}">
      <tableStyleElement type="firstRowStripe" dxfId="23"/>
      <tableStyleElement type="secondRowStripe" dxfId="22"/>
    </tableStyle>
    <tableStyle name="Rekap-style 6" pivot="0" count="2" xr9:uid="{00000000-0011-0000-FFFF-FFFF07000000}">
      <tableStyleElement type="firstRowStripe" dxfId="21"/>
      <tableStyleElement type="secondRowStripe" dxfId="20"/>
    </tableStyle>
    <tableStyle name="Rekap-style 7" pivot="0" count="2" xr9:uid="{00000000-0011-0000-FFFF-FFFF08000000}">
      <tableStyleElement type="firstRowStripe" dxfId="19"/>
      <tableStyleElement type="secondRowStripe" dxfId="18"/>
    </tableStyle>
    <tableStyle name="Rekap-style 8" pivot="0" count="2" xr9:uid="{00000000-0011-0000-FFFF-FFFF09000000}">
      <tableStyleElement type="firstRowStripe" dxfId="17"/>
      <tableStyleElement type="secondRowStripe" dxfId="16"/>
    </tableStyle>
    <tableStyle name="Rekap-style 9" pivot="0" count="2" xr9:uid="{00000000-0011-0000-FFFF-FFFF0A000000}">
      <tableStyleElement type="firstRowStripe" dxfId="15"/>
      <tableStyleElement type="secondRowStripe" dxfId="14"/>
    </tableStyle>
  </tableStyles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externalLink" Target="externalLinks/externalLink2.xml"/><Relationship Id="rId55" Type="http://schemas.openxmlformats.org/officeDocument/2006/relationships/externalLink" Target="externalLinks/externalLink7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externalLink" Target="externalLinks/externalLink5.xml"/><Relationship Id="rId58" Type="http://schemas.openxmlformats.org/officeDocument/2006/relationships/theme" Target="theme/theme1.xml"/><Relationship Id="rId5" Type="http://schemas.openxmlformats.org/officeDocument/2006/relationships/worksheet" Target="worksheets/sheet5.xml"/><Relationship Id="rId61" Type="http://schemas.openxmlformats.org/officeDocument/2006/relationships/calcChain" Target="calcChain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externalLink" Target="externalLinks/externalLink8.xml"/><Relationship Id="rId8" Type="http://schemas.openxmlformats.org/officeDocument/2006/relationships/worksheet" Target="worksheets/sheet8.xml"/><Relationship Id="rId51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styles" Target="style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externalLink" Target="externalLinks/externalLink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externalLink" Target="externalLinks/externalLink1.xml"/><Relationship Id="rId57" Type="http://schemas.openxmlformats.org/officeDocument/2006/relationships/externalLink" Target="externalLinks/externalLink9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externalLink" Target="externalLinks/externalLink4.xml"/><Relationship Id="rId6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104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105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106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107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108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11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11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11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11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12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128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129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130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131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132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140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141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142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143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144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152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153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154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155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156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164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165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166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167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168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176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177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178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179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180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188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189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190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191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192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200.xml.rels><?xml version="1.0" encoding="UTF-8" standalone="yes"?>
<Relationships xmlns="http://schemas.openxmlformats.org/package/2006/relationships"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201.xml.rels><?xml version="1.0" encoding="UTF-8" standalone="yes"?>
<Relationships xmlns="http://schemas.openxmlformats.org/package/2006/relationships"><Relationship Id="rId2" Type="http://schemas.microsoft.com/office/2011/relationships/chartColorStyle" Target="colors82.xml"/><Relationship Id="rId1" Type="http://schemas.microsoft.com/office/2011/relationships/chartStyle" Target="style82.xml"/></Relationships>
</file>

<file path=xl/charts/_rels/chart202.xml.rels><?xml version="1.0" encoding="UTF-8" standalone="yes"?>
<Relationships xmlns="http://schemas.openxmlformats.org/package/2006/relationships"><Relationship Id="rId2" Type="http://schemas.microsoft.com/office/2011/relationships/chartColorStyle" Target="colors83.xml"/><Relationship Id="rId1" Type="http://schemas.microsoft.com/office/2011/relationships/chartStyle" Target="style83.xml"/></Relationships>
</file>

<file path=xl/charts/_rels/chart203.xml.rels><?xml version="1.0" encoding="UTF-8" standalone="yes"?>
<Relationships xmlns="http://schemas.openxmlformats.org/package/2006/relationships"><Relationship Id="rId2" Type="http://schemas.microsoft.com/office/2011/relationships/chartColorStyle" Target="colors84.xml"/><Relationship Id="rId1" Type="http://schemas.microsoft.com/office/2011/relationships/chartStyle" Target="style84.xml"/></Relationships>
</file>

<file path=xl/charts/_rels/chart204.xml.rels><?xml version="1.0" encoding="UTF-8" standalone="yes"?>
<Relationships xmlns="http://schemas.openxmlformats.org/package/2006/relationships"><Relationship Id="rId2" Type="http://schemas.microsoft.com/office/2011/relationships/chartColorStyle" Target="colors85.xml"/><Relationship Id="rId1" Type="http://schemas.microsoft.com/office/2011/relationships/chartStyle" Target="style85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212.xml.rels><?xml version="1.0" encoding="UTF-8" standalone="yes"?>
<Relationships xmlns="http://schemas.openxmlformats.org/package/2006/relationships"><Relationship Id="rId2" Type="http://schemas.microsoft.com/office/2011/relationships/chartColorStyle" Target="colors86.xml"/><Relationship Id="rId1" Type="http://schemas.microsoft.com/office/2011/relationships/chartStyle" Target="style86.xml"/></Relationships>
</file>

<file path=xl/charts/_rels/chart213.xml.rels><?xml version="1.0" encoding="UTF-8" standalone="yes"?>
<Relationships xmlns="http://schemas.openxmlformats.org/package/2006/relationships"><Relationship Id="rId2" Type="http://schemas.microsoft.com/office/2011/relationships/chartColorStyle" Target="colors87.xml"/><Relationship Id="rId1" Type="http://schemas.microsoft.com/office/2011/relationships/chartStyle" Target="style87.xml"/></Relationships>
</file>

<file path=xl/charts/_rels/chart214.xml.rels><?xml version="1.0" encoding="UTF-8" standalone="yes"?>
<Relationships xmlns="http://schemas.openxmlformats.org/package/2006/relationships"><Relationship Id="rId2" Type="http://schemas.microsoft.com/office/2011/relationships/chartColorStyle" Target="colors88.xml"/><Relationship Id="rId1" Type="http://schemas.microsoft.com/office/2011/relationships/chartStyle" Target="style88.xml"/></Relationships>
</file>

<file path=xl/charts/_rels/chart215.xml.rels><?xml version="1.0" encoding="UTF-8" standalone="yes"?>
<Relationships xmlns="http://schemas.openxmlformats.org/package/2006/relationships"><Relationship Id="rId2" Type="http://schemas.microsoft.com/office/2011/relationships/chartColorStyle" Target="colors89.xml"/><Relationship Id="rId1" Type="http://schemas.microsoft.com/office/2011/relationships/chartStyle" Target="style89.xml"/></Relationships>
</file>

<file path=xl/charts/_rels/chart216.xml.rels><?xml version="1.0" encoding="UTF-8" standalone="yes"?>
<Relationships xmlns="http://schemas.openxmlformats.org/package/2006/relationships"><Relationship Id="rId2" Type="http://schemas.microsoft.com/office/2011/relationships/chartColorStyle" Target="colors90.xml"/><Relationship Id="rId1" Type="http://schemas.microsoft.com/office/2011/relationships/chartStyle" Target="style90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224.xml.rels><?xml version="1.0" encoding="UTF-8" standalone="yes"?>
<Relationships xmlns="http://schemas.openxmlformats.org/package/2006/relationships"><Relationship Id="rId2" Type="http://schemas.microsoft.com/office/2011/relationships/chartColorStyle" Target="colors91.xml"/><Relationship Id="rId1" Type="http://schemas.microsoft.com/office/2011/relationships/chartStyle" Target="style91.xml"/></Relationships>
</file>

<file path=xl/charts/_rels/chart225.xml.rels><?xml version="1.0" encoding="UTF-8" standalone="yes"?>
<Relationships xmlns="http://schemas.openxmlformats.org/package/2006/relationships"><Relationship Id="rId2" Type="http://schemas.microsoft.com/office/2011/relationships/chartColorStyle" Target="colors92.xml"/><Relationship Id="rId1" Type="http://schemas.microsoft.com/office/2011/relationships/chartStyle" Target="style92.xml"/></Relationships>
</file>

<file path=xl/charts/_rels/chart226.xml.rels><?xml version="1.0" encoding="UTF-8" standalone="yes"?>
<Relationships xmlns="http://schemas.openxmlformats.org/package/2006/relationships"><Relationship Id="rId2" Type="http://schemas.microsoft.com/office/2011/relationships/chartColorStyle" Target="colors93.xml"/><Relationship Id="rId1" Type="http://schemas.microsoft.com/office/2011/relationships/chartStyle" Target="style93.xml"/></Relationships>
</file>

<file path=xl/charts/_rels/chart227.xml.rels><?xml version="1.0" encoding="UTF-8" standalone="yes"?>
<Relationships xmlns="http://schemas.openxmlformats.org/package/2006/relationships"><Relationship Id="rId2" Type="http://schemas.microsoft.com/office/2011/relationships/chartColorStyle" Target="colors94.xml"/><Relationship Id="rId1" Type="http://schemas.microsoft.com/office/2011/relationships/chartStyle" Target="style94.xml"/></Relationships>
</file>

<file path=xl/charts/_rels/chart228.xml.rels><?xml version="1.0" encoding="UTF-8" standalone="yes"?>
<Relationships xmlns="http://schemas.openxmlformats.org/package/2006/relationships"><Relationship Id="rId2" Type="http://schemas.microsoft.com/office/2011/relationships/chartColorStyle" Target="colors95.xml"/><Relationship Id="rId1" Type="http://schemas.microsoft.com/office/2011/relationships/chartStyle" Target="style95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236.xml.rels><?xml version="1.0" encoding="UTF-8" standalone="yes"?>
<Relationships xmlns="http://schemas.openxmlformats.org/package/2006/relationships"><Relationship Id="rId2" Type="http://schemas.microsoft.com/office/2011/relationships/chartColorStyle" Target="colors96.xml"/><Relationship Id="rId1" Type="http://schemas.microsoft.com/office/2011/relationships/chartStyle" Target="style96.xml"/></Relationships>
</file>

<file path=xl/charts/_rels/chart237.xml.rels><?xml version="1.0" encoding="UTF-8" standalone="yes"?>
<Relationships xmlns="http://schemas.openxmlformats.org/package/2006/relationships"><Relationship Id="rId2" Type="http://schemas.microsoft.com/office/2011/relationships/chartColorStyle" Target="colors97.xml"/><Relationship Id="rId1" Type="http://schemas.microsoft.com/office/2011/relationships/chartStyle" Target="style97.xml"/></Relationships>
</file>

<file path=xl/charts/_rels/chart238.xml.rels><?xml version="1.0" encoding="UTF-8" standalone="yes"?>
<Relationships xmlns="http://schemas.openxmlformats.org/package/2006/relationships"><Relationship Id="rId2" Type="http://schemas.microsoft.com/office/2011/relationships/chartColorStyle" Target="colors98.xml"/><Relationship Id="rId1" Type="http://schemas.microsoft.com/office/2011/relationships/chartStyle" Target="style98.xml"/></Relationships>
</file>

<file path=xl/charts/_rels/chart239.xml.rels><?xml version="1.0" encoding="UTF-8" standalone="yes"?>
<Relationships xmlns="http://schemas.openxmlformats.org/package/2006/relationships"><Relationship Id="rId2" Type="http://schemas.microsoft.com/office/2011/relationships/chartColorStyle" Target="colors99.xml"/><Relationship Id="rId1" Type="http://schemas.microsoft.com/office/2011/relationships/chartStyle" Target="style99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40.xml.rels><?xml version="1.0" encoding="UTF-8" standalone="yes"?>
<Relationships xmlns="http://schemas.openxmlformats.org/package/2006/relationships"><Relationship Id="rId2" Type="http://schemas.microsoft.com/office/2011/relationships/chartColorStyle" Target="colors100.xml"/><Relationship Id="rId1" Type="http://schemas.microsoft.com/office/2011/relationships/chartStyle" Target="style100.xml"/></Relationships>
</file>

<file path=xl/charts/_rels/chart248.xml.rels><?xml version="1.0" encoding="UTF-8" standalone="yes"?>
<Relationships xmlns="http://schemas.openxmlformats.org/package/2006/relationships"><Relationship Id="rId2" Type="http://schemas.microsoft.com/office/2011/relationships/chartColorStyle" Target="colors101.xml"/><Relationship Id="rId1" Type="http://schemas.microsoft.com/office/2011/relationships/chartStyle" Target="style101.xml"/></Relationships>
</file>

<file path=xl/charts/_rels/chart249.xml.rels><?xml version="1.0" encoding="UTF-8" standalone="yes"?>
<Relationships xmlns="http://schemas.openxmlformats.org/package/2006/relationships"><Relationship Id="rId2" Type="http://schemas.microsoft.com/office/2011/relationships/chartColorStyle" Target="colors102.xml"/><Relationship Id="rId1" Type="http://schemas.microsoft.com/office/2011/relationships/chartStyle" Target="style102.xml"/></Relationships>
</file>

<file path=xl/charts/_rels/chart250.xml.rels><?xml version="1.0" encoding="UTF-8" standalone="yes"?>
<Relationships xmlns="http://schemas.openxmlformats.org/package/2006/relationships"><Relationship Id="rId2" Type="http://schemas.microsoft.com/office/2011/relationships/chartColorStyle" Target="colors103.xml"/><Relationship Id="rId1" Type="http://schemas.microsoft.com/office/2011/relationships/chartStyle" Target="style103.xml"/></Relationships>
</file>

<file path=xl/charts/_rels/chart251.xml.rels><?xml version="1.0" encoding="UTF-8" standalone="yes"?>
<Relationships xmlns="http://schemas.openxmlformats.org/package/2006/relationships"><Relationship Id="rId2" Type="http://schemas.microsoft.com/office/2011/relationships/chartColorStyle" Target="colors104.xml"/><Relationship Id="rId1" Type="http://schemas.microsoft.com/office/2011/relationships/chartStyle" Target="style104.xml"/></Relationships>
</file>

<file path=xl/charts/_rels/chart252.xml.rels><?xml version="1.0" encoding="UTF-8" standalone="yes"?>
<Relationships xmlns="http://schemas.openxmlformats.org/package/2006/relationships"><Relationship Id="rId2" Type="http://schemas.microsoft.com/office/2011/relationships/chartColorStyle" Target="colors105.xml"/><Relationship Id="rId1" Type="http://schemas.microsoft.com/office/2011/relationships/chartStyle" Target="style105.xml"/></Relationships>
</file>

<file path=xl/charts/_rels/chart260.xml.rels><?xml version="1.0" encoding="UTF-8" standalone="yes"?>
<Relationships xmlns="http://schemas.openxmlformats.org/package/2006/relationships"><Relationship Id="rId2" Type="http://schemas.microsoft.com/office/2011/relationships/chartColorStyle" Target="colors106.xml"/><Relationship Id="rId1" Type="http://schemas.microsoft.com/office/2011/relationships/chartStyle" Target="style106.xml"/></Relationships>
</file>

<file path=xl/charts/_rels/chart261.xml.rels><?xml version="1.0" encoding="UTF-8" standalone="yes"?>
<Relationships xmlns="http://schemas.openxmlformats.org/package/2006/relationships"><Relationship Id="rId2" Type="http://schemas.microsoft.com/office/2011/relationships/chartColorStyle" Target="colors107.xml"/><Relationship Id="rId1" Type="http://schemas.microsoft.com/office/2011/relationships/chartStyle" Target="style107.xml"/></Relationships>
</file>

<file path=xl/charts/_rels/chart262.xml.rels><?xml version="1.0" encoding="UTF-8" standalone="yes"?>
<Relationships xmlns="http://schemas.openxmlformats.org/package/2006/relationships"><Relationship Id="rId2" Type="http://schemas.microsoft.com/office/2011/relationships/chartColorStyle" Target="colors108.xml"/><Relationship Id="rId1" Type="http://schemas.microsoft.com/office/2011/relationships/chartStyle" Target="style108.xml"/></Relationships>
</file>

<file path=xl/charts/_rels/chart263.xml.rels><?xml version="1.0" encoding="UTF-8" standalone="yes"?>
<Relationships xmlns="http://schemas.openxmlformats.org/package/2006/relationships"><Relationship Id="rId2" Type="http://schemas.microsoft.com/office/2011/relationships/chartColorStyle" Target="colors109.xml"/><Relationship Id="rId1" Type="http://schemas.microsoft.com/office/2011/relationships/chartStyle" Target="style109.xml"/></Relationships>
</file>

<file path=xl/charts/_rels/chart264.xml.rels><?xml version="1.0" encoding="UTF-8" standalone="yes"?>
<Relationships xmlns="http://schemas.openxmlformats.org/package/2006/relationships"><Relationship Id="rId2" Type="http://schemas.microsoft.com/office/2011/relationships/chartColorStyle" Target="colors110.xml"/><Relationship Id="rId1" Type="http://schemas.microsoft.com/office/2011/relationships/chartStyle" Target="style110.xml"/></Relationships>
</file>

<file path=xl/charts/_rels/chart272.xml.rels><?xml version="1.0" encoding="UTF-8" standalone="yes"?>
<Relationships xmlns="http://schemas.openxmlformats.org/package/2006/relationships"><Relationship Id="rId2" Type="http://schemas.microsoft.com/office/2011/relationships/chartColorStyle" Target="colors111.xml"/><Relationship Id="rId1" Type="http://schemas.microsoft.com/office/2011/relationships/chartStyle" Target="style111.xml"/></Relationships>
</file>

<file path=xl/charts/_rels/chart273.xml.rels><?xml version="1.0" encoding="UTF-8" standalone="yes"?>
<Relationships xmlns="http://schemas.openxmlformats.org/package/2006/relationships"><Relationship Id="rId2" Type="http://schemas.microsoft.com/office/2011/relationships/chartColorStyle" Target="colors112.xml"/><Relationship Id="rId1" Type="http://schemas.microsoft.com/office/2011/relationships/chartStyle" Target="style112.xml"/></Relationships>
</file>

<file path=xl/charts/_rels/chart274.xml.rels><?xml version="1.0" encoding="UTF-8" standalone="yes"?>
<Relationships xmlns="http://schemas.openxmlformats.org/package/2006/relationships"><Relationship Id="rId2" Type="http://schemas.microsoft.com/office/2011/relationships/chartColorStyle" Target="colors113.xml"/><Relationship Id="rId1" Type="http://schemas.microsoft.com/office/2011/relationships/chartStyle" Target="style113.xml"/></Relationships>
</file>

<file path=xl/charts/_rels/chart275.xml.rels><?xml version="1.0" encoding="UTF-8" standalone="yes"?>
<Relationships xmlns="http://schemas.openxmlformats.org/package/2006/relationships"><Relationship Id="rId2" Type="http://schemas.microsoft.com/office/2011/relationships/chartColorStyle" Target="colors114.xml"/><Relationship Id="rId1" Type="http://schemas.microsoft.com/office/2011/relationships/chartStyle" Target="style114.xml"/></Relationships>
</file>

<file path=xl/charts/_rels/chart276.xml.rels><?xml version="1.0" encoding="UTF-8" standalone="yes"?>
<Relationships xmlns="http://schemas.openxmlformats.org/package/2006/relationships"><Relationship Id="rId2" Type="http://schemas.microsoft.com/office/2011/relationships/chartColorStyle" Target="colors115.xml"/><Relationship Id="rId1" Type="http://schemas.microsoft.com/office/2011/relationships/chartStyle" Target="style115.xml"/></Relationships>
</file>

<file path=xl/charts/_rels/chart284.xml.rels><?xml version="1.0" encoding="UTF-8" standalone="yes"?>
<Relationships xmlns="http://schemas.openxmlformats.org/package/2006/relationships"><Relationship Id="rId2" Type="http://schemas.microsoft.com/office/2011/relationships/chartColorStyle" Target="colors116.xml"/><Relationship Id="rId1" Type="http://schemas.microsoft.com/office/2011/relationships/chartStyle" Target="style116.xml"/></Relationships>
</file>

<file path=xl/charts/_rels/chart285.xml.rels><?xml version="1.0" encoding="UTF-8" standalone="yes"?>
<Relationships xmlns="http://schemas.openxmlformats.org/package/2006/relationships"><Relationship Id="rId2" Type="http://schemas.microsoft.com/office/2011/relationships/chartColorStyle" Target="colors117.xml"/><Relationship Id="rId1" Type="http://schemas.microsoft.com/office/2011/relationships/chartStyle" Target="style117.xml"/></Relationships>
</file>

<file path=xl/charts/_rels/chart286.xml.rels><?xml version="1.0" encoding="UTF-8" standalone="yes"?>
<Relationships xmlns="http://schemas.openxmlformats.org/package/2006/relationships"><Relationship Id="rId2" Type="http://schemas.microsoft.com/office/2011/relationships/chartColorStyle" Target="colors118.xml"/><Relationship Id="rId1" Type="http://schemas.microsoft.com/office/2011/relationships/chartStyle" Target="style118.xml"/></Relationships>
</file>

<file path=xl/charts/_rels/chart287.xml.rels><?xml version="1.0" encoding="UTF-8" standalone="yes"?>
<Relationships xmlns="http://schemas.openxmlformats.org/package/2006/relationships"><Relationship Id="rId2" Type="http://schemas.microsoft.com/office/2011/relationships/chartColorStyle" Target="colors119.xml"/><Relationship Id="rId1" Type="http://schemas.microsoft.com/office/2011/relationships/chartStyle" Target="style119.xml"/></Relationships>
</file>

<file path=xl/charts/_rels/chart288.xml.rels><?xml version="1.0" encoding="UTF-8" standalone="yes"?>
<Relationships xmlns="http://schemas.openxmlformats.org/package/2006/relationships"><Relationship Id="rId2" Type="http://schemas.microsoft.com/office/2011/relationships/chartColorStyle" Target="colors120.xml"/><Relationship Id="rId1" Type="http://schemas.microsoft.com/office/2011/relationships/chartStyle" Target="style120.xml"/></Relationships>
</file>

<file path=xl/charts/_rels/chart296.xml.rels><?xml version="1.0" encoding="UTF-8" standalone="yes"?>
<Relationships xmlns="http://schemas.openxmlformats.org/package/2006/relationships"><Relationship Id="rId2" Type="http://schemas.microsoft.com/office/2011/relationships/chartColorStyle" Target="colors121.xml"/><Relationship Id="rId1" Type="http://schemas.microsoft.com/office/2011/relationships/chartStyle" Target="style121.xml"/></Relationships>
</file>

<file path=xl/charts/_rels/chart297.xml.rels><?xml version="1.0" encoding="UTF-8" standalone="yes"?>
<Relationships xmlns="http://schemas.openxmlformats.org/package/2006/relationships"><Relationship Id="rId2" Type="http://schemas.microsoft.com/office/2011/relationships/chartColorStyle" Target="colors122.xml"/><Relationship Id="rId1" Type="http://schemas.microsoft.com/office/2011/relationships/chartStyle" Target="style122.xml"/></Relationships>
</file>

<file path=xl/charts/_rels/chart298.xml.rels><?xml version="1.0" encoding="UTF-8" standalone="yes"?>
<Relationships xmlns="http://schemas.openxmlformats.org/package/2006/relationships"><Relationship Id="rId2" Type="http://schemas.microsoft.com/office/2011/relationships/chartColorStyle" Target="colors123.xml"/><Relationship Id="rId1" Type="http://schemas.microsoft.com/office/2011/relationships/chartStyle" Target="style123.xml"/></Relationships>
</file>

<file path=xl/charts/_rels/chart299.xml.rels><?xml version="1.0" encoding="UTF-8" standalone="yes"?>
<Relationships xmlns="http://schemas.openxmlformats.org/package/2006/relationships"><Relationship Id="rId2" Type="http://schemas.microsoft.com/office/2011/relationships/chartColorStyle" Target="colors124.xml"/><Relationship Id="rId1" Type="http://schemas.microsoft.com/office/2011/relationships/chartStyle" Target="style124.xml"/></Relationships>
</file>

<file path=xl/charts/_rels/chart300.xml.rels><?xml version="1.0" encoding="UTF-8" standalone="yes"?>
<Relationships xmlns="http://schemas.openxmlformats.org/package/2006/relationships"><Relationship Id="rId2" Type="http://schemas.microsoft.com/office/2011/relationships/chartColorStyle" Target="colors125.xml"/><Relationship Id="rId1" Type="http://schemas.microsoft.com/office/2011/relationships/chartStyle" Target="style125.xml"/></Relationships>
</file>

<file path=xl/charts/_rels/chart312.xml.rels><?xml version="1.0" encoding="UTF-8" standalone="yes"?>
<Relationships xmlns="http://schemas.openxmlformats.org/package/2006/relationships"><Relationship Id="rId2" Type="http://schemas.microsoft.com/office/2011/relationships/chartColorStyle" Target="colors126.xml"/><Relationship Id="rId1" Type="http://schemas.microsoft.com/office/2011/relationships/chartStyle" Target="style126.xml"/></Relationships>
</file>

<file path=xl/charts/_rels/chart313.xml.rels><?xml version="1.0" encoding="UTF-8" standalone="yes"?>
<Relationships xmlns="http://schemas.openxmlformats.org/package/2006/relationships"><Relationship Id="rId2" Type="http://schemas.microsoft.com/office/2011/relationships/chartColorStyle" Target="colors127.xml"/><Relationship Id="rId1" Type="http://schemas.microsoft.com/office/2011/relationships/chartStyle" Target="style127.xml"/></Relationships>
</file>

<file path=xl/charts/_rels/chart314.xml.rels><?xml version="1.0" encoding="UTF-8" standalone="yes"?>
<Relationships xmlns="http://schemas.openxmlformats.org/package/2006/relationships"><Relationship Id="rId2" Type="http://schemas.microsoft.com/office/2011/relationships/chartColorStyle" Target="colors128.xml"/><Relationship Id="rId1" Type="http://schemas.microsoft.com/office/2011/relationships/chartStyle" Target="style128.xml"/></Relationships>
</file>

<file path=xl/charts/_rels/chart315.xml.rels><?xml version="1.0" encoding="UTF-8" standalone="yes"?>
<Relationships xmlns="http://schemas.openxmlformats.org/package/2006/relationships"><Relationship Id="rId2" Type="http://schemas.microsoft.com/office/2011/relationships/chartColorStyle" Target="colors129.xml"/><Relationship Id="rId1" Type="http://schemas.microsoft.com/office/2011/relationships/chartStyle" Target="style129.xml"/></Relationships>
</file>

<file path=xl/charts/_rels/chart316.xml.rels><?xml version="1.0" encoding="UTF-8" standalone="yes"?>
<Relationships xmlns="http://schemas.openxmlformats.org/package/2006/relationships"><Relationship Id="rId2" Type="http://schemas.microsoft.com/office/2011/relationships/chartColorStyle" Target="colors130.xml"/><Relationship Id="rId1" Type="http://schemas.microsoft.com/office/2011/relationships/chartStyle" Target="style130.xml"/></Relationships>
</file>

<file path=xl/charts/_rels/chart317.xml.rels><?xml version="1.0" encoding="UTF-8" standalone="yes"?>
<Relationships xmlns="http://schemas.openxmlformats.org/package/2006/relationships"><Relationship Id="rId2" Type="http://schemas.microsoft.com/office/2011/relationships/chartColorStyle" Target="colors131.xml"/><Relationship Id="rId1" Type="http://schemas.microsoft.com/office/2011/relationships/chartStyle" Target="style131.xml"/></Relationships>
</file>

<file path=xl/charts/_rels/chart318.xml.rels><?xml version="1.0" encoding="UTF-8" standalone="yes"?>
<Relationships xmlns="http://schemas.openxmlformats.org/package/2006/relationships"><Relationship Id="rId2" Type="http://schemas.microsoft.com/office/2011/relationships/chartColorStyle" Target="colors132.xml"/><Relationship Id="rId1" Type="http://schemas.microsoft.com/office/2011/relationships/chartStyle" Target="style132.xml"/></Relationships>
</file>

<file path=xl/charts/_rels/chart319.xml.rels><?xml version="1.0" encoding="UTF-8" standalone="yes"?>
<Relationships xmlns="http://schemas.openxmlformats.org/package/2006/relationships"><Relationship Id="rId2" Type="http://schemas.microsoft.com/office/2011/relationships/chartColorStyle" Target="colors133.xml"/><Relationship Id="rId1" Type="http://schemas.microsoft.com/office/2011/relationships/chartStyle" Target="style133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81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82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83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84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92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93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94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95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96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0" i="0" u="none" strike="noStrike" baseline="0">
                <a:solidFill>
                  <a:srgbClr val="333333"/>
                </a:solidFill>
                <a:latin typeface="Calibri Light"/>
                <a:ea typeface="Calibri Light"/>
                <a:cs typeface="Calibri Light"/>
              </a:defRPr>
            </a:pPr>
            <a:r>
              <a:rPr lang="en-ID"/>
              <a:t>PENJUALAN ULP (GWH)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23E8-46E4-9617-8D344B2154EB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 w="28575">
                <a:solidFill>
                  <a:srgbClr val="FF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3E8-46E4-9617-8D344B2154EB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23E8-46E4-9617-8D344B2154EB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3E8-46E4-9617-8D344B2154EB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23E8-46E4-9617-8D344B2154EB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3E8-46E4-9617-8D344B2154EB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23E8-46E4-9617-8D344B2154EB}"/>
              </c:ext>
            </c:extLst>
          </c:dPt>
          <c:dPt>
            <c:idx val="1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3E8-46E4-9617-8D344B2154E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Penjualan!$Q$30:$AA$31</c:f>
              <c:multiLvlStrCache>
                <c:ptCount val="11"/>
                <c:lvl>
                  <c:pt idx="0">
                    <c:v>Target</c:v>
                  </c:pt>
                  <c:pt idx="1">
                    <c:v>Real</c:v>
                  </c:pt>
                  <c:pt idx="3">
                    <c:v>Target</c:v>
                  </c:pt>
                  <c:pt idx="4">
                    <c:v>Real</c:v>
                  </c:pt>
                  <c:pt idx="6">
                    <c:v>Target</c:v>
                  </c:pt>
                  <c:pt idx="7">
                    <c:v>Real</c:v>
                  </c:pt>
                  <c:pt idx="9">
                    <c:v>Target</c:v>
                  </c:pt>
                  <c:pt idx="10">
                    <c:v>Real</c:v>
                  </c:pt>
                </c:lvl>
                <c:lvl>
                  <c:pt idx="0">
                    <c:v> DEMAK </c:v>
                  </c:pt>
                  <c:pt idx="3">
                    <c:v>TEGOWANU</c:v>
                  </c:pt>
                  <c:pt idx="6">
                    <c:v>PURWODADI</c:v>
                  </c:pt>
                  <c:pt idx="9">
                    <c:v>WIROSARI</c:v>
                  </c:pt>
                </c:lvl>
              </c:multiLvlStrCache>
            </c:multiLvlStrRef>
          </c:cat>
          <c:val>
            <c:numRef>
              <c:f>Penjualan!$Q$32:$AA$32</c:f>
              <c:numCache>
                <c:formatCode>_(* #,##0.00_);_(* \(#,##0.00\);_(* "-"??_);_(@_)</c:formatCode>
                <c:ptCount val="11"/>
                <c:pt idx="0">
                  <c:v>659.84773399999995</c:v>
                </c:pt>
                <c:pt idx="1">
                  <c:v>658.39942540499999</c:v>
                </c:pt>
                <c:pt idx="3">
                  <c:v>460.24784199999999</c:v>
                </c:pt>
                <c:pt idx="4">
                  <c:v>512.37895867500004</c:v>
                </c:pt>
                <c:pt idx="6">
                  <c:v>315.64029399999998</c:v>
                </c:pt>
                <c:pt idx="7">
                  <c:v>340.67822729700003</c:v>
                </c:pt>
                <c:pt idx="9">
                  <c:v>181.686452</c:v>
                </c:pt>
                <c:pt idx="10">
                  <c:v>198.84838060800001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3E8-46E4-9617-8D344B2154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965011983"/>
        <c:axId val="1"/>
      </c:barChart>
      <c:catAx>
        <c:axId val="965011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65011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 b="1"/>
              <a:t>ULP TEGOWANU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Penjualan!$B$4:$M$4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Penjualan!$B$60:$M$60</c:f>
              <c:numCache>
                <c:formatCode>_(* #,##0.00_);_(* \(#,##0.00\);_(* "-"??_);_(@_)</c:formatCode>
                <c:ptCount val="12"/>
                <c:pt idx="0">
                  <c:v>44.649628999999997</c:v>
                </c:pt>
                <c:pt idx="1">
                  <c:v>85.676553999999996</c:v>
                </c:pt>
                <c:pt idx="2">
                  <c:v>131.83686499999999</c:v>
                </c:pt>
                <c:pt idx="3">
                  <c:v>174.21965700000001</c:v>
                </c:pt>
                <c:pt idx="4">
                  <c:v>221.59260900000001</c:v>
                </c:pt>
                <c:pt idx="5">
                  <c:v>268.16143699999998</c:v>
                </c:pt>
                <c:pt idx="6">
                  <c:v>315.18017400000002</c:v>
                </c:pt>
                <c:pt idx="7">
                  <c:v>362.669375</c:v>
                </c:pt>
                <c:pt idx="8">
                  <c:v>409.64873899999998</c:v>
                </c:pt>
                <c:pt idx="9">
                  <c:v>460.24784199999999</c:v>
                </c:pt>
                <c:pt idx="10">
                  <c:v>510.12879099999998</c:v>
                </c:pt>
                <c:pt idx="11">
                  <c:v>559.91750200000001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46-43FD-BB83-A45B637C9079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Penjualan!$B$4:$M$4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Penjualan!$B$61:$M$61</c:f>
              <c:numCache>
                <c:formatCode>_(* #,##0.00_);_(* \(#,##0.00\);_(* "-"??_);_(@_)</c:formatCode>
                <c:ptCount val="12"/>
                <c:pt idx="0">
                  <c:v>45.566823274999997</c:v>
                </c:pt>
                <c:pt idx="1">
                  <c:v>90.278217531999999</c:v>
                </c:pt>
                <c:pt idx="2">
                  <c:v>140.348274188</c:v>
                </c:pt>
                <c:pt idx="3">
                  <c:v>180.42267175500001</c:v>
                </c:pt>
                <c:pt idx="4">
                  <c:v>238.12945498799999</c:v>
                </c:pt>
                <c:pt idx="5">
                  <c:v>292.25324420999999</c:v>
                </c:pt>
                <c:pt idx="6">
                  <c:v>347.12490030100008</c:v>
                </c:pt>
                <c:pt idx="7">
                  <c:v>402.54967755300004</c:v>
                </c:pt>
                <c:pt idx="8">
                  <c:v>454.78986669400001</c:v>
                </c:pt>
                <c:pt idx="9">
                  <c:v>512.37895867500004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46-43FD-BB83-A45B637C907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B246-43FD-BB83-A45B637C9079}"/>
              </c:ext>
            </c:extLst>
          </c:dPt>
          <c:dLbls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Penjualan!$B$54:$M$54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Penjualan!$B$62:$M$62</c:f>
              <c:numCache>
                <c:formatCode>0.00%</c:formatCode>
                <c:ptCount val="12"/>
                <c:pt idx="0">
                  <c:v>1.0205420357468145</c:v>
                </c:pt>
                <c:pt idx="1">
                  <c:v>1.0537097177367802</c:v>
                </c:pt>
                <c:pt idx="2">
                  <c:v>1.0645601606803985</c:v>
                </c:pt>
                <c:pt idx="3">
                  <c:v>1.0356045630086392</c:v>
                </c:pt>
                <c:pt idx="4">
                  <c:v>1.0746272452976984</c:v>
                </c:pt>
                <c:pt idx="5">
                  <c:v>1.0898406850721045</c:v>
                </c:pt>
                <c:pt idx="6">
                  <c:v>1.1013538570513006</c:v>
                </c:pt>
                <c:pt idx="7">
                  <c:v>1.1099632483525801</c:v>
                </c:pt>
                <c:pt idx="8">
                  <c:v>1.1101947190273178</c:v>
                </c:pt>
                <c:pt idx="9">
                  <c:v>1.1132674874660249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246-43FD-BB83-A45B637C90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5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ax val="800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5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1.4"/>
          <c:min val="1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5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5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Demak Kota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'Feedback rating -'!$B$23:$M$23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'Feedback rating -'!$B$24:$M$24</c:f>
              <c:numCache>
                <c:formatCode>0.00</c:formatCode>
                <c:ptCount val="12"/>
                <c:pt idx="0">
                  <c:v>0.11</c:v>
                </c:pt>
                <c:pt idx="1">
                  <c:v>0.11</c:v>
                </c:pt>
                <c:pt idx="2">
                  <c:v>0.11</c:v>
                </c:pt>
                <c:pt idx="3">
                  <c:v>0.11</c:v>
                </c:pt>
                <c:pt idx="4">
                  <c:v>0.11</c:v>
                </c:pt>
                <c:pt idx="5">
                  <c:v>0.11</c:v>
                </c:pt>
                <c:pt idx="6">
                  <c:v>0.11</c:v>
                </c:pt>
                <c:pt idx="7">
                  <c:v>0.11</c:v>
                </c:pt>
                <c:pt idx="8">
                  <c:v>0.11</c:v>
                </c:pt>
                <c:pt idx="9">
                  <c:v>0.11</c:v>
                </c:pt>
                <c:pt idx="10">
                  <c:v>0.11</c:v>
                </c:pt>
                <c:pt idx="11">
                  <c:v>0.11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D2-4816-B687-1D7B0FA7D48C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'Feedback rating -'!$B$23:$M$23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'Feedback rating -'!$B$25:$M$25</c:f>
              <c:numCache>
                <c:formatCode>0.00</c:formatCode>
                <c:ptCount val="12"/>
                <c:pt idx="0">
                  <c:v>4.3782837127845899E-2</c:v>
                </c:pt>
                <c:pt idx="1">
                  <c:v>0.121832358674464</c:v>
                </c:pt>
                <c:pt idx="2">
                  <c:v>0.21958717610891501</c:v>
                </c:pt>
                <c:pt idx="3">
                  <c:v>0.26083298275136702</c:v>
                </c:pt>
                <c:pt idx="4">
                  <c:v>0.20241593209271999</c:v>
                </c:pt>
                <c:pt idx="5">
                  <c:v>0.18173291124399099</c:v>
                </c:pt>
                <c:pt idx="6">
                  <c:v>0.13526390284394868</c:v>
                </c:pt>
                <c:pt idx="7">
                  <c:v>0.15746431655407123</c:v>
                </c:pt>
                <c:pt idx="8">
                  <c:v>0.12862536824198167</c:v>
                </c:pt>
                <c:pt idx="9">
                  <c:v>9.8725952439339543E-2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D2-4816-B687-1D7B0FA7D4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79583"/>
        <c:axId val="1"/>
      </c:lineChart>
      <c:catAx>
        <c:axId val="1162179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795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Purwodadi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'Feedback rating -'!$B$33:$M$33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'Feedback rating -'!$B$34:$M$34</c:f>
              <c:numCache>
                <c:formatCode>0.00</c:formatCode>
                <c:ptCount val="12"/>
                <c:pt idx="0">
                  <c:v>0.11</c:v>
                </c:pt>
                <c:pt idx="1">
                  <c:v>0.11</c:v>
                </c:pt>
                <c:pt idx="2">
                  <c:v>0.11</c:v>
                </c:pt>
                <c:pt idx="3">
                  <c:v>0.11</c:v>
                </c:pt>
                <c:pt idx="4">
                  <c:v>0.11</c:v>
                </c:pt>
                <c:pt idx="5">
                  <c:v>0.11</c:v>
                </c:pt>
                <c:pt idx="6">
                  <c:v>0.11</c:v>
                </c:pt>
                <c:pt idx="7">
                  <c:v>0.11</c:v>
                </c:pt>
                <c:pt idx="8">
                  <c:v>0.11</c:v>
                </c:pt>
                <c:pt idx="9">
                  <c:v>0.11</c:v>
                </c:pt>
                <c:pt idx="10">
                  <c:v>0.11</c:v>
                </c:pt>
                <c:pt idx="11">
                  <c:v>0.11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18-44E6-9480-145D31009BA3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'Feedback rating -'!$B$33:$M$33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'Feedback rating -'!$B$35:$M$35</c:f>
              <c:numCache>
                <c:formatCode>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2.5766555011594999E-2</c:v>
                </c:pt>
                <c:pt idx="4">
                  <c:v>1.8847772821511601E-2</c:v>
                </c:pt>
                <c:pt idx="5">
                  <c:v>2.04112874419554E-2</c:v>
                </c:pt>
                <c:pt idx="6">
                  <c:v>2.2141773233540479E-2</c:v>
                </c:pt>
                <c:pt idx="7">
                  <c:v>2.5691530358825036E-2</c:v>
                </c:pt>
                <c:pt idx="8">
                  <c:v>3.6779579977196664E-2</c:v>
                </c:pt>
                <c:pt idx="9">
                  <c:v>4.3767785909923321E-2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18-44E6-9480-145D31009B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78383"/>
        <c:axId val="1"/>
      </c:lineChart>
      <c:catAx>
        <c:axId val="1162178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783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Wirosari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'Feedback rating -'!$B$38:$M$38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'Feedback rating -'!$B$39:$M$39</c:f>
              <c:numCache>
                <c:formatCode>0.00</c:formatCode>
                <c:ptCount val="12"/>
                <c:pt idx="0">
                  <c:v>0.11</c:v>
                </c:pt>
                <c:pt idx="1">
                  <c:v>0.11</c:v>
                </c:pt>
                <c:pt idx="2">
                  <c:v>0.11</c:v>
                </c:pt>
                <c:pt idx="3">
                  <c:v>0.11</c:v>
                </c:pt>
                <c:pt idx="4">
                  <c:v>0.11</c:v>
                </c:pt>
                <c:pt idx="5">
                  <c:v>0.11</c:v>
                </c:pt>
                <c:pt idx="6">
                  <c:v>0.11</c:v>
                </c:pt>
                <c:pt idx="7">
                  <c:v>0.11</c:v>
                </c:pt>
                <c:pt idx="8">
                  <c:v>0.11</c:v>
                </c:pt>
                <c:pt idx="9">
                  <c:v>0.11</c:v>
                </c:pt>
                <c:pt idx="10">
                  <c:v>0.11</c:v>
                </c:pt>
                <c:pt idx="11">
                  <c:v>0.11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6E-4A41-875C-6FF441D3B472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'Feedback rating -'!$B$38:$M$38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'Feedback rating -'!$B$40:$M$40</c:f>
              <c:numCache>
                <c:formatCode>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6E-4A41-875C-6FF441D3B4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79983"/>
        <c:axId val="1"/>
      </c:lineChart>
      <c:catAx>
        <c:axId val="1162179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799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UP3 Demak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'Feedback rating -'!$B$4:$M$4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'Feedback rating -'!$B$5:$M$5</c:f>
              <c:numCache>
                <c:formatCode>General</c:formatCode>
                <c:ptCount val="12"/>
                <c:pt idx="0">
                  <c:v>0.11</c:v>
                </c:pt>
                <c:pt idx="1">
                  <c:v>0.11</c:v>
                </c:pt>
                <c:pt idx="2">
                  <c:v>0.11</c:v>
                </c:pt>
                <c:pt idx="3">
                  <c:v>0.11</c:v>
                </c:pt>
                <c:pt idx="4">
                  <c:v>0.11</c:v>
                </c:pt>
                <c:pt idx="5">
                  <c:v>0.11</c:v>
                </c:pt>
                <c:pt idx="6" formatCode="0.00">
                  <c:v>0.11</c:v>
                </c:pt>
                <c:pt idx="7" formatCode="0.00">
                  <c:v>0.11</c:v>
                </c:pt>
                <c:pt idx="8" formatCode="0.00">
                  <c:v>0.11</c:v>
                </c:pt>
                <c:pt idx="9" formatCode="0.00">
                  <c:v>0.11</c:v>
                </c:pt>
                <c:pt idx="10" formatCode="0.00">
                  <c:v>0.11</c:v>
                </c:pt>
                <c:pt idx="11" formatCode="0.00">
                  <c:v>0.11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53-4032-9BF2-A7F1AC3DB1B3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'Feedback rating -'!$B$4:$M$4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'Feedback rating -'!$B$6:$M$6</c:f>
              <c:numCache>
                <c:formatCode>0.00</c:formatCode>
                <c:ptCount val="12"/>
                <c:pt idx="0">
                  <c:v>0.13888888888888901</c:v>
                </c:pt>
                <c:pt idx="1">
                  <c:v>0.104306362688124</c:v>
                </c:pt>
                <c:pt idx="2">
                  <c:v>0.120997766195086</c:v>
                </c:pt>
                <c:pt idx="3">
                  <c:v>0.12923804548079301</c:v>
                </c:pt>
                <c:pt idx="4">
                  <c:v>0.1</c:v>
                </c:pt>
                <c:pt idx="5" formatCode="_(* #,##0.00_);_(* \(#,##0.00\);_(* &quot;-&quot;??_);_(@_)">
                  <c:v>8.43955913164635E-2</c:v>
                </c:pt>
                <c:pt idx="6" formatCode="_(* #,##0.00_);_(* \(#,##0.00\);_(* &quot;-&quot;??_);_(@_)">
                  <c:v>7.5138003483972704E-2</c:v>
                </c:pt>
                <c:pt idx="7" formatCode="_(* #,##0.00_);_(* \(#,##0.00\);_(* &quot;-&quot;??_);_(@_)">
                  <c:v>7.0494091130147526E-2</c:v>
                </c:pt>
                <c:pt idx="8" formatCode="_(* #,##0.00_);_(* \(#,##0.00\);_(* &quot;-&quot;??_);_(@_)">
                  <c:v>6.6873758612806491E-2</c:v>
                </c:pt>
                <c:pt idx="9" formatCode="_(* #,##0.00_);_(* \(#,##0.00\);_(* &quot;-&quot;??_);_(@_)">
                  <c:v>6.7606844675280595E-2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53-4032-9BF2-A7F1AC3DB1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81583"/>
        <c:axId val="1"/>
      </c:lineChart>
      <c:catAx>
        <c:axId val="1162181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9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815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UP3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'Feedback rating -'!$B$5:$M$5</c:f>
              <c:numCache>
                <c:formatCode>General</c:formatCode>
                <c:ptCount val="12"/>
                <c:pt idx="0">
                  <c:v>0.11</c:v>
                </c:pt>
                <c:pt idx="1">
                  <c:v>0.11</c:v>
                </c:pt>
                <c:pt idx="2">
                  <c:v>0.11</c:v>
                </c:pt>
                <c:pt idx="3">
                  <c:v>0.11</c:v>
                </c:pt>
                <c:pt idx="4">
                  <c:v>0.11</c:v>
                </c:pt>
                <c:pt idx="5">
                  <c:v>0.11</c:v>
                </c:pt>
                <c:pt idx="6" formatCode="0.00">
                  <c:v>0.11</c:v>
                </c:pt>
                <c:pt idx="7" formatCode="0.00">
                  <c:v>0.11</c:v>
                </c:pt>
                <c:pt idx="8" formatCode="0.00">
                  <c:v>0.11</c:v>
                </c:pt>
                <c:pt idx="9" formatCode="0.00">
                  <c:v>0.11</c:v>
                </c:pt>
                <c:pt idx="10" formatCode="0.00">
                  <c:v>0.11</c:v>
                </c:pt>
                <c:pt idx="11" formatCode="0.00">
                  <c:v>0.11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C0-4D08-818D-8674197CFD76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'Feedback rating -'!$B$6:$M$6</c:f>
              <c:numCache>
                <c:formatCode>0.00</c:formatCode>
                <c:ptCount val="12"/>
                <c:pt idx="0">
                  <c:v>0.13888888888888901</c:v>
                </c:pt>
                <c:pt idx="1">
                  <c:v>0.104306362688124</c:v>
                </c:pt>
                <c:pt idx="2">
                  <c:v>0.120997766195086</c:v>
                </c:pt>
                <c:pt idx="3">
                  <c:v>0.12923804548079301</c:v>
                </c:pt>
                <c:pt idx="4">
                  <c:v>0.1</c:v>
                </c:pt>
                <c:pt idx="5" formatCode="_(* #,##0.00_);_(* \(#,##0.00\);_(* &quot;-&quot;??_);_(@_)">
                  <c:v>8.43955913164635E-2</c:v>
                </c:pt>
                <c:pt idx="6" formatCode="_(* #,##0.00_);_(* \(#,##0.00\);_(* &quot;-&quot;??_);_(@_)">
                  <c:v>7.5138003483972704E-2</c:v>
                </c:pt>
                <c:pt idx="7" formatCode="_(* #,##0.00_);_(* \(#,##0.00\);_(* &quot;-&quot;??_);_(@_)">
                  <c:v>7.0494091130147526E-2</c:v>
                </c:pt>
                <c:pt idx="8" formatCode="_(* #,##0.00_);_(* \(#,##0.00\);_(* &quot;-&quot;??_);_(@_)">
                  <c:v>6.6873758612806491E-2</c:v>
                </c:pt>
                <c:pt idx="9" formatCode="_(* #,##0.00_);_(* \(#,##0.00\);_(* &quot;-&quot;??_);_(@_)">
                  <c:v>6.7606844675280595E-2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C0-4D08-818D-8674197CFD7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7FC0-4D08-818D-8674197CFD76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FC0-4D08-818D-8674197CFD76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'Feedback rating -'!$B$4:$M$4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'Feedback rating -'!$B$8:$M$8</c:f>
              <c:numCache>
                <c:formatCode>0.00%</c:formatCode>
                <c:ptCount val="12"/>
                <c:pt idx="0">
                  <c:v>0.73737373737373635</c:v>
                </c:pt>
                <c:pt idx="1">
                  <c:v>1.0517603391988728</c:v>
                </c:pt>
                <c:pt idx="2">
                  <c:v>0.90002030731740001</c:v>
                </c:pt>
                <c:pt idx="3">
                  <c:v>0.82510867744733618</c:v>
                </c:pt>
                <c:pt idx="4">
                  <c:v>1.0909090909090908</c:v>
                </c:pt>
                <c:pt idx="5">
                  <c:v>1.2327673516685136</c:v>
                </c:pt>
                <c:pt idx="6">
                  <c:v>1.3169272410547936</c:v>
                </c:pt>
                <c:pt idx="7">
                  <c:v>1.3591446260895679</c:v>
                </c:pt>
                <c:pt idx="8">
                  <c:v>1.3920567398835773</c:v>
                </c:pt>
                <c:pt idx="9">
                  <c:v>1.3853923211338128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FC0-4D08-818D-8674197CFD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ax val="26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3"/>
          <c:min val="1.4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DEMAK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'Feedback rating -'!$B$24:$M$24</c:f>
              <c:numCache>
                <c:formatCode>0.00</c:formatCode>
                <c:ptCount val="12"/>
                <c:pt idx="0">
                  <c:v>0.11</c:v>
                </c:pt>
                <c:pt idx="1">
                  <c:v>0.11</c:v>
                </c:pt>
                <c:pt idx="2">
                  <c:v>0.11</c:v>
                </c:pt>
                <c:pt idx="3">
                  <c:v>0.11</c:v>
                </c:pt>
                <c:pt idx="4">
                  <c:v>0.11</c:v>
                </c:pt>
                <c:pt idx="5">
                  <c:v>0.11</c:v>
                </c:pt>
                <c:pt idx="6">
                  <c:v>0.11</c:v>
                </c:pt>
                <c:pt idx="7">
                  <c:v>0.11</c:v>
                </c:pt>
                <c:pt idx="8">
                  <c:v>0.11</c:v>
                </c:pt>
                <c:pt idx="9">
                  <c:v>0.11</c:v>
                </c:pt>
                <c:pt idx="10">
                  <c:v>0.11</c:v>
                </c:pt>
                <c:pt idx="11">
                  <c:v>0.11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B5-409F-9C43-5CE498ED2120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'Feedback rating -'!$B$25:$M$25</c:f>
              <c:numCache>
                <c:formatCode>0.00</c:formatCode>
                <c:ptCount val="12"/>
                <c:pt idx="0">
                  <c:v>4.3782837127845899E-2</c:v>
                </c:pt>
                <c:pt idx="1">
                  <c:v>0.121832358674464</c:v>
                </c:pt>
                <c:pt idx="2">
                  <c:v>0.21958717610891501</c:v>
                </c:pt>
                <c:pt idx="3">
                  <c:v>0.26083298275136702</c:v>
                </c:pt>
                <c:pt idx="4">
                  <c:v>0.20241593209271999</c:v>
                </c:pt>
                <c:pt idx="5">
                  <c:v>0.18173291124399099</c:v>
                </c:pt>
                <c:pt idx="6">
                  <c:v>0.13526390284394868</c:v>
                </c:pt>
                <c:pt idx="7">
                  <c:v>0.15746431655407123</c:v>
                </c:pt>
                <c:pt idx="8">
                  <c:v>0.12862536824198167</c:v>
                </c:pt>
                <c:pt idx="9">
                  <c:v>9.8725952439339543E-2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B5-409F-9C43-5CE498ED212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65B5-409F-9C43-5CE498ED2120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5B5-409F-9C43-5CE498ED2120}"/>
                </c:ext>
              </c:extLst>
            </c:dLbl>
            <c:dLbl>
              <c:idx val="2"/>
              <c:layout>
                <c:manualLayout>
                  <c:x val="-2.5519975723687836E-2"/>
                  <c:y val="-6.53689538807648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5B5-409F-9C43-5CE498ED2120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'Feedback rating -'!$B$4:$M$4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'Feedback rating -'!$B$26:$M$26</c:f>
              <c:numCache>
                <c:formatCode>0.00%</c:formatCode>
                <c:ptCount val="12"/>
                <c:pt idx="0">
                  <c:v>1.6019742079286736</c:v>
                </c:pt>
                <c:pt idx="1">
                  <c:v>0.89243310295941813</c:v>
                </c:pt>
                <c:pt idx="2">
                  <c:v>3.7529444644091026E-3</c:v>
                </c:pt>
                <c:pt idx="3">
                  <c:v>-0.37120893410333666</c:v>
                </c:pt>
                <c:pt idx="4">
                  <c:v>0.15985516279345457</c:v>
                </c:pt>
                <c:pt idx="5">
                  <c:v>0.34788262505462741</c:v>
                </c:pt>
                <c:pt idx="6">
                  <c:v>0.77032815596410287</c:v>
                </c:pt>
                <c:pt idx="7">
                  <c:v>0.56850621314480709</c:v>
                </c:pt>
                <c:pt idx="8">
                  <c:v>0.83067847052743926</c:v>
                </c:pt>
                <c:pt idx="9">
                  <c:v>1.1024913414605497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5B5-409F-9C43-5CE498ED21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2.8"/>
          <c:min val="0.8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TEGOWANU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'Feedback rating -'!$B$29:$M$29</c:f>
              <c:numCache>
                <c:formatCode>0.00</c:formatCode>
                <c:ptCount val="12"/>
                <c:pt idx="0">
                  <c:v>0.11</c:v>
                </c:pt>
                <c:pt idx="1">
                  <c:v>0.11</c:v>
                </c:pt>
                <c:pt idx="2">
                  <c:v>0.11</c:v>
                </c:pt>
                <c:pt idx="3">
                  <c:v>0.11</c:v>
                </c:pt>
                <c:pt idx="4">
                  <c:v>0.11</c:v>
                </c:pt>
                <c:pt idx="5">
                  <c:v>0.11</c:v>
                </c:pt>
                <c:pt idx="6">
                  <c:v>0.11</c:v>
                </c:pt>
                <c:pt idx="7">
                  <c:v>0.11</c:v>
                </c:pt>
                <c:pt idx="8">
                  <c:v>0.11</c:v>
                </c:pt>
                <c:pt idx="9">
                  <c:v>0.11</c:v>
                </c:pt>
                <c:pt idx="10">
                  <c:v>0.11</c:v>
                </c:pt>
                <c:pt idx="11">
                  <c:v>0.11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59-462E-A0BA-A83001CD6829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'Feedback rating -'!$B$30:$M$30</c:f>
              <c:numCache>
                <c:formatCode>0.00</c:formatCode>
                <c:ptCount val="12"/>
                <c:pt idx="0">
                  <c:v>0.528169014084507</c:v>
                </c:pt>
                <c:pt idx="1">
                  <c:v>0.31779661016949201</c:v>
                </c:pt>
                <c:pt idx="2">
                  <c:v>0.24239753195240199</c:v>
                </c:pt>
                <c:pt idx="3">
                  <c:v>0.16624040920716099</c:v>
                </c:pt>
                <c:pt idx="4">
                  <c:v>0.109446034685974</c:v>
                </c:pt>
                <c:pt idx="5">
                  <c:v>9.9609225346716707E-2</c:v>
                </c:pt>
                <c:pt idx="6">
                  <c:v>0.10090582292905581</c:v>
                </c:pt>
                <c:pt idx="7">
                  <c:v>9.0661831368993653E-2</c:v>
                </c:pt>
                <c:pt idx="8">
                  <c:v>8.3278805543989046E-2</c:v>
                </c:pt>
                <c:pt idx="9">
                  <c:v>9.0179193145567521E-2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59-462E-A0BA-A83001CD682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8059-462E-A0BA-A83001CD6829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059-462E-A0BA-A83001CD6829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'Feedback rating -'!$B$4:$M$4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'Feedback rating -'!$B$31:$M$31</c:f>
              <c:numCache>
                <c:formatCode>0.00%</c:formatCode>
                <c:ptCount val="12"/>
                <c:pt idx="0">
                  <c:v>-2.8015364916773366</c:v>
                </c:pt>
                <c:pt idx="1">
                  <c:v>-0.88906009244992745</c:v>
                </c:pt>
                <c:pt idx="2">
                  <c:v>-0.20361392684001789</c:v>
                </c:pt>
                <c:pt idx="3">
                  <c:v>0.48872355266217293</c:v>
                </c:pt>
                <c:pt idx="4">
                  <c:v>1.0050360483093272</c:v>
                </c:pt>
                <c:pt idx="5">
                  <c:v>1.0944615877571209</c:v>
                </c:pt>
                <c:pt idx="6">
                  <c:v>1.0826743370085836</c:v>
                </c:pt>
                <c:pt idx="7">
                  <c:v>1.1758015330091487</c:v>
                </c:pt>
                <c:pt idx="8">
                  <c:v>1.2429199496000995</c:v>
                </c:pt>
                <c:pt idx="9">
                  <c:v>1.1801891532221136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059-462E-A0BA-A83001CD68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2.8"/>
          <c:min val="0.9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PURWODADI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'Feedback rating -'!$B$34:$M$34</c:f>
              <c:numCache>
                <c:formatCode>0.00</c:formatCode>
                <c:ptCount val="12"/>
                <c:pt idx="0">
                  <c:v>0.11</c:v>
                </c:pt>
                <c:pt idx="1">
                  <c:v>0.11</c:v>
                </c:pt>
                <c:pt idx="2">
                  <c:v>0.11</c:v>
                </c:pt>
                <c:pt idx="3">
                  <c:v>0.11</c:v>
                </c:pt>
                <c:pt idx="4">
                  <c:v>0.11</c:v>
                </c:pt>
                <c:pt idx="5">
                  <c:v>0.11</c:v>
                </c:pt>
                <c:pt idx="6">
                  <c:v>0.11</c:v>
                </c:pt>
                <c:pt idx="7">
                  <c:v>0.11</c:v>
                </c:pt>
                <c:pt idx="8">
                  <c:v>0.11</c:v>
                </c:pt>
                <c:pt idx="9">
                  <c:v>0.11</c:v>
                </c:pt>
                <c:pt idx="10">
                  <c:v>0.11</c:v>
                </c:pt>
                <c:pt idx="11">
                  <c:v>0.11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83-412A-B0DC-7D90D5CCDBBC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'Feedback rating -'!$B$35:$M$35</c:f>
              <c:numCache>
                <c:formatCode>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2.5766555011594999E-2</c:v>
                </c:pt>
                <c:pt idx="4">
                  <c:v>1.8847772821511601E-2</c:v>
                </c:pt>
                <c:pt idx="5">
                  <c:v>2.04112874419554E-2</c:v>
                </c:pt>
                <c:pt idx="6">
                  <c:v>2.2141773233540479E-2</c:v>
                </c:pt>
                <c:pt idx="7">
                  <c:v>2.5691530358825036E-2</c:v>
                </c:pt>
                <c:pt idx="8">
                  <c:v>3.6779579977196664E-2</c:v>
                </c:pt>
                <c:pt idx="9">
                  <c:v>4.3767785909923321E-2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83-412A-B0DC-7D90D5CCDBB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9C83-412A-B0DC-7D90D5CCDBBC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C83-412A-B0DC-7D90D5CCDBBC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'Feedback rating -'!$B$4:$M$4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'Feedback rating -'!$B$36:$M$36</c:f>
              <c:numCache>
                <c:formatCode>0.00%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1.7657585908036819</c:v>
                </c:pt>
                <c:pt idx="4">
                  <c:v>1.8286566107135309</c:v>
                </c:pt>
                <c:pt idx="5">
                  <c:v>1.814442841436769</c:v>
                </c:pt>
                <c:pt idx="6">
                  <c:v>1.7987111524223593</c:v>
                </c:pt>
                <c:pt idx="7">
                  <c:v>1.7664406331015905</c:v>
                </c:pt>
                <c:pt idx="8">
                  <c:v>1.6656401820254849</c:v>
                </c:pt>
                <c:pt idx="9">
                  <c:v>1.6021110371825151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C83-412A-B0DC-7D90D5CCDB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3"/>
          <c:min val="0.9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WIROSARI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'Feedback rating -'!$B$39:$M$39</c:f>
              <c:numCache>
                <c:formatCode>0.00</c:formatCode>
                <c:ptCount val="12"/>
                <c:pt idx="0">
                  <c:v>0.11</c:v>
                </c:pt>
                <c:pt idx="1">
                  <c:v>0.11</c:v>
                </c:pt>
                <c:pt idx="2">
                  <c:v>0.11</c:v>
                </c:pt>
                <c:pt idx="3">
                  <c:v>0.11</c:v>
                </c:pt>
                <c:pt idx="4">
                  <c:v>0.11</c:v>
                </c:pt>
                <c:pt idx="5">
                  <c:v>0.11</c:v>
                </c:pt>
                <c:pt idx="6">
                  <c:v>0.11</c:v>
                </c:pt>
                <c:pt idx="7">
                  <c:v>0.11</c:v>
                </c:pt>
                <c:pt idx="8">
                  <c:v>0.11</c:v>
                </c:pt>
                <c:pt idx="9">
                  <c:v>0.11</c:v>
                </c:pt>
                <c:pt idx="10">
                  <c:v>0.11</c:v>
                </c:pt>
                <c:pt idx="11">
                  <c:v>0.11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D4-4799-89CC-C773BF582D58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'Feedback rating -'!$B$40:$M$40</c:f>
              <c:numCache>
                <c:formatCode>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D4-4799-89CC-C773BF582D5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4DD4-4799-89CC-C773BF582D58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DD4-4799-89CC-C773BF582D58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'Feedback rating -'!$B$4:$M$4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'Feedback rating -'!$B$41:$M$41</c:f>
              <c:numCache>
                <c:formatCode>0.00%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DD4-4799-89CC-C773BF582D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3"/>
          <c:min val="0.9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0" i="0" u="none" strike="noStrike" baseline="0">
                <a:solidFill>
                  <a:srgbClr val="333333"/>
                </a:solidFill>
                <a:latin typeface="Calibri Light"/>
                <a:ea typeface="Calibri Light"/>
                <a:cs typeface="Calibri Light"/>
              </a:defRPr>
            </a:pPr>
            <a:r>
              <a:rPr lang="en-ID"/>
              <a:t>ENS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ln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FDC-4710-9265-C169D02DE4E9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FDC-4710-9265-C169D02DE4E9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FDC-4710-9265-C169D02DE4E9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FDC-4710-9265-C169D02DE4E9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FDC-4710-9265-C169D02DE4E9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DFDC-4710-9265-C169D02DE4E9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DFDC-4710-9265-C169D02DE4E9}"/>
              </c:ext>
            </c:extLst>
          </c:dPt>
          <c:dPt>
            <c:idx val="10"/>
            <c:invertIfNegative val="0"/>
            <c:bubble3D val="0"/>
            <c:spPr>
              <a:solidFill>
                <a:srgbClr val="92D050"/>
              </a:solidFill>
              <a:ln w="28575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DFDC-4710-9265-C169D02DE4E9}"/>
              </c:ext>
            </c:extLst>
          </c:dPt>
          <c:cat>
            <c:multiLvlStrRef>
              <c:f>'Gangguan Berulang'!$Q$23:$AA$24</c:f>
              <c:multiLvlStrCache>
                <c:ptCount val="11"/>
                <c:lvl>
                  <c:pt idx="0">
                    <c:v>Target</c:v>
                  </c:pt>
                  <c:pt idx="1">
                    <c:v>Real</c:v>
                  </c:pt>
                  <c:pt idx="3">
                    <c:v>Target</c:v>
                  </c:pt>
                  <c:pt idx="4">
                    <c:v>Real</c:v>
                  </c:pt>
                  <c:pt idx="6">
                    <c:v>Target</c:v>
                  </c:pt>
                  <c:pt idx="7">
                    <c:v>Real</c:v>
                  </c:pt>
                  <c:pt idx="9">
                    <c:v>Target</c:v>
                  </c:pt>
                  <c:pt idx="10">
                    <c:v>Real</c:v>
                  </c:pt>
                </c:lvl>
                <c:lvl>
                  <c:pt idx="0">
                    <c:v> DEMAK </c:v>
                  </c:pt>
                  <c:pt idx="3">
                    <c:v>TEGOWANU</c:v>
                  </c:pt>
                  <c:pt idx="6">
                    <c:v>PURWODADI</c:v>
                  </c:pt>
                  <c:pt idx="9">
                    <c:v>WIROSARI</c:v>
                  </c:pt>
                </c:lvl>
              </c:multiLvlStrCache>
            </c:multiLvlStrRef>
          </c:cat>
          <c:val>
            <c:numRef>
              <c:f>'Gangguan Berulang'!$Q$25:$AA$25</c:f>
              <c:numCache>
                <c:formatCode>_(* #,##0.00_);_(* \(#,##0.00\);_(* "-"??_);_(@_)</c:formatCode>
                <c:ptCount val="11"/>
                <c:pt idx="0">
                  <c:v>0.06</c:v>
                </c:pt>
                <c:pt idx="1">
                  <c:v>5.7430558112631022E-2</c:v>
                </c:pt>
                <c:pt idx="3">
                  <c:v>0.06</c:v>
                </c:pt>
                <c:pt idx="4">
                  <c:v>2.3501222459821607E-2</c:v>
                </c:pt>
                <c:pt idx="6">
                  <c:v>0.06</c:v>
                </c:pt>
                <c:pt idx="7">
                  <c:v>1.451979923063243E-2</c:v>
                </c:pt>
                <c:pt idx="9">
                  <c:v>0.06</c:v>
                </c:pt>
                <c:pt idx="10">
                  <c:v>2.0658471464886991E-2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FDC-4710-9265-C169D02DE4E9}"/>
            </c:ext>
          </c:extLst>
        </c:ser>
        <c:ser>
          <c:idx val="0"/>
          <c:order val="1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DFDC-4710-9265-C169D02DE4E9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DFDC-4710-9265-C169D02DE4E9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DFDC-4710-9265-C169D02DE4E9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DFDC-4710-9265-C169D02DE4E9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DFDC-4710-9265-C169D02DE4E9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C-DFDC-4710-9265-C169D02DE4E9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DFDC-4710-9265-C169D02DE4E9}"/>
              </c:ext>
            </c:extLst>
          </c:dPt>
          <c:dPt>
            <c:idx val="10"/>
            <c:invertIfNegative val="0"/>
            <c:bubble3D val="0"/>
            <c:spPr>
              <a:solidFill>
                <a:srgbClr val="92D050"/>
              </a:solidFill>
              <a:ln w="28575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0-DFDC-4710-9265-C169D02DE4E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'Gangguan Berulang'!$Q$23:$AA$24</c:f>
              <c:multiLvlStrCache>
                <c:ptCount val="11"/>
                <c:lvl>
                  <c:pt idx="0">
                    <c:v>Target</c:v>
                  </c:pt>
                  <c:pt idx="1">
                    <c:v>Real</c:v>
                  </c:pt>
                  <c:pt idx="3">
                    <c:v>Target</c:v>
                  </c:pt>
                  <c:pt idx="4">
                    <c:v>Real</c:v>
                  </c:pt>
                  <c:pt idx="6">
                    <c:v>Target</c:v>
                  </c:pt>
                  <c:pt idx="7">
                    <c:v>Real</c:v>
                  </c:pt>
                  <c:pt idx="9">
                    <c:v>Target</c:v>
                  </c:pt>
                  <c:pt idx="10">
                    <c:v>Real</c:v>
                  </c:pt>
                </c:lvl>
                <c:lvl>
                  <c:pt idx="0">
                    <c:v> DEMAK </c:v>
                  </c:pt>
                  <c:pt idx="3">
                    <c:v>TEGOWANU</c:v>
                  </c:pt>
                  <c:pt idx="6">
                    <c:v>PURWODADI</c:v>
                  </c:pt>
                  <c:pt idx="9">
                    <c:v>WIROSARI</c:v>
                  </c:pt>
                </c:lvl>
              </c:multiLvlStrCache>
            </c:multiLvlStrRef>
          </c:cat>
          <c:val>
            <c:numRef>
              <c:f>'Gangguan Berulang'!$Q$25:$AA$25</c:f>
              <c:numCache>
                <c:formatCode>_(* #,##0.00_);_(* \(#,##0.00\);_(* "-"??_);_(@_)</c:formatCode>
                <c:ptCount val="11"/>
                <c:pt idx="0">
                  <c:v>0.06</c:v>
                </c:pt>
                <c:pt idx="1">
                  <c:v>5.7430558112631022E-2</c:v>
                </c:pt>
                <c:pt idx="3">
                  <c:v>0.06</c:v>
                </c:pt>
                <c:pt idx="4">
                  <c:v>2.3501222459821607E-2</c:v>
                </c:pt>
                <c:pt idx="6">
                  <c:v>0.06</c:v>
                </c:pt>
                <c:pt idx="7">
                  <c:v>1.451979923063243E-2</c:v>
                </c:pt>
                <c:pt idx="9">
                  <c:v>0.06</c:v>
                </c:pt>
                <c:pt idx="10">
                  <c:v>2.0658471464886991E-2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DFDC-4710-9265-C169D02DE4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1281160799"/>
        <c:axId val="1"/>
      </c:barChart>
      <c:catAx>
        <c:axId val="1281160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81160799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 b="1"/>
              <a:t>ULP  PURWODADI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Penjualan!$B$4:$M$4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Penjualan!$B$65:$M$65</c:f>
              <c:numCache>
                <c:formatCode>_(* #,##0.00_);_(* \(#,##0.00\);_(* "-"??_);_(@_)</c:formatCode>
                <c:ptCount val="12"/>
                <c:pt idx="0">
                  <c:v>30.620940999999998</c:v>
                </c:pt>
                <c:pt idx="1">
                  <c:v>58.757413</c:v>
                </c:pt>
                <c:pt idx="2">
                  <c:v>90.414388000000002</c:v>
                </c:pt>
                <c:pt idx="3">
                  <c:v>119.48072000000001</c:v>
                </c:pt>
                <c:pt idx="4">
                  <c:v>151.96933100000001</c:v>
                </c:pt>
                <c:pt idx="5">
                  <c:v>183.90646699999999</c:v>
                </c:pt>
                <c:pt idx="6">
                  <c:v>216.15215499999999</c:v>
                </c:pt>
                <c:pt idx="7">
                  <c:v>248.72048899999999</c:v>
                </c:pt>
                <c:pt idx="8">
                  <c:v>280.93917399999998</c:v>
                </c:pt>
                <c:pt idx="9">
                  <c:v>315.64029399999998</c:v>
                </c:pt>
                <c:pt idx="10">
                  <c:v>349.84890100000001</c:v>
                </c:pt>
                <c:pt idx="11">
                  <c:v>383.99425000000002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27-481E-8A8C-4838C8023206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Penjualan!$B$4:$M$4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Penjualan!$B$66:$M$66</c:f>
              <c:numCache>
                <c:formatCode>_(* #,##0.00_);_(* \(#,##0.00\);_(* "-"??_);_(@_)</c:formatCode>
                <c:ptCount val="12"/>
                <c:pt idx="0">
                  <c:v>33.112093530999999</c:v>
                </c:pt>
                <c:pt idx="1">
                  <c:v>64.467837255999996</c:v>
                </c:pt>
                <c:pt idx="2">
                  <c:v>98.726266413999994</c:v>
                </c:pt>
                <c:pt idx="3">
                  <c:v>133.67323711500001</c:v>
                </c:pt>
                <c:pt idx="4">
                  <c:v>169.48462493400001</c:v>
                </c:pt>
                <c:pt idx="5">
                  <c:v>203.53998907900001</c:v>
                </c:pt>
                <c:pt idx="6">
                  <c:v>237.57534719100005</c:v>
                </c:pt>
                <c:pt idx="7">
                  <c:v>271.65950112100006</c:v>
                </c:pt>
                <c:pt idx="8">
                  <c:v>305.23145939100004</c:v>
                </c:pt>
                <c:pt idx="9">
                  <c:v>340.67822729700003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27-481E-8A8C-4838C802320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C327-481E-8A8C-4838C8023206}"/>
              </c:ext>
            </c:extLst>
          </c:dPt>
          <c:dLbls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Penjualan!$B$54:$M$54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Penjualan!$B$67:$M$67</c:f>
              <c:numCache>
                <c:formatCode>0.00%</c:formatCode>
                <c:ptCount val="12"/>
                <c:pt idx="0">
                  <c:v>1.0813545387452332</c:v>
                </c:pt>
                <c:pt idx="1">
                  <c:v>1.0971864478785001</c:v>
                </c:pt>
                <c:pt idx="2">
                  <c:v>1.0919309260158903</c:v>
                </c:pt>
                <c:pt idx="3">
                  <c:v>1.1187849982407203</c:v>
                </c:pt>
                <c:pt idx="4">
                  <c:v>1.1152554519964295</c:v>
                </c:pt>
                <c:pt idx="5">
                  <c:v>1.1067581928970449</c:v>
                </c:pt>
                <c:pt idx="6">
                  <c:v>1.0991116289865352</c:v>
                </c:pt>
                <c:pt idx="7">
                  <c:v>1.0922280758341549</c:v>
                </c:pt>
                <c:pt idx="8">
                  <c:v>1.0864681313222628</c:v>
                </c:pt>
                <c:pt idx="9">
                  <c:v>1.0793242617401695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327-481E-8A8C-4838C80232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5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ax val="500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5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1.3"/>
          <c:min val="1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5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5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666699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'Gangguan Berulang'!$R$9</c:f>
              <c:numCache>
                <c:formatCode>General</c:formatCode>
                <c:ptCount val="1"/>
                <c:pt idx="0">
                  <c:v>0.06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9C-431C-922A-8D1E4ED8E43A}"/>
            </c:ext>
          </c:extLst>
        </c:ser>
        <c:ser>
          <c:idx val="1"/>
          <c:order val="1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l">
                  <a:defRPr sz="1000" b="1" i="0" u="none" strike="noStrike" baseline="0">
                    <a:solidFill>
                      <a:srgbClr val="666699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'Gangguan Berulang'!$R$10</c:f>
              <c:numCache>
                <c:formatCode>0.00</c:formatCode>
                <c:ptCount val="1"/>
                <c:pt idx="0">
                  <c:v>3.0497427360190888E-2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9C-431C-922A-8D1E4ED8E4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281161199"/>
        <c:axId val="1"/>
      </c:barChart>
      <c:catAx>
        <c:axId val="1281161199"/>
        <c:scaling>
          <c:orientation val="minMax"/>
        </c:scaling>
        <c:delete val="1"/>
        <c:axPos val="b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666699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81161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Tegowanu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'Gangguan Berulang'!$B$28:$M$28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'Gangguan Berulang'!$B$29:$M$29</c:f>
              <c:numCache>
                <c:formatCode>0.00</c:formatCode>
                <c:ptCount val="12"/>
                <c:pt idx="0">
                  <c:v>0.06</c:v>
                </c:pt>
                <c:pt idx="1">
                  <c:v>0.06</c:v>
                </c:pt>
                <c:pt idx="2">
                  <c:v>0.06</c:v>
                </c:pt>
                <c:pt idx="3">
                  <c:v>0.06</c:v>
                </c:pt>
                <c:pt idx="4">
                  <c:v>0.06</c:v>
                </c:pt>
                <c:pt idx="5">
                  <c:v>0.06</c:v>
                </c:pt>
                <c:pt idx="6">
                  <c:v>0.06</c:v>
                </c:pt>
                <c:pt idx="7">
                  <c:v>0.06</c:v>
                </c:pt>
                <c:pt idx="8">
                  <c:v>0.06</c:v>
                </c:pt>
                <c:pt idx="9">
                  <c:v>0.06</c:v>
                </c:pt>
                <c:pt idx="10">
                  <c:v>0.06</c:v>
                </c:pt>
                <c:pt idx="11">
                  <c:v>0.06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4E-4623-8749-ACABEE0B46EA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'Gangguan Berulang'!$B$28:$M$28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'Gangguan Berulang'!$B$30:$M$30</c:f>
              <c:numCache>
                <c:formatCode>0.00</c:formatCode>
                <c:ptCount val="12"/>
                <c:pt idx="0">
                  <c:v>5.86854460093897E-2</c:v>
                </c:pt>
                <c:pt idx="1">
                  <c:v>2.9342723004694801E-2</c:v>
                </c:pt>
                <c:pt idx="2">
                  <c:v>1.9561815336463201E-2</c:v>
                </c:pt>
                <c:pt idx="3">
                  <c:v>2.22886680227618E-2</c:v>
                </c:pt>
                <c:pt idx="4">
                  <c:v>1.7830934418209401E-2</c:v>
                </c:pt>
                <c:pt idx="5">
                  <c:v>2.9067693998692599E-2</c:v>
                </c:pt>
                <c:pt idx="6">
                  <c:v>2.4915166284593639E-2</c:v>
                </c:pt>
                <c:pt idx="7">
                  <c:v>2.1800770499019434E-2</c:v>
                </c:pt>
                <c:pt idx="8">
                  <c:v>1.9378462665795054E-2</c:v>
                </c:pt>
                <c:pt idx="9">
                  <c:v>2.3501222459821607E-2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4E-4623-8749-ACABEE0B46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395903"/>
        <c:axId val="1"/>
      </c:lineChart>
      <c:catAx>
        <c:axId val="1162395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39590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Demak Kota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'Gangguan Berulang'!$B$23:$M$23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'Gangguan Berulang'!$B$24:$M$24</c:f>
              <c:numCache>
                <c:formatCode>General</c:formatCode>
                <c:ptCount val="12"/>
                <c:pt idx="0">
                  <c:v>0.06</c:v>
                </c:pt>
                <c:pt idx="1">
                  <c:v>0.06</c:v>
                </c:pt>
                <c:pt idx="2">
                  <c:v>0.06</c:v>
                </c:pt>
                <c:pt idx="3">
                  <c:v>0.06</c:v>
                </c:pt>
                <c:pt idx="4">
                  <c:v>0.06</c:v>
                </c:pt>
                <c:pt idx="5">
                  <c:v>0.06</c:v>
                </c:pt>
                <c:pt idx="6">
                  <c:v>0.06</c:v>
                </c:pt>
                <c:pt idx="7">
                  <c:v>0.06</c:v>
                </c:pt>
                <c:pt idx="8">
                  <c:v>0.06</c:v>
                </c:pt>
                <c:pt idx="9">
                  <c:v>0.06</c:v>
                </c:pt>
                <c:pt idx="10">
                  <c:v>0.06</c:v>
                </c:pt>
                <c:pt idx="11">
                  <c:v>0.06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89-498A-B21C-C4A24CAA6231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'Gangguan Berulang'!$B$23:$M$23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'Gangguan Berulang'!$B$25:$M$25</c:f>
              <c:numCache>
                <c:formatCode>0.00</c:formatCode>
                <c:ptCount val="12"/>
                <c:pt idx="0">
                  <c:v>0.13134851138353801</c:v>
                </c:pt>
                <c:pt idx="1">
                  <c:v>0.17556436558187899</c:v>
                </c:pt>
                <c:pt idx="2">
                  <c:v>0.117042910387919</c:v>
                </c:pt>
                <c:pt idx="3">
                  <c:v>0.10756849066589</c:v>
                </c:pt>
                <c:pt idx="4">
                  <c:v>9.7716600112886798E-2</c:v>
                </c:pt>
                <c:pt idx="5">
                  <c:v>8.1430500094072406E-2</c:v>
                </c:pt>
                <c:pt idx="6" formatCode="_(* #,##0.00_);_(* \(#,##0.00\);_(* &quot;-&quot;??_);_(@_)">
                  <c:v>6.9797571509204875E-2</c:v>
                </c:pt>
                <c:pt idx="7" formatCode="_(* #,##0.00_);_(* \(#,##0.00\);_(* &quot;-&quot;??_);_(@_)">
                  <c:v>6.1072875070554269E-2</c:v>
                </c:pt>
                <c:pt idx="8" formatCode="_(* #,##0.00_);_(* \(#,##0.00\);_(* &quot;-&quot;??_);_(@_)">
                  <c:v>5.9321486293395065E-2</c:v>
                </c:pt>
                <c:pt idx="9" formatCode="_(* #,##0.00_);_(* \(#,##0.00\);_(* &quot;-&quot;??_);_(@_)">
                  <c:v>5.7430558112631022E-2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89-498A-B21C-C4A24CAA62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79583"/>
        <c:axId val="1"/>
      </c:lineChart>
      <c:catAx>
        <c:axId val="1162179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795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Purwodadi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'Gangguan Berulang'!$B$33:$M$33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'Gangguan Berulang'!$B$34:$M$34</c:f>
              <c:numCache>
                <c:formatCode>0.00</c:formatCode>
                <c:ptCount val="12"/>
                <c:pt idx="0">
                  <c:v>0.06</c:v>
                </c:pt>
                <c:pt idx="1">
                  <c:v>0.06</c:v>
                </c:pt>
                <c:pt idx="2">
                  <c:v>0.06</c:v>
                </c:pt>
                <c:pt idx="3">
                  <c:v>0.06</c:v>
                </c:pt>
                <c:pt idx="4">
                  <c:v>0.06</c:v>
                </c:pt>
                <c:pt idx="5">
                  <c:v>0.06</c:v>
                </c:pt>
                <c:pt idx="6">
                  <c:v>0.06</c:v>
                </c:pt>
                <c:pt idx="7">
                  <c:v>0.06</c:v>
                </c:pt>
                <c:pt idx="8">
                  <c:v>0.06</c:v>
                </c:pt>
                <c:pt idx="9">
                  <c:v>0.06</c:v>
                </c:pt>
                <c:pt idx="10">
                  <c:v>0.06</c:v>
                </c:pt>
                <c:pt idx="11">
                  <c:v>0.06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20-472C-ACFB-3104E6A7C735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'Gangguan Berulang'!$B$33:$M$33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'Gangguan Berulang'!$B$35:$M$35</c:f>
              <c:numCache>
                <c:formatCode>0.00</c:formatCode>
                <c:ptCount val="12"/>
                <c:pt idx="0">
                  <c:v>0</c:v>
                </c:pt>
                <c:pt idx="1">
                  <c:v>1.97550375345713E-2</c:v>
                </c:pt>
                <c:pt idx="2">
                  <c:v>1.31700250230475E-2</c:v>
                </c:pt>
                <c:pt idx="3">
                  <c:v>9.8775187672856604E-3</c:v>
                </c:pt>
                <c:pt idx="4">
                  <c:v>7.9020150138285304E-3</c:v>
                </c:pt>
                <c:pt idx="5">
                  <c:v>1.11139980187701E-2</c:v>
                </c:pt>
                <c:pt idx="6">
                  <c:v>9.5262840160886975E-3</c:v>
                </c:pt>
                <c:pt idx="7">
                  <c:v>1.4890296626295754E-2</c:v>
                </c:pt>
                <c:pt idx="8">
                  <c:v>1.6133110256258257E-2</c:v>
                </c:pt>
                <c:pt idx="9">
                  <c:v>1.451979923063243E-2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20-472C-ACFB-3104E6A7C7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78383"/>
        <c:axId val="1"/>
      </c:lineChart>
      <c:catAx>
        <c:axId val="1162178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783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Wirosari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'Gangguan Berulang'!$B$38:$M$38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'Gangguan Berulang'!$B$39:$M$39</c:f>
              <c:numCache>
                <c:formatCode>0.00</c:formatCode>
                <c:ptCount val="12"/>
                <c:pt idx="0">
                  <c:v>0.06</c:v>
                </c:pt>
                <c:pt idx="1">
                  <c:v>0.06</c:v>
                </c:pt>
                <c:pt idx="2">
                  <c:v>0.06</c:v>
                </c:pt>
                <c:pt idx="3">
                  <c:v>0.06</c:v>
                </c:pt>
                <c:pt idx="4">
                  <c:v>0.06</c:v>
                </c:pt>
                <c:pt idx="5">
                  <c:v>0.06</c:v>
                </c:pt>
                <c:pt idx="6">
                  <c:v>0.06</c:v>
                </c:pt>
                <c:pt idx="7">
                  <c:v>0.06</c:v>
                </c:pt>
                <c:pt idx="8">
                  <c:v>0.06</c:v>
                </c:pt>
                <c:pt idx="9">
                  <c:v>0.06</c:v>
                </c:pt>
                <c:pt idx="10">
                  <c:v>0.06</c:v>
                </c:pt>
                <c:pt idx="11">
                  <c:v>0.06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51-4702-B80B-04AE95F067D9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'Gangguan Berulang'!$B$38:$M$38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'Gangguan Berulang'!$B$40:$M$40</c:f>
              <c:numCache>
                <c:formatCode>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1.1909015124449208E-2</c:v>
                </c:pt>
                <c:pt idx="9">
                  <c:v>2.0658471464886991E-2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51-4702-B80B-04AE95F067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79983"/>
        <c:axId val="1"/>
      </c:lineChart>
      <c:catAx>
        <c:axId val="1162179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799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UP3 Demak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'Gangguan Berulang'!$B$4:$M$4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'Gangguan Berulang'!$B$5:$M$5</c:f>
              <c:numCache>
                <c:formatCode>General</c:formatCode>
                <c:ptCount val="12"/>
                <c:pt idx="0">
                  <c:v>0.06</c:v>
                </c:pt>
                <c:pt idx="1">
                  <c:v>0.06</c:v>
                </c:pt>
                <c:pt idx="2">
                  <c:v>0.06</c:v>
                </c:pt>
                <c:pt idx="3">
                  <c:v>0.06</c:v>
                </c:pt>
                <c:pt idx="4">
                  <c:v>0.06</c:v>
                </c:pt>
                <c:pt idx="5">
                  <c:v>0.06</c:v>
                </c:pt>
                <c:pt idx="6">
                  <c:v>0.06</c:v>
                </c:pt>
                <c:pt idx="7">
                  <c:v>0.06</c:v>
                </c:pt>
                <c:pt idx="8">
                  <c:v>0.06</c:v>
                </c:pt>
                <c:pt idx="9">
                  <c:v>0.06</c:v>
                </c:pt>
                <c:pt idx="10">
                  <c:v>0.06</c:v>
                </c:pt>
                <c:pt idx="11">
                  <c:v>0.06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BE-48BB-9C7F-F20FFEEF3310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'Gangguan Berulang'!$B$4:$M$4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'Gangguan Berulang'!$B$6:$M$6</c:f>
              <c:numCache>
                <c:formatCode>0.00</c:formatCode>
                <c:ptCount val="12"/>
                <c:pt idx="0">
                  <c:v>5.5555555555555601E-2</c:v>
                </c:pt>
                <c:pt idx="1">
                  <c:v>6.7957784206578803E-2</c:v>
                </c:pt>
                <c:pt idx="2">
                  <c:v>4.5305189471052498E-2</c:v>
                </c:pt>
                <c:pt idx="3">
                  <c:v>4.2379994327901301E-2</c:v>
                </c:pt>
                <c:pt idx="4">
                  <c:v>3.68793004310803E-2</c:v>
                </c:pt>
                <c:pt idx="5" formatCode="_(* #,##0.00_);_(* \(#,##0.00\);_(* &quot;-&quot;??_);_(@_)">
                  <c:v>3.5161252197061899E-2</c:v>
                </c:pt>
                <c:pt idx="6">
                  <c:v>3.0138216168910201E-2</c:v>
                </c:pt>
                <c:pt idx="7">
                  <c:v>2.8745108188632101E-2</c:v>
                </c:pt>
                <c:pt idx="8" formatCode="_(* #,##0.00_);_(* \(#,##0.00\);_(* &quot;-&quot;??_);_(@_)">
                  <c:v>2.976355155368168E-2</c:v>
                </c:pt>
                <c:pt idx="9" formatCode="_(* #,##0.00_);_(* \(#,##0.00\);_(* &quot;-&quot;??_);_(@_)">
                  <c:v>3.0497427360190888E-2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BE-48BB-9C7F-F20FFEEF33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81583"/>
        <c:axId val="1"/>
      </c:lineChart>
      <c:catAx>
        <c:axId val="1162181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9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815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UP3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'Gangguan Berulang'!$B$5:$M$5</c:f>
              <c:numCache>
                <c:formatCode>General</c:formatCode>
                <c:ptCount val="12"/>
                <c:pt idx="0">
                  <c:v>0.06</c:v>
                </c:pt>
                <c:pt idx="1">
                  <c:v>0.06</c:v>
                </c:pt>
                <c:pt idx="2">
                  <c:v>0.06</c:v>
                </c:pt>
                <c:pt idx="3">
                  <c:v>0.06</c:v>
                </c:pt>
                <c:pt idx="4">
                  <c:v>0.06</c:v>
                </c:pt>
                <c:pt idx="5">
                  <c:v>0.06</c:v>
                </c:pt>
                <c:pt idx="6">
                  <c:v>0.06</c:v>
                </c:pt>
                <c:pt idx="7">
                  <c:v>0.06</c:v>
                </c:pt>
                <c:pt idx="8">
                  <c:v>0.06</c:v>
                </c:pt>
                <c:pt idx="9">
                  <c:v>0.06</c:v>
                </c:pt>
                <c:pt idx="10">
                  <c:v>0.06</c:v>
                </c:pt>
                <c:pt idx="11">
                  <c:v>0.06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B5-4614-92A8-768FC689574D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'Gangguan Berulang'!$B$6:$M$6</c:f>
              <c:numCache>
                <c:formatCode>0.00</c:formatCode>
                <c:ptCount val="12"/>
                <c:pt idx="0">
                  <c:v>5.5555555555555601E-2</c:v>
                </c:pt>
                <c:pt idx="1">
                  <c:v>6.7957784206578803E-2</c:v>
                </c:pt>
                <c:pt idx="2">
                  <c:v>4.5305189471052498E-2</c:v>
                </c:pt>
                <c:pt idx="3">
                  <c:v>4.2379994327901301E-2</c:v>
                </c:pt>
                <c:pt idx="4">
                  <c:v>3.68793004310803E-2</c:v>
                </c:pt>
                <c:pt idx="5" formatCode="_(* #,##0.00_);_(* \(#,##0.00\);_(* &quot;-&quot;??_);_(@_)">
                  <c:v>3.5161252197061899E-2</c:v>
                </c:pt>
                <c:pt idx="6">
                  <c:v>3.0138216168910201E-2</c:v>
                </c:pt>
                <c:pt idx="7">
                  <c:v>2.8745108188632101E-2</c:v>
                </c:pt>
                <c:pt idx="8" formatCode="_(* #,##0.00_);_(* \(#,##0.00\);_(* &quot;-&quot;??_);_(@_)">
                  <c:v>2.976355155368168E-2</c:v>
                </c:pt>
                <c:pt idx="9" formatCode="_(* #,##0.00_);_(* \(#,##0.00\);_(* &quot;-&quot;??_);_(@_)">
                  <c:v>3.0497427360190888E-2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B5-4614-92A8-768FC689574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1BB5-4614-92A8-768FC689574D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BB5-4614-92A8-768FC689574D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'Gangguan Berulang'!$B$4:$M$4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'Gangguan Berulang'!$B$8:$M$8</c:f>
              <c:numCache>
                <c:formatCode>0.00%</c:formatCode>
                <c:ptCount val="12"/>
                <c:pt idx="0">
                  <c:v>1.0740740740740733</c:v>
                </c:pt>
                <c:pt idx="1">
                  <c:v>0.8673702632236866</c:v>
                </c:pt>
                <c:pt idx="2">
                  <c:v>1.2449135088157917</c:v>
                </c:pt>
                <c:pt idx="3">
                  <c:v>1.2936667612016448</c:v>
                </c:pt>
                <c:pt idx="4">
                  <c:v>1.3853449928153283</c:v>
                </c:pt>
                <c:pt idx="5">
                  <c:v>1.4139791300489684</c:v>
                </c:pt>
                <c:pt idx="6">
                  <c:v>1.4976963971848298</c:v>
                </c:pt>
                <c:pt idx="7">
                  <c:v>1.5209148635227983</c:v>
                </c:pt>
                <c:pt idx="8">
                  <c:v>1.5039408074386387</c:v>
                </c:pt>
                <c:pt idx="9">
                  <c:v>1.4917095439968184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BB5-4614-92A8-768FC68957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ax val="26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3"/>
          <c:min val="1.4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DEMAK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'Gangguan Berulang'!$B$24:$M$24</c:f>
              <c:numCache>
                <c:formatCode>General</c:formatCode>
                <c:ptCount val="12"/>
                <c:pt idx="0">
                  <c:v>0.06</c:v>
                </c:pt>
                <c:pt idx="1">
                  <c:v>0.06</c:v>
                </c:pt>
                <c:pt idx="2">
                  <c:v>0.06</c:v>
                </c:pt>
                <c:pt idx="3">
                  <c:v>0.06</c:v>
                </c:pt>
                <c:pt idx="4">
                  <c:v>0.06</c:v>
                </c:pt>
                <c:pt idx="5">
                  <c:v>0.06</c:v>
                </c:pt>
                <c:pt idx="6">
                  <c:v>0.06</c:v>
                </c:pt>
                <c:pt idx="7">
                  <c:v>0.06</c:v>
                </c:pt>
                <c:pt idx="8">
                  <c:v>0.06</c:v>
                </c:pt>
                <c:pt idx="9">
                  <c:v>0.06</c:v>
                </c:pt>
                <c:pt idx="10">
                  <c:v>0.06</c:v>
                </c:pt>
                <c:pt idx="11">
                  <c:v>0.06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1B-4519-AD9A-D8385795F03D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'Gangguan Berulang'!$B$25:$M$25</c:f>
              <c:numCache>
                <c:formatCode>0.00</c:formatCode>
                <c:ptCount val="12"/>
                <c:pt idx="0">
                  <c:v>0.13134851138353801</c:v>
                </c:pt>
                <c:pt idx="1">
                  <c:v>0.17556436558187899</c:v>
                </c:pt>
                <c:pt idx="2">
                  <c:v>0.117042910387919</c:v>
                </c:pt>
                <c:pt idx="3">
                  <c:v>0.10756849066589</c:v>
                </c:pt>
                <c:pt idx="4">
                  <c:v>9.7716600112886798E-2</c:v>
                </c:pt>
                <c:pt idx="5">
                  <c:v>8.1430500094072406E-2</c:v>
                </c:pt>
                <c:pt idx="6" formatCode="_(* #,##0.00_);_(* \(#,##0.00\);_(* &quot;-&quot;??_);_(@_)">
                  <c:v>6.9797571509204875E-2</c:v>
                </c:pt>
                <c:pt idx="7" formatCode="_(* #,##0.00_);_(* \(#,##0.00\);_(* &quot;-&quot;??_);_(@_)">
                  <c:v>6.1072875070554269E-2</c:v>
                </c:pt>
                <c:pt idx="8" formatCode="_(* #,##0.00_);_(* \(#,##0.00\);_(* &quot;-&quot;??_);_(@_)">
                  <c:v>5.9321486293395065E-2</c:v>
                </c:pt>
                <c:pt idx="9" formatCode="_(* #,##0.00_);_(* \(#,##0.00\);_(* &quot;-&quot;??_);_(@_)">
                  <c:v>5.7430558112631022E-2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1B-4519-AD9A-D8385795F03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981B-4519-AD9A-D8385795F03D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81B-4519-AD9A-D8385795F03D}"/>
                </c:ext>
              </c:extLst>
            </c:dLbl>
            <c:dLbl>
              <c:idx val="2"/>
              <c:layout>
                <c:manualLayout>
                  <c:x val="-2.5519975723687836E-2"/>
                  <c:y val="-6.53689538807648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81B-4519-AD9A-D8385795F03D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'Gangguan Berulang'!$B$4:$M$4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'Gangguan Berulang'!$B$26:$M$26</c:f>
              <c:numCache>
                <c:formatCode>0.00%</c:formatCode>
                <c:ptCount val="12"/>
                <c:pt idx="0">
                  <c:v>-0.18914185639230041</c:v>
                </c:pt>
                <c:pt idx="1">
                  <c:v>-0.92607275969798319</c:v>
                </c:pt>
                <c:pt idx="2">
                  <c:v>4.9284826868016607E-2</c:v>
                </c:pt>
                <c:pt idx="3">
                  <c:v>0.20719182223516652</c:v>
                </c:pt>
                <c:pt idx="4">
                  <c:v>0.37138999811855333</c:v>
                </c:pt>
                <c:pt idx="5">
                  <c:v>0.64282499843212659</c:v>
                </c:pt>
                <c:pt idx="6">
                  <c:v>0.8367071415132521</c:v>
                </c:pt>
                <c:pt idx="7">
                  <c:v>0.98211874882409544</c:v>
                </c:pt>
                <c:pt idx="8">
                  <c:v>1.0113085617767488</c:v>
                </c:pt>
                <c:pt idx="9">
                  <c:v>1.0428240314561497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81B-4519-AD9A-D8385795F0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2.8"/>
          <c:min val="0.8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TEGOWANU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'Gangguan Berulang'!$B$29:$M$29</c:f>
              <c:numCache>
                <c:formatCode>0.00</c:formatCode>
                <c:ptCount val="12"/>
                <c:pt idx="0">
                  <c:v>0.06</c:v>
                </c:pt>
                <c:pt idx="1">
                  <c:v>0.06</c:v>
                </c:pt>
                <c:pt idx="2">
                  <c:v>0.06</c:v>
                </c:pt>
                <c:pt idx="3">
                  <c:v>0.06</c:v>
                </c:pt>
                <c:pt idx="4">
                  <c:v>0.06</c:v>
                </c:pt>
                <c:pt idx="5">
                  <c:v>0.06</c:v>
                </c:pt>
                <c:pt idx="6">
                  <c:v>0.06</c:v>
                </c:pt>
                <c:pt idx="7">
                  <c:v>0.06</c:v>
                </c:pt>
                <c:pt idx="8">
                  <c:v>0.06</c:v>
                </c:pt>
                <c:pt idx="9">
                  <c:v>0.06</c:v>
                </c:pt>
                <c:pt idx="10">
                  <c:v>0.06</c:v>
                </c:pt>
                <c:pt idx="11">
                  <c:v>0.06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D7-40BF-8AAE-68CCB65BE994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'Gangguan Berulang'!$B$30:$M$30</c:f>
              <c:numCache>
                <c:formatCode>0.00</c:formatCode>
                <c:ptCount val="12"/>
                <c:pt idx="0">
                  <c:v>5.86854460093897E-2</c:v>
                </c:pt>
                <c:pt idx="1">
                  <c:v>2.9342723004694801E-2</c:v>
                </c:pt>
                <c:pt idx="2">
                  <c:v>1.9561815336463201E-2</c:v>
                </c:pt>
                <c:pt idx="3">
                  <c:v>2.22886680227618E-2</c:v>
                </c:pt>
                <c:pt idx="4">
                  <c:v>1.7830934418209401E-2</c:v>
                </c:pt>
                <c:pt idx="5">
                  <c:v>2.9067693998692599E-2</c:v>
                </c:pt>
                <c:pt idx="6">
                  <c:v>2.4915166284593639E-2</c:v>
                </c:pt>
                <c:pt idx="7">
                  <c:v>2.1800770499019434E-2</c:v>
                </c:pt>
                <c:pt idx="8">
                  <c:v>1.9378462665795054E-2</c:v>
                </c:pt>
                <c:pt idx="9">
                  <c:v>2.3501222459821607E-2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D7-40BF-8AAE-68CCB65BE99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C3D7-40BF-8AAE-68CCB65BE994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3D7-40BF-8AAE-68CCB65BE994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'Gangguan Berulang'!$B$4:$M$4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'Gangguan Berulang'!$B$31:$M$31</c:f>
              <c:numCache>
                <c:formatCode>0.00%</c:formatCode>
                <c:ptCount val="12"/>
                <c:pt idx="0">
                  <c:v>1.0219092331768382</c:v>
                </c:pt>
                <c:pt idx="1">
                  <c:v>1.51095461658842</c:v>
                </c:pt>
                <c:pt idx="2">
                  <c:v>1.6739697443922799</c:v>
                </c:pt>
                <c:pt idx="3">
                  <c:v>1.6285221996206367</c:v>
                </c:pt>
                <c:pt idx="4">
                  <c:v>1.7028177596965099</c:v>
                </c:pt>
                <c:pt idx="5">
                  <c:v>1.5155384333551234</c:v>
                </c:pt>
                <c:pt idx="6">
                  <c:v>1.5847472285901061</c:v>
                </c:pt>
                <c:pt idx="7">
                  <c:v>1.6366538250163427</c:v>
                </c:pt>
                <c:pt idx="8">
                  <c:v>1.6770256222367492</c:v>
                </c:pt>
                <c:pt idx="9">
                  <c:v>1.6083129590029732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3D7-40BF-8AAE-68CCB65BE9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2.8"/>
          <c:min val="0.9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PURWODADI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'Gangguan Berulang'!$B$34:$M$34</c:f>
              <c:numCache>
                <c:formatCode>0.00</c:formatCode>
                <c:ptCount val="12"/>
                <c:pt idx="0">
                  <c:v>0.06</c:v>
                </c:pt>
                <c:pt idx="1">
                  <c:v>0.06</c:v>
                </c:pt>
                <c:pt idx="2">
                  <c:v>0.06</c:v>
                </c:pt>
                <c:pt idx="3">
                  <c:v>0.06</c:v>
                </c:pt>
                <c:pt idx="4">
                  <c:v>0.06</c:v>
                </c:pt>
                <c:pt idx="5">
                  <c:v>0.06</c:v>
                </c:pt>
                <c:pt idx="6">
                  <c:v>0.06</c:v>
                </c:pt>
                <c:pt idx="7">
                  <c:v>0.06</c:v>
                </c:pt>
                <c:pt idx="8">
                  <c:v>0.06</c:v>
                </c:pt>
                <c:pt idx="9">
                  <c:v>0.06</c:v>
                </c:pt>
                <c:pt idx="10">
                  <c:v>0.06</c:v>
                </c:pt>
                <c:pt idx="11">
                  <c:v>0.06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0B-48FE-B854-5894D6DECDA1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'Gangguan Berulang'!$B$35:$M$35</c:f>
              <c:numCache>
                <c:formatCode>0.00</c:formatCode>
                <c:ptCount val="12"/>
                <c:pt idx="0">
                  <c:v>0</c:v>
                </c:pt>
                <c:pt idx="1">
                  <c:v>1.97550375345713E-2</c:v>
                </c:pt>
                <c:pt idx="2">
                  <c:v>1.31700250230475E-2</c:v>
                </c:pt>
                <c:pt idx="3">
                  <c:v>9.8775187672856604E-3</c:v>
                </c:pt>
                <c:pt idx="4">
                  <c:v>7.9020150138285304E-3</c:v>
                </c:pt>
                <c:pt idx="5">
                  <c:v>1.11139980187701E-2</c:v>
                </c:pt>
                <c:pt idx="6">
                  <c:v>9.5262840160886975E-3</c:v>
                </c:pt>
                <c:pt idx="7">
                  <c:v>1.4890296626295754E-2</c:v>
                </c:pt>
                <c:pt idx="8">
                  <c:v>1.6133110256258257E-2</c:v>
                </c:pt>
                <c:pt idx="9">
                  <c:v>1.451979923063243E-2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0B-48FE-B854-5894D6DECDA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CF0B-48FE-B854-5894D6DECDA1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F0B-48FE-B854-5894D6DECDA1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'Gangguan Berulang'!$B$4:$M$4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'Gangguan Berulang'!$B$36:$M$36</c:f>
              <c:numCache>
                <c:formatCode>0.00%</c:formatCode>
                <c:ptCount val="12"/>
                <c:pt idx="0">
                  <c:v>2</c:v>
                </c:pt>
                <c:pt idx="1">
                  <c:v>1.6707493744238118</c:v>
                </c:pt>
                <c:pt idx="2">
                  <c:v>1.7804995829492083</c:v>
                </c:pt>
                <c:pt idx="3">
                  <c:v>1.8353746872119057</c:v>
                </c:pt>
                <c:pt idx="4">
                  <c:v>1.8682997497695244</c:v>
                </c:pt>
                <c:pt idx="5">
                  <c:v>1.814766699687165</c:v>
                </c:pt>
                <c:pt idx="6">
                  <c:v>1.8412285997318549</c:v>
                </c:pt>
                <c:pt idx="7">
                  <c:v>1.7518283895617375</c:v>
                </c:pt>
                <c:pt idx="8">
                  <c:v>1.7311148290623624</c:v>
                </c:pt>
                <c:pt idx="9">
                  <c:v>1.7580033461561262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F0B-48FE-B854-5894D6DEC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3"/>
          <c:min val="0.9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 b="1"/>
              <a:t>ULP  WIROSARI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Penjualan!$B$4:$M$4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Penjualan!$B$70:$M$70</c:f>
              <c:numCache>
                <c:formatCode>_(* #,##0.00_);_(* \(#,##0.00\);_(* "-"??_);_(@_)</c:formatCode>
                <c:ptCount val="12"/>
                <c:pt idx="0">
                  <c:v>17.625792000000001</c:v>
                </c:pt>
                <c:pt idx="1">
                  <c:v>33.821492999999997</c:v>
                </c:pt>
                <c:pt idx="2">
                  <c:v>52.043638000000001</c:v>
                </c:pt>
                <c:pt idx="3">
                  <c:v>68.774578000000005</c:v>
                </c:pt>
                <c:pt idx="4">
                  <c:v>87.475424000000004</c:v>
                </c:pt>
                <c:pt idx="5">
                  <c:v>105.858834</c:v>
                </c:pt>
                <c:pt idx="6">
                  <c:v>124.41985</c:v>
                </c:pt>
                <c:pt idx="7">
                  <c:v>143.166586</c:v>
                </c:pt>
                <c:pt idx="8">
                  <c:v>161.71205900000001</c:v>
                </c:pt>
                <c:pt idx="9">
                  <c:v>181.686452</c:v>
                </c:pt>
                <c:pt idx="10">
                  <c:v>201.37734900000001</c:v>
                </c:pt>
                <c:pt idx="11">
                  <c:v>221.031834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81-429C-B598-452899D5F7B7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Penjualan!$B$4:$M$4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Penjualan!$B$71:$M$71</c:f>
              <c:numCache>
                <c:formatCode>_(* #,##0.00_);_(* \(#,##0.00\);_(* "-"??_);_(@_)</c:formatCode>
                <c:ptCount val="12"/>
                <c:pt idx="0">
                  <c:v>19.527567355999999</c:v>
                </c:pt>
                <c:pt idx="1">
                  <c:v>38.017443737999997</c:v>
                </c:pt>
                <c:pt idx="2">
                  <c:v>57.898007608999997</c:v>
                </c:pt>
                <c:pt idx="3">
                  <c:v>78.654304519999997</c:v>
                </c:pt>
                <c:pt idx="4">
                  <c:v>99.420160913000004</c:v>
                </c:pt>
                <c:pt idx="5">
                  <c:v>119.186608312</c:v>
                </c:pt>
                <c:pt idx="6">
                  <c:v>138.887783945</c:v>
                </c:pt>
                <c:pt idx="7">
                  <c:v>158.792324044</c:v>
                </c:pt>
                <c:pt idx="8">
                  <c:v>178.296953008</c:v>
                </c:pt>
                <c:pt idx="9">
                  <c:v>198.84838060800001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81-429C-B598-452899D5F7B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C081-429C-B598-452899D5F7B7}"/>
              </c:ext>
            </c:extLst>
          </c:dPt>
          <c:dLbls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Penjualan!$B$54:$M$54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Penjualan!$B$72:$M$72</c:f>
              <c:numCache>
                <c:formatCode>0.00%</c:formatCode>
                <c:ptCount val="12"/>
                <c:pt idx="0">
                  <c:v>1.107897299366746</c:v>
                </c:pt>
                <c:pt idx="1">
                  <c:v>1.1240616651074511</c:v>
                </c:pt>
                <c:pt idx="2">
                  <c:v>1.1124896305096887</c:v>
                </c:pt>
                <c:pt idx="3">
                  <c:v>1.1436537570612209</c:v>
                </c:pt>
                <c:pt idx="4">
                  <c:v>1.1365496315056445</c:v>
                </c:pt>
                <c:pt idx="5">
                  <c:v>1.1259013896941279</c:v>
                </c:pt>
                <c:pt idx="6">
                  <c:v>1.11628316498533</c:v>
                </c:pt>
                <c:pt idx="7">
                  <c:v>1.1091437498132422</c:v>
                </c:pt>
                <c:pt idx="8">
                  <c:v>1.1025581772352548</c:v>
                </c:pt>
                <c:pt idx="9">
                  <c:v>1.0944590442439814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081-429C-B598-452899D5F7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5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ax val="300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5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1.3"/>
          <c:min val="1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5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5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WIROSARI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'Gangguan Berulang'!$B$39:$M$39</c:f>
              <c:numCache>
                <c:formatCode>0.00</c:formatCode>
                <c:ptCount val="12"/>
                <c:pt idx="0">
                  <c:v>0.06</c:v>
                </c:pt>
                <c:pt idx="1">
                  <c:v>0.06</c:v>
                </c:pt>
                <c:pt idx="2">
                  <c:v>0.06</c:v>
                </c:pt>
                <c:pt idx="3">
                  <c:v>0.06</c:v>
                </c:pt>
                <c:pt idx="4">
                  <c:v>0.06</c:v>
                </c:pt>
                <c:pt idx="5">
                  <c:v>0.06</c:v>
                </c:pt>
                <c:pt idx="6">
                  <c:v>0.06</c:v>
                </c:pt>
                <c:pt idx="7">
                  <c:v>0.06</c:v>
                </c:pt>
                <c:pt idx="8">
                  <c:v>0.06</c:v>
                </c:pt>
                <c:pt idx="9">
                  <c:v>0.06</c:v>
                </c:pt>
                <c:pt idx="10">
                  <c:v>0.06</c:v>
                </c:pt>
                <c:pt idx="11">
                  <c:v>0.06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04-47D8-8329-CBCAB0C60878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'Gangguan Berulang'!$B$40:$M$40</c:f>
              <c:numCache>
                <c:formatCode>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1.1909015124449208E-2</c:v>
                </c:pt>
                <c:pt idx="9">
                  <c:v>2.0658471464886991E-2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04-47D8-8329-CBCAB0C6087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BA04-47D8-8329-CBCAB0C60878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A04-47D8-8329-CBCAB0C60878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'Gangguan Berulang'!$B$4:$M$4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'Gangguan Berulang'!$B$41:$M$41</c:f>
              <c:numCache>
                <c:formatCode>0.00%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1.8015164145925131</c:v>
                </c:pt>
                <c:pt idx="9">
                  <c:v>1.6556921422518835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A04-47D8-8329-CBCAB0C608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3"/>
          <c:min val="0.9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0" i="0" u="none" strike="noStrike" baseline="0">
                <a:solidFill>
                  <a:srgbClr val="333333"/>
                </a:solidFill>
                <a:latin typeface="Calibri Light"/>
                <a:ea typeface="Calibri Light"/>
                <a:cs typeface="Calibri Light"/>
              </a:defRPr>
            </a:pPr>
            <a:r>
              <a:rPr lang="en-ID"/>
              <a:t>ENS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ln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ADB-4138-9C03-5B30EDBB0F0D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ADB-4138-9C03-5B30EDBB0F0D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ADB-4138-9C03-5B30EDBB0F0D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5ADB-4138-9C03-5B30EDBB0F0D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5ADB-4138-9C03-5B30EDBB0F0D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5ADB-4138-9C03-5B30EDBB0F0D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5ADB-4138-9C03-5B30EDBB0F0D}"/>
              </c:ext>
            </c:extLst>
          </c:dPt>
          <c:dPt>
            <c:idx val="10"/>
            <c:invertIfNegative val="0"/>
            <c:bubble3D val="0"/>
            <c:spPr>
              <a:solidFill>
                <a:srgbClr val="92D050"/>
              </a:solidFill>
              <a:ln w="28575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5ADB-4138-9C03-5B30EDBB0F0D}"/>
              </c:ext>
            </c:extLst>
          </c:dPt>
          <c:cat>
            <c:multiLvlStrRef>
              <c:f>SWACAM!$Q$23:$AA$24</c:f>
              <c:multiLvlStrCache>
                <c:ptCount val="11"/>
                <c:lvl>
                  <c:pt idx="0">
                    <c:v>Target</c:v>
                  </c:pt>
                  <c:pt idx="1">
                    <c:v>Real</c:v>
                  </c:pt>
                  <c:pt idx="3">
                    <c:v>Target</c:v>
                  </c:pt>
                  <c:pt idx="4">
                    <c:v>Real</c:v>
                  </c:pt>
                  <c:pt idx="6">
                    <c:v>Target</c:v>
                  </c:pt>
                  <c:pt idx="7">
                    <c:v>Real</c:v>
                  </c:pt>
                  <c:pt idx="9">
                    <c:v>Target</c:v>
                  </c:pt>
                  <c:pt idx="10">
                    <c:v>Real</c:v>
                  </c:pt>
                </c:lvl>
                <c:lvl>
                  <c:pt idx="0">
                    <c:v> DEMAK </c:v>
                  </c:pt>
                  <c:pt idx="3">
                    <c:v>TEGOWANU</c:v>
                  </c:pt>
                  <c:pt idx="6">
                    <c:v>PURWODADI</c:v>
                  </c:pt>
                  <c:pt idx="9">
                    <c:v>WIROSARI</c:v>
                  </c:pt>
                </c:lvl>
              </c:multiLvlStrCache>
            </c:multiLvlStrRef>
          </c:cat>
          <c:val>
            <c:numRef>
              <c:f>SWACAM!$Q$25:$AA$25</c:f>
              <c:numCache>
                <c:formatCode>_(* #,##0.00_);_(* \(#,##0.00\);_(* "-"??_);_(@_)</c:formatCode>
                <c:ptCount val="11"/>
                <c:pt idx="0">
                  <c:v>18177</c:v>
                </c:pt>
                <c:pt idx="1">
                  <c:v>31901.768691689238</c:v>
                </c:pt>
                <c:pt idx="3">
                  <c:v>13291</c:v>
                </c:pt>
                <c:pt idx="4">
                  <c:v>18914.1315189819</c:v>
                </c:pt>
                <c:pt idx="6">
                  <c:v>17857</c:v>
                </c:pt>
                <c:pt idx="7">
                  <c:v>25025.081022399932</c:v>
                </c:pt>
                <c:pt idx="9">
                  <c:v>13694</c:v>
                </c:pt>
                <c:pt idx="10">
                  <c:v>16921.018766928933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ADB-4138-9C03-5B30EDBB0F0D}"/>
            </c:ext>
          </c:extLst>
        </c:ser>
        <c:ser>
          <c:idx val="0"/>
          <c:order val="1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5ADB-4138-9C03-5B30EDBB0F0D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5ADB-4138-9C03-5B30EDBB0F0D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5ADB-4138-9C03-5B30EDBB0F0D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5ADB-4138-9C03-5B30EDBB0F0D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5ADB-4138-9C03-5B30EDBB0F0D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C-5ADB-4138-9C03-5B30EDBB0F0D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5ADB-4138-9C03-5B30EDBB0F0D}"/>
              </c:ext>
            </c:extLst>
          </c:dPt>
          <c:dPt>
            <c:idx val="10"/>
            <c:invertIfNegative val="0"/>
            <c:bubble3D val="0"/>
            <c:spPr>
              <a:solidFill>
                <a:srgbClr val="92D050"/>
              </a:solidFill>
              <a:ln w="28575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0-5ADB-4138-9C03-5B30EDBB0F0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SWACAM!$Q$23:$AA$24</c:f>
              <c:multiLvlStrCache>
                <c:ptCount val="11"/>
                <c:lvl>
                  <c:pt idx="0">
                    <c:v>Target</c:v>
                  </c:pt>
                  <c:pt idx="1">
                    <c:v>Real</c:v>
                  </c:pt>
                  <c:pt idx="3">
                    <c:v>Target</c:v>
                  </c:pt>
                  <c:pt idx="4">
                    <c:v>Real</c:v>
                  </c:pt>
                  <c:pt idx="6">
                    <c:v>Target</c:v>
                  </c:pt>
                  <c:pt idx="7">
                    <c:v>Real</c:v>
                  </c:pt>
                  <c:pt idx="9">
                    <c:v>Target</c:v>
                  </c:pt>
                  <c:pt idx="10">
                    <c:v>Real</c:v>
                  </c:pt>
                </c:lvl>
                <c:lvl>
                  <c:pt idx="0">
                    <c:v> DEMAK </c:v>
                  </c:pt>
                  <c:pt idx="3">
                    <c:v>TEGOWANU</c:v>
                  </c:pt>
                  <c:pt idx="6">
                    <c:v>PURWODADI</c:v>
                  </c:pt>
                  <c:pt idx="9">
                    <c:v>WIROSARI</c:v>
                  </c:pt>
                </c:lvl>
              </c:multiLvlStrCache>
            </c:multiLvlStrRef>
          </c:cat>
          <c:val>
            <c:numRef>
              <c:f>SWACAM!$Q$25:$AA$25</c:f>
              <c:numCache>
                <c:formatCode>_(* #,##0.00_);_(* \(#,##0.00\);_(* "-"??_);_(@_)</c:formatCode>
                <c:ptCount val="11"/>
                <c:pt idx="0">
                  <c:v>18177</c:v>
                </c:pt>
                <c:pt idx="1">
                  <c:v>31901.768691689238</c:v>
                </c:pt>
                <c:pt idx="3">
                  <c:v>13291</c:v>
                </c:pt>
                <c:pt idx="4">
                  <c:v>18914.1315189819</c:v>
                </c:pt>
                <c:pt idx="6">
                  <c:v>17857</c:v>
                </c:pt>
                <c:pt idx="7">
                  <c:v>25025.081022399932</c:v>
                </c:pt>
                <c:pt idx="9">
                  <c:v>13694</c:v>
                </c:pt>
                <c:pt idx="10">
                  <c:v>16921.018766928933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5ADB-4138-9C03-5B30EDBB0F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1281160799"/>
        <c:axId val="1"/>
      </c:barChart>
      <c:catAx>
        <c:axId val="1281160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81160799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666699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SWACAM!$R$9</c:f>
              <c:numCache>
                <c:formatCode>General</c:formatCode>
                <c:ptCount val="1"/>
                <c:pt idx="0">
                  <c:v>63019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DF-4D92-A462-7C424BE84D6B}"/>
            </c:ext>
          </c:extLst>
        </c:ser>
        <c:ser>
          <c:idx val="1"/>
          <c:order val="1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l">
                  <a:defRPr sz="1000" b="1" i="0" u="none" strike="noStrike" baseline="0">
                    <a:solidFill>
                      <a:srgbClr val="666699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SWACAM!$R$10</c:f>
              <c:numCache>
                <c:formatCode>0.00</c:formatCode>
                <c:ptCount val="1"/>
                <c:pt idx="0">
                  <c:v>92762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DF-4D92-A462-7C424BE84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281161199"/>
        <c:axId val="1"/>
      </c:barChart>
      <c:catAx>
        <c:axId val="1281161199"/>
        <c:scaling>
          <c:orientation val="minMax"/>
        </c:scaling>
        <c:delete val="1"/>
        <c:axPos val="b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666699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81161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Tegowanu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SWACAM!$B$28:$M$28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SWACAM!$B$29:$M$29</c:f>
              <c:numCache>
                <c:formatCode>_-* #,##0_-;\-* #,##0_-;_-* "-"??_-;_-@_-</c:formatCode>
                <c:ptCount val="12"/>
                <c:pt idx="0">
                  <c:v>12153</c:v>
                </c:pt>
                <c:pt idx="1">
                  <c:v>12274</c:v>
                </c:pt>
                <c:pt idx="2">
                  <c:v>12397</c:v>
                </c:pt>
                <c:pt idx="3">
                  <c:v>12521</c:v>
                </c:pt>
                <c:pt idx="4">
                  <c:v>12646</c:v>
                </c:pt>
                <c:pt idx="5">
                  <c:v>12773</c:v>
                </c:pt>
                <c:pt idx="6">
                  <c:v>12900</c:v>
                </c:pt>
                <c:pt idx="7">
                  <c:v>13029</c:v>
                </c:pt>
                <c:pt idx="8">
                  <c:v>13160</c:v>
                </c:pt>
                <c:pt idx="9">
                  <c:v>13291</c:v>
                </c:pt>
                <c:pt idx="10">
                  <c:v>13424</c:v>
                </c:pt>
                <c:pt idx="11">
                  <c:v>13558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10-4671-B61B-5F0514EA3139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SWACAM!$B$28:$M$28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SWACAM!$B$30:$M$30</c:f>
              <c:numCache>
                <c:formatCode>#,##0</c:formatCode>
                <c:ptCount val="12"/>
                <c:pt idx="0">
                  <c:v>11459.569671130799</c:v>
                </c:pt>
                <c:pt idx="1">
                  <c:v>9528.8223113598997</c:v>
                </c:pt>
                <c:pt idx="2">
                  <c:v>8544.1865327974192</c:v>
                </c:pt>
                <c:pt idx="3">
                  <c:v>6919.4974614746197</c:v>
                </c:pt>
                <c:pt idx="4">
                  <c:v>9902.7650399492304</c:v>
                </c:pt>
                <c:pt idx="5">
                  <c:v>27621.812346658098</c:v>
                </c:pt>
                <c:pt idx="6">
                  <c:v>25227</c:v>
                </c:pt>
                <c:pt idx="7">
                  <c:v>23638.821519306479</c:v>
                </c:pt>
                <c:pt idx="8">
                  <c:v>22583.67511453358</c:v>
                </c:pt>
                <c:pt idx="9">
                  <c:v>18914.1315189819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10-4671-B61B-5F0514EA31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395903"/>
        <c:axId val="1"/>
      </c:lineChart>
      <c:catAx>
        <c:axId val="1162395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39590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Demak Kota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SWACAM!$B$23:$M$23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SWACAM!$B$24:$M$24</c:f>
              <c:numCache>
                <c:formatCode>_-* #,##0_-;\-* #,##0_-;_-* "-"??_-;_-@_-</c:formatCode>
                <c:ptCount val="12"/>
                <c:pt idx="0">
                  <c:v>16620</c:v>
                </c:pt>
                <c:pt idx="1">
                  <c:v>16786</c:v>
                </c:pt>
                <c:pt idx="2">
                  <c:v>16954</c:v>
                </c:pt>
                <c:pt idx="3">
                  <c:v>17124</c:v>
                </c:pt>
                <c:pt idx="4">
                  <c:v>17295</c:v>
                </c:pt>
                <c:pt idx="5">
                  <c:v>17468</c:v>
                </c:pt>
                <c:pt idx="6">
                  <c:v>17642</c:v>
                </c:pt>
                <c:pt idx="7">
                  <c:v>17819</c:v>
                </c:pt>
                <c:pt idx="8">
                  <c:v>17997</c:v>
                </c:pt>
                <c:pt idx="9">
                  <c:v>18177</c:v>
                </c:pt>
                <c:pt idx="10">
                  <c:v>18359</c:v>
                </c:pt>
                <c:pt idx="11">
                  <c:v>18542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8C-4F4C-A9D2-406FA86157CB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SWACAM!$B$23:$M$23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SWACAM!$B$25:$M$25</c:f>
              <c:numCache>
                <c:formatCode>#,##0</c:formatCode>
                <c:ptCount val="12"/>
                <c:pt idx="0">
                  <c:v>16935.745374513899</c:v>
                </c:pt>
                <c:pt idx="1">
                  <c:v>14082.3532659105</c:v>
                </c:pt>
                <c:pt idx="2">
                  <c:v>12627.190348721801</c:v>
                </c:pt>
                <c:pt idx="3">
                  <c:v>10226.1123663613</c:v>
                </c:pt>
                <c:pt idx="4">
                  <c:v>14634.9917172473</c:v>
                </c:pt>
                <c:pt idx="5">
                  <c:v>25512.762591592102</c:v>
                </c:pt>
                <c:pt idx="6">
                  <c:v>37980</c:v>
                </c:pt>
                <c:pt idx="7">
                  <c:v>33506.450933809123</c:v>
                </c:pt>
                <c:pt idx="8">
                  <c:v>32125.945335802709</c:v>
                </c:pt>
                <c:pt idx="9">
                  <c:v>31901.768691689238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8C-4F4C-A9D2-406FA86157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79583"/>
        <c:axId val="1"/>
      </c:lineChart>
      <c:catAx>
        <c:axId val="1162179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795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Purwodadi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SWACAM!$B$33:$M$33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SWACAM!$B$34:$M$34</c:f>
              <c:numCache>
                <c:formatCode>_-* #,##0_-;\-* #,##0_-;_-* "-"??_-;_-@_-</c:formatCode>
                <c:ptCount val="12"/>
                <c:pt idx="0">
                  <c:v>16327</c:v>
                </c:pt>
                <c:pt idx="1">
                  <c:v>16490</c:v>
                </c:pt>
                <c:pt idx="2">
                  <c:v>16655</c:v>
                </c:pt>
                <c:pt idx="3">
                  <c:v>16822</c:v>
                </c:pt>
                <c:pt idx="4">
                  <c:v>16990</c:v>
                </c:pt>
                <c:pt idx="5">
                  <c:v>17160</c:v>
                </c:pt>
                <c:pt idx="6">
                  <c:v>17332</c:v>
                </c:pt>
                <c:pt idx="7">
                  <c:v>17505</c:v>
                </c:pt>
                <c:pt idx="8">
                  <c:v>17680</c:v>
                </c:pt>
                <c:pt idx="9">
                  <c:v>17857</c:v>
                </c:pt>
                <c:pt idx="10">
                  <c:v>18035</c:v>
                </c:pt>
                <c:pt idx="11">
                  <c:v>18216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08-46A5-A344-E986296AE3A6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SWACAM!$B$33:$M$33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SWACAM!$B$35:$M$35</c:f>
              <c:numCache>
                <c:formatCode>#,##0</c:formatCode>
                <c:ptCount val="12"/>
                <c:pt idx="0">
                  <c:v>19908.840862122299</c:v>
                </c:pt>
                <c:pt idx="1">
                  <c:v>16554.531491546401</c:v>
                </c:pt>
                <c:pt idx="2">
                  <c:v>14843.912542919001</c:v>
                </c:pt>
                <c:pt idx="3">
                  <c:v>12021.3217214782</c:v>
                </c:pt>
                <c:pt idx="4">
                  <c:v>17204.186451434402</c:v>
                </c:pt>
                <c:pt idx="5">
                  <c:v>36505.986220911502</c:v>
                </c:pt>
                <c:pt idx="6">
                  <c:v>27459</c:v>
                </c:pt>
                <c:pt idx="7">
                  <c:v>29643.659251789075</c:v>
                </c:pt>
                <c:pt idx="8">
                  <c:v>28440.418520323619</c:v>
                </c:pt>
                <c:pt idx="9">
                  <c:v>25025.081022399932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08-46A5-A344-E986296AE3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78383"/>
        <c:axId val="1"/>
      </c:lineChart>
      <c:catAx>
        <c:axId val="1162178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783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Wirosari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SWACAM!$B$38:$M$38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SWACAM!$B$39:$M$39</c:f>
              <c:numCache>
                <c:formatCode>_-* #,##0_-;\-* #,##0_-;_-* "-"??_-;_-@_-</c:formatCode>
                <c:ptCount val="12"/>
                <c:pt idx="0">
                  <c:v>12521</c:v>
                </c:pt>
                <c:pt idx="1">
                  <c:v>12647</c:v>
                </c:pt>
                <c:pt idx="2">
                  <c:v>12773</c:v>
                </c:pt>
                <c:pt idx="3">
                  <c:v>12901</c:v>
                </c:pt>
                <c:pt idx="4">
                  <c:v>13030</c:v>
                </c:pt>
                <c:pt idx="5">
                  <c:v>13160</c:v>
                </c:pt>
                <c:pt idx="6">
                  <c:v>13292</c:v>
                </c:pt>
                <c:pt idx="7">
                  <c:v>13425</c:v>
                </c:pt>
                <c:pt idx="8">
                  <c:v>13559</c:v>
                </c:pt>
                <c:pt idx="9">
                  <c:v>13694</c:v>
                </c:pt>
                <c:pt idx="10">
                  <c:v>13831</c:v>
                </c:pt>
                <c:pt idx="11">
                  <c:v>13970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00-4012-AFAB-D25EA0EC7727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SWACAM!$B$38:$M$38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SWACAM!$B$40:$M$40</c:f>
              <c:numCache>
                <c:formatCode>#,##0</c:formatCode>
                <c:ptCount val="12"/>
                <c:pt idx="0">
                  <c:v>16096.844092233099</c:v>
                </c:pt>
                <c:pt idx="1">
                  <c:v>13384.792931183199</c:v>
                </c:pt>
                <c:pt idx="2">
                  <c:v>12001.710575561799</c:v>
                </c:pt>
                <c:pt idx="3">
                  <c:v>9719.5684506858906</c:v>
                </c:pt>
                <c:pt idx="4">
                  <c:v>13910.056791368999</c:v>
                </c:pt>
                <c:pt idx="5">
                  <c:v>30334.438840838298</c:v>
                </c:pt>
                <c:pt idx="6">
                  <c:v>19569</c:v>
                </c:pt>
                <c:pt idx="7">
                  <c:v>21020.06829509532</c:v>
                </c:pt>
                <c:pt idx="8">
                  <c:v>20211.961029340091</c:v>
                </c:pt>
                <c:pt idx="9">
                  <c:v>16921.018766928933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00-4012-AFAB-D25EA0EC77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79983"/>
        <c:axId val="1"/>
      </c:lineChart>
      <c:catAx>
        <c:axId val="1162179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799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UP3 Demak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SWACAM!$B$4:$M$4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SWACAM!$B$5:$M$5</c:f>
              <c:numCache>
                <c:formatCode>_-* #,##0_-;\-* #,##0_-;_-* "-"??_-;_-@_-</c:formatCode>
                <c:ptCount val="12"/>
                <c:pt idx="0">
                  <c:v>57621</c:v>
                </c:pt>
                <c:pt idx="1">
                  <c:v>58197</c:v>
                </c:pt>
                <c:pt idx="2">
                  <c:v>58779</c:v>
                </c:pt>
                <c:pt idx="3">
                  <c:v>59368</c:v>
                </c:pt>
                <c:pt idx="4">
                  <c:v>59961</c:v>
                </c:pt>
                <c:pt idx="5">
                  <c:v>60561</c:v>
                </c:pt>
                <c:pt idx="6">
                  <c:v>61166</c:v>
                </c:pt>
                <c:pt idx="7">
                  <c:v>61778</c:v>
                </c:pt>
                <c:pt idx="8">
                  <c:v>62396</c:v>
                </c:pt>
                <c:pt idx="9">
                  <c:v>63019</c:v>
                </c:pt>
                <c:pt idx="10">
                  <c:v>63649</c:v>
                </c:pt>
                <c:pt idx="11">
                  <c:v>64286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A5-4168-8C46-66E9A239BF5A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SWACAM!$B$4:$M$4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SWACAM!$B$6:$M$6</c:f>
              <c:numCache>
                <c:formatCode>#,##0</c:formatCode>
                <c:ptCount val="12"/>
                <c:pt idx="0">
                  <c:v>64401</c:v>
                </c:pt>
                <c:pt idx="1">
                  <c:v>53550.5</c:v>
                </c:pt>
                <c:pt idx="2">
                  <c:v>48017</c:v>
                </c:pt>
                <c:pt idx="3">
                  <c:v>38886.5</c:v>
                </c:pt>
                <c:pt idx="4">
                  <c:v>55652</c:v>
                </c:pt>
                <c:pt idx="5">
                  <c:v>119975</c:v>
                </c:pt>
                <c:pt idx="6">
                  <c:v>110235</c:v>
                </c:pt>
                <c:pt idx="7">
                  <c:v>107809</c:v>
                </c:pt>
                <c:pt idx="8">
                  <c:v>103362</c:v>
                </c:pt>
                <c:pt idx="9">
                  <c:v>92762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A5-4168-8C46-66E9A239BF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81583"/>
        <c:axId val="1"/>
      </c:lineChart>
      <c:catAx>
        <c:axId val="1162181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9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815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UP3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SWACAM!$B$5:$M$5</c:f>
              <c:numCache>
                <c:formatCode>_-* #,##0_-;\-* #,##0_-;_-* "-"??_-;_-@_-</c:formatCode>
                <c:ptCount val="12"/>
                <c:pt idx="0">
                  <c:v>57621</c:v>
                </c:pt>
                <c:pt idx="1">
                  <c:v>58197</c:v>
                </c:pt>
                <c:pt idx="2">
                  <c:v>58779</c:v>
                </c:pt>
                <c:pt idx="3">
                  <c:v>59368</c:v>
                </c:pt>
                <c:pt idx="4">
                  <c:v>59961</c:v>
                </c:pt>
                <c:pt idx="5">
                  <c:v>60561</c:v>
                </c:pt>
                <c:pt idx="6">
                  <c:v>61166</c:v>
                </c:pt>
                <c:pt idx="7">
                  <c:v>61778</c:v>
                </c:pt>
                <c:pt idx="8">
                  <c:v>62396</c:v>
                </c:pt>
                <c:pt idx="9">
                  <c:v>63019</c:v>
                </c:pt>
                <c:pt idx="10">
                  <c:v>63649</c:v>
                </c:pt>
                <c:pt idx="11">
                  <c:v>64286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1-423A-90AF-618FDCBE2D24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SWACAM!$B$6:$M$6</c:f>
              <c:numCache>
                <c:formatCode>#,##0</c:formatCode>
                <c:ptCount val="12"/>
                <c:pt idx="0">
                  <c:v>64401</c:v>
                </c:pt>
                <c:pt idx="1">
                  <c:v>53550.5</c:v>
                </c:pt>
                <c:pt idx="2">
                  <c:v>48017</c:v>
                </c:pt>
                <c:pt idx="3">
                  <c:v>38886.5</c:v>
                </c:pt>
                <c:pt idx="4">
                  <c:v>55652</c:v>
                </c:pt>
                <c:pt idx="5">
                  <c:v>119975</c:v>
                </c:pt>
                <c:pt idx="6">
                  <c:v>110235</c:v>
                </c:pt>
                <c:pt idx="7">
                  <c:v>107809</c:v>
                </c:pt>
                <c:pt idx="8">
                  <c:v>103362</c:v>
                </c:pt>
                <c:pt idx="9">
                  <c:v>92762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1-423A-90AF-618FDCBE2D2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73D1-423A-90AF-618FDCBE2D24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3D1-423A-90AF-618FDCBE2D24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SWACAM!$B$4:$M$4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SWACAM!$B$8:$M$8</c:f>
              <c:numCache>
                <c:formatCode>0.00%</c:formatCode>
                <c:ptCount val="12"/>
                <c:pt idx="0">
                  <c:v>1.1176654344770136</c:v>
                </c:pt>
                <c:pt idx="1">
                  <c:v>0.92015911473099987</c:v>
                </c:pt>
                <c:pt idx="2">
                  <c:v>0.81690739890096808</c:v>
                </c:pt>
                <c:pt idx="3">
                  <c:v>0.65500774828190267</c:v>
                </c:pt>
                <c:pt idx="4">
                  <c:v>0.92813662213772286</c:v>
                </c:pt>
                <c:pt idx="5">
                  <c:v>1.981060418421096</c:v>
                </c:pt>
                <c:pt idx="6">
                  <c:v>1.8022267272667822</c:v>
                </c:pt>
                <c:pt idx="7">
                  <c:v>1.7451034348797307</c:v>
                </c:pt>
                <c:pt idx="8">
                  <c:v>1.6565484966985062</c:v>
                </c:pt>
                <c:pt idx="9">
                  <c:v>1.4719687713229344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3D1-423A-90AF-618FDCBE2D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ax val="26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3"/>
          <c:min val="1.4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DEMAK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SWACAM!$B$24:$M$24</c:f>
              <c:numCache>
                <c:formatCode>_-* #,##0_-;\-* #,##0_-;_-* "-"??_-;_-@_-</c:formatCode>
                <c:ptCount val="12"/>
                <c:pt idx="0">
                  <c:v>16620</c:v>
                </c:pt>
                <c:pt idx="1">
                  <c:v>16786</c:v>
                </c:pt>
                <c:pt idx="2">
                  <c:v>16954</c:v>
                </c:pt>
                <c:pt idx="3">
                  <c:v>17124</c:v>
                </c:pt>
                <c:pt idx="4">
                  <c:v>17295</c:v>
                </c:pt>
                <c:pt idx="5">
                  <c:v>17468</c:v>
                </c:pt>
                <c:pt idx="6">
                  <c:v>17642</c:v>
                </c:pt>
                <c:pt idx="7">
                  <c:v>17819</c:v>
                </c:pt>
                <c:pt idx="8">
                  <c:v>17997</c:v>
                </c:pt>
                <c:pt idx="9">
                  <c:v>18177</c:v>
                </c:pt>
                <c:pt idx="10">
                  <c:v>18359</c:v>
                </c:pt>
                <c:pt idx="11">
                  <c:v>18542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B5-448D-97B3-62D6409841EF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SWACAM!$B$25:$M$25</c:f>
              <c:numCache>
                <c:formatCode>#,##0</c:formatCode>
                <c:ptCount val="12"/>
                <c:pt idx="0">
                  <c:v>16935.745374513899</c:v>
                </c:pt>
                <c:pt idx="1">
                  <c:v>14082.3532659105</c:v>
                </c:pt>
                <c:pt idx="2">
                  <c:v>12627.190348721801</c:v>
                </c:pt>
                <c:pt idx="3">
                  <c:v>10226.1123663613</c:v>
                </c:pt>
                <c:pt idx="4">
                  <c:v>14634.9917172473</c:v>
                </c:pt>
                <c:pt idx="5">
                  <c:v>25512.762591592102</c:v>
                </c:pt>
                <c:pt idx="6">
                  <c:v>37980</c:v>
                </c:pt>
                <c:pt idx="7">
                  <c:v>33506.450933809123</c:v>
                </c:pt>
                <c:pt idx="8">
                  <c:v>32125.945335802709</c:v>
                </c:pt>
                <c:pt idx="9">
                  <c:v>31901.768691689238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B5-448D-97B3-62D6409841E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52B5-448D-97B3-62D6409841EF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2B5-448D-97B3-62D6409841EF}"/>
                </c:ext>
              </c:extLst>
            </c:dLbl>
            <c:dLbl>
              <c:idx val="2"/>
              <c:layout>
                <c:manualLayout>
                  <c:x val="-2.5519975723687836E-2"/>
                  <c:y val="-6.53689538807648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2B5-448D-97B3-62D6409841EF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SWACAM!$B$4:$M$4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SWACAM!$B$26:$M$26</c:f>
              <c:numCache>
                <c:formatCode>0.00%</c:formatCode>
                <c:ptCount val="12"/>
                <c:pt idx="0">
                  <c:v>1.0189979166374188</c:v>
                </c:pt>
                <c:pt idx="1">
                  <c:v>0.83893442546827712</c:v>
                </c:pt>
                <c:pt idx="2">
                  <c:v>0.74479122028558453</c:v>
                </c:pt>
                <c:pt idx="3">
                  <c:v>0.59718011950252858</c:v>
                </c:pt>
                <c:pt idx="4">
                  <c:v>0.84619784430455625</c:v>
                </c:pt>
                <c:pt idx="5">
                  <c:v>1.4605428550258817</c:v>
                </c:pt>
                <c:pt idx="6">
                  <c:v>2.1528171409137284</c:v>
                </c:pt>
                <c:pt idx="7">
                  <c:v>1.8803777391441228</c:v>
                </c:pt>
                <c:pt idx="8">
                  <c:v>1.7850722529200818</c:v>
                </c:pt>
                <c:pt idx="9">
                  <c:v>1.7550623695708443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2B5-448D-97B3-62D6409841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2.8"/>
          <c:min val="0.8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0" i="0" u="none" strike="noStrike" baseline="0">
                <a:solidFill>
                  <a:srgbClr val="333333"/>
                </a:solidFill>
                <a:latin typeface="Calibri Light"/>
                <a:ea typeface="Calibri Light"/>
                <a:cs typeface="Calibri Light"/>
              </a:defRPr>
            </a:pPr>
            <a:r>
              <a:rPr lang="en-ID"/>
              <a:t>SAIDI (Menit)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A22F-4D67-9EFB-559AF2896665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22F-4D67-9EFB-559AF2896665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A22F-4D67-9EFB-559AF2896665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 w="381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22F-4D67-9EFB-559AF2896665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A22F-4D67-9EFB-559AF2896665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  <a:ln w="381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A22F-4D67-9EFB-559AF2896665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A22F-4D67-9EFB-559AF2896665}"/>
              </c:ext>
            </c:extLst>
          </c:dPt>
          <c:dPt>
            <c:idx val="1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A22F-4D67-9EFB-559AF289666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SAIDI!$Q$23:$AA$24</c:f>
              <c:multiLvlStrCache>
                <c:ptCount val="11"/>
                <c:lvl>
                  <c:pt idx="0">
                    <c:v>Target</c:v>
                  </c:pt>
                  <c:pt idx="1">
                    <c:v>Real</c:v>
                  </c:pt>
                  <c:pt idx="3">
                    <c:v>Target</c:v>
                  </c:pt>
                  <c:pt idx="4">
                    <c:v>Real</c:v>
                  </c:pt>
                  <c:pt idx="6">
                    <c:v>Target</c:v>
                  </c:pt>
                  <c:pt idx="7">
                    <c:v>Real</c:v>
                  </c:pt>
                  <c:pt idx="9">
                    <c:v>Target</c:v>
                  </c:pt>
                  <c:pt idx="10">
                    <c:v>Real</c:v>
                  </c:pt>
                </c:lvl>
                <c:lvl>
                  <c:pt idx="0">
                    <c:v> DEMAK </c:v>
                  </c:pt>
                  <c:pt idx="3">
                    <c:v>TEGOWANU</c:v>
                  </c:pt>
                  <c:pt idx="6">
                    <c:v>PURWODADI</c:v>
                  </c:pt>
                  <c:pt idx="9">
                    <c:v>WIROSARI</c:v>
                  </c:pt>
                </c:lvl>
              </c:multiLvlStrCache>
            </c:multiLvlStrRef>
          </c:cat>
          <c:val>
            <c:numRef>
              <c:f>SAIDI!$Q$25:$AA$25</c:f>
              <c:numCache>
                <c:formatCode>_(* #,##0.00_);_(* \(#,##0.00\);_(* "-"??_);_(@_)</c:formatCode>
                <c:ptCount val="11"/>
                <c:pt idx="0">
                  <c:v>304.29000000000002</c:v>
                </c:pt>
                <c:pt idx="1">
                  <c:v>120.11806588386101</c:v>
                </c:pt>
                <c:pt idx="3">
                  <c:v>252.98</c:v>
                </c:pt>
                <c:pt idx="4">
                  <c:v>111.49582745241149</c:v>
                </c:pt>
                <c:pt idx="6">
                  <c:v>301.08999999999997</c:v>
                </c:pt>
                <c:pt idx="7">
                  <c:v>104.16153090728044</c:v>
                </c:pt>
                <c:pt idx="9">
                  <c:v>289.70999999999998</c:v>
                </c:pt>
                <c:pt idx="10">
                  <c:v>153.31714920172595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22F-4D67-9EFB-559AF2896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1294418319"/>
        <c:axId val="1"/>
      </c:barChart>
      <c:catAx>
        <c:axId val="1294418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944183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TEGOWANU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SWACAM!$B$29:$M$29</c:f>
              <c:numCache>
                <c:formatCode>_-* #,##0_-;\-* #,##0_-;_-* "-"??_-;_-@_-</c:formatCode>
                <c:ptCount val="12"/>
                <c:pt idx="0">
                  <c:v>12153</c:v>
                </c:pt>
                <c:pt idx="1">
                  <c:v>12274</c:v>
                </c:pt>
                <c:pt idx="2">
                  <c:v>12397</c:v>
                </c:pt>
                <c:pt idx="3">
                  <c:v>12521</c:v>
                </c:pt>
                <c:pt idx="4">
                  <c:v>12646</c:v>
                </c:pt>
                <c:pt idx="5">
                  <c:v>12773</c:v>
                </c:pt>
                <c:pt idx="6">
                  <c:v>12900</c:v>
                </c:pt>
                <c:pt idx="7">
                  <c:v>13029</c:v>
                </c:pt>
                <c:pt idx="8">
                  <c:v>13160</c:v>
                </c:pt>
                <c:pt idx="9">
                  <c:v>13291</c:v>
                </c:pt>
                <c:pt idx="10">
                  <c:v>13424</c:v>
                </c:pt>
                <c:pt idx="11">
                  <c:v>13558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10-45F2-B5DC-82421EADC3EE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SWACAM!$B$30:$M$30</c:f>
              <c:numCache>
                <c:formatCode>#,##0</c:formatCode>
                <c:ptCount val="12"/>
                <c:pt idx="0">
                  <c:v>11459.569671130799</c:v>
                </c:pt>
                <c:pt idx="1">
                  <c:v>9528.8223113598997</c:v>
                </c:pt>
                <c:pt idx="2">
                  <c:v>8544.1865327974192</c:v>
                </c:pt>
                <c:pt idx="3">
                  <c:v>6919.4974614746197</c:v>
                </c:pt>
                <c:pt idx="4">
                  <c:v>9902.7650399492304</c:v>
                </c:pt>
                <c:pt idx="5">
                  <c:v>27621.812346658098</c:v>
                </c:pt>
                <c:pt idx="6">
                  <c:v>25227</c:v>
                </c:pt>
                <c:pt idx="7">
                  <c:v>23638.821519306479</c:v>
                </c:pt>
                <c:pt idx="8">
                  <c:v>22583.67511453358</c:v>
                </c:pt>
                <c:pt idx="9">
                  <c:v>18914.1315189819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10-45F2-B5DC-82421EADC3E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0310-45F2-B5DC-82421EADC3EE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310-45F2-B5DC-82421EADC3EE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SWACAM!$B$4:$M$4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SWACAM!$B$31:$M$31</c:f>
              <c:numCache>
                <c:formatCode>0.00%</c:formatCode>
                <c:ptCount val="12"/>
                <c:pt idx="0">
                  <c:v>0.94294163343460868</c:v>
                </c:pt>
                <c:pt idx="1">
                  <c:v>0.77634204915756067</c:v>
                </c:pt>
                <c:pt idx="2">
                  <c:v>0.68921404636584815</c:v>
                </c:pt>
                <c:pt idx="3">
                  <c:v>0.5526313762059436</c:v>
                </c:pt>
                <c:pt idx="4">
                  <c:v>0.78307488849827855</c:v>
                </c:pt>
                <c:pt idx="5">
                  <c:v>2.1625156460234947</c:v>
                </c:pt>
                <c:pt idx="6">
                  <c:v>1.9555813953488372</c:v>
                </c:pt>
                <c:pt idx="7">
                  <c:v>1.8143235489528344</c:v>
                </c:pt>
                <c:pt idx="8">
                  <c:v>1.7160847351469286</c:v>
                </c:pt>
                <c:pt idx="9">
                  <c:v>1.4230781370086449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310-45F2-B5DC-82421EADC3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2.8"/>
          <c:min val="0.9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PURWODADI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SWACAM!$B$34:$M$34</c:f>
              <c:numCache>
                <c:formatCode>_-* #,##0_-;\-* #,##0_-;_-* "-"??_-;_-@_-</c:formatCode>
                <c:ptCount val="12"/>
                <c:pt idx="0">
                  <c:v>16327</c:v>
                </c:pt>
                <c:pt idx="1">
                  <c:v>16490</c:v>
                </c:pt>
                <c:pt idx="2">
                  <c:v>16655</c:v>
                </c:pt>
                <c:pt idx="3">
                  <c:v>16822</c:v>
                </c:pt>
                <c:pt idx="4">
                  <c:v>16990</c:v>
                </c:pt>
                <c:pt idx="5">
                  <c:v>17160</c:v>
                </c:pt>
                <c:pt idx="6">
                  <c:v>17332</c:v>
                </c:pt>
                <c:pt idx="7">
                  <c:v>17505</c:v>
                </c:pt>
                <c:pt idx="8">
                  <c:v>17680</c:v>
                </c:pt>
                <c:pt idx="9">
                  <c:v>17857</c:v>
                </c:pt>
                <c:pt idx="10">
                  <c:v>18035</c:v>
                </c:pt>
                <c:pt idx="11">
                  <c:v>18216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9F-4208-939D-18D6F4B3004A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SWACAM!$B$35:$M$35</c:f>
              <c:numCache>
                <c:formatCode>#,##0</c:formatCode>
                <c:ptCount val="12"/>
                <c:pt idx="0">
                  <c:v>19908.840862122299</c:v>
                </c:pt>
                <c:pt idx="1">
                  <c:v>16554.531491546401</c:v>
                </c:pt>
                <c:pt idx="2">
                  <c:v>14843.912542919001</c:v>
                </c:pt>
                <c:pt idx="3">
                  <c:v>12021.3217214782</c:v>
                </c:pt>
                <c:pt idx="4">
                  <c:v>17204.186451434402</c:v>
                </c:pt>
                <c:pt idx="5">
                  <c:v>36505.986220911502</c:v>
                </c:pt>
                <c:pt idx="6">
                  <c:v>27459</c:v>
                </c:pt>
                <c:pt idx="7">
                  <c:v>29643.659251789075</c:v>
                </c:pt>
                <c:pt idx="8">
                  <c:v>28440.418520323619</c:v>
                </c:pt>
                <c:pt idx="9">
                  <c:v>25025.081022399932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9F-4208-939D-18D6F4B3004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6F9F-4208-939D-18D6F4B3004A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F9F-4208-939D-18D6F4B3004A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SWACAM!$B$4:$M$4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SWACAM!$B$36:$M$36</c:f>
              <c:numCache>
                <c:formatCode>0.00%</c:formatCode>
                <c:ptCount val="12"/>
                <c:pt idx="0">
                  <c:v>1.2193814455884302</c:v>
                </c:pt>
                <c:pt idx="1">
                  <c:v>1.0039133712277988</c:v>
                </c:pt>
                <c:pt idx="2">
                  <c:v>0.89125863361867308</c:v>
                </c:pt>
                <c:pt idx="3">
                  <c:v>0.71461905370813217</c:v>
                </c:pt>
                <c:pt idx="4">
                  <c:v>1.0126066186836022</c:v>
                </c:pt>
                <c:pt idx="5">
                  <c:v>2.1273884744120921</c:v>
                </c:pt>
                <c:pt idx="6">
                  <c:v>1.5842949457650588</c:v>
                </c:pt>
                <c:pt idx="7">
                  <c:v>1.6934395459462481</c:v>
                </c:pt>
                <c:pt idx="8">
                  <c:v>1.608620957031879</c:v>
                </c:pt>
                <c:pt idx="9">
                  <c:v>1.4014157485803849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F9F-4208-939D-18D6F4B300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3"/>
          <c:min val="0.9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WIROSARI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SWACAM!$B$39:$M$39</c:f>
              <c:numCache>
                <c:formatCode>_-* #,##0_-;\-* #,##0_-;_-* "-"??_-;_-@_-</c:formatCode>
                <c:ptCount val="12"/>
                <c:pt idx="0">
                  <c:v>12521</c:v>
                </c:pt>
                <c:pt idx="1">
                  <c:v>12647</c:v>
                </c:pt>
                <c:pt idx="2">
                  <c:v>12773</c:v>
                </c:pt>
                <c:pt idx="3">
                  <c:v>12901</c:v>
                </c:pt>
                <c:pt idx="4">
                  <c:v>13030</c:v>
                </c:pt>
                <c:pt idx="5">
                  <c:v>13160</c:v>
                </c:pt>
                <c:pt idx="6">
                  <c:v>13292</c:v>
                </c:pt>
                <c:pt idx="7">
                  <c:v>13425</c:v>
                </c:pt>
                <c:pt idx="8">
                  <c:v>13559</c:v>
                </c:pt>
                <c:pt idx="9">
                  <c:v>13694</c:v>
                </c:pt>
                <c:pt idx="10">
                  <c:v>13831</c:v>
                </c:pt>
                <c:pt idx="11">
                  <c:v>13970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45-454E-82D7-5DE10D6AF885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SWACAM!$B$40:$M$40</c:f>
              <c:numCache>
                <c:formatCode>#,##0</c:formatCode>
                <c:ptCount val="12"/>
                <c:pt idx="0">
                  <c:v>16096.844092233099</c:v>
                </c:pt>
                <c:pt idx="1">
                  <c:v>13384.792931183199</c:v>
                </c:pt>
                <c:pt idx="2">
                  <c:v>12001.710575561799</c:v>
                </c:pt>
                <c:pt idx="3">
                  <c:v>9719.5684506858906</c:v>
                </c:pt>
                <c:pt idx="4">
                  <c:v>13910.056791368999</c:v>
                </c:pt>
                <c:pt idx="5">
                  <c:v>30334.438840838298</c:v>
                </c:pt>
                <c:pt idx="6">
                  <c:v>19569</c:v>
                </c:pt>
                <c:pt idx="7">
                  <c:v>21020.06829509532</c:v>
                </c:pt>
                <c:pt idx="8">
                  <c:v>20211.961029340091</c:v>
                </c:pt>
                <c:pt idx="9">
                  <c:v>16921.018766928933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45-454E-82D7-5DE10D6AF88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AE45-454E-82D7-5DE10D6AF885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E45-454E-82D7-5DE10D6AF885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SWACAM!$B$4:$M$4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SWACAM!$B$41:$M$41</c:f>
              <c:numCache>
                <c:formatCode>0.00%</c:formatCode>
                <c:ptCount val="12"/>
                <c:pt idx="0">
                  <c:v>1.2855877399754891</c:v>
                </c:pt>
                <c:pt idx="1">
                  <c:v>1.058337386825587</c:v>
                </c:pt>
                <c:pt idx="2">
                  <c:v>0.93961564045735535</c:v>
                </c:pt>
                <c:pt idx="3">
                  <c:v>0.75339651582713674</c:v>
                </c:pt>
                <c:pt idx="4">
                  <c:v>1.0675408128448964</c:v>
                </c:pt>
                <c:pt idx="5">
                  <c:v>2.3050485441366488</c:v>
                </c:pt>
                <c:pt idx="6">
                  <c:v>1.4722389407162202</c:v>
                </c:pt>
                <c:pt idx="7">
                  <c:v>1.565740655128143</c:v>
                </c:pt>
                <c:pt idx="8">
                  <c:v>1.4906675292676519</c:v>
                </c:pt>
                <c:pt idx="9">
                  <c:v>1.2356520203686967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E45-454E-82D7-5DE10D6AF8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3"/>
          <c:min val="0.9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0" i="0" u="none" strike="noStrike" baseline="0">
                <a:solidFill>
                  <a:srgbClr val="333333"/>
                </a:solidFill>
                <a:latin typeface="Calibri Light"/>
                <a:ea typeface="Calibri Light"/>
                <a:cs typeface="Calibri Light"/>
              </a:defRPr>
            </a:pPr>
            <a:r>
              <a:rPr lang="en-ID"/>
              <a:t>ENS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ln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896-4EC3-B713-1B903F8E3012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896-4EC3-B713-1B903F8E3012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896-4EC3-B713-1B903F8E3012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5896-4EC3-B713-1B903F8E3012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5896-4EC3-B713-1B903F8E3012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5896-4EC3-B713-1B903F8E3012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5896-4EC3-B713-1B903F8E3012}"/>
              </c:ext>
            </c:extLst>
          </c:dPt>
          <c:dPt>
            <c:idx val="10"/>
            <c:invertIfNegative val="0"/>
            <c:bubble3D val="0"/>
            <c:spPr>
              <a:solidFill>
                <a:srgbClr val="92D050"/>
              </a:solidFill>
              <a:ln w="28575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5896-4EC3-B713-1B903F8E3012}"/>
              </c:ext>
            </c:extLst>
          </c:dPt>
          <c:cat>
            <c:multiLvlStrRef>
              <c:f>'Transaksi PLN Mobile'!$Q$23:$AA$24</c:f>
              <c:multiLvlStrCache>
                <c:ptCount val="11"/>
                <c:lvl>
                  <c:pt idx="0">
                    <c:v>Target</c:v>
                  </c:pt>
                  <c:pt idx="1">
                    <c:v>Real</c:v>
                  </c:pt>
                  <c:pt idx="3">
                    <c:v>Target</c:v>
                  </c:pt>
                  <c:pt idx="4">
                    <c:v>Real</c:v>
                  </c:pt>
                  <c:pt idx="6">
                    <c:v>Target</c:v>
                  </c:pt>
                  <c:pt idx="7">
                    <c:v>Real</c:v>
                  </c:pt>
                  <c:pt idx="9">
                    <c:v>Target</c:v>
                  </c:pt>
                  <c:pt idx="10">
                    <c:v>Real</c:v>
                  </c:pt>
                </c:lvl>
                <c:lvl>
                  <c:pt idx="0">
                    <c:v> DEMAK </c:v>
                  </c:pt>
                  <c:pt idx="3">
                    <c:v>TEGOWANU</c:v>
                  </c:pt>
                  <c:pt idx="6">
                    <c:v>PURWODADI</c:v>
                  </c:pt>
                  <c:pt idx="9">
                    <c:v>WIROSARI</c:v>
                  </c:pt>
                </c:lvl>
              </c:multiLvlStrCache>
            </c:multiLvlStrRef>
          </c:cat>
          <c:val>
            <c:numRef>
              <c:f>'Transaksi PLN Mobile'!$Q$25:$AA$25</c:f>
              <c:numCache>
                <c:formatCode>_(* #,##0.00_);_(* \(#,##0.00\);_(* "-"??_);_(@_)</c:formatCode>
                <c:ptCount val="11"/>
                <c:pt idx="0">
                  <c:v>31738</c:v>
                </c:pt>
                <c:pt idx="1">
                  <c:v>53582</c:v>
                </c:pt>
                <c:pt idx="3">
                  <c:v>37756</c:v>
                </c:pt>
                <c:pt idx="4">
                  <c:v>51657</c:v>
                </c:pt>
                <c:pt idx="6">
                  <c:v>24456</c:v>
                </c:pt>
                <c:pt idx="7">
                  <c:v>36004</c:v>
                </c:pt>
                <c:pt idx="9">
                  <c:v>11971</c:v>
                </c:pt>
                <c:pt idx="10">
                  <c:v>19613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896-4EC3-B713-1B903F8E3012}"/>
            </c:ext>
          </c:extLst>
        </c:ser>
        <c:ser>
          <c:idx val="0"/>
          <c:order val="1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5896-4EC3-B713-1B903F8E3012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5896-4EC3-B713-1B903F8E3012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5896-4EC3-B713-1B903F8E3012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5896-4EC3-B713-1B903F8E3012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5896-4EC3-B713-1B903F8E3012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C-5896-4EC3-B713-1B903F8E3012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5896-4EC3-B713-1B903F8E3012}"/>
              </c:ext>
            </c:extLst>
          </c:dPt>
          <c:dPt>
            <c:idx val="10"/>
            <c:invertIfNegative val="0"/>
            <c:bubble3D val="0"/>
            <c:spPr>
              <a:solidFill>
                <a:srgbClr val="92D050"/>
              </a:solidFill>
              <a:ln w="28575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0-5896-4EC3-B713-1B903F8E301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'Transaksi PLN Mobile'!$Q$23:$AA$24</c:f>
              <c:multiLvlStrCache>
                <c:ptCount val="11"/>
                <c:lvl>
                  <c:pt idx="0">
                    <c:v>Target</c:v>
                  </c:pt>
                  <c:pt idx="1">
                    <c:v>Real</c:v>
                  </c:pt>
                  <c:pt idx="3">
                    <c:v>Target</c:v>
                  </c:pt>
                  <c:pt idx="4">
                    <c:v>Real</c:v>
                  </c:pt>
                  <c:pt idx="6">
                    <c:v>Target</c:v>
                  </c:pt>
                  <c:pt idx="7">
                    <c:v>Real</c:v>
                  </c:pt>
                  <c:pt idx="9">
                    <c:v>Target</c:v>
                  </c:pt>
                  <c:pt idx="10">
                    <c:v>Real</c:v>
                  </c:pt>
                </c:lvl>
                <c:lvl>
                  <c:pt idx="0">
                    <c:v> DEMAK </c:v>
                  </c:pt>
                  <c:pt idx="3">
                    <c:v>TEGOWANU</c:v>
                  </c:pt>
                  <c:pt idx="6">
                    <c:v>PURWODADI</c:v>
                  </c:pt>
                  <c:pt idx="9">
                    <c:v>WIROSARI</c:v>
                  </c:pt>
                </c:lvl>
              </c:multiLvlStrCache>
            </c:multiLvlStrRef>
          </c:cat>
          <c:val>
            <c:numRef>
              <c:f>'Transaksi PLN Mobile'!$Q$25:$AA$25</c:f>
              <c:numCache>
                <c:formatCode>_(* #,##0.00_);_(* \(#,##0.00\);_(* "-"??_);_(@_)</c:formatCode>
                <c:ptCount val="11"/>
                <c:pt idx="0">
                  <c:v>31738</c:v>
                </c:pt>
                <c:pt idx="1">
                  <c:v>53582</c:v>
                </c:pt>
                <c:pt idx="3">
                  <c:v>37756</c:v>
                </c:pt>
                <c:pt idx="4">
                  <c:v>51657</c:v>
                </c:pt>
                <c:pt idx="6">
                  <c:v>24456</c:v>
                </c:pt>
                <c:pt idx="7">
                  <c:v>36004</c:v>
                </c:pt>
                <c:pt idx="9">
                  <c:v>11971</c:v>
                </c:pt>
                <c:pt idx="10">
                  <c:v>19613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5896-4EC3-B713-1B903F8E30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1281160799"/>
        <c:axId val="1"/>
      </c:barChart>
      <c:catAx>
        <c:axId val="1281160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81160799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666699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'Transaksi PLN Mobile'!$R$9</c:f>
              <c:numCache>
                <c:formatCode>General</c:formatCode>
                <c:ptCount val="1"/>
                <c:pt idx="0">
                  <c:v>105919.884510157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E4-42F9-A0DF-6C461563D852}"/>
            </c:ext>
          </c:extLst>
        </c:ser>
        <c:ser>
          <c:idx val="1"/>
          <c:order val="1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l">
                  <a:defRPr sz="1000" b="1" i="0" u="none" strike="noStrike" baseline="0">
                    <a:solidFill>
                      <a:srgbClr val="666699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'Transaksi PLN Mobile'!$R$10</c:f>
              <c:numCache>
                <c:formatCode>0.00</c:formatCode>
                <c:ptCount val="1"/>
                <c:pt idx="0">
                  <c:v>160856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E4-42F9-A0DF-6C461563D8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281161199"/>
        <c:axId val="1"/>
      </c:barChart>
      <c:catAx>
        <c:axId val="1281161199"/>
        <c:scaling>
          <c:orientation val="minMax"/>
        </c:scaling>
        <c:delete val="1"/>
        <c:axPos val="b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666699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81161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Tegowanu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'Transaksi PLN Mobile'!$B$28:$M$28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'Transaksi PLN Mobile'!$B$29:$M$29</c:f>
              <c:numCache>
                <c:formatCode>_-* #,##0_-;\-* #,##0_-;_-* "-"??_-;_-@_-</c:formatCode>
                <c:ptCount val="12"/>
                <c:pt idx="0">
                  <c:v>3847</c:v>
                </c:pt>
                <c:pt idx="1">
                  <c:v>7411</c:v>
                </c:pt>
                <c:pt idx="2">
                  <c:v>11257</c:v>
                </c:pt>
                <c:pt idx="3">
                  <c:v>14962</c:v>
                </c:pt>
                <c:pt idx="4">
                  <c:v>18808</c:v>
                </c:pt>
                <c:pt idx="5">
                  <c:v>22513</c:v>
                </c:pt>
                <c:pt idx="6">
                  <c:v>26359</c:v>
                </c:pt>
                <c:pt idx="7">
                  <c:v>30205</c:v>
                </c:pt>
                <c:pt idx="8">
                  <c:v>33910</c:v>
                </c:pt>
                <c:pt idx="9">
                  <c:v>37756</c:v>
                </c:pt>
                <c:pt idx="10">
                  <c:v>41461</c:v>
                </c:pt>
                <c:pt idx="11">
                  <c:v>45307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1A-4F26-BB40-D4033E5EEE97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'Transaksi PLN Mobile'!$B$28:$M$28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'Transaksi PLN Mobile'!$B$30:$M$30</c:f>
              <c:numCache>
                <c:formatCode>#,##0</c:formatCode>
                <c:ptCount val="12"/>
                <c:pt idx="0">
                  <c:v>2470</c:v>
                </c:pt>
                <c:pt idx="1">
                  <c:v>4762</c:v>
                </c:pt>
                <c:pt idx="2">
                  <c:v>7069</c:v>
                </c:pt>
                <c:pt idx="3">
                  <c:v>11860</c:v>
                </c:pt>
                <c:pt idx="4">
                  <c:v>18253</c:v>
                </c:pt>
                <c:pt idx="5">
                  <c:v>27567</c:v>
                </c:pt>
                <c:pt idx="6">
                  <c:v>34119</c:v>
                </c:pt>
                <c:pt idx="7">
                  <c:v>40220</c:v>
                </c:pt>
                <c:pt idx="8">
                  <c:v>46027</c:v>
                </c:pt>
                <c:pt idx="9">
                  <c:v>51657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1A-4F26-BB40-D4033E5EEE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395903"/>
        <c:axId val="1"/>
      </c:lineChart>
      <c:catAx>
        <c:axId val="1162395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39590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Demak Kota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'Transaksi PLN Mobile'!$B$23:$M$23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'Transaksi PLN Mobile'!$B$24:$M$24</c:f>
              <c:numCache>
                <c:formatCode>_-* #,##0_-;\-* #,##0_-;_-* "-"??_-;_-@_-</c:formatCode>
                <c:ptCount val="12"/>
                <c:pt idx="0">
                  <c:v>3225</c:v>
                </c:pt>
                <c:pt idx="1">
                  <c:v>6242</c:v>
                </c:pt>
                <c:pt idx="2">
                  <c:v>9468</c:v>
                </c:pt>
                <c:pt idx="3">
                  <c:v>12590</c:v>
                </c:pt>
                <c:pt idx="4">
                  <c:v>15816</c:v>
                </c:pt>
                <c:pt idx="5">
                  <c:v>18938</c:v>
                </c:pt>
                <c:pt idx="6">
                  <c:v>22164</c:v>
                </c:pt>
                <c:pt idx="7">
                  <c:v>25390</c:v>
                </c:pt>
                <c:pt idx="8">
                  <c:v>28512</c:v>
                </c:pt>
                <c:pt idx="9">
                  <c:v>31738</c:v>
                </c:pt>
                <c:pt idx="10">
                  <c:v>34860</c:v>
                </c:pt>
                <c:pt idx="11">
                  <c:v>38086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ED-4445-B2C9-E395E98FB4F0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'Transaksi PLN Mobile'!$B$23:$M$23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'Transaksi PLN Mobile'!$B$25:$M$25</c:f>
              <c:numCache>
                <c:formatCode>#,##0</c:formatCode>
                <c:ptCount val="12"/>
                <c:pt idx="0">
                  <c:v>2685</c:v>
                </c:pt>
                <c:pt idx="1">
                  <c:v>4964</c:v>
                </c:pt>
                <c:pt idx="2">
                  <c:v>7126</c:v>
                </c:pt>
                <c:pt idx="3">
                  <c:v>11061</c:v>
                </c:pt>
                <c:pt idx="4">
                  <c:v>20811</c:v>
                </c:pt>
                <c:pt idx="5">
                  <c:v>30559</c:v>
                </c:pt>
                <c:pt idx="6">
                  <c:v>39589</c:v>
                </c:pt>
                <c:pt idx="7">
                  <c:v>46830</c:v>
                </c:pt>
                <c:pt idx="8">
                  <c:v>50271</c:v>
                </c:pt>
                <c:pt idx="9">
                  <c:v>53582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ED-4445-B2C9-E395E98FB4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79583"/>
        <c:axId val="1"/>
      </c:lineChart>
      <c:catAx>
        <c:axId val="1162179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795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Purwodadi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'Transaksi PLN Mobile'!$B$33:$M$33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'Transaksi PLN Mobile'!$B$34:$M$34</c:f>
              <c:numCache>
                <c:formatCode>_-* #,##0_-;\-* #,##0_-;_-* "-"??_-;_-@_-</c:formatCode>
                <c:ptCount val="12"/>
                <c:pt idx="0">
                  <c:v>2480</c:v>
                </c:pt>
                <c:pt idx="1">
                  <c:v>4823</c:v>
                </c:pt>
                <c:pt idx="2">
                  <c:v>7303</c:v>
                </c:pt>
                <c:pt idx="3">
                  <c:v>9714</c:v>
                </c:pt>
                <c:pt idx="4">
                  <c:v>12194</c:v>
                </c:pt>
                <c:pt idx="5">
                  <c:v>14605</c:v>
                </c:pt>
                <c:pt idx="6">
                  <c:v>17085</c:v>
                </c:pt>
                <c:pt idx="7">
                  <c:v>19565</c:v>
                </c:pt>
                <c:pt idx="8">
                  <c:v>21976</c:v>
                </c:pt>
                <c:pt idx="9">
                  <c:v>24456</c:v>
                </c:pt>
                <c:pt idx="10">
                  <c:v>26867</c:v>
                </c:pt>
                <c:pt idx="11">
                  <c:v>29347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E2-4D73-80EC-4780F0B552E5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'Transaksi PLN Mobile'!$B$33:$M$33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'Transaksi PLN Mobile'!$B$35:$M$35</c:f>
              <c:numCache>
                <c:formatCode>#,##0</c:formatCode>
                <c:ptCount val="12"/>
                <c:pt idx="0">
                  <c:v>2051</c:v>
                </c:pt>
                <c:pt idx="1">
                  <c:v>3673</c:v>
                </c:pt>
                <c:pt idx="2">
                  <c:v>5318</c:v>
                </c:pt>
                <c:pt idx="3">
                  <c:v>8816</c:v>
                </c:pt>
                <c:pt idx="4">
                  <c:v>14035</c:v>
                </c:pt>
                <c:pt idx="5">
                  <c:v>20366</c:v>
                </c:pt>
                <c:pt idx="6">
                  <c:v>25300</c:v>
                </c:pt>
                <c:pt idx="7">
                  <c:v>29113</c:v>
                </c:pt>
                <c:pt idx="8">
                  <c:v>33039</c:v>
                </c:pt>
                <c:pt idx="9">
                  <c:v>36004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E2-4D73-80EC-4780F0B552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78383"/>
        <c:axId val="1"/>
      </c:lineChart>
      <c:catAx>
        <c:axId val="1162178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783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Wirosari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'Transaksi PLN Mobile'!$B$38:$M$38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'Transaksi PLN Mobile'!$B$39:$M$39</c:f>
              <c:numCache>
                <c:formatCode>_-* #,##0_-;\-* #,##0_-;_-* "-"??_-;_-@_-</c:formatCode>
                <c:ptCount val="12"/>
                <c:pt idx="0">
                  <c:v>1214</c:v>
                </c:pt>
                <c:pt idx="1">
                  <c:v>2361</c:v>
                </c:pt>
                <c:pt idx="2">
                  <c:v>3575</c:v>
                </c:pt>
                <c:pt idx="3">
                  <c:v>4755</c:v>
                </c:pt>
                <c:pt idx="4">
                  <c:v>5969</c:v>
                </c:pt>
                <c:pt idx="5">
                  <c:v>7149</c:v>
                </c:pt>
                <c:pt idx="6">
                  <c:v>8363</c:v>
                </c:pt>
                <c:pt idx="7">
                  <c:v>9577</c:v>
                </c:pt>
                <c:pt idx="8">
                  <c:v>10757</c:v>
                </c:pt>
                <c:pt idx="9">
                  <c:v>11971</c:v>
                </c:pt>
                <c:pt idx="10">
                  <c:v>13151</c:v>
                </c:pt>
                <c:pt idx="11">
                  <c:v>14365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CA-409B-9093-F53048E98437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'Transaksi PLN Mobile'!$B$38:$M$38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'Transaksi PLN Mobile'!$B$40:$M$40</c:f>
              <c:numCache>
                <c:formatCode>#,##0</c:formatCode>
                <c:ptCount val="12"/>
                <c:pt idx="0">
                  <c:v>940</c:v>
                </c:pt>
                <c:pt idx="1">
                  <c:v>1687</c:v>
                </c:pt>
                <c:pt idx="2">
                  <c:v>2473</c:v>
                </c:pt>
                <c:pt idx="3">
                  <c:v>4662</c:v>
                </c:pt>
                <c:pt idx="4">
                  <c:v>7851</c:v>
                </c:pt>
                <c:pt idx="5">
                  <c:v>11270</c:v>
                </c:pt>
                <c:pt idx="6">
                  <c:v>15145</c:v>
                </c:pt>
                <c:pt idx="7">
                  <c:v>17493</c:v>
                </c:pt>
                <c:pt idx="8">
                  <c:v>18523</c:v>
                </c:pt>
                <c:pt idx="9">
                  <c:v>19613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CA-409B-9093-F53048E984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79983"/>
        <c:axId val="1"/>
      </c:lineChart>
      <c:catAx>
        <c:axId val="1162179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799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UP3 Demak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'Transaksi PLN Mobile'!$B$4:$M$4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'Transaksi PLN Mobile'!$B$5:$M$5</c:f>
              <c:numCache>
                <c:formatCode>_-* #,##0_-;\-* #,##0_-;_-* "-"??_-;_-@_-</c:formatCode>
                <c:ptCount val="12"/>
                <c:pt idx="0">
                  <c:v>10765.544655019799</c:v>
                </c:pt>
                <c:pt idx="1">
                  <c:v>20836.631267258399</c:v>
                </c:pt>
                <c:pt idx="2">
                  <c:v>31602.277325219398</c:v>
                </c:pt>
                <c:pt idx="3">
                  <c:v>42020.618309583799</c:v>
                </c:pt>
                <c:pt idx="4">
                  <c:v>52786.264367544798</c:v>
                </c:pt>
                <c:pt idx="5">
                  <c:v>63204.605351909297</c:v>
                </c:pt>
                <c:pt idx="6">
                  <c:v>73970.251409870296</c:v>
                </c:pt>
                <c:pt idx="7">
                  <c:v>84735.897467831193</c:v>
                </c:pt>
                <c:pt idx="8">
                  <c:v>95154.238452195699</c:v>
                </c:pt>
                <c:pt idx="9">
                  <c:v>105919.884510157</c:v>
                </c:pt>
                <c:pt idx="10">
                  <c:v>116338.225494521</c:v>
                </c:pt>
                <c:pt idx="11">
                  <c:v>127103.871552482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A1-4D1F-806E-491E3AD59897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'Transaksi PLN Mobile'!$B$4:$M$4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'Transaksi PLN Mobile'!$B$6:$M$6</c:f>
              <c:numCache>
                <c:formatCode>#,##0</c:formatCode>
                <c:ptCount val="12"/>
                <c:pt idx="0">
                  <c:v>8146</c:v>
                </c:pt>
                <c:pt idx="1">
                  <c:v>15086</c:v>
                </c:pt>
                <c:pt idx="2">
                  <c:v>21986</c:v>
                </c:pt>
                <c:pt idx="3">
                  <c:v>36399</c:v>
                </c:pt>
                <c:pt idx="4">
                  <c:v>60950</c:v>
                </c:pt>
                <c:pt idx="5">
                  <c:v>89762</c:v>
                </c:pt>
                <c:pt idx="6">
                  <c:v>114153</c:v>
                </c:pt>
                <c:pt idx="7">
                  <c:v>133656</c:v>
                </c:pt>
                <c:pt idx="8">
                  <c:v>147860</c:v>
                </c:pt>
                <c:pt idx="9">
                  <c:v>160856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A1-4D1F-806E-491E3AD598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81583"/>
        <c:axId val="1"/>
      </c:lineChart>
      <c:catAx>
        <c:axId val="1162181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9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815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666699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1"/>
              <c:pt idx="0">
                <c:v>SAIDI</c:v>
              </c:pt>
            </c:strLit>
          </c:cat>
          <c:val>
            <c:numRef>
              <c:f>SAIDI!$Q$8</c:f>
              <c:numCache>
                <c:formatCode>0.00</c:formatCode>
                <c:ptCount val="1"/>
                <c:pt idx="0">
                  <c:v>288.76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8E-4528-A635-B5767DA6CEED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4A8E-4528-A635-B5767DA6CEE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666699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1"/>
              <c:pt idx="0">
                <c:v>SAIDI</c:v>
              </c:pt>
            </c:strLit>
          </c:cat>
          <c:val>
            <c:numRef>
              <c:f>SAIDI!$Q$9</c:f>
              <c:numCache>
                <c:formatCode>0.00</c:formatCode>
                <c:ptCount val="1"/>
                <c:pt idx="0">
                  <c:v>120.62950020556309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8E-4528-A635-B5767DA6CE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294421519"/>
        <c:axId val="1"/>
      </c:barChart>
      <c:catAx>
        <c:axId val="129442151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666699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944215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UP3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'Transaksi PLN Mobile'!$B$5:$M$5</c:f>
              <c:numCache>
                <c:formatCode>_-* #,##0_-;\-* #,##0_-;_-* "-"??_-;_-@_-</c:formatCode>
                <c:ptCount val="12"/>
                <c:pt idx="0">
                  <c:v>10765.544655019799</c:v>
                </c:pt>
                <c:pt idx="1">
                  <c:v>20836.631267258399</c:v>
                </c:pt>
                <c:pt idx="2">
                  <c:v>31602.277325219398</c:v>
                </c:pt>
                <c:pt idx="3">
                  <c:v>42020.618309583799</c:v>
                </c:pt>
                <c:pt idx="4">
                  <c:v>52786.264367544798</c:v>
                </c:pt>
                <c:pt idx="5">
                  <c:v>63204.605351909297</c:v>
                </c:pt>
                <c:pt idx="6">
                  <c:v>73970.251409870296</c:v>
                </c:pt>
                <c:pt idx="7">
                  <c:v>84735.897467831193</c:v>
                </c:pt>
                <c:pt idx="8">
                  <c:v>95154.238452195699</c:v>
                </c:pt>
                <c:pt idx="9">
                  <c:v>105919.884510157</c:v>
                </c:pt>
                <c:pt idx="10">
                  <c:v>116338.225494521</c:v>
                </c:pt>
                <c:pt idx="11">
                  <c:v>127103.871552482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46-4559-A52C-55CFF035D6F1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'Transaksi PLN Mobile'!$B$6:$M$6</c:f>
              <c:numCache>
                <c:formatCode>#,##0</c:formatCode>
                <c:ptCount val="12"/>
                <c:pt idx="0">
                  <c:v>8146</c:v>
                </c:pt>
                <c:pt idx="1">
                  <c:v>15086</c:v>
                </c:pt>
                <c:pt idx="2">
                  <c:v>21986</c:v>
                </c:pt>
                <c:pt idx="3">
                  <c:v>36399</c:v>
                </c:pt>
                <c:pt idx="4">
                  <c:v>60950</c:v>
                </c:pt>
                <c:pt idx="5">
                  <c:v>89762</c:v>
                </c:pt>
                <c:pt idx="6">
                  <c:v>114153</c:v>
                </c:pt>
                <c:pt idx="7">
                  <c:v>133656</c:v>
                </c:pt>
                <c:pt idx="8">
                  <c:v>147860</c:v>
                </c:pt>
                <c:pt idx="9">
                  <c:v>160856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46-4559-A52C-55CFF035D6F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B846-4559-A52C-55CFF035D6F1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846-4559-A52C-55CFF035D6F1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'Transaksi PLN Mobile'!$B$4:$M$4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'Transaksi PLN Mobile'!$B$8:$M$8</c:f>
              <c:numCache>
                <c:formatCode>0.00%</c:formatCode>
                <c:ptCount val="12"/>
                <c:pt idx="0">
                  <c:v>0.75667328138401724</c:v>
                </c:pt>
                <c:pt idx="1">
                  <c:v>0.72401338808089177</c:v>
                </c:pt>
                <c:pt idx="2">
                  <c:v>0.69570935580818505</c:v>
                </c:pt>
                <c:pt idx="3">
                  <c:v>0.86621762040322825</c:v>
                </c:pt>
                <c:pt idx="4">
                  <c:v>1.1546564381902844</c:v>
                </c:pt>
                <c:pt idx="5">
                  <c:v>1.4201813222347484</c:v>
                </c:pt>
                <c:pt idx="6">
                  <c:v>1.5432284982712372</c:v>
                </c:pt>
                <c:pt idx="7">
                  <c:v>1.5773244161453608</c:v>
                </c:pt>
                <c:pt idx="8">
                  <c:v>1.5538982015423624</c:v>
                </c:pt>
                <c:pt idx="9">
                  <c:v>1.5186572449913782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846-4559-A52C-55CFF035D6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ax val="26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3"/>
          <c:min val="1.4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DEMAK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'Transaksi PLN Mobile'!$B$24:$M$24</c:f>
              <c:numCache>
                <c:formatCode>_-* #,##0_-;\-* #,##0_-;_-* "-"??_-;_-@_-</c:formatCode>
                <c:ptCount val="12"/>
                <c:pt idx="0">
                  <c:v>3225</c:v>
                </c:pt>
                <c:pt idx="1">
                  <c:v>6242</c:v>
                </c:pt>
                <c:pt idx="2">
                  <c:v>9468</c:v>
                </c:pt>
                <c:pt idx="3">
                  <c:v>12590</c:v>
                </c:pt>
                <c:pt idx="4">
                  <c:v>15816</c:v>
                </c:pt>
                <c:pt idx="5">
                  <c:v>18938</c:v>
                </c:pt>
                <c:pt idx="6">
                  <c:v>22164</c:v>
                </c:pt>
                <c:pt idx="7">
                  <c:v>25390</c:v>
                </c:pt>
                <c:pt idx="8">
                  <c:v>28512</c:v>
                </c:pt>
                <c:pt idx="9">
                  <c:v>31738</c:v>
                </c:pt>
                <c:pt idx="10">
                  <c:v>34860</c:v>
                </c:pt>
                <c:pt idx="11">
                  <c:v>38086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57-4724-AB47-AF3546933F01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'Transaksi PLN Mobile'!$B$25:$M$25</c:f>
              <c:numCache>
                <c:formatCode>#,##0</c:formatCode>
                <c:ptCount val="12"/>
                <c:pt idx="0">
                  <c:v>2685</c:v>
                </c:pt>
                <c:pt idx="1">
                  <c:v>4964</c:v>
                </c:pt>
                <c:pt idx="2">
                  <c:v>7126</c:v>
                </c:pt>
                <c:pt idx="3">
                  <c:v>11061</c:v>
                </c:pt>
                <c:pt idx="4">
                  <c:v>20811</c:v>
                </c:pt>
                <c:pt idx="5">
                  <c:v>30559</c:v>
                </c:pt>
                <c:pt idx="6">
                  <c:v>39589</c:v>
                </c:pt>
                <c:pt idx="7">
                  <c:v>46830</c:v>
                </c:pt>
                <c:pt idx="8">
                  <c:v>50271</c:v>
                </c:pt>
                <c:pt idx="9">
                  <c:v>53582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57-4724-AB47-AF3546933F0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4457-4724-AB47-AF3546933F01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457-4724-AB47-AF3546933F01}"/>
                </c:ext>
              </c:extLst>
            </c:dLbl>
            <c:dLbl>
              <c:idx val="2"/>
              <c:layout>
                <c:manualLayout>
                  <c:x val="-2.5519975723687836E-2"/>
                  <c:y val="-6.53689538807648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457-4724-AB47-AF3546933F01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'Transaksi PLN Mobile'!$B$4:$M$4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'Transaksi PLN Mobile'!$B$26:$M$26</c:f>
              <c:numCache>
                <c:formatCode>0.00%</c:formatCode>
                <c:ptCount val="12"/>
                <c:pt idx="0">
                  <c:v>0.83255813953488367</c:v>
                </c:pt>
                <c:pt idx="1">
                  <c:v>0.79525793015059276</c:v>
                </c:pt>
                <c:pt idx="2">
                  <c:v>0.75264047317279259</c:v>
                </c:pt>
                <c:pt idx="3">
                  <c:v>0.87855440826052422</c:v>
                </c:pt>
                <c:pt idx="4">
                  <c:v>1.3158194233687406</c:v>
                </c:pt>
                <c:pt idx="5">
                  <c:v>1.6136339634597106</c:v>
                </c:pt>
                <c:pt idx="6">
                  <c:v>1.7861848041869699</c:v>
                </c:pt>
                <c:pt idx="7">
                  <c:v>1.8444269397400552</c:v>
                </c:pt>
                <c:pt idx="8">
                  <c:v>1.7631523569023568</c:v>
                </c:pt>
                <c:pt idx="9">
                  <c:v>1.6882601298128426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457-4724-AB47-AF3546933F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2.8"/>
          <c:min val="0.8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TEGOWANU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'Transaksi PLN Mobile'!$B$29:$M$29</c:f>
              <c:numCache>
                <c:formatCode>_-* #,##0_-;\-* #,##0_-;_-* "-"??_-;_-@_-</c:formatCode>
                <c:ptCount val="12"/>
                <c:pt idx="0">
                  <c:v>3847</c:v>
                </c:pt>
                <c:pt idx="1">
                  <c:v>7411</c:v>
                </c:pt>
                <c:pt idx="2">
                  <c:v>11257</c:v>
                </c:pt>
                <c:pt idx="3">
                  <c:v>14962</c:v>
                </c:pt>
                <c:pt idx="4">
                  <c:v>18808</c:v>
                </c:pt>
                <c:pt idx="5">
                  <c:v>22513</c:v>
                </c:pt>
                <c:pt idx="6">
                  <c:v>26359</c:v>
                </c:pt>
                <c:pt idx="7">
                  <c:v>30205</c:v>
                </c:pt>
                <c:pt idx="8">
                  <c:v>33910</c:v>
                </c:pt>
                <c:pt idx="9">
                  <c:v>37756</c:v>
                </c:pt>
                <c:pt idx="10">
                  <c:v>41461</c:v>
                </c:pt>
                <c:pt idx="11">
                  <c:v>45307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A0-4A22-A3FF-A5FEA48462B9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'Transaksi PLN Mobile'!$B$30:$M$30</c:f>
              <c:numCache>
                <c:formatCode>#,##0</c:formatCode>
                <c:ptCount val="12"/>
                <c:pt idx="0">
                  <c:v>2470</c:v>
                </c:pt>
                <c:pt idx="1">
                  <c:v>4762</c:v>
                </c:pt>
                <c:pt idx="2">
                  <c:v>7069</c:v>
                </c:pt>
                <c:pt idx="3">
                  <c:v>11860</c:v>
                </c:pt>
                <c:pt idx="4">
                  <c:v>18253</c:v>
                </c:pt>
                <c:pt idx="5">
                  <c:v>27567</c:v>
                </c:pt>
                <c:pt idx="6">
                  <c:v>34119</c:v>
                </c:pt>
                <c:pt idx="7">
                  <c:v>40220</c:v>
                </c:pt>
                <c:pt idx="8">
                  <c:v>46027</c:v>
                </c:pt>
                <c:pt idx="9">
                  <c:v>51657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A0-4A22-A3FF-A5FEA48462B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7AA0-4A22-A3FF-A5FEA48462B9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AA0-4A22-A3FF-A5FEA48462B9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'Transaksi PLN Mobile'!$B$4:$M$4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'Transaksi PLN Mobile'!$B$31:$M$31</c:f>
              <c:numCache>
                <c:formatCode>0.00%</c:formatCode>
                <c:ptCount val="12"/>
                <c:pt idx="0">
                  <c:v>0.64205874707564337</c:v>
                </c:pt>
                <c:pt idx="1">
                  <c:v>0.64255835919579007</c:v>
                </c:pt>
                <c:pt idx="2">
                  <c:v>0.6279648218886027</c:v>
                </c:pt>
                <c:pt idx="3">
                  <c:v>0.79267477609945192</c:v>
                </c:pt>
                <c:pt idx="4">
                  <c:v>0.97049128030625265</c:v>
                </c:pt>
                <c:pt idx="5">
                  <c:v>1.2244925154355262</c:v>
                </c:pt>
                <c:pt idx="6">
                  <c:v>1.2943966007815169</c:v>
                </c:pt>
                <c:pt idx="7">
                  <c:v>1.3315676212547591</c:v>
                </c:pt>
                <c:pt idx="8">
                  <c:v>1.3573282217634917</c:v>
                </c:pt>
                <c:pt idx="9">
                  <c:v>1.3681798919377053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AA0-4A22-A3FF-A5FEA48462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2.8"/>
          <c:min val="0.9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PURWODADI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'Transaksi PLN Mobile'!$B$34:$M$34</c:f>
              <c:numCache>
                <c:formatCode>_-* #,##0_-;\-* #,##0_-;_-* "-"??_-;_-@_-</c:formatCode>
                <c:ptCount val="12"/>
                <c:pt idx="0">
                  <c:v>2480</c:v>
                </c:pt>
                <c:pt idx="1">
                  <c:v>4823</c:v>
                </c:pt>
                <c:pt idx="2">
                  <c:v>7303</c:v>
                </c:pt>
                <c:pt idx="3">
                  <c:v>9714</c:v>
                </c:pt>
                <c:pt idx="4">
                  <c:v>12194</c:v>
                </c:pt>
                <c:pt idx="5">
                  <c:v>14605</c:v>
                </c:pt>
                <c:pt idx="6">
                  <c:v>17085</c:v>
                </c:pt>
                <c:pt idx="7">
                  <c:v>19565</c:v>
                </c:pt>
                <c:pt idx="8">
                  <c:v>21976</c:v>
                </c:pt>
                <c:pt idx="9">
                  <c:v>24456</c:v>
                </c:pt>
                <c:pt idx="10">
                  <c:v>26867</c:v>
                </c:pt>
                <c:pt idx="11">
                  <c:v>29347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2F-4034-A2D6-75F69F99BD8E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'Transaksi PLN Mobile'!$B$35:$M$35</c:f>
              <c:numCache>
                <c:formatCode>#,##0</c:formatCode>
                <c:ptCount val="12"/>
                <c:pt idx="0">
                  <c:v>2051</c:v>
                </c:pt>
                <c:pt idx="1">
                  <c:v>3673</c:v>
                </c:pt>
                <c:pt idx="2">
                  <c:v>5318</c:v>
                </c:pt>
                <c:pt idx="3">
                  <c:v>8816</c:v>
                </c:pt>
                <c:pt idx="4">
                  <c:v>14035</c:v>
                </c:pt>
                <c:pt idx="5">
                  <c:v>20366</c:v>
                </c:pt>
                <c:pt idx="6">
                  <c:v>25300</c:v>
                </c:pt>
                <c:pt idx="7">
                  <c:v>29113</c:v>
                </c:pt>
                <c:pt idx="8">
                  <c:v>33039</c:v>
                </c:pt>
                <c:pt idx="9">
                  <c:v>36004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2F-4034-A2D6-75F69F99BD8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C12F-4034-A2D6-75F69F99BD8E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12F-4034-A2D6-75F69F99BD8E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'Transaksi PLN Mobile'!$B$4:$M$4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'Transaksi PLN Mobile'!$B$36:$M$36</c:f>
              <c:numCache>
                <c:formatCode>0.00%</c:formatCode>
                <c:ptCount val="12"/>
                <c:pt idx="0">
                  <c:v>0.82701612903225807</c:v>
                </c:pt>
                <c:pt idx="1">
                  <c:v>0.76155919552145968</c:v>
                </c:pt>
                <c:pt idx="2">
                  <c:v>0.72819389292071757</c:v>
                </c:pt>
                <c:pt idx="3">
                  <c:v>0.90755610459131153</c:v>
                </c:pt>
                <c:pt idx="4">
                  <c:v>1.1509758897818598</c:v>
                </c:pt>
                <c:pt idx="5">
                  <c:v>1.3944539541252996</c:v>
                </c:pt>
                <c:pt idx="6">
                  <c:v>1.4808311384255195</c:v>
                </c:pt>
                <c:pt idx="7">
                  <c:v>1.4880143112701252</c:v>
                </c:pt>
                <c:pt idx="8">
                  <c:v>1.503412813978886</c:v>
                </c:pt>
                <c:pt idx="9">
                  <c:v>1.4721949623814197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12F-4034-A2D6-75F69F99BD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3"/>
          <c:min val="0.9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WIROSARI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'Transaksi PLN Mobile'!$B$39:$M$39</c:f>
              <c:numCache>
                <c:formatCode>_-* #,##0_-;\-* #,##0_-;_-* "-"??_-;_-@_-</c:formatCode>
                <c:ptCount val="12"/>
                <c:pt idx="0">
                  <c:v>1214</c:v>
                </c:pt>
                <c:pt idx="1">
                  <c:v>2361</c:v>
                </c:pt>
                <c:pt idx="2">
                  <c:v>3575</c:v>
                </c:pt>
                <c:pt idx="3">
                  <c:v>4755</c:v>
                </c:pt>
                <c:pt idx="4">
                  <c:v>5969</c:v>
                </c:pt>
                <c:pt idx="5">
                  <c:v>7149</c:v>
                </c:pt>
                <c:pt idx="6">
                  <c:v>8363</c:v>
                </c:pt>
                <c:pt idx="7">
                  <c:v>9577</c:v>
                </c:pt>
                <c:pt idx="8">
                  <c:v>10757</c:v>
                </c:pt>
                <c:pt idx="9">
                  <c:v>11971</c:v>
                </c:pt>
                <c:pt idx="10">
                  <c:v>13151</c:v>
                </c:pt>
                <c:pt idx="11">
                  <c:v>14365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D9-4E6A-86AA-CFF7449D16B7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'Transaksi PLN Mobile'!$B$40:$M$40</c:f>
              <c:numCache>
                <c:formatCode>#,##0</c:formatCode>
                <c:ptCount val="12"/>
                <c:pt idx="0">
                  <c:v>940</c:v>
                </c:pt>
                <c:pt idx="1">
                  <c:v>1687</c:v>
                </c:pt>
                <c:pt idx="2">
                  <c:v>2473</c:v>
                </c:pt>
                <c:pt idx="3">
                  <c:v>4662</c:v>
                </c:pt>
                <c:pt idx="4">
                  <c:v>7851</c:v>
                </c:pt>
                <c:pt idx="5">
                  <c:v>11270</c:v>
                </c:pt>
                <c:pt idx="6">
                  <c:v>15145</c:v>
                </c:pt>
                <c:pt idx="7">
                  <c:v>17493</c:v>
                </c:pt>
                <c:pt idx="8">
                  <c:v>18523</c:v>
                </c:pt>
                <c:pt idx="9">
                  <c:v>19613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D9-4E6A-86AA-CFF7449D16B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34D9-4E6A-86AA-CFF7449D16B7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4D9-4E6A-86AA-CFF7449D16B7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'Transaksi PLN Mobile'!$B$4:$M$4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'Transaksi PLN Mobile'!$B$41:$M$41</c:f>
              <c:numCache>
                <c:formatCode>0.00%</c:formatCode>
                <c:ptCount val="12"/>
                <c:pt idx="0">
                  <c:v>0.77429983525535417</c:v>
                </c:pt>
                <c:pt idx="1">
                  <c:v>0.71452774248199913</c:v>
                </c:pt>
                <c:pt idx="2">
                  <c:v>0.69174825174825172</c:v>
                </c:pt>
                <c:pt idx="3">
                  <c:v>0.98044164037854886</c:v>
                </c:pt>
                <c:pt idx="4">
                  <c:v>1.315295694421176</c:v>
                </c:pt>
                <c:pt idx="5">
                  <c:v>1.5764442579381732</c:v>
                </c:pt>
                <c:pt idx="6">
                  <c:v>1.8109530072940332</c:v>
                </c:pt>
                <c:pt idx="7">
                  <c:v>1.8265636420590998</c:v>
                </c:pt>
                <c:pt idx="8">
                  <c:v>1.7219484986520406</c:v>
                </c:pt>
                <c:pt idx="9">
                  <c:v>1.6383760755158299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4D9-4E6A-86AA-CFF7449D16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3"/>
          <c:min val="0.9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0" i="0" u="none" strike="noStrike" baseline="0">
                <a:solidFill>
                  <a:srgbClr val="333333"/>
                </a:solidFill>
                <a:latin typeface="Calibri Light"/>
                <a:ea typeface="Calibri Light"/>
                <a:cs typeface="Calibri Light"/>
              </a:defRPr>
            </a:pPr>
            <a:r>
              <a:rPr lang="en-ID"/>
              <a:t>ENS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ln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96F-4D7D-BD18-D9D32A8F17E4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96F-4D7D-BD18-D9D32A8F17E4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496F-4D7D-BD18-D9D32A8F17E4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496F-4D7D-BD18-D9D32A8F17E4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496F-4D7D-BD18-D9D32A8F17E4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496F-4D7D-BD18-D9D32A8F17E4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496F-4D7D-BD18-D9D32A8F17E4}"/>
              </c:ext>
            </c:extLst>
          </c:dPt>
          <c:dPt>
            <c:idx val="10"/>
            <c:invertIfNegative val="0"/>
            <c:bubble3D val="0"/>
            <c:spPr>
              <a:solidFill>
                <a:srgbClr val="92D050"/>
              </a:solidFill>
              <a:ln w="28575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496F-4D7D-BD18-D9D32A8F17E4}"/>
              </c:ext>
            </c:extLst>
          </c:dPt>
          <c:cat>
            <c:multiLvlStrRef>
              <c:f>'Rating PLN Mobile'!$Q$23:$AA$24</c:f>
              <c:multiLvlStrCache>
                <c:ptCount val="11"/>
                <c:lvl>
                  <c:pt idx="0">
                    <c:v>Target</c:v>
                  </c:pt>
                  <c:pt idx="1">
                    <c:v>Real</c:v>
                  </c:pt>
                  <c:pt idx="3">
                    <c:v>Target</c:v>
                  </c:pt>
                  <c:pt idx="4">
                    <c:v>Real</c:v>
                  </c:pt>
                  <c:pt idx="6">
                    <c:v>Target</c:v>
                  </c:pt>
                  <c:pt idx="7">
                    <c:v>Real</c:v>
                  </c:pt>
                  <c:pt idx="9">
                    <c:v>Target</c:v>
                  </c:pt>
                  <c:pt idx="10">
                    <c:v>Real</c:v>
                  </c:pt>
                </c:lvl>
                <c:lvl>
                  <c:pt idx="0">
                    <c:v> DEMAK </c:v>
                  </c:pt>
                  <c:pt idx="3">
                    <c:v>TEGOWANU</c:v>
                  </c:pt>
                  <c:pt idx="6">
                    <c:v>PURWODADI</c:v>
                  </c:pt>
                  <c:pt idx="9">
                    <c:v>WIROSARI</c:v>
                  </c:pt>
                </c:lvl>
              </c:multiLvlStrCache>
            </c:multiLvlStrRef>
          </c:cat>
          <c:val>
            <c:numRef>
              <c:f>'Rating PLN Mobile'!$Q$25:$AA$25</c:f>
              <c:numCache>
                <c:formatCode>_(* #,##0.00_);_(* \(#,##0.00\);_(* "-"??_);_(@_)</c:formatCode>
                <c:ptCount val="11"/>
                <c:pt idx="0">
                  <c:v>4.9000000000000004</c:v>
                </c:pt>
                <c:pt idx="1">
                  <c:v>4.9000000000000004</c:v>
                </c:pt>
                <c:pt idx="3">
                  <c:v>4.9000000000000004</c:v>
                </c:pt>
                <c:pt idx="4">
                  <c:v>4.9000000000000004</c:v>
                </c:pt>
                <c:pt idx="6">
                  <c:v>4.9000000000000004</c:v>
                </c:pt>
                <c:pt idx="7">
                  <c:v>4.9000000000000004</c:v>
                </c:pt>
                <c:pt idx="9">
                  <c:v>4.9000000000000004</c:v>
                </c:pt>
                <c:pt idx="10">
                  <c:v>4.9000000000000004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496F-4D7D-BD18-D9D32A8F17E4}"/>
            </c:ext>
          </c:extLst>
        </c:ser>
        <c:ser>
          <c:idx val="0"/>
          <c:order val="1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496F-4D7D-BD18-D9D32A8F17E4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496F-4D7D-BD18-D9D32A8F17E4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496F-4D7D-BD18-D9D32A8F17E4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496F-4D7D-BD18-D9D32A8F17E4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496F-4D7D-BD18-D9D32A8F17E4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C-496F-4D7D-BD18-D9D32A8F17E4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496F-4D7D-BD18-D9D32A8F17E4}"/>
              </c:ext>
            </c:extLst>
          </c:dPt>
          <c:dPt>
            <c:idx val="10"/>
            <c:invertIfNegative val="0"/>
            <c:bubble3D val="0"/>
            <c:spPr>
              <a:solidFill>
                <a:srgbClr val="92D050"/>
              </a:solidFill>
              <a:ln w="28575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0-496F-4D7D-BD18-D9D32A8F17E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'Rating PLN Mobile'!$Q$23:$AA$24</c:f>
              <c:multiLvlStrCache>
                <c:ptCount val="11"/>
                <c:lvl>
                  <c:pt idx="0">
                    <c:v>Target</c:v>
                  </c:pt>
                  <c:pt idx="1">
                    <c:v>Real</c:v>
                  </c:pt>
                  <c:pt idx="3">
                    <c:v>Target</c:v>
                  </c:pt>
                  <c:pt idx="4">
                    <c:v>Real</c:v>
                  </c:pt>
                  <c:pt idx="6">
                    <c:v>Target</c:v>
                  </c:pt>
                  <c:pt idx="7">
                    <c:v>Real</c:v>
                  </c:pt>
                  <c:pt idx="9">
                    <c:v>Target</c:v>
                  </c:pt>
                  <c:pt idx="10">
                    <c:v>Real</c:v>
                  </c:pt>
                </c:lvl>
                <c:lvl>
                  <c:pt idx="0">
                    <c:v> DEMAK </c:v>
                  </c:pt>
                  <c:pt idx="3">
                    <c:v>TEGOWANU</c:v>
                  </c:pt>
                  <c:pt idx="6">
                    <c:v>PURWODADI</c:v>
                  </c:pt>
                  <c:pt idx="9">
                    <c:v>WIROSARI</c:v>
                  </c:pt>
                </c:lvl>
              </c:multiLvlStrCache>
            </c:multiLvlStrRef>
          </c:cat>
          <c:val>
            <c:numRef>
              <c:f>'Rating PLN Mobile'!$Q$25:$AA$25</c:f>
              <c:numCache>
                <c:formatCode>_(* #,##0.00_);_(* \(#,##0.00\);_(* "-"??_);_(@_)</c:formatCode>
                <c:ptCount val="11"/>
                <c:pt idx="0">
                  <c:v>4.9000000000000004</c:v>
                </c:pt>
                <c:pt idx="1">
                  <c:v>4.9000000000000004</c:v>
                </c:pt>
                <c:pt idx="3">
                  <c:v>4.9000000000000004</c:v>
                </c:pt>
                <c:pt idx="4">
                  <c:v>4.9000000000000004</c:v>
                </c:pt>
                <c:pt idx="6">
                  <c:v>4.9000000000000004</c:v>
                </c:pt>
                <c:pt idx="7">
                  <c:v>4.9000000000000004</c:v>
                </c:pt>
                <c:pt idx="9">
                  <c:v>4.9000000000000004</c:v>
                </c:pt>
                <c:pt idx="10">
                  <c:v>4.9000000000000004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496F-4D7D-BD18-D9D32A8F17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1281160799"/>
        <c:axId val="1"/>
      </c:barChart>
      <c:catAx>
        <c:axId val="1281160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81160799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666699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'Rating PLN Mobile'!$R$9</c:f>
              <c:numCache>
                <c:formatCode>General</c:formatCode>
                <c:ptCount val="1"/>
                <c:pt idx="0">
                  <c:v>4.9000000000000004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FC-4700-BED2-2EEA29CDEC60}"/>
            </c:ext>
          </c:extLst>
        </c:ser>
        <c:ser>
          <c:idx val="1"/>
          <c:order val="1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l">
                  <a:defRPr sz="1000" b="1" i="0" u="none" strike="noStrike" baseline="0">
                    <a:solidFill>
                      <a:srgbClr val="666699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'Rating PLN Mobile'!$R$10</c:f>
              <c:numCache>
                <c:formatCode>0.00</c:formatCode>
                <c:ptCount val="1"/>
                <c:pt idx="0">
                  <c:v>4.9000000000000004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FC-4700-BED2-2EEA29CDEC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281161199"/>
        <c:axId val="1"/>
      </c:barChart>
      <c:catAx>
        <c:axId val="1281161199"/>
        <c:scaling>
          <c:orientation val="minMax"/>
        </c:scaling>
        <c:delete val="1"/>
        <c:axPos val="b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666699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81161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Tegowanu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'Rating PLN Mobile'!$B$28:$M$28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'Rating PLN Mobile'!$B$29:$M$29</c:f>
              <c:numCache>
                <c:formatCode>_(* #,##0.00_);_(* \(#,##0.00\);_(* "-"??_);_(@_)</c:formatCode>
                <c:ptCount val="12"/>
                <c:pt idx="0">
                  <c:v>4.9000000000000004</c:v>
                </c:pt>
                <c:pt idx="1">
                  <c:v>4.9000000000000004</c:v>
                </c:pt>
                <c:pt idx="2">
                  <c:v>4.9000000000000004</c:v>
                </c:pt>
                <c:pt idx="3">
                  <c:v>4.9000000000000004</c:v>
                </c:pt>
                <c:pt idx="4">
                  <c:v>4.9000000000000004</c:v>
                </c:pt>
                <c:pt idx="5">
                  <c:v>4.9000000000000004</c:v>
                </c:pt>
                <c:pt idx="6">
                  <c:v>4.9000000000000004</c:v>
                </c:pt>
                <c:pt idx="7">
                  <c:v>4.9000000000000004</c:v>
                </c:pt>
                <c:pt idx="8">
                  <c:v>4.9000000000000004</c:v>
                </c:pt>
                <c:pt idx="9">
                  <c:v>4.9000000000000004</c:v>
                </c:pt>
                <c:pt idx="10">
                  <c:v>4.9000000000000004</c:v>
                </c:pt>
                <c:pt idx="11">
                  <c:v>4.9000000000000004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65-4D97-A819-D89CC59C4BA4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'Rating PLN Mobile'!$B$28:$M$28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'Rating PLN Mobile'!$B$30:$M$30</c:f>
              <c:numCache>
                <c:formatCode>_(* #,##0.00_);_(* \(#,##0.00\);_(* "-"??_);_(@_)</c:formatCode>
                <c:ptCount val="12"/>
                <c:pt idx="0">
                  <c:v>4.9000000000000004</c:v>
                </c:pt>
                <c:pt idx="1">
                  <c:v>4.9000000000000004</c:v>
                </c:pt>
                <c:pt idx="2">
                  <c:v>4.9000000000000004</c:v>
                </c:pt>
                <c:pt idx="3">
                  <c:v>4.9000000000000004</c:v>
                </c:pt>
                <c:pt idx="4">
                  <c:v>4.9000000000000004</c:v>
                </c:pt>
                <c:pt idx="5">
                  <c:v>4.9000000000000004</c:v>
                </c:pt>
                <c:pt idx="6">
                  <c:v>4.9000000000000004</c:v>
                </c:pt>
                <c:pt idx="7">
                  <c:v>4.9000000000000004</c:v>
                </c:pt>
                <c:pt idx="8">
                  <c:v>4.9000000000000004</c:v>
                </c:pt>
                <c:pt idx="9">
                  <c:v>4.9000000000000004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65-4D97-A819-D89CC59C4B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395903"/>
        <c:axId val="1"/>
      </c:lineChart>
      <c:catAx>
        <c:axId val="1162395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39590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Demak Kota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'Rating PLN Mobile'!$B$23:$M$23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'Rating PLN Mobile'!$B$24:$M$24</c:f>
              <c:numCache>
                <c:formatCode>_(* #,##0.00_);_(* \(#,##0.00\);_(* "-"??_);_(@_)</c:formatCode>
                <c:ptCount val="12"/>
                <c:pt idx="0">
                  <c:v>4.9000000000000004</c:v>
                </c:pt>
                <c:pt idx="1">
                  <c:v>4.9000000000000004</c:v>
                </c:pt>
                <c:pt idx="2">
                  <c:v>4.9000000000000004</c:v>
                </c:pt>
                <c:pt idx="3">
                  <c:v>4.9000000000000004</c:v>
                </c:pt>
                <c:pt idx="4">
                  <c:v>4.9000000000000004</c:v>
                </c:pt>
                <c:pt idx="5">
                  <c:v>4.9000000000000004</c:v>
                </c:pt>
                <c:pt idx="6">
                  <c:v>4.9000000000000004</c:v>
                </c:pt>
                <c:pt idx="7">
                  <c:v>4.9000000000000004</c:v>
                </c:pt>
                <c:pt idx="8">
                  <c:v>4.9000000000000004</c:v>
                </c:pt>
                <c:pt idx="9">
                  <c:v>4.9000000000000004</c:v>
                </c:pt>
                <c:pt idx="10">
                  <c:v>4.9000000000000004</c:v>
                </c:pt>
                <c:pt idx="11">
                  <c:v>4.9000000000000004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C0-49B8-9712-0E27A379A82B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'Rating PLN Mobile'!$B$23:$M$23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'Rating PLN Mobile'!$B$25:$M$25</c:f>
              <c:numCache>
                <c:formatCode>_(* #,##0.00_);_(* \(#,##0.00\);_(* "-"??_);_(@_)</c:formatCode>
                <c:ptCount val="12"/>
                <c:pt idx="0">
                  <c:v>4.9000000000000004</c:v>
                </c:pt>
                <c:pt idx="1">
                  <c:v>4.9000000000000004</c:v>
                </c:pt>
                <c:pt idx="2">
                  <c:v>4.9000000000000004</c:v>
                </c:pt>
                <c:pt idx="3">
                  <c:v>4.9000000000000004</c:v>
                </c:pt>
                <c:pt idx="4">
                  <c:v>4.9000000000000004</c:v>
                </c:pt>
                <c:pt idx="5">
                  <c:v>4.9000000000000004</c:v>
                </c:pt>
                <c:pt idx="6">
                  <c:v>4.9000000000000004</c:v>
                </c:pt>
                <c:pt idx="7">
                  <c:v>4.9000000000000004</c:v>
                </c:pt>
                <c:pt idx="8">
                  <c:v>4.9000000000000004</c:v>
                </c:pt>
                <c:pt idx="9">
                  <c:v>4.9000000000000004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C0-49B8-9712-0E27A379A8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79583"/>
        <c:axId val="1"/>
      </c:lineChart>
      <c:catAx>
        <c:axId val="1162179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795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Purwodadi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'Rating PLN Mobile'!$B$33:$M$33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'Rating PLN Mobile'!$B$34:$M$34</c:f>
              <c:numCache>
                <c:formatCode>_(* #,##0.00_);_(* \(#,##0.00\);_(* "-"??_);_(@_)</c:formatCode>
                <c:ptCount val="12"/>
                <c:pt idx="0">
                  <c:v>4.9000000000000004</c:v>
                </c:pt>
                <c:pt idx="1">
                  <c:v>4.9000000000000004</c:v>
                </c:pt>
                <c:pt idx="2">
                  <c:v>4.9000000000000004</c:v>
                </c:pt>
                <c:pt idx="3">
                  <c:v>4.9000000000000004</c:v>
                </c:pt>
                <c:pt idx="4">
                  <c:v>4.9000000000000004</c:v>
                </c:pt>
                <c:pt idx="5">
                  <c:v>4.9000000000000004</c:v>
                </c:pt>
                <c:pt idx="6">
                  <c:v>4.9000000000000004</c:v>
                </c:pt>
                <c:pt idx="7">
                  <c:v>4.9000000000000004</c:v>
                </c:pt>
                <c:pt idx="8">
                  <c:v>4.9000000000000004</c:v>
                </c:pt>
                <c:pt idx="9">
                  <c:v>4.9000000000000004</c:v>
                </c:pt>
                <c:pt idx="10">
                  <c:v>4.9000000000000004</c:v>
                </c:pt>
                <c:pt idx="11">
                  <c:v>4.9000000000000004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3E-4F04-81A2-0447C4F664BD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'Rating PLN Mobile'!$B$33:$M$33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'Rating PLN Mobile'!$B$35:$M$35</c:f>
              <c:numCache>
                <c:formatCode>_(* #,##0.00_);_(* \(#,##0.00\);_(* "-"??_);_(@_)</c:formatCode>
                <c:ptCount val="12"/>
                <c:pt idx="0">
                  <c:v>4.9000000000000004</c:v>
                </c:pt>
                <c:pt idx="1">
                  <c:v>4.9000000000000004</c:v>
                </c:pt>
                <c:pt idx="2">
                  <c:v>4.9000000000000004</c:v>
                </c:pt>
                <c:pt idx="3">
                  <c:v>4.9000000000000004</c:v>
                </c:pt>
                <c:pt idx="4">
                  <c:v>4.9000000000000004</c:v>
                </c:pt>
                <c:pt idx="5">
                  <c:v>4.9000000000000004</c:v>
                </c:pt>
                <c:pt idx="6">
                  <c:v>4.9000000000000004</c:v>
                </c:pt>
                <c:pt idx="7">
                  <c:v>4.9000000000000004</c:v>
                </c:pt>
                <c:pt idx="8">
                  <c:v>4.9000000000000004</c:v>
                </c:pt>
                <c:pt idx="9">
                  <c:v>4.9000000000000004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3E-4F04-81A2-0447C4F664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78383"/>
        <c:axId val="1"/>
      </c:lineChart>
      <c:catAx>
        <c:axId val="1162178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783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Demak Kota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SAIDI!$B$23:$M$23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SAIDI!$B$25:$M$25</c:f>
              <c:numCache>
                <c:formatCode>0.00</c:formatCode>
                <c:ptCount val="12"/>
                <c:pt idx="0">
                  <c:v>18.256496033149698</c:v>
                </c:pt>
                <c:pt idx="1">
                  <c:v>55.669828654481897</c:v>
                </c:pt>
                <c:pt idx="2">
                  <c:v>82.777531593838404</c:v>
                </c:pt>
                <c:pt idx="3">
                  <c:v>92.538314881091793</c:v>
                </c:pt>
                <c:pt idx="4">
                  <c:v>92.924929626216198</c:v>
                </c:pt>
                <c:pt idx="5">
                  <c:v>94.986430202428096</c:v>
                </c:pt>
                <c:pt idx="6">
                  <c:v>99.469133519370089</c:v>
                </c:pt>
                <c:pt idx="7">
                  <c:v>107.36500859333685</c:v>
                </c:pt>
                <c:pt idx="8">
                  <c:v>119.06065257693734</c:v>
                </c:pt>
                <c:pt idx="9">
                  <c:v>120.11806588386101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3A-4619-B3D5-15D2E78B6652}"/>
            </c:ext>
          </c:extLst>
        </c:ser>
        <c:ser>
          <c:idx val="0"/>
          <c:order val="1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FFC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SAIDI!$B$23:$M$23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SAIDI!$B$24:$M$24</c:f>
              <c:numCache>
                <c:formatCode>0.00</c:formatCode>
                <c:ptCount val="12"/>
                <c:pt idx="0">
                  <c:v>31.09</c:v>
                </c:pt>
                <c:pt idx="1">
                  <c:v>60.18</c:v>
                </c:pt>
                <c:pt idx="2">
                  <c:v>91.29</c:v>
                </c:pt>
                <c:pt idx="3">
                  <c:v>121.38</c:v>
                </c:pt>
                <c:pt idx="4">
                  <c:v>152.47999999999999</c:v>
                </c:pt>
                <c:pt idx="5">
                  <c:v>182.58</c:v>
                </c:pt>
                <c:pt idx="6" formatCode="General">
                  <c:v>212.89</c:v>
                </c:pt>
                <c:pt idx="7" formatCode="General">
                  <c:v>243.86</c:v>
                </c:pt>
                <c:pt idx="8" formatCode="General">
                  <c:v>273.86</c:v>
                </c:pt>
                <c:pt idx="9" formatCode="General">
                  <c:v>304.29000000000002</c:v>
                </c:pt>
                <c:pt idx="10" formatCode="General">
                  <c:v>334.21</c:v>
                </c:pt>
                <c:pt idx="11" formatCode="General">
                  <c:v>365.14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3A-4619-B3D5-15D2E78B66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4425119"/>
        <c:axId val="1"/>
      </c:lineChart>
      <c:catAx>
        <c:axId val="1294425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4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94425119"/>
        <c:crosses val="autoZero"/>
        <c:crossBetween val="between"/>
        <c:majorUnit val="100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Wirosari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'Rating PLN Mobile'!$B$38:$M$38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'Rating PLN Mobile'!$B$39:$M$39</c:f>
              <c:numCache>
                <c:formatCode>_(* #,##0.00_);_(* \(#,##0.00\);_(* "-"??_);_(@_)</c:formatCode>
                <c:ptCount val="12"/>
                <c:pt idx="0">
                  <c:v>4.9000000000000004</c:v>
                </c:pt>
                <c:pt idx="1">
                  <c:v>4.9000000000000004</c:v>
                </c:pt>
                <c:pt idx="2">
                  <c:v>4.9000000000000004</c:v>
                </c:pt>
                <c:pt idx="3">
                  <c:v>4.9000000000000004</c:v>
                </c:pt>
                <c:pt idx="4">
                  <c:v>4.9000000000000004</c:v>
                </c:pt>
                <c:pt idx="5">
                  <c:v>4.9000000000000004</c:v>
                </c:pt>
                <c:pt idx="6">
                  <c:v>4.9000000000000004</c:v>
                </c:pt>
                <c:pt idx="7">
                  <c:v>4.9000000000000004</c:v>
                </c:pt>
                <c:pt idx="8">
                  <c:v>4.9000000000000004</c:v>
                </c:pt>
                <c:pt idx="9">
                  <c:v>4.9000000000000004</c:v>
                </c:pt>
                <c:pt idx="10">
                  <c:v>4.9000000000000004</c:v>
                </c:pt>
                <c:pt idx="11">
                  <c:v>4.9000000000000004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1F-41AB-97EF-689D04673ECD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'Rating PLN Mobile'!$B$38:$M$38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'Rating PLN Mobile'!$B$40:$M$40</c:f>
              <c:numCache>
                <c:formatCode>_(* #,##0.00_);_(* \(#,##0.00\);_(* "-"??_);_(@_)</c:formatCode>
                <c:ptCount val="12"/>
                <c:pt idx="0">
                  <c:v>4.9000000000000004</c:v>
                </c:pt>
                <c:pt idx="1">
                  <c:v>4.9000000000000004</c:v>
                </c:pt>
                <c:pt idx="2">
                  <c:v>4.9000000000000004</c:v>
                </c:pt>
                <c:pt idx="3">
                  <c:v>4.9000000000000004</c:v>
                </c:pt>
                <c:pt idx="4">
                  <c:v>4.9000000000000004</c:v>
                </c:pt>
                <c:pt idx="5">
                  <c:v>4.9000000000000004</c:v>
                </c:pt>
                <c:pt idx="6">
                  <c:v>4.9000000000000004</c:v>
                </c:pt>
                <c:pt idx="7">
                  <c:v>4.9000000000000004</c:v>
                </c:pt>
                <c:pt idx="8">
                  <c:v>4.9000000000000004</c:v>
                </c:pt>
                <c:pt idx="9">
                  <c:v>4.9000000000000004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1F-41AB-97EF-689D04673E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79983"/>
        <c:axId val="1"/>
      </c:lineChart>
      <c:catAx>
        <c:axId val="1162179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799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UP3 Demak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'Rating PLN Mobile'!$B$4:$M$4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'Rating PLN Mobile'!$B$5:$M$5</c:f>
              <c:numCache>
                <c:formatCode>_(* #,##0.00_);_(* \(#,##0.00\);_(* "-"??_);_(@_)</c:formatCode>
                <c:ptCount val="12"/>
                <c:pt idx="0">
                  <c:v>4.9000000000000004</c:v>
                </c:pt>
                <c:pt idx="1">
                  <c:v>4.9000000000000004</c:v>
                </c:pt>
                <c:pt idx="2">
                  <c:v>4.9000000000000004</c:v>
                </c:pt>
                <c:pt idx="3">
                  <c:v>4.9000000000000004</c:v>
                </c:pt>
                <c:pt idx="4">
                  <c:v>4.9000000000000004</c:v>
                </c:pt>
                <c:pt idx="5">
                  <c:v>4.9000000000000004</c:v>
                </c:pt>
                <c:pt idx="6">
                  <c:v>4.9000000000000004</c:v>
                </c:pt>
                <c:pt idx="7">
                  <c:v>4.9000000000000004</c:v>
                </c:pt>
                <c:pt idx="8">
                  <c:v>4.9000000000000004</c:v>
                </c:pt>
                <c:pt idx="9">
                  <c:v>4.9000000000000004</c:v>
                </c:pt>
                <c:pt idx="10">
                  <c:v>4.9000000000000004</c:v>
                </c:pt>
                <c:pt idx="11">
                  <c:v>4.9000000000000004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F5-4B13-A637-DBCD763B2EAE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'Rating PLN Mobile'!$B$4:$M$4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'Rating PLN Mobile'!$B$6:$M$6</c:f>
              <c:numCache>
                <c:formatCode>_(* #,##0.00_);_(* \(#,##0.00\);_(* "-"??_);_(@_)</c:formatCode>
                <c:ptCount val="12"/>
                <c:pt idx="0">
                  <c:v>4.9000000000000004</c:v>
                </c:pt>
                <c:pt idx="1">
                  <c:v>4.9000000000000004</c:v>
                </c:pt>
                <c:pt idx="2">
                  <c:v>4.9000000000000004</c:v>
                </c:pt>
                <c:pt idx="3">
                  <c:v>4.9000000000000004</c:v>
                </c:pt>
                <c:pt idx="4">
                  <c:v>4.9000000000000004</c:v>
                </c:pt>
                <c:pt idx="5">
                  <c:v>4.9000000000000004</c:v>
                </c:pt>
                <c:pt idx="6">
                  <c:v>4.9000000000000004</c:v>
                </c:pt>
                <c:pt idx="7">
                  <c:v>4.9000000000000004</c:v>
                </c:pt>
                <c:pt idx="8">
                  <c:v>4.9000000000000004</c:v>
                </c:pt>
                <c:pt idx="9">
                  <c:v>4.9000000000000004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F5-4B13-A637-DBCD763B2E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81583"/>
        <c:axId val="1"/>
      </c:lineChart>
      <c:catAx>
        <c:axId val="1162181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9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815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UP3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'Rating PLN Mobile'!$B$5:$M$5</c:f>
              <c:numCache>
                <c:formatCode>_(* #,##0.00_);_(* \(#,##0.00\);_(* "-"??_);_(@_)</c:formatCode>
                <c:ptCount val="12"/>
                <c:pt idx="0">
                  <c:v>4.9000000000000004</c:v>
                </c:pt>
                <c:pt idx="1">
                  <c:v>4.9000000000000004</c:v>
                </c:pt>
                <c:pt idx="2">
                  <c:v>4.9000000000000004</c:v>
                </c:pt>
                <c:pt idx="3">
                  <c:v>4.9000000000000004</c:v>
                </c:pt>
                <c:pt idx="4">
                  <c:v>4.9000000000000004</c:v>
                </c:pt>
                <c:pt idx="5">
                  <c:v>4.9000000000000004</c:v>
                </c:pt>
                <c:pt idx="6">
                  <c:v>4.9000000000000004</c:v>
                </c:pt>
                <c:pt idx="7">
                  <c:v>4.9000000000000004</c:v>
                </c:pt>
                <c:pt idx="8">
                  <c:v>4.9000000000000004</c:v>
                </c:pt>
                <c:pt idx="9">
                  <c:v>4.9000000000000004</c:v>
                </c:pt>
                <c:pt idx="10">
                  <c:v>4.9000000000000004</c:v>
                </c:pt>
                <c:pt idx="11">
                  <c:v>4.9000000000000004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5A-4F5D-9D31-D5B880316B2D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'Rating PLN Mobile'!$B$6:$M$6</c:f>
              <c:numCache>
                <c:formatCode>_(* #,##0.00_);_(* \(#,##0.00\);_(* "-"??_);_(@_)</c:formatCode>
                <c:ptCount val="12"/>
                <c:pt idx="0">
                  <c:v>4.9000000000000004</c:v>
                </c:pt>
                <c:pt idx="1">
                  <c:v>4.9000000000000004</c:v>
                </c:pt>
                <c:pt idx="2">
                  <c:v>4.9000000000000004</c:v>
                </c:pt>
                <c:pt idx="3">
                  <c:v>4.9000000000000004</c:v>
                </c:pt>
                <c:pt idx="4">
                  <c:v>4.9000000000000004</c:v>
                </c:pt>
                <c:pt idx="5">
                  <c:v>4.9000000000000004</c:v>
                </c:pt>
                <c:pt idx="6">
                  <c:v>4.9000000000000004</c:v>
                </c:pt>
                <c:pt idx="7">
                  <c:v>4.9000000000000004</c:v>
                </c:pt>
                <c:pt idx="8">
                  <c:v>4.9000000000000004</c:v>
                </c:pt>
                <c:pt idx="9">
                  <c:v>4.9000000000000004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5A-4F5D-9D31-D5B880316B2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035A-4F5D-9D31-D5B880316B2D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35A-4F5D-9D31-D5B880316B2D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'Rating PLN Mobile'!$B$4:$M$4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'Rating PLN Mobile'!$B$8:$M$8</c:f>
              <c:numCache>
                <c:formatCode>0.00%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35A-4F5D-9D31-D5B880316B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ax val="26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3"/>
          <c:min val="1.4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DEMAK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'Rating PLN Mobile'!$B$24:$M$24</c:f>
              <c:numCache>
                <c:formatCode>_(* #,##0.00_);_(* \(#,##0.00\);_(* "-"??_);_(@_)</c:formatCode>
                <c:ptCount val="12"/>
                <c:pt idx="0">
                  <c:v>4.9000000000000004</c:v>
                </c:pt>
                <c:pt idx="1">
                  <c:v>4.9000000000000004</c:v>
                </c:pt>
                <c:pt idx="2">
                  <c:v>4.9000000000000004</c:v>
                </c:pt>
                <c:pt idx="3">
                  <c:v>4.9000000000000004</c:v>
                </c:pt>
                <c:pt idx="4">
                  <c:v>4.9000000000000004</c:v>
                </c:pt>
                <c:pt idx="5">
                  <c:v>4.9000000000000004</c:v>
                </c:pt>
                <c:pt idx="6">
                  <c:v>4.9000000000000004</c:v>
                </c:pt>
                <c:pt idx="7">
                  <c:v>4.9000000000000004</c:v>
                </c:pt>
                <c:pt idx="8">
                  <c:v>4.9000000000000004</c:v>
                </c:pt>
                <c:pt idx="9">
                  <c:v>4.9000000000000004</c:v>
                </c:pt>
                <c:pt idx="10">
                  <c:v>4.9000000000000004</c:v>
                </c:pt>
                <c:pt idx="11">
                  <c:v>4.9000000000000004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CE-4F01-B322-E4395646EDC8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'Rating PLN Mobile'!$B$25:$M$25</c:f>
              <c:numCache>
                <c:formatCode>_(* #,##0.00_);_(* \(#,##0.00\);_(* "-"??_);_(@_)</c:formatCode>
                <c:ptCount val="12"/>
                <c:pt idx="0">
                  <c:v>4.9000000000000004</c:v>
                </c:pt>
                <c:pt idx="1">
                  <c:v>4.9000000000000004</c:v>
                </c:pt>
                <c:pt idx="2">
                  <c:v>4.9000000000000004</c:v>
                </c:pt>
                <c:pt idx="3">
                  <c:v>4.9000000000000004</c:v>
                </c:pt>
                <c:pt idx="4">
                  <c:v>4.9000000000000004</c:v>
                </c:pt>
                <c:pt idx="5">
                  <c:v>4.9000000000000004</c:v>
                </c:pt>
                <c:pt idx="6">
                  <c:v>4.9000000000000004</c:v>
                </c:pt>
                <c:pt idx="7">
                  <c:v>4.9000000000000004</c:v>
                </c:pt>
                <c:pt idx="8">
                  <c:v>4.9000000000000004</c:v>
                </c:pt>
                <c:pt idx="9">
                  <c:v>4.9000000000000004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CE-4F01-B322-E4395646EDC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A3CE-4F01-B322-E4395646EDC8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3CE-4F01-B322-E4395646EDC8}"/>
                </c:ext>
              </c:extLst>
            </c:dLbl>
            <c:dLbl>
              <c:idx val="2"/>
              <c:layout>
                <c:manualLayout>
                  <c:x val="-2.5519975723687836E-2"/>
                  <c:y val="-6.53689538807648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3CE-4F01-B322-E4395646EDC8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'Rating PLN Mobile'!$B$4:$M$4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'Rating PLN Mobile'!$B$26:$M$26</c:f>
              <c:numCache>
                <c:formatCode>0.00%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3CE-4F01-B322-E4395646ED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2.8"/>
          <c:min val="0.8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TEGOWANU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'Rating PLN Mobile'!$B$29:$M$29</c:f>
              <c:numCache>
                <c:formatCode>_(* #,##0.00_);_(* \(#,##0.00\);_(* "-"??_);_(@_)</c:formatCode>
                <c:ptCount val="12"/>
                <c:pt idx="0">
                  <c:v>4.9000000000000004</c:v>
                </c:pt>
                <c:pt idx="1">
                  <c:v>4.9000000000000004</c:v>
                </c:pt>
                <c:pt idx="2">
                  <c:v>4.9000000000000004</c:v>
                </c:pt>
                <c:pt idx="3">
                  <c:v>4.9000000000000004</c:v>
                </c:pt>
                <c:pt idx="4">
                  <c:v>4.9000000000000004</c:v>
                </c:pt>
                <c:pt idx="5">
                  <c:v>4.9000000000000004</c:v>
                </c:pt>
                <c:pt idx="6">
                  <c:v>4.9000000000000004</c:v>
                </c:pt>
                <c:pt idx="7">
                  <c:v>4.9000000000000004</c:v>
                </c:pt>
                <c:pt idx="8">
                  <c:v>4.9000000000000004</c:v>
                </c:pt>
                <c:pt idx="9">
                  <c:v>4.9000000000000004</c:v>
                </c:pt>
                <c:pt idx="10">
                  <c:v>4.9000000000000004</c:v>
                </c:pt>
                <c:pt idx="11">
                  <c:v>4.9000000000000004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E0-4C65-98B5-8823771A781E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'Rating PLN Mobile'!$B$30:$M$30</c:f>
              <c:numCache>
                <c:formatCode>_(* #,##0.00_);_(* \(#,##0.00\);_(* "-"??_);_(@_)</c:formatCode>
                <c:ptCount val="12"/>
                <c:pt idx="0">
                  <c:v>4.9000000000000004</c:v>
                </c:pt>
                <c:pt idx="1">
                  <c:v>4.9000000000000004</c:v>
                </c:pt>
                <c:pt idx="2">
                  <c:v>4.9000000000000004</c:v>
                </c:pt>
                <c:pt idx="3">
                  <c:v>4.9000000000000004</c:v>
                </c:pt>
                <c:pt idx="4">
                  <c:v>4.9000000000000004</c:v>
                </c:pt>
                <c:pt idx="5">
                  <c:v>4.9000000000000004</c:v>
                </c:pt>
                <c:pt idx="6">
                  <c:v>4.9000000000000004</c:v>
                </c:pt>
                <c:pt idx="7">
                  <c:v>4.9000000000000004</c:v>
                </c:pt>
                <c:pt idx="8">
                  <c:v>4.9000000000000004</c:v>
                </c:pt>
                <c:pt idx="9">
                  <c:v>4.9000000000000004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E0-4C65-98B5-8823771A781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65E0-4C65-98B5-8823771A781E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5E0-4C65-98B5-8823771A781E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'Rating PLN Mobile'!$B$4:$M$4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'Rating PLN Mobile'!$B$31:$M$31</c:f>
              <c:numCache>
                <c:formatCode>0.00%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5E0-4C65-98B5-8823771A78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2.8"/>
          <c:min val="0.9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PURWODADI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'Rating PLN Mobile'!$B$34:$M$34</c:f>
              <c:numCache>
                <c:formatCode>_(* #,##0.00_);_(* \(#,##0.00\);_(* "-"??_);_(@_)</c:formatCode>
                <c:ptCount val="12"/>
                <c:pt idx="0">
                  <c:v>4.9000000000000004</c:v>
                </c:pt>
                <c:pt idx="1">
                  <c:v>4.9000000000000004</c:v>
                </c:pt>
                <c:pt idx="2">
                  <c:v>4.9000000000000004</c:v>
                </c:pt>
                <c:pt idx="3">
                  <c:v>4.9000000000000004</c:v>
                </c:pt>
                <c:pt idx="4">
                  <c:v>4.9000000000000004</c:v>
                </c:pt>
                <c:pt idx="5">
                  <c:v>4.9000000000000004</c:v>
                </c:pt>
                <c:pt idx="6">
                  <c:v>4.9000000000000004</c:v>
                </c:pt>
                <c:pt idx="7">
                  <c:v>4.9000000000000004</c:v>
                </c:pt>
                <c:pt idx="8">
                  <c:v>4.9000000000000004</c:v>
                </c:pt>
                <c:pt idx="9">
                  <c:v>4.9000000000000004</c:v>
                </c:pt>
                <c:pt idx="10">
                  <c:v>4.9000000000000004</c:v>
                </c:pt>
                <c:pt idx="11">
                  <c:v>4.9000000000000004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18-46BC-968B-AA48F707FD1F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'Rating PLN Mobile'!$B$35:$M$35</c:f>
              <c:numCache>
                <c:formatCode>_(* #,##0.00_);_(* \(#,##0.00\);_(* "-"??_);_(@_)</c:formatCode>
                <c:ptCount val="12"/>
                <c:pt idx="0">
                  <c:v>4.9000000000000004</c:v>
                </c:pt>
                <c:pt idx="1">
                  <c:v>4.9000000000000004</c:v>
                </c:pt>
                <c:pt idx="2">
                  <c:v>4.9000000000000004</c:v>
                </c:pt>
                <c:pt idx="3">
                  <c:v>4.9000000000000004</c:v>
                </c:pt>
                <c:pt idx="4">
                  <c:v>4.9000000000000004</c:v>
                </c:pt>
                <c:pt idx="5">
                  <c:v>4.9000000000000004</c:v>
                </c:pt>
                <c:pt idx="6">
                  <c:v>4.9000000000000004</c:v>
                </c:pt>
                <c:pt idx="7">
                  <c:v>4.9000000000000004</c:v>
                </c:pt>
                <c:pt idx="8">
                  <c:v>4.9000000000000004</c:v>
                </c:pt>
                <c:pt idx="9">
                  <c:v>4.9000000000000004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18-46BC-968B-AA48F707FD1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0D18-46BC-968B-AA48F707FD1F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D18-46BC-968B-AA48F707FD1F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'Rating PLN Mobile'!$B$4:$M$4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'Rating PLN Mobile'!$B$36:$M$36</c:f>
              <c:numCache>
                <c:formatCode>0.00%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D18-46BC-968B-AA48F707F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3"/>
          <c:min val="0.9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WIROSARI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'Rating PLN Mobile'!$B$39:$M$39</c:f>
              <c:numCache>
                <c:formatCode>_(* #,##0.00_);_(* \(#,##0.00\);_(* "-"??_);_(@_)</c:formatCode>
                <c:ptCount val="12"/>
                <c:pt idx="0">
                  <c:v>4.9000000000000004</c:v>
                </c:pt>
                <c:pt idx="1">
                  <c:v>4.9000000000000004</c:v>
                </c:pt>
                <c:pt idx="2">
                  <c:v>4.9000000000000004</c:v>
                </c:pt>
                <c:pt idx="3">
                  <c:v>4.9000000000000004</c:v>
                </c:pt>
                <c:pt idx="4">
                  <c:v>4.9000000000000004</c:v>
                </c:pt>
                <c:pt idx="5">
                  <c:v>4.9000000000000004</c:v>
                </c:pt>
                <c:pt idx="6">
                  <c:v>4.9000000000000004</c:v>
                </c:pt>
                <c:pt idx="7">
                  <c:v>4.9000000000000004</c:v>
                </c:pt>
                <c:pt idx="8">
                  <c:v>4.9000000000000004</c:v>
                </c:pt>
                <c:pt idx="9">
                  <c:v>4.9000000000000004</c:v>
                </c:pt>
                <c:pt idx="10">
                  <c:v>4.9000000000000004</c:v>
                </c:pt>
                <c:pt idx="11">
                  <c:v>4.9000000000000004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A9-46CB-9D5C-5B0FA7044EE2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'Rating PLN Mobile'!$B$40:$M$40</c:f>
              <c:numCache>
                <c:formatCode>_(* #,##0.00_);_(* \(#,##0.00\);_(* "-"??_);_(@_)</c:formatCode>
                <c:ptCount val="12"/>
                <c:pt idx="0">
                  <c:v>4.9000000000000004</c:v>
                </c:pt>
                <c:pt idx="1">
                  <c:v>4.9000000000000004</c:v>
                </c:pt>
                <c:pt idx="2">
                  <c:v>4.9000000000000004</c:v>
                </c:pt>
                <c:pt idx="3">
                  <c:v>4.9000000000000004</c:v>
                </c:pt>
                <c:pt idx="4">
                  <c:v>4.9000000000000004</c:v>
                </c:pt>
                <c:pt idx="5">
                  <c:v>4.9000000000000004</c:v>
                </c:pt>
                <c:pt idx="6">
                  <c:v>4.9000000000000004</c:v>
                </c:pt>
                <c:pt idx="7">
                  <c:v>4.9000000000000004</c:v>
                </c:pt>
                <c:pt idx="8">
                  <c:v>4.9000000000000004</c:v>
                </c:pt>
                <c:pt idx="9">
                  <c:v>4.9000000000000004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A9-46CB-9D5C-5B0FA7044EE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60A9-46CB-9D5C-5B0FA7044EE2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0A9-46CB-9D5C-5B0FA7044EE2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'Rating PLN Mobile'!$B$4:$M$4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'Rating PLN Mobile'!$B$41:$M$41</c:f>
              <c:numCache>
                <c:formatCode>0.00%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0A9-46CB-9D5C-5B0FA7044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3"/>
          <c:min val="0.9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0" i="0" u="none" strike="noStrike" baseline="0">
                <a:solidFill>
                  <a:srgbClr val="333333"/>
                </a:solidFill>
                <a:latin typeface="Calibri Light"/>
                <a:ea typeface="Calibri Light"/>
                <a:cs typeface="Calibri Light"/>
              </a:defRPr>
            </a:pPr>
            <a:r>
              <a:rPr lang="en-ID"/>
              <a:t>ENS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ln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278-4EB5-B31C-5303F2DB9DF5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278-4EB5-B31C-5303F2DB9DF5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0278-4EB5-B31C-5303F2DB9DF5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0278-4EB5-B31C-5303F2DB9DF5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0278-4EB5-B31C-5303F2DB9DF5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0278-4EB5-B31C-5303F2DB9DF5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0278-4EB5-B31C-5303F2DB9DF5}"/>
              </c:ext>
            </c:extLst>
          </c:dPt>
          <c:dPt>
            <c:idx val="10"/>
            <c:invertIfNegative val="0"/>
            <c:bubble3D val="0"/>
            <c:spPr>
              <a:solidFill>
                <a:srgbClr val="92D050"/>
              </a:solidFill>
              <a:ln w="28575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0278-4EB5-B31C-5303F2DB9DF5}"/>
              </c:ext>
            </c:extLst>
          </c:dPt>
          <c:cat>
            <c:multiLvlStrRef>
              <c:f>'RPT Gangguan'!$Q$23:$AA$24</c:f>
              <c:multiLvlStrCache>
                <c:ptCount val="11"/>
                <c:lvl>
                  <c:pt idx="0">
                    <c:v>Target</c:v>
                  </c:pt>
                  <c:pt idx="1">
                    <c:v>Real</c:v>
                  </c:pt>
                  <c:pt idx="3">
                    <c:v>Target</c:v>
                  </c:pt>
                  <c:pt idx="4">
                    <c:v>Real</c:v>
                  </c:pt>
                  <c:pt idx="6">
                    <c:v>Target</c:v>
                  </c:pt>
                  <c:pt idx="7">
                    <c:v>Real</c:v>
                  </c:pt>
                  <c:pt idx="9">
                    <c:v>Target</c:v>
                  </c:pt>
                  <c:pt idx="10">
                    <c:v>Real</c:v>
                  </c:pt>
                </c:lvl>
                <c:lvl>
                  <c:pt idx="0">
                    <c:v> DEMAK </c:v>
                  </c:pt>
                  <c:pt idx="3">
                    <c:v>TEGOWANU</c:v>
                  </c:pt>
                  <c:pt idx="6">
                    <c:v>PURWODADI</c:v>
                  </c:pt>
                  <c:pt idx="9">
                    <c:v>WIROSARI</c:v>
                  </c:pt>
                </c:lvl>
              </c:multiLvlStrCache>
            </c:multiLvlStrRef>
          </c:cat>
          <c:val>
            <c:numRef>
              <c:f>'RPT Gangguan'!$Q$25:$AA$25</c:f>
              <c:numCache>
                <c:formatCode>_(* #,##0.00_);_(* \(#,##0.00\);_(* "-"??_);_(@_)</c:formatCode>
                <c:ptCount val="11"/>
                <c:pt idx="0">
                  <c:v>30</c:v>
                </c:pt>
                <c:pt idx="1">
                  <c:v>20.628202592342848</c:v>
                </c:pt>
                <c:pt idx="3">
                  <c:v>30</c:v>
                </c:pt>
                <c:pt idx="4">
                  <c:v>22.495125598784906</c:v>
                </c:pt>
                <c:pt idx="6">
                  <c:v>30</c:v>
                </c:pt>
                <c:pt idx="7">
                  <c:v>22.806199703636153</c:v>
                </c:pt>
                <c:pt idx="9">
                  <c:v>30</c:v>
                </c:pt>
                <c:pt idx="10">
                  <c:v>21.243333880768599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278-4EB5-B31C-5303F2DB9DF5}"/>
            </c:ext>
          </c:extLst>
        </c:ser>
        <c:ser>
          <c:idx val="0"/>
          <c:order val="1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0278-4EB5-B31C-5303F2DB9DF5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0278-4EB5-B31C-5303F2DB9DF5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0278-4EB5-B31C-5303F2DB9DF5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0278-4EB5-B31C-5303F2DB9DF5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0278-4EB5-B31C-5303F2DB9DF5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C-0278-4EB5-B31C-5303F2DB9DF5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0278-4EB5-B31C-5303F2DB9DF5}"/>
              </c:ext>
            </c:extLst>
          </c:dPt>
          <c:dPt>
            <c:idx val="10"/>
            <c:invertIfNegative val="0"/>
            <c:bubble3D val="0"/>
            <c:spPr>
              <a:solidFill>
                <a:srgbClr val="92D050"/>
              </a:solidFill>
              <a:ln w="28575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0-0278-4EB5-B31C-5303F2DB9DF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'RPT Gangguan'!$Q$23:$AA$24</c:f>
              <c:multiLvlStrCache>
                <c:ptCount val="11"/>
                <c:lvl>
                  <c:pt idx="0">
                    <c:v>Target</c:v>
                  </c:pt>
                  <c:pt idx="1">
                    <c:v>Real</c:v>
                  </c:pt>
                  <c:pt idx="3">
                    <c:v>Target</c:v>
                  </c:pt>
                  <c:pt idx="4">
                    <c:v>Real</c:v>
                  </c:pt>
                  <c:pt idx="6">
                    <c:v>Target</c:v>
                  </c:pt>
                  <c:pt idx="7">
                    <c:v>Real</c:v>
                  </c:pt>
                  <c:pt idx="9">
                    <c:v>Target</c:v>
                  </c:pt>
                  <c:pt idx="10">
                    <c:v>Real</c:v>
                  </c:pt>
                </c:lvl>
                <c:lvl>
                  <c:pt idx="0">
                    <c:v> DEMAK </c:v>
                  </c:pt>
                  <c:pt idx="3">
                    <c:v>TEGOWANU</c:v>
                  </c:pt>
                  <c:pt idx="6">
                    <c:v>PURWODADI</c:v>
                  </c:pt>
                  <c:pt idx="9">
                    <c:v>WIROSARI</c:v>
                  </c:pt>
                </c:lvl>
              </c:multiLvlStrCache>
            </c:multiLvlStrRef>
          </c:cat>
          <c:val>
            <c:numRef>
              <c:f>'RPT Gangguan'!$Q$25:$AA$25</c:f>
              <c:numCache>
                <c:formatCode>_(* #,##0.00_);_(* \(#,##0.00\);_(* "-"??_);_(@_)</c:formatCode>
                <c:ptCount val="11"/>
                <c:pt idx="0">
                  <c:v>30</c:v>
                </c:pt>
                <c:pt idx="1">
                  <c:v>20.628202592342848</c:v>
                </c:pt>
                <c:pt idx="3">
                  <c:v>30</c:v>
                </c:pt>
                <c:pt idx="4">
                  <c:v>22.495125598784906</c:v>
                </c:pt>
                <c:pt idx="6">
                  <c:v>30</c:v>
                </c:pt>
                <c:pt idx="7">
                  <c:v>22.806199703636153</c:v>
                </c:pt>
                <c:pt idx="9">
                  <c:v>30</c:v>
                </c:pt>
                <c:pt idx="10">
                  <c:v>21.243333880768599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0278-4EB5-B31C-5303F2DB9D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1281160799"/>
        <c:axId val="1"/>
      </c:barChart>
      <c:catAx>
        <c:axId val="1281160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81160799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666699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'RPT Gangguan'!$R$9</c:f>
              <c:numCache>
                <c:formatCode>General</c:formatCode>
                <c:ptCount val="1"/>
                <c:pt idx="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E2-495F-B8E4-8BCEB3A3E818}"/>
            </c:ext>
          </c:extLst>
        </c:ser>
        <c:ser>
          <c:idx val="1"/>
          <c:order val="1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l">
                  <a:defRPr sz="1000" b="1" i="0" u="none" strike="noStrike" baseline="0">
                    <a:solidFill>
                      <a:srgbClr val="666699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'RPT Gangguan'!$R$10</c:f>
              <c:numCache>
                <c:formatCode>0.00</c:formatCode>
                <c:ptCount val="1"/>
                <c:pt idx="0">
                  <c:v>21.886999999999997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E2-495F-B8E4-8BCEB3A3E8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281161199"/>
        <c:axId val="1"/>
      </c:barChart>
      <c:catAx>
        <c:axId val="1281161199"/>
        <c:scaling>
          <c:orientation val="minMax"/>
        </c:scaling>
        <c:delete val="1"/>
        <c:axPos val="b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666699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81161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Tegowanu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'RPT Gangguan'!$B$28:$M$28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'RPT Gangguan'!$B$29:$M$29</c:f>
              <c:numCache>
                <c:formatCode>_(* #,##0.00_);_(* \(#,##0.00\);_(* "-"??_);_(@_)</c:formatCode>
                <c:ptCount val="12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CA-475E-8533-61B5A022215C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'RPT Gangguan'!$B$28:$M$28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'RPT Gangguan'!$B$30:$M$30</c:f>
              <c:numCache>
                <c:formatCode>_(* #,##0.00_);_(* \(#,##0.00\);_(* "-"??_);_(@_)</c:formatCode>
                <c:ptCount val="12"/>
                <c:pt idx="0">
                  <c:v>22.86</c:v>
                </c:pt>
                <c:pt idx="1">
                  <c:v>22.6150611531741</c:v>
                </c:pt>
                <c:pt idx="2">
                  <c:v>22.594290895901299</c:v>
                </c:pt>
                <c:pt idx="3">
                  <c:v>22.610556768558901</c:v>
                </c:pt>
                <c:pt idx="4">
                  <c:v>22.610556768558901</c:v>
                </c:pt>
                <c:pt idx="5">
                  <c:v>22.276666666666699</c:v>
                </c:pt>
                <c:pt idx="6">
                  <c:v>22.394285714285711</c:v>
                </c:pt>
                <c:pt idx="7">
                  <c:v>22.375</c:v>
                </c:pt>
                <c:pt idx="8">
                  <c:v>22.460894087069523</c:v>
                </c:pt>
                <c:pt idx="9">
                  <c:v>22.495125598784906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CA-475E-8533-61B5A02221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395903"/>
        <c:axId val="1"/>
      </c:lineChart>
      <c:catAx>
        <c:axId val="1162395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39590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UP3 Demak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SAIDI!$B$4:$M$4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SAIDI!$B$5:$M$5</c:f>
              <c:numCache>
                <c:formatCode>_(* #,##0.00_);_(* \(#,##0.00\);_(* "-"??_);_(@_)</c:formatCode>
                <c:ptCount val="12"/>
                <c:pt idx="0">
                  <c:v>29.5</c:v>
                </c:pt>
                <c:pt idx="1">
                  <c:v>57.11</c:v>
                </c:pt>
                <c:pt idx="2">
                  <c:v>86.63</c:v>
                </c:pt>
                <c:pt idx="3">
                  <c:v>115.19</c:v>
                </c:pt>
                <c:pt idx="4">
                  <c:v>144.69999999999999</c:v>
                </c:pt>
                <c:pt idx="5">
                  <c:v>173.26</c:v>
                </c:pt>
                <c:pt idx="6">
                  <c:v>202.03</c:v>
                </c:pt>
                <c:pt idx="7">
                  <c:v>231.42</c:v>
                </c:pt>
                <c:pt idx="8">
                  <c:v>259.89</c:v>
                </c:pt>
                <c:pt idx="9">
                  <c:v>288.76</c:v>
                </c:pt>
                <c:pt idx="10">
                  <c:v>317.16000000000003</c:v>
                </c:pt>
                <c:pt idx="11">
                  <c:v>346.51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B1-4ED4-A3B0-4FE1EC64D820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SAIDI!$B$4:$M$4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SAIDI!$B$6:$M$6</c:f>
              <c:numCache>
                <c:formatCode>0.00</c:formatCode>
                <c:ptCount val="12"/>
                <c:pt idx="0">
                  <c:v>26.7413142636732</c:v>
                </c:pt>
                <c:pt idx="1">
                  <c:v>67.737019633243904</c:v>
                </c:pt>
                <c:pt idx="2">
                  <c:v>88.253163537892902</c:v>
                </c:pt>
                <c:pt idx="3">
                  <c:v>88.564809901664901</c:v>
                </c:pt>
                <c:pt idx="4">
                  <c:v>81.178089204326895</c:v>
                </c:pt>
                <c:pt idx="5" formatCode="_(* #,##0.00_);_(* \(#,##0.00\);_(* &quot;-&quot;??_);_(@_)">
                  <c:v>82.563771925359106</c:v>
                </c:pt>
                <c:pt idx="6" formatCode="_(* #,##0.00_);_(* \(#,##0.00\);_(* &quot;-&quot;??_);_(@_)">
                  <c:v>92.443230470868798</c:v>
                </c:pt>
                <c:pt idx="7" formatCode="_(* #,##0.00_);_(* \(#,##0.00\);_(* &quot;-&quot;??_);_(@_)">
                  <c:v>102.79277614416603</c:v>
                </c:pt>
                <c:pt idx="8" formatCode="_(* #,##0.00_);_(* \(#,##0.00\);_(* &quot;-&quot;??_);_(@_)">
                  <c:v>115.74584397788315</c:v>
                </c:pt>
                <c:pt idx="9" formatCode="_(* #,##0.00_);_(* \(#,##0.00\);_(* &quot;-&quot;??_);_(@_)">
                  <c:v>120.62950020556309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B1-4ED4-A3B0-4FE1EC64D8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4420319"/>
        <c:axId val="1"/>
      </c:lineChart>
      <c:catAx>
        <c:axId val="1294420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4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18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94420319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Demak Kota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'RPT Gangguan'!$B$23:$M$23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'RPT Gangguan'!$B$24:$M$24</c:f>
              <c:numCache>
                <c:formatCode>_(* #,##0.00_);_(* \(#,##0.00\);_(* "-"??_);_(@_)</c:formatCode>
                <c:ptCount val="12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61-472E-89F8-C3238156E91F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'RPT Gangguan'!$B$23:$M$23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'RPT Gangguan'!$B$25:$M$25</c:f>
              <c:numCache>
                <c:formatCode>_(* #,##0.00_);_(* \(#,##0.00\);_(* "-"??_);_(@_)</c:formatCode>
                <c:ptCount val="12"/>
                <c:pt idx="0">
                  <c:v>18.34</c:v>
                </c:pt>
                <c:pt idx="1">
                  <c:v>18.3581972014318</c:v>
                </c:pt>
                <c:pt idx="2">
                  <c:v>18.6218838555179</c:v>
                </c:pt>
                <c:pt idx="3">
                  <c:v>19.508980516538301</c:v>
                </c:pt>
                <c:pt idx="4">
                  <c:v>19.508980516538301</c:v>
                </c:pt>
                <c:pt idx="5">
                  <c:v>19.8883333333333</c:v>
                </c:pt>
                <c:pt idx="6">
                  <c:v>19.904285714285713</c:v>
                </c:pt>
                <c:pt idx="7">
                  <c:v>20.067499999999999</c:v>
                </c:pt>
                <c:pt idx="8">
                  <c:v>20.324315572077655</c:v>
                </c:pt>
                <c:pt idx="9">
                  <c:v>20.628202592342848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61-472E-89F8-C3238156E9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79583"/>
        <c:axId val="1"/>
      </c:lineChart>
      <c:catAx>
        <c:axId val="1162179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795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Purwodadi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'RPT Gangguan'!$B$33:$M$33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'RPT Gangguan'!$B$34:$M$34</c:f>
              <c:numCache>
                <c:formatCode>_(* #,##0.00_);_(* \(#,##0.00\);_(* "-"??_);_(@_)</c:formatCode>
                <c:ptCount val="12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44-44A1-81CC-A3500C69ABBF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'RPT Gangguan'!$B$33:$M$33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'RPT Gangguan'!$B$35:$M$35</c:f>
              <c:numCache>
                <c:formatCode>_(* #,##0.00_);_(* \(#,##0.00\);_(* "-"??_);_(@_)</c:formatCode>
                <c:ptCount val="12"/>
                <c:pt idx="0">
                  <c:v>20.91</c:v>
                </c:pt>
                <c:pt idx="1">
                  <c:v>21.174301160337599</c:v>
                </c:pt>
                <c:pt idx="2">
                  <c:v>21.572993173463999</c:v>
                </c:pt>
                <c:pt idx="3">
                  <c:v>22.199303840412501</c:v>
                </c:pt>
                <c:pt idx="4">
                  <c:v>22.199303840412501</c:v>
                </c:pt>
                <c:pt idx="5">
                  <c:v>22.061666666666699</c:v>
                </c:pt>
                <c:pt idx="6">
                  <c:v>22.158571428571431</c:v>
                </c:pt>
                <c:pt idx="7">
                  <c:v>22.326250000000002</c:v>
                </c:pt>
                <c:pt idx="8">
                  <c:v>22.380893490742533</c:v>
                </c:pt>
                <c:pt idx="9">
                  <c:v>22.806199703636153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44-44A1-81CC-A3500C69AB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78383"/>
        <c:axId val="1"/>
      </c:lineChart>
      <c:catAx>
        <c:axId val="1162178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783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Wirosari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'RPT Gangguan'!$B$38:$M$38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'RPT Gangguan'!$B$39:$M$39</c:f>
              <c:numCache>
                <c:formatCode>_(* #,##0.00_);_(* \(#,##0.00\);_(* "-"??_);_(@_)</c:formatCode>
                <c:ptCount val="12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4B-44EB-AC2A-477DF1601D91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'RPT Gangguan'!$B$38:$M$38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'RPT Gangguan'!$B$40:$M$40</c:f>
              <c:numCache>
                <c:formatCode>_(* #,##0.00_);_(* \(#,##0.00\);_(* "-"??_);_(@_)</c:formatCode>
                <c:ptCount val="12"/>
                <c:pt idx="0">
                  <c:v>18.329999999999998</c:v>
                </c:pt>
                <c:pt idx="1">
                  <c:v>20.985499108734398</c:v>
                </c:pt>
                <c:pt idx="2">
                  <c:v>21.42342214328</c:v>
                </c:pt>
                <c:pt idx="3">
                  <c:v>21.564244541484701</c:v>
                </c:pt>
                <c:pt idx="4">
                  <c:v>21.564244541484701</c:v>
                </c:pt>
                <c:pt idx="5">
                  <c:v>21.106666666666701</c:v>
                </c:pt>
                <c:pt idx="6">
                  <c:v>21.005714285714287</c:v>
                </c:pt>
                <c:pt idx="7">
                  <c:v>20.917500000000004</c:v>
                </c:pt>
                <c:pt idx="8">
                  <c:v>21.038534050844312</c:v>
                </c:pt>
                <c:pt idx="9">
                  <c:v>21.243333880768599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4B-44EB-AC2A-477DF1601D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79983"/>
        <c:axId val="1"/>
      </c:lineChart>
      <c:catAx>
        <c:axId val="1162179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799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UP3 Demak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'RPT Gangguan'!$B$4:$M$4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'RPT Gangguan'!$B$5:$M$5</c:f>
              <c:numCache>
                <c:formatCode>_(* #,##0.00_);_(* \(#,##0.00\);_(* "-"??_);_(@_)</c:formatCode>
                <c:ptCount val="12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B6-4DA3-BBC0-AF6089FE5F03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'RPT Gangguan'!$B$4:$M$4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'RPT Gangguan'!$B$6:$M$6</c:f>
              <c:numCache>
                <c:formatCode>_(* #,##0.00_);_(* \(#,##0.00\);_(* "-"??_);_(@_)</c:formatCode>
                <c:ptCount val="12"/>
                <c:pt idx="0">
                  <c:v>20.149999999999999</c:v>
                </c:pt>
                <c:pt idx="1">
                  <c:v>20.514924773289401</c:v>
                </c:pt>
                <c:pt idx="2">
                  <c:v>20.765371786420602</c:v>
                </c:pt>
                <c:pt idx="3">
                  <c:v>21.307456377857999</c:v>
                </c:pt>
                <c:pt idx="4">
                  <c:v>21.307456377857999</c:v>
                </c:pt>
                <c:pt idx="5">
                  <c:v>21.27</c:v>
                </c:pt>
                <c:pt idx="6">
                  <c:v>21.331428571428599</c:v>
                </c:pt>
                <c:pt idx="7">
                  <c:v>21.432499999999997</c:v>
                </c:pt>
                <c:pt idx="8">
                  <c:v>21.606157778323915</c:v>
                </c:pt>
                <c:pt idx="9">
                  <c:v>21.886999999999997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B6-4DA3-BBC0-AF6089FE5F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81583"/>
        <c:axId val="1"/>
      </c:lineChart>
      <c:catAx>
        <c:axId val="1162181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9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815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UP3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'RPT Gangguan'!$B$5:$M$5</c:f>
              <c:numCache>
                <c:formatCode>_(* #,##0.00_);_(* \(#,##0.00\);_(* "-"??_);_(@_)</c:formatCode>
                <c:ptCount val="12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B4-49B1-8FB7-DB102BBE5F75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'RPT Gangguan'!$B$6:$M$6</c:f>
              <c:numCache>
                <c:formatCode>_(* #,##0.00_);_(* \(#,##0.00\);_(* "-"??_);_(@_)</c:formatCode>
                <c:ptCount val="12"/>
                <c:pt idx="0">
                  <c:v>20.149999999999999</c:v>
                </c:pt>
                <c:pt idx="1">
                  <c:v>20.514924773289401</c:v>
                </c:pt>
                <c:pt idx="2">
                  <c:v>20.765371786420602</c:v>
                </c:pt>
                <c:pt idx="3">
                  <c:v>21.307456377857999</c:v>
                </c:pt>
                <c:pt idx="4">
                  <c:v>21.307456377857999</c:v>
                </c:pt>
                <c:pt idx="5">
                  <c:v>21.27</c:v>
                </c:pt>
                <c:pt idx="6">
                  <c:v>21.331428571428599</c:v>
                </c:pt>
                <c:pt idx="7">
                  <c:v>21.432499999999997</c:v>
                </c:pt>
                <c:pt idx="8">
                  <c:v>21.606157778323915</c:v>
                </c:pt>
                <c:pt idx="9">
                  <c:v>21.886999999999997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B4-49B1-8FB7-DB102BBE5F7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9AB4-49B1-8FB7-DB102BBE5F75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AB4-49B1-8FB7-DB102BBE5F75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'RPT Gangguan'!$B$4:$M$4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'RPT Gangguan'!$B$8:$M$8</c:f>
              <c:numCache>
                <c:formatCode>0.00%</c:formatCode>
                <c:ptCount val="12"/>
                <c:pt idx="0">
                  <c:v>1.3283333333333334</c:v>
                </c:pt>
                <c:pt idx="1">
                  <c:v>1.3161691742236865</c:v>
                </c:pt>
                <c:pt idx="2">
                  <c:v>1.3078209404526466</c:v>
                </c:pt>
                <c:pt idx="3">
                  <c:v>1.2897514540713999</c:v>
                </c:pt>
                <c:pt idx="4">
                  <c:v>1.2897514540713999</c:v>
                </c:pt>
                <c:pt idx="5">
                  <c:v>1.2909999999999999</c:v>
                </c:pt>
                <c:pt idx="6">
                  <c:v>1.28895238095238</c:v>
                </c:pt>
                <c:pt idx="7">
                  <c:v>1.2855833333333333</c:v>
                </c:pt>
                <c:pt idx="8">
                  <c:v>1.2797947407225361</c:v>
                </c:pt>
                <c:pt idx="9">
                  <c:v>1.2704333333333335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AB4-49B1-8FB7-DB102BBE5F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ax val="26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3"/>
          <c:min val="1.4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DEMAK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'RPT Gangguan'!$B$24:$M$24</c:f>
              <c:numCache>
                <c:formatCode>_(* #,##0.00_);_(* \(#,##0.00\);_(* "-"??_);_(@_)</c:formatCode>
                <c:ptCount val="12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FC-44D7-A4AE-096D6271D060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'RPT Gangguan'!$B$25:$M$25</c:f>
              <c:numCache>
                <c:formatCode>_(* #,##0.00_);_(* \(#,##0.00\);_(* "-"??_);_(@_)</c:formatCode>
                <c:ptCount val="12"/>
                <c:pt idx="0">
                  <c:v>18.34</c:v>
                </c:pt>
                <c:pt idx="1">
                  <c:v>18.3581972014318</c:v>
                </c:pt>
                <c:pt idx="2">
                  <c:v>18.6218838555179</c:v>
                </c:pt>
                <c:pt idx="3">
                  <c:v>19.508980516538301</c:v>
                </c:pt>
                <c:pt idx="4">
                  <c:v>19.508980516538301</c:v>
                </c:pt>
                <c:pt idx="5">
                  <c:v>19.8883333333333</c:v>
                </c:pt>
                <c:pt idx="6">
                  <c:v>19.904285714285713</c:v>
                </c:pt>
                <c:pt idx="7">
                  <c:v>20.067499999999999</c:v>
                </c:pt>
                <c:pt idx="8">
                  <c:v>20.324315572077655</c:v>
                </c:pt>
                <c:pt idx="9">
                  <c:v>20.628202592342848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FC-44D7-A4AE-096D6271D06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89FC-44D7-A4AE-096D6271D060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9FC-44D7-A4AE-096D6271D060}"/>
                </c:ext>
              </c:extLst>
            </c:dLbl>
            <c:dLbl>
              <c:idx val="2"/>
              <c:layout>
                <c:manualLayout>
                  <c:x val="-2.5519975723687836E-2"/>
                  <c:y val="-6.53689538807648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9FC-44D7-A4AE-096D6271D060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'RPT Gangguan'!$B$4:$M$4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'RPT Gangguan'!$B$26:$M$26</c:f>
              <c:numCache>
                <c:formatCode>0.00%</c:formatCode>
                <c:ptCount val="12"/>
                <c:pt idx="0">
                  <c:v>1.3886666666666667</c:v>
                </c:pt>
                <c:pt idx="1">
                  <c:v>1.3880600932856066</c:v>
                </c:pt>
                <c:pt idx="2">
                  <c:v>1.3792705381494033</c:v>
                </c:pt>
                <c:pt idx="3">
                  <c:v>1.3497006494487231</c:v>
                </c:pt>
                <c:pt idx="4">
                  <c:v>1.3497006494487231</c:v>
                </c:pt>
                <c:pt idx="5">
                  <c:v>1.3370555555555566</c:v>
                </c:pt>
                <c:pt idx="6">
                  <c:v>1.3365238095238094</c:v>
                </c:pt>
                <c:pt idx="7">
                  <c:v>1.3310833333333334</c:v>
                </c:pt>
                <c:pt idx="8">
                  <c:v>1.3225228142640781</c:v>
                </c:pt>
                <c:pt idx="9">
                  <c:v>1.3123932469219051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9FC-44D7-A4AE-096D6271D0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2.8"/>
          <c:min val="0.8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TEGOWANU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'RPT Gangguan'!$B$29:$M$29</c:f>
              <c:numCache>
                <c:formatCode>_(* #,##0.00_);_(* \(#,##0.00\);_(* "-"??_);_(@_)</c:formatCode>
                <c:ptCount val="12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6A-4938-9C3C-B39EC405F992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'RPT Gangguan'!$B$30:$M$30</c:f>
              <c:numCache>
                <c:formatCode>_(* #,##0.00_);_(* \(#,##0.00\);_(* "-"??_);_(@_)</c:formatCode>
                <c:ptCount val="12"/>
                <c:pt idx="0">
                  <c:v>22.86</c:v>
                </c:pt>
                <c:pt idx="1">
                  <c:v>22.6150611531741</c:v>
                </c:pt>
                <c:pt idx="2">
                  <c:v>22.594290895901299</c:v>
                </c:pt>
                <c:pt idx="3">
                  <c:v>22.610556768558901</c:v>
                </c:pt>
                <c:pt idx="4">
                  <c:v>22.610556768558901</c:v>
                </c:pt>
                <c:pt idx="5">
                  <c:v>22.276666666666699</c:v>
                </c:pt>
                <c:pt idx="6">
                  <c:v>22.394285714285711</c:v>
                </c:pt>
                <c:pt idx="7">
                  <c:v>22.375</c:v>
                </c:pt>
                <c:pt idx="8">
                  <c:v>22.460894087069523</c:v>
                </c:pt>
                <c:pt idx="9">
                  <c:v>22.495125598784906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6A-4938-9C3C-B39EC405F99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916A-4938-9C3C-B39EC405F992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16A-4938-9C3C-B39EC405F992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'RPT Gangguan'!$B$4:$M$4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'RPT Gangguan'!$B$31:$M$31</c:f>
              <c:numCache>
                <c:formatCode>0.00%</c:formatCode>
                <c:ptCount val="12"/>
                <c:pt idx="0">
                  <c:v>1.238</c:v>
                </c:pt>
                <c:pt idx="1">
                  <c:v>1.24616462822753</c:v>
                </c:pt>
                <c:pt idx="2">
                  <c:v>1.2468569701366232</c:v>
                </c:pt>
                <c:pt idx="3">
                  <c:v>1.2463147743813701</c:v>
                </c:pt>
                <c:pt idx="4">
                  <c:v>1.2463147743813701</c:v>
                </c:pt>
                <c:pt idx="5">
                  <c:v>1.2574444444444435</c:v>
                </c:pt>
                <c:pt idx="6">
                  <c:v>1.2535238095238097</c:v>
                </c:pt>
                <c:pt idx="7">
                  <c:v>1.2541666666666667</c:v>
                </c:pt>
                <c:pt idx="8">
                  <c:v>1.2513035304310161</c:v>
                </c:pt>
                <c:pt idx="9">
                  <c:v>1.2501624800405031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16A-4938-9C3C-B39EC405F9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2.8"/>
          <c:min val="0.9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PURWODADI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'RPT Gangguan'!$B$34:$M$34</c:f>
              <c:numCache>
                <c:formatCode>_(* #,##0.00_);_(* \(#,##0.00\);_(* "-"??_);_(@_)</c:formatCode>
                <c:ptCount val="12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3E-4379-9417-AE075603E689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'RPT Gangguan'!$B$35:$M$35</c:f>
              <c:numCache>
                <c:formatCode>_(* #,##0.00_);_(* \(#,##0.00\);_(* "-"??_);_(@_)</c:formatCode>
                <c:ptCount val="12"/>
                <c:pt idx="0">
                  <c:v>20.91</c:v>
                </c:pt>
                <c:pt idx="1">
                  <c:v>21.174301160337599</c:v>
                </c:pt>
                <c:pt idx="2">
                  <c:v>21.572993173463999</c:v>
                </c:pt>
                <c:pt idx="3">
                  <c:v>22.199303840412501</c:v>
                </c:pt>
                <c:pt idx="4">
                  <c:v>22.199303840412501</c:v>
                </c:pt>
                <c:pt idx="5">
                  <c:v>22.061666666666699</c:v>
                </c:pt>
                <c:pt idx="6">
                  <c:v>22.158571428571431</c:v>
                </c:pt>
                <c:pt idx="7">
                  <c:v>22.326250000000002</c:v>
                </c:pt>
                <c:pt idx="8">
                  <c:v>22.380893490742533</c:v>
                </c:pt>
                <c:pt idx="9">
                  <c:v>22.806199703636153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3E-4379-9417-AE075603E68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B53E-4379-9417-AE075603E689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53E-4379-9417-AE075603E689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'RPT Gangguan'!$B$4:$M$4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'RPT Gangguan'!$B$36:$M$36</c:f>
              <c:numCache>
                <c:formatCode>0.00%</c:formatCode>
                <c:ptCount val="12"/>
                <c:pt idx="0">
                  <c:v>1.3029999999999999</c:v>
                </c:pt>
                <c:pt idx="1">
                  <c:v>1.29418996132208</c:v>
                </c:pt>
                <c:pt idx="2">
                  <c:v>1.2809002275512</c:v>
                </c:pt>
                <c:pt idx="3">
                  <c:v>1.2600232053195835</c:v>
                </c:pt>
                <c:pt idx="4">
                  <c:v>1.2600232053195835</c:v>
                </c:pt>
                <c:pt idx="5">
                  <c:v>1.26461111111111</c:v>
                </c:pt>
                <c:pt idx="6">
                  <c:v>1.2613809523809523</c:v>
                </c:pt>
                <c:pt idx="7">
                  <c:v>1.2557916666666666</c:v>
                </c:pt>
                <c:pt idx="8">
                  <c:v>1.2539702169752489</c:v>
                </c:pt>
                <c:pt idx="9">
                  <c:v>1.2397933432121282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53E-4379-9417-AE075603E6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3"/>
          <c:min val="0.9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WIROSARI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'RPT Gangguan'!$B$39:$M$39</c:f>
              <c:numCache>
                <c:formatCode>_(* #,##0.00_);_(* \(#,##0.00\);_(* "-"??_);_(@_)</c:formatCode>
                <c:ptCount val="12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C6-4E72-8E21-5FA1EE119A2F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'RPT Gangguan'!$B$40:$M$40</c:f>
              <c:numCache>
                <c:formatCode>_(* #,##0.00_);_(* \(#,##0.00\);_(* "-"??_);_(@_)</c:formatCode>
                <c:ptCount val="12"/>
                <c:pt idx="0">
                  <c:v>18.329999999999998</c:v>
                </c:pt>
                <c:pt idx="1">
                  <c:v>20.985499108734398</c:v>
                </c:pt>
                <c:pt idx="2">
                  <c:v>21.42342214328</c:v>
                </c:pt>
                <c:pt idx="3">
                  <c:v>21.564244541484701</c:v>
                </c:pt>
                <c:pt idx="4">
                  <c:v>21.564244541484701</c:v>
                </c:pt>
                <c:pt idx="5">
                  <c:v>21.106666666666701</c:v>
                </c:pt>
                <c:pt idx="6">
                  <c:v>21.005714285714287</c:v>
                </c:pt>
                <c:pt idx="7">
                  <c:v>20.917500000000004</c:v>
                </c:pt>
                <c:pt idx="8">
                  <c:v>21.038534050844312</c:v>
                </c:pt>
                <c:pt idx="9">
                  <c:v>21.243333880768599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C6-4E72-8E21-5FA1EE119A2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9BC6-4E72-8E21-5FA1EE119A2F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BC6-4E72-8E21-5FA1EE119A2F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'RPT Gangguan'!$B$4:$M$4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'RPT Gangguan'!$B$41:$M$41</c:f>
              <c:numCache>
                <c:formatCode>0.00%</c:formatCode>
                <c:ptCount val="12"/>
                <c:pt idx="0">
                  <c:v>1.389</c:v>
                </c:pt>
                <c:pt idx="1">
                  <c:v>1.3004833630421868</c:v>
                </c:pt>
                <c:pt idx="2">
                  <c:v>1.2858859285573332</c:v>
                </c:pt>
                <c:pt idx="3">
                  <c:v>1.2811918486171767</c:v>
                </c:pt>
                <c:pt idx="4">
                  <c:v>1.2811918486171767</c:v>
                </c:pt>
                <c:pt idx="5">
                  <c:v>1.2964444444444432</c:v>
                </c:pt>
                <c:pt idx="6">
                  <c:v>1.2998095238095237</c:v>
                </c:pt>
                <c:pt idx="7">
                  <c:v>1.3027499999999999</c:v>
                </c:pt>
                <c:pt idx="8">
                  <c:v>1.298715531638523</c:v>
                </c:pt>
                <c:pt idx="9">
                  <c:v>1.2918888706410467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BC6-4E72-8E21-5FA1EE119A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3"/>
          <c:min val="0.9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0" i="0" u="none" strike="noStrike" baseline="0">
                <a:solidFill>
                  <a:srgbClr val="333333"/>
                </a:solidFill>
                <a:latin typeface="Calibri Light"/>
                <a:ea typeface="Calibri Light"/>
                <a:cs typeface="Calibri Light"/>
              </a:defRPr>
            </a:pPr>
            <a:r>
              <a:rPr lang="en-ID"/>
              <a:t>ENS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ln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985-4328-8BBB-469A818CBCB0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985-4328-8BBB-469A818CBCB0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985-4328-8BBB-469A818CBCB0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9985-4328-8BBB-469A818CBCB0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9985-4328-8BBB-469A818CBCB0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9985-4328-8BBB-469A818CBCB0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9985-4328-8BBB-469A818CBCB0}"/>
              </c:ext>
            </c:extLst>
          </c:dPt>
          <c:dPt>
            <c:idx val="10"/>
            <c:invertIfNegative val="0"/>
            <c:bubble3D val="0"/>
            <c:spPr>
              <a:solidFill>
                <a:srgbClr val="92D050"/>
              </a:solidFill>
              <a:ln w="28575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9985-4328-8BBB-469A818CBCB0}"/>
              </c:ext>
            </c:extLst>
          </c:dPt>
          <c:cat>
            <c:multiLvlStrRef>
              <c:f>'RPT Keluhan'!$Q$23:$AA$24</c:f>
              <c:multiLvlStrCache>
                <c:ptCount val="11"/>
                <c:lvl>
                  <c:pt idx="0">
                    <c:v>Target</c:v>
                  </c:pt>
                  <c:pt idx="1">
                    <c:v>Real</c:v>
                  </c:pt>
                  <c:pt idx="3">
                    <c:v>Target</c:v>
                  </c:pt>
                  <c:pt idx="4">
                    <c:v>Real</c:v>
                  </c:pt>
                  <c:pt idx="6">
                    <c:v>Target</c:v>
                  </c:pt>
                  <c:pt idx="7">
                    <c:v>Real</c:v>
                  </c:pt>
                  <c:pt idx="9">
                    <c:v>Target</c:v>
                  </c:pt>
                  <c:pt idx="10">
                    <c:v>Real</c:v>
                  </c:pt>
                </c:lvl>
                <c:lvl>
                  <c:pt idx="0">
                    <c:v> DEMAK </c:v>
                  </c:pt>
                  <c:pt idx="3">
                    <c:v>TEGOWANU</c:v>
                  </c:pt>
                  <c:pt idx="6">
                    <c:v>PURWODADI</c:v>
                  </c:pt>
                  <c:pt idx="9">
                    <c:v>WIROSARI</c:v>
                  </c:pt>
                </c:lvl>
              </c:multiLvlStrCache>
            </c:multiLvlStrRef>
          </c:cat>
          <c:val>
            <c:numRef>
              <c:f>'RPT Keluhan'!$Q$25:$AA$25</c:f>
              <c:numCache>
                <c:formatCode>_(* #,##0.00_);_(* \(#,##0.00\);_(* "-"??_);_(@_)</c:formatCode>
                <c:ptCount val="11"/>
                <c:pt idx="0">
                  <c:v>0.22</c:v>
                </c:pt>
                <c:pt idx="1">
                  <c:v>0.11400000000000002</c:v>
                </c:pt>
                <c:pt idx="3">
                  <c:v>0.22</c:v>
                </c:pt>
                <c:pt idx="4">
                  <c:v>3.8999999999999993E-2</c:v>
                </c:pt>
                <c:pt idx="6">
                  <c:v>0.22</c:v>
                </c:pt>
                <c:pt idx="7">
                  <c:v>0.10600000000000002</c:v>
                </c:pt>
                <c:pt idx="9">
                  <c:v>0.22</c:v>
                </c:pt>
                <c:pt idx="10">
                  <c:v>0.16300000000000001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9985-4328-8BBB-469A818CBCB0}"/>
            </c:ext>
          </c:extLst>
        </c:ser>
        <c:ser>
          <c:idx val="0"/>
          <c:order val="1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9985-4328-8BBB-469A818CBCB0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9985-4328-8BBB-469A818CBCB0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9985-4328-8BBB-469A818CBCB0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9985-4328-8BBB-469A818CBCB0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9985-4328-8BBB-469A818CBCB0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C-9985-4328-8BBB-469A818CBCB0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9985-4328-8BBB-469A818CBCB0}"/>
              </c:ext>
            </c:extLst>
          </c:dPt>
          <c:dPt>
            <c:idx val="10"/>
            <c:invertIfNegative val="0"/>
            <c:bubble3D val="0"/>
            <c:spPr>
              <a:solidFill>
                <a:srgbClr val="92D050"/>
              </a:solidFill>
              <a:ln w="28575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0-9985-4328-8BBB-469A818CBCB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'RPT Keluhan'!$Q$23:$AA$24</c:f>
              <c:multiLvlStrCache>
                <c:ptCount val="11"/>
                <c:lvl>
                  <c:pt idx="0">
                    <c:v>Target</c:v>
                  </c:pt>
                  <c:pt idx="1">
                    <c:v>Real</c:v>
                  </c:pt>
                  <c:pt idx="3">
                    <c:v>Target</c:v>
                  </c:pt>
                  <c:pt idx="4">
                    <c:v>Real</c:v>
                  </c:pt>
                  <c:pt idx="6">
                    <c:v>Target</c:v>
                  </c:pt>
                  <c:pt idx="7">
                    <c:v>Real</c:v>
                  </c:pt>
                  <c:pt idx="9">
                    <c:v>Target</c:v>
                  </c:pt>
                  <c:pt idx="10">
                    <c:v>Real</c:v>
                  </c:pt>
                </c:lvl>
                <c:lvl>
                  <c:pt idx="0">
                    <c:v> DEMAK </c:v>
                  </c:pt>
                  <c:pt idx="3">
                    <c:v>TEGOWANU</c:v>
                  </c:pt>
                  <c:pt idx="6">
                    <c:v>PURWODADI</c:v>
                  </c:pt>
                  <c:pt idx="9">
                    <c:v>WIROSARI</c:v>
                  </c:pt>
                </c:lvl>
              </c:multiLvlStrCache>
            </c:multiLvlStrRef>
          </c:cat>
          <c:val>
            <c:numRef>
              <c:f>'RPT Keluhan'!$Q$25:$AA$25</c:f>
              <c:numCache>
                <c:formatCode>_(* #,##0.00_);_(* \(#,##0.00\);_(* "-"??_);_(@_)</c:formatCode>
                <c:ptCount val="11"/>
                <c:pt idx="0">
                  <c:v>0.22</c:v>
                </c:pt>
                <c:pt idx="1">
                  <c:v>0.11400000000000002</c:v>
                </c:pt>
                <c:pt idx="3">
                  <c:v>0.22</c:v>
                </c:pt>
                <c:pt idx="4">
                  <c:v>3.8999999999999993E-2</c:v>
                </c:pt>
                <c:pt idx="6">
                  <c:v>0.22</c:v>
                </c:pt>
                <c:pt idx="7">
                  <c:v>0.10600000000000002</c:v>
                </c:pt>
                <c:pt idx="9">
                  <c:v>0.22</c:v>
                </c:pt>
                <c:pt idx="10">
                  <c:v>0.16300000000000001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9985-4328-8BBB-469A818CBC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1281160799"/>
        <c:axId val="1"/>
      </c:barChart>
      <c:catAx>
        <c:axId val="1281160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81160799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rPr>
              <a:t>ULP Tegowanu</a:t>
            </a:r>
            <a:endParaRPr lang="en-ID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FFC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SAIDI!$B$28:$M$28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SAIDI!$B$29:$M$29</c:f>
              <c:numCache>
                <c:formatCode>0.00</c:formatCode>
                <c:ptCount val="12"/>
                <c:pt idx="0">
                  <c:v>25.84</c:v>
                </c:pt>
                <c:pt idx="1">
                  <c:v>50.03</c:v>
                </c:pt>
                <c:pt idx="2">
                  <c:v>75.900000000000006</c:v>
                </c:pt>
                <c:pt idx="3">
                  <c:v>100.92</c:v>
                </c:pt>
                <c:pt idx="4">
                  <c:v>126.77</c:v>
                </c:pt>
                <c:pt idx="5">
                  <c:v>151.79</c:v>
                </c:pt>
                <c:pt idx="6" formatCode="General">
                  <c:v>177</c:v>
                </c:pt>
                <c:pt idx="7" formatCode="General">
                  <c:v>202.75</c:v>
                </c:pt>
                <c:pt idx="8" formatCode="General">
                  <c:v>227.69</c:v>
                </c:pt>
                <c:pt idx="9" formatCode="General">
                  <c:v>252.98</c:v>
                </c:pt>
                <c:pt idx="10" formatCode="General">
                  <c:v>277.86</c:v>
                </c:pt>
                <c:pt idx="11" formatCode="General">
                  <c:v>303.58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C0-4C62-9146-C4A833AD3348}"/>
            </c:ext>
          </c:extLst>
        </c:ser>
        <c:ser>
          <c:idx val="3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SAIDI!$B$28:$M$28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SAIDI!$B$30:$M$30</c:f>
              <c:numCache>
                <c:formatCode>0.00</c:formatCode>
                <c:ptCount val="12"/>
                <c:pt idx="0">
                  <c:v>19.5089522590328</c:v>
                </c:pt>
                <c:pt idx="1">
                  <c:v>42.578034522997001</c:v>
                </c:pt>
                <c:pt idx="2">
                  <c:v>64.877316802653098</c:v>
                </c:pt>
                <c:pt idx="3">
                  <c:v>73.042543588170503</c:v>
                </c:pt>
                <c:pt idx="4">
                  <c:v>73.747905986405698</c:v>
                </c:pt>
                <c:pt idx="5">
                  <c:v>74.545583242655098</c:v>
                </c:pt>
                <c:pt idx="6">
                  <c:v>84.150692647034873</c:v>
                </c:pt>
                <c:pt idx="7">
                  <c:v>91.629674761585534</c:v>
                </c:pt>
                <c:pt idx="8">
                  <c:v>108.81576791220164</c:v>
                </c:pt>
                <c:pt idx="9">
                  <c:v>111.49582745241149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C0-4C62-9146-C4A833AD33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4415119"/>
        <c:axId val="1"/>
      </c:lineChart>
      <c:catAx>
        <c:axId val="1294415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4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94415119"/>
        <c:crosses val="autoZero"/>
        <c:crossBetween val="between"/>
        <c:majorUnit val="100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666699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'RPT Keluhan'!$R$9</c:f>
              <c:numCache>
                <c:formatCode>General</c:formatCode>
                <c:ptCount val="1"/>
                <c:pt idx="0">
                  <c:v>0.22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33-4601-B478-9A4E83625138}"/>
            </c:ext>
          </c:extLst>
        </c:ser>
        <c:ser>
          <c:idx val="1"/>
          <c:order val="1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l">
                  <a:defRPr sz="1000" b="1" i="0" u="none" strike="noStrike" baseline="0">
                    <a:solidFill>
                      <a:srgbClr val="666699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'RPT Keluhan'!$R$10</c:f>
              <c:numCache>
                <c:formatCode>0.00</c:formatCode>
                <c:ptCount val="1"/>
                <c:pt idx="0">
                  <c:v>8.6000000000000021E-2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33-4601-B478-9A4E836251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281161199"/>
        <c:axId val="1"/>
      </c:barChart>
      <c:catAx>
        <c:axId val="1281161199"/>
        <c:scaling>
          <c:orientation val="minMax"/>
        </c:scaling>
        <c:delete val="1"/>
        <c:axPos val="b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666699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81161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Tegowanu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'RPT Keluhan'!$B$28:$M$28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'RPT Keluhan'!$B$29:$M$29</c:f>
              <c:numCache>
                <c:formatCode>_(* #,##0.00_);_(* \(#,##0.00\);_(* "-"??_);_(@_)</c:formatCode>
                <c:ptCount val="12"/>
                <c:pt idx="0">
                  <c:v>0.22</c:v>
                </c:pt>
                <c:pt idx="1">
                  <c:v>0.22</c:v>
                </c:pt>
                <c:pt idx="2">
                  <c:v>0.22</c:v>
                </c:pt>
                <c:pt idx="3">
                  <c:v>0.22</c:v>
                </c:pt>
                <c:pt idx="4">
                  <c:v>0.22</c:v>
                </c:pt>
                <c:pt idx="5">
                  <c:v>0.22</c:v>
                </c:pt>
                <c:pt idx="6">
                  <c:v>0.22</c:v>
                </c:pt>
                <c:pt idx="7">
                  <c:v>0.22</c:v>
                </c:pt>
                <c:pt idx="8">
                  <c:v>0.22</c:v>
                </c:pt>
                <c:pt idx="9">
                  <c:v>0.22</c:v>
                </c:pt>
                <c:pt idx="10">
                  <c:v>0.22</c:v>
                </c:pt>
                <c:pt idx="11">
                  <c:v>0.22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3E-4057-895A-A4927135E887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'RPT Keluhan'!$B$28:$M$28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'RPT Keluhan'!$B$30:$M$30</c:f>
              <c:numCache>
                <c:formatCode>_(* #,##0.00_);_(* \(#,##0.00\);_(* "-"??_);_(@_)</c:formatCode>
                <c:ptCount val="12"/>
                <c:pt idx="0">
                  <c:v>0.03</c:v>
                </c:pt>
                <c:pt idx="1">
                  <c:v>4.4999999999999998E-2</c:v>
                </c:pt>
                <c:pt idx="2">
                  <c:v>4.33333333333333E-2</c:v>
                </c:pt>
                <c:pt idx="3">
                  <c:v>0.05</c:v>
                </c:pt>
                <c:pt idx="4">
                  <c:v>6.2E-2</c:v>
                </c:pt>
                <c:pt idx="5">
                  <c:v>5.1666666666666701E-2</c:v>
                </c:pt>
                <c:pt idx="6">
                  <c:v>4.4285714285714282E-2</c:v>
                </c:pt>
                <c:pt idx="7">
                  <c:v>3.875E-2</c:v>
                </c:pt>
                <c:pt idx="8">
                  <c:v>3.7777777777777771E-2</c:v>
                </c:pt>
                <c:pt idx="9">
                  <c:v>3.8999999999999993E-2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3E-4057-895A-A4927135E8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395903"/>
        <c:axId val="1"/>
      </c:lineChart>
      <c:catAx>
        <c:axId val="1162395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39590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Demak Kota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'RPT Keluhan'!$B$23:$M$23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'RPT Keluhan'!$B$24:$M$24</c:f>
              <c:numCache>
                <c:formatCode>_(* #,##0.00_);_(* \(#,##0.00\);_(* "-"??_);_(@_)</c:formatCode>
                <c:ptCount val="12"/>
                <c:pt idx="0">
                  <c:v>0.22</c:v>
                </c:pt>
                <c:pt idx="1">
                  <c:v>0.22</c:v>
                </c:pt>
                <c:pt idx="2">
                  <c:v>0.22</c:v>
                </c:pt>
                <c:pt idx="3">
                  <c:v>0.22</c:v>
                </c:pt>
                <c:pt idx="4">
                  <c:v>0.22</c:v>
                </c:pt>
                <c:pt idx="5">
                  <c:v>0.22</c:v>
                </c:pt>
                <c:pt idx="6">
                  <c:v>0.22</c:v>
                </c:pt>
                <c:pt idx="7">
                  <c:v>0.22</c:v>
                </c:pt>
                <c:pt idx="8">
                  <c:v>0.22</c:v>
                </c:pt>
                <c:pt idx="9">
                  <c:v>0.22</c:v>
                </c:pt>
                <c:pt idx="10">
                  <c:v>0.22</c:v>
                </c:pt>
                <c:pt idx="11">
                  <c:v>0.22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DB-465E-86AB-419EA5E39038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'RPT Keluhan'!$B$23:$M$23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'RPT Keluhan'!$B$25:$M$25</c:f>
              <c:numCache>
                <c:formatCode>_(* #,##0.00_);_(* \(#,##0.00\);_(* "-"??_);_(@_)</c:formatCode>
                <c:ptCount val="12"/>
                <c:pt idx="0">
                  <c:v>0.16</c:v>
                </c:pt>
                <c:pt idx="1">
                  <c:v>0.09</c:v>
                </c:pt>
                <c:pt idx="2">
                  <c:v>0.15666666666666701</c:v>
                </c:pt>
                <c:pt idx="3">
                  <c:v>0.14749999999999999</c:v>
                </c:pt>
                <c:pt idx="4">
                  <c:v>0.14799999999999999</c:v>
                </c:pt>
                <c:pt idx="5">
                  <c:v>0.12833333333333299</c:v>
                </c:pt>
                <c:pt idx="6">
                  <c:v>0.12285714285714286</c:v>
                </c:pt>
                <c:pt idx="7">
                  <c:v>0.1125</c:v>
                </c:pt>
                <c:pt idx="8">
                  <c:v>0.11222222222222222</c:v>
                </c:pt>
                <c:pt idx="9">
                  <c:v>0.11400000000000002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DB-465E-86AB-419EA5E390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79583"/>
        <c:axId val="1"/>
      </c:lineChart>
      <c:catAx>
        <c:axId val="1162179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795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Purwodadi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'RPT Keluhan'!$B$33:$M$33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'RPT Keluhan'!$B$34:$M$34</c:f>
              <c:numCache>
                <c:formatCode>_(* #,##0.00_);_(* \(#,##0.00\);_(* "-"??_);_(@_)</c:formatCode>
                <c:ptCount val="12"/>
                <c:pt idx="0">
                  <c:v>0.22</c:v>
                </c:pt>
                <c:pt idx="1">
                  <c:v>0.22</c:v>
                </c:pt>
                <c:pt idx="2">
                  <c:v>0.22</c:v>
                </c:pt>
                <c:pt idx="3">
                  <c:v>0.22</c:v>
                </c:pt>
                <c:pt idx="4">
                  <c:v>0.22</c:v>
                </c:pt>
                <c:pt idx="5">
                  <c:v>0.22</c:v>
                </c:pt>
                <c:pt idx="6">
                  <c:v>0.22</c:v>
                </c:pt>
                <c:pt idx="7">
                  <c:v>0.22</c:v>
                </c:pt>
                <c:pt idx="8">
                  <c:v>0.22</c:v>
                </c:pt>
                <c:pt idx="9">
                  <c:v>0.22</c:v>
                </c:pt>
                <c:pt idx="10">
                  <c:v>0.22</c:v>
                </c:pt>
                <c:pt idx="11">
                  <c:v>0.22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AE-4C23-9D56-3F904347A7E7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'RPT Keluhan'!$B$33:$M$33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'RPT Keluhan'!$B$35:$M$35</c:f>
              <c:numCache>
                <c:formatCode>_(* #,##0.00_);_(* \(#,##0.00\);_(* "-"??_);_(@_)</c:formatCode>
                <c:ptCount val="12"/>
                <c:pt idx="0">
                  <c:v>0.33</c:v>
                </c:pt>
                <c:pt idx="1">
                  <c:v>0.44500000000000001</c:v>
                </c:pt>
                <c:pt idx="2">
                  <c:v>0.3</c:v>
                </c:pt>
                <c:pt idx="3">
                  <c:v>0.23</c:v>
                </c:pt>
                <c:pt idx="4">
                  <c:v>0.19800000000000001</c:v>
                </c:pt>
                <c:pt idx="5">
                  <c:v>0.16500000000000001</c:v>
                </c:pt>
                <c:pt idx="6">
                  <c:v>0.14142857142857146</c:v>
                </c:pt>
                <c:pt idx="7">
                  <c:v>0.12375000000000003</c:v>
                </c:pt>
                <c:pt idx="8">
                  <c:v>0.11444444444444447</c:v>
                </c:pt>
                <c:pt idx="9">
                  <c:v>0.10600000000000002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AE-4C23-9D56-3F904347A7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78383"/>
        <c:axId val="1"/>
      </c:lineChart>
      <c:catAx>
        <c:axId val="1162178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783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Wirosari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'RPT Keluhan'!$B$38:$M$38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'RPT Keluhan'!$B$39:$M$39</c:f>
              <c:numCache>
                <c:formatCode>_(* #,##0.00_);_(* \(#,##0.00\);_(* "-"??_);_(@_)</c:formatCode>
                <c:ptCount val="12"/>
                <c:pt idx="0">
                  <c:v>0.22</c:v>
                </c:pt>
                <c:pt idx="1">
                  <c:v>0.22</c:v>
                </c:pt>
                <c:pt idx="2">
                  <c:v>0.22</c:v>
                </c:pt>
                <c:pt idx="3">
                  <c:v>0.22</c:v>
                </c:pt>
                <c:pt idx="4">
                  <c:v>0.22</c:v>
                </c:pt>
                <c:pt idx="5">
                  <c:v>0.22</c:v>
                </c:pt>
                <c:pt idx="6">
                  <c:v>0.22</c:v>
                </c:pt>
                <c:pt idx="7">
                  <c:v>0.22</c:v>
                </c:pt>
                <c:pt idx="8">
                  <c:v>0.22</c:v>
                </c:pt>
                <c:pt idx="9">
                  <c:v>0.22</c:v>
                </c:pt>
                <c:pt idx="10">
                  <c:v>0.22</c:v>
                </c:pt>
                <c:pt idx="11">
                  <c:v>0.22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AD-4737-AE20-C20B10B76CA3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'RPT Keluhan'!$B$38:$M$38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'RPT Keluhan'!$B$40:$M$40</c:f>
              <c:numCache>
                <c:formatCode>_(* #,##0.00_);_(* \(#,##0.00\);_(* "-"??_);_(@_)</c:formatCode>
                <c:ptCount val="12"/>
                <c:pt idx="0">
                  <c:v>0.08</c:v>
                </c:pt>
                <c:pt idx="1">
                  <c:v>7.4999999999999997E-2</c:v>
                </c:pt>
                <c:pt idx="2">
                  <c:v>7.3333333333333306E-2</c:v>
                </c:pt>
                <c:pt idx="3">
                  <c:v>6.7500000000000004E-2</c:v>
                </c:pt>
                <c:pt idx="4">
                  <c:v>0.106</c:v>
                </c:pt>
                <c:pt idx="5">
                  <c:v>0.1</c:v>
                </c:pt>
                <c:pt idx="6">
                  <c:v>8.5714285714285729E-2</c:v>
                </c:pt>
                <c:pt idx="7">
                  <c:v>0.10250000000000001</c:v>
                </c:pt>
                <c:pt idx="8">
                  <c:v>9.8888888888888901E-2</c:v>
                </c:pt>
                <c:pt idx="9">
                  <c:v>0.16300000000000001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AD-4737-AE20-C20B10B76C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79983"/>
        <c:axId val="1"/>
      </c:lineChart>
      <c:catAx>
        <c:axId val="1162179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799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UP3 Demak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'RPT Keluhan'!$B$4:$M$4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'RPT Keluhan'!$B$5:$M$5</c:f>
              <c:numCache>
                <c:formatCode>_(* #,##0.00_);_(* \(#,##0.00\);_(* "-"??_);_(@_)</c:formatCode>
                <c:ptCount val="12"/>
                <c:pt idx="0">
                  <c:v>0.22</c:v>
                </c:pt>
                <c:pt idx="1">
                  <c:v>0.22</c:v>
                </c:pt>
                <c:pt idx="2">
                  <c:v>0.22</c:v>
                </c:pt>
                <c:pt idx="3">
                  <c:v>0.22</c:v>
                </c:pt>
                <c:pt idx="4">
                  <c:v>0.22</c:v>
                </c:pt>
                <c:pt idx="5">
                  <c:v>0.22</c:v>
                </c:pt>
                <c:pt idx="6">
                  <c:v>0.22</c:v>
                </c:pt>
                <c:pt idx="7">
                  <c:v>0.22</c:v>
                </c:pt>
                <c:pt idx="8">
                  <c:v>0.22</c:v>
                </c:pt>
                <c:pt idx="9">
                  <c:v>0.22</c:v>
                </c:pt>
                <c:pt idx="10">
                  <c:v>0.22</c:v>
                </c:pt>
                <c:pt idx="11">
                  <c:v>0.22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A1-4E6B-A43E-57CACD803B03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'RPT Keluhan'!$B$4:$M$4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'RPT Keluhan'!$B$6:$M$6</c:f>
              <c:numCache>
                <c:formatCode>_(* #,##0.00_);_(* \(#,##0.00\);_(* "-"??_);_(@_)</c:formatCode>
                <c:ptCount val="12"/>
                <c:pt idx="0">
                  <c:v>0.14000000000000001</c:v>
                </c:pt>
                <c:pt idx="1">
                  <c:v>0.12</c:v>
                </c:pt>
                <c:pt idx="2">
                  <c:v>0.10666666666666701</c:v>
                </c:pt>
                <c:pt idx="3">
                  <c:v>9.2499999999999999E-2</c:v>
                </c:pt>
                <c:pt idx="4">
                  <c:v>0.10199999999999999</c:v>
                </c:pt>
                <c:pt idx="5">
                  <c:v>8.8333333333333305E-2</c:v>
                </c:pt>
                <c:pt idx="6">
                  <c:v>8.1428571428571406E-2</c:v>
                </c:pt>
                <c:pt idx="7">
                  <c:v>7.8750000000000014E-2</c:v>
                </c:pt>
                <c:pt idx="8">
                  <c:v>7.7777777777777793E-2</c:v>
                </c:pt>
                <c:pt idx="9">
                  <c:v>8.6000000000000021E-2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A1-4E6B-A43E-57CACD803B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81583"/>
        <c:axId val="1"/>
      </c:lineChart>
      <c:catAx>
        <c:axId val="1162181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9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815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UP3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'RPT Keluhan'!$B$5:$M$5</c:f>
              <c:numCache>
                <c:formatCode>_(* #,##0.00_);_(* \(#,##0.00\);_(* "-"??_);_(@_)</c:formatCode>
                <c:ptCount val="12"/>
                <c:pt idx="0">
                  <c:v>0.22</c:v>
                </c:pt>
                <c:pt idx="1">
                  <c:v>0.22</c:v>
                </c:pt>
                <c:pt idx="2">
                  <c:v>0.22</c:v>
                </c:pt>
                <c:pt idx="3">
                  <c:v>0.22</c:v>
                </c:pt>
                <c:pt idx="4">
                  <c:v>0.22</c:v>
                </c:pt>
                <c:pt idx="5">
                  <c:v>0.22</c:v>
                </c:pt>
                <c:pt idx="6">
                  <c:v>0.22</c:v>
                </c:pt>
                <c:pt idx="7">
                  <c:v>0.22</c:v>
                </c:pt>
                <c:pt idx="8">
                  <c:v>0.22</c:v>
                </c:pt>
                <c:pt idx="9">
                  <c:v>0.22</c:v>
                </c:pt>
                <c:pt idx="10">
                  <c:v>0.22</c:v>
                </c:pt>
                <c:pt idx="11">
                  <c:v>0.22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42-457E-9EBF-87994755AD71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'RPT Keluhan'!$B$6:$M$6</c:f>
              <c:numCache>
                <c:formatCode>_(* #,##0.00_);_(* \(#,##0.00\);_(* "-"??_);_(@_)</c:formatCode>
                <c:ptCount val="12"/>
                <c:pt idx="0">
                  <c:v>0.14000000000000001</c:v>
                </c:pt>
                <c:pt idx="1">
                  <c:v>0.12</c:v>
                </c:pt>
                <c:pt idx="2">
                  <c:v>0.10666666666666701</c:v>
                </c:pt>
                <c:pt idx="3">
                  <c:v>9.2499999999999999E-2</c:v>
                </c:pt>
                <c:pt idx="4">
                  <c:v>0.10199999999999999</c:v>
                </c:pt>
                <c:pt idx="5">
                  <c:v>8.8333333333333305E-2</c:v>
                </c:pt>
                <c:pt idx="6">
                  <c:v>8.1428571428571406E-2</c:v>
                </c:pt>
                <c:pt idx="7">
                  <c:v>7.8750000000000014E-2</c:v>
                </c:pt>
                <c:pt idx="8">
                  <c:v>7.7777777777777793E-2</c:v>
                </c:pt>
                <c:pt idx="9">
                  <c:v>8.6000000000000021E-2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42-457E-9EBF-87994755AD7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DD42-457E-9EBF-87994755AD71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D42-457E-9EBF-87994755AD71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'RPT Keluhan'!$B$4:$M$4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'RPT Keluhan'!$B$8:$M$8</c:f>
              <c:numCache>
                <c:formatCode>0.00%</c:formatCode>
                <c:ptCount val="12"/>
                <c:pt idx="0">
                  <c:v>1.3636363636363635</c:v>
                </c:pt>
                <c:pt idx="1">
                  <c:v>1.4545454545454546</c:v>
                </c:pt>
                <c:pt idx="2">
                  <c:v>1.5151515151515136</c:v>
                </c:pt>
                <c:pt idx="3">
                  <c:v>1.5795454545454546</c:v>
                </c:pt>
                <c:pt idx="4">
                  <c:v>1.5363636363636364</c:v>
                </c:pt>
                <c:pt idx="5">
                  <c:v>1.5984848484848486</c:v>
                </c:pt>
                <c:pt idx="6">
                  <c:v>1.6298701298701299</c:v>
                </c:pt>
                <c:pt idx="7">
                  <c:v>1.6420454545454546</c:v>
                </c:pt>
                <c:pt idx="8">
                  <c:v>1.6464646464646464</c:v>
                </c:pt>
                <c:pt idx="9">
                  <c:v>1.6090909090909089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D42-457E-9EBF-87994755AD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ax val="26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3"/>
          <c:min val="1.4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DEMAK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'RPT Keluhan'!$B$24:$M$24</c:f>
              <c:numCache>
                <c:formatCode>_(* #,##0.00_);_(* \(#,##0.00\);_(* "-"??_);_(@_)</c:formatCode>
                <c:ptCount val="12"/>
                <c:pt idx="0">
                  <c:v>0.22</c:v>
                </c:pt>
                <c:pt idx="1">
                  <c:v>0.22</c:v>
                </c:pt>
                <c:pt idx="2">
                  <c:v>0.22</c:v>
                </c:pt>
                <c:pt idx="3">
                  <c:v>0.22</c:v>
                </c:pt>
                <c:pt idx="4">
                  <c:v>0.22</c:v>
                </c:pt>
                <c:pt idx="5">
                  <c:v>0.22</c:v>
                </c:pt>
                <c:pt idx="6">
                  <c:v>0.22</c:v>
                </c:pt>
                <c:pt idx="7">
                  <c:v>0.22</c:v>
                </c:pt>
                <c:pt idx="8">
                  <c:v>0.22</c:v>
                </c:pt>
                <c:pt idx="9">
                  <c:v>0.22</c:v>
                </c:pt>
                <c:pt idx="10">
                  <c:v>0.22</c:v>
                </c:pt>
                <c:pt idx="11">
                  <c:v>0.22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3B-437C-9EFA-1FFA54A3118F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'RPT Keluhan'!$B$25:$M$25</c:f>
              <c:numCache>
                <c:formatCode>_(* #,##0.00_);_(* \(#,##0.00\);_(* "-"??_);_(@_)</c:formatCode>
                <c:ptCount val="12"/>
                <c:pt idx="0">
                  <c:v>0.16</c:v>
                </c:pt>
                <c:pt idx="1">
                  <c:v>0.09</c:v>
                </c:pt>
                <c:pt idx="2">
                  <c:v>0.15666666666666701</c:v>
                </c:pt>
                <c:pt idx="3">
                  <c:v>0.14749999999999999</c:v>
                </c:pt>
                <c:pt idx="4">
                  <c:v>0.14799999999999999</c:v>
                </c:pt>
                <c:pt idx="5">
                  <c:v>0.12833333333333299</c:v>
                </c:pt>
                <c:pt idx="6">
                  <c:v>0.12285714285714286</c:v>
                </c:pt>
                <c:pt idx="7">
                  <c:v>0.1125</c:v>
                </c:pt>
                <c:pt idx="8">
                  <c:v>0.11222222222222222</c:v>
                </c:pt>
                <c:pt idx="9">
                  <c:v>0.11400000000000002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3B-437C-9EFA-1FFA54A3118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703B-437C-9EFA-1FFA54A3118F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03B-437C-9EFA-1FFA54A3118F}"/>
                </c:ext>
              </c:extLst>
            </c:dLbl>
            <c:dLbl>
              <c:idx val="2"/>
              <c:layout>
                <c:manualLayout>
                  <c:x val="-2.5519975723687836E-2"/>
                  <c:y val="-6.53689538807648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03B-437C-9EFA-1FFA54A3118F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'RPT Keluhan'!$B$4:$M$4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'RPT Keluhan'!$B$26:$M$26</c:f>
              <c:numCache>
                <c:formatCode>0.00%</c:formatCode>
                <c:ptCount val="12"/>
                <c:pt idx="0">
                  <c:v>1.2727272727272727</c:v>
                </c:pt>
                <c:pt idx="1">
                  <c:v>1.5909090909090908</c:v>
                </c:pt>
                <c:pt idx="2">
                  <c:v>1.2878787878787863</c:v>
                </c:pt>
                <c:pt idx="3">
                  <c:v>1.3295454545454546</c:v>
                </c:pt>
                <c:pt idx="4">
                  <c:v>1.3272727272727272</c:v>
                </c:pt>
                <c:pt idx="5">
                  <c:v>1.4166666666666683</c:v>
                </c:pt>
                <c:pt idx="6">
                  <c:v>1.4415584415584415</c:v>
                </c:pt>
                <c:pt idx="7">
                  <c:v>1.4886363636363638</c:v>
                </c:pt>
                <c:pt idx="8">
                  <c:v>1.4898989898989901</c:v>
                </c:pt>
                <c:pt idx="9">
                  <c:v>1.4818181818181817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03B-437C-9EFA-1FFA54A311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2.8"/>
          <c:min val="0.8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TEGOWANU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'RPT Keluhan'!$B$29:$M$29</c:f>
              <c:numCache>
                <c:formatCode>_(* #,##0.00_);_(* \(#,##0.00\);_(* "-"??_);_(@_)</c:formatCode>
                <c:ptCount val="12"/>
                <c:pt idx="0">
                  <c:v>0.22</c:v>
                </c:pt>
                <c:pt idx="1">
                  <c:v>0.22</c:v>
                </c:pt>
                <c:pt idx="2">
                  <c:v>0.22</c:v>
                </c:pt>
                <c:pt idx="3">
                  <c:v>0.22</c:v>
                </c:pt>
                <c:pt idx="4">
                  <c:v>0.22</c:v>
                </c:pt>
                <c:pt idx="5">
                  <c:v>0.22</c:v>
                </c:pt>
                <c:pt idx="6">
                  <c:v>0.22</c:v>
                </c:pt>
                <c:pt idx="7">
                  <c:v>0.22</c:v>
                </c:pt>
                <c:pt idx="8">
                  <c:v>0.22</c:v>
                </c:pt>
                <c:pt idx="9">
                  <c:v>0.22</c:v>
                </c:pt>
                <c:pt idx="10">
                  <c:v>0.22</c:v>
                </c:pt>
                <c:pt idx="11">
                  <c:v>0.22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13-4191-A341-25590671D12C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'RPT Keluhan'!$B$30:$M$30</c:f>
              <c:numCache>
                <c:formatCode>_(* #,##0.00_);_(* \(#,##0.00\);_(* "-"??_);_(@_)</c:formatCode>
                <c:ptCount val="12"/>
                <c:pt idx="0">
                  <c:v>0.03</c:v>
                </c:pt>
                <c:pt idx="1">
                  <c:v>4.4999999999999998E-2</c:v>
                </c:pt>
                <c:pt idx="2">
                  <c:v>4.33333333333333E-2</c:v>
                </c:pt>
                <c:pt idx="3">
                  <c:v>0.05</c:v>
                </c:pt>
                <c:pt idx="4">
                  <c:v>6.2E-2</c:v>
                </c:pt>
                <c:pt idx="5">
                  <c:v>5.1666666666666701E-2</c:v>
                </c:pt>
                <c:pt idx="6">
                  <c:v>4.4285714285714282E-2</c:v>
                </c:pt>
                <c:pt idx="7">
                  <c:v>3.875E-2</c:v>
                </c:pt>
                <c:pt idx="8">
                  <c:v>3.7777777777777771E-2</c:v>
                </c:pt>
                <c:pt idx="9">
                  <c:v>3.8999999999999993E-2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13-4191-A341-25590671D12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F713-4191-A341-25590671D12C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713-4191-A341-25590671D12C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'RPT Keluhan'!$B$4:$M$4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'RPT Keluhan'!$B$31:$M$31</c:f>
              <c:numCache>
                <c:formatCode>0.00%</c:formatCode>
                <c:ptCount val="12"/>
                <c:pt idx="0">
                  <c:v>1.8636363636363638</c:v>
                </c:pt>
                <c:pt idx="1">
                  <c:v>1.7954545454545454</c:v>
                </c:pt>
                <c:pt idx="2">
                  <c:v>1.8030303030303032</c:v>
                </c:pt>
                <c:pt idx="3">
                  <c:v>1.7727272727272727</c:v>
                </c:pt>
                <c:pt idx="4">
                  <c:v>1.7181818181818183</c:v>
                </c:pt>
                <c:pt idx="5">
                  <c:v>1.7651515151515149</c:v>
                </c:pt>
                <c:pt idx="6">
                  <c:v>1.7987012987012987</c:v>
                </c:pt>
                <c:pt idx="7">
                  <c:v>1.8238636363636362</c:v>
                </c:pt>
                <c:pt idx="8">
                  <c:v>1.8282828282828283</c:v>
                </c:pt>
                <c:pt idx="9">
                  <c:v>1.8227272727272728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713-4191-A341-25590671D1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2.8"/>
          <c:min val="0.9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PURWODADI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'RPT Keluhan'!$B$34:$M$34</c:f>
              <c:numCache>
                <c:formatCode>_(* #,##0.00_);_(* \(#,##0.00\);_(* "-"??_);_(@_)</c:formatCode>
                <c:ptCount val="12"/>
                <c:pt idx="0">
                  <c:v>0.22</c:v>
                </c:pt>
                <c:pt idx="1">
                  <c:v>0.22</c:v>
                </c:pt>
                <c:pt idx="2">
                  <c:v>0.22</c:v>
                </c:pt>
                <c:pt idx="3">
                  <c:v>0.22</c:v>
                </c:pt>
                <c:pt idx="4">
                  <c:v>0.22</c:v>
                </c:pt>
                <c:pt idx="5">
                  <c:v>0.22</c:v>
                </c:pt>
                <c:pt idx="6">
                  <c:v>0.22</c:v>
                </c:pt>
                <c:pt idx="7">
                  <c:v>0.22</c:v>
                </c:pt>
                <c:pt idx="8">
                  <c:v>0.22</c:v>
                </c:pt>
                <c:pt idx="9">
                  <c:v>0.22</c:v>
                </c:pt>
                <c:pt idx="10">
                  <c:v>0.22</c:v>
                </c:pt>
                <c:pt idx="11">
                  <c:v>0.22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5E-4D95-A7D3-5BB976984EE5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'RPT Keluhan'!$B$35:$M$35</c:f>
              <c:numCache>
                <c:formatCode>_(* #,##0.00_);_(* \(#,##0.00\);_(* "-"??_);_(@_)</c:formatCode>
                <c:ptCount val="12"/>
                <c:pt idx="0">
                  <c:v>0.33</c:v>
                </c:pt>
                <c:pt idx="1">
                  <c:v>0.44500000000000001</c:v>
                </c:pt>
                <c:pt idx="2">
                  <c:v>0.3</c:v>
                </c:pt>
                <c:pt idx="3">
                  <c:v>0.23</c:v>
                </c:pt>
                <c:pt idx="4">
                  <c:v>0.19800000000000001</c:v>
                </c:pt>
                <c:pt idx="5">
                  <c:v>0.16500000000000001</c:v>
                </c:pt>
                <c:pt idx="6">
                  <c:v>0.14142857142857146</c:v>
                </c:pt>
                <c:pt idx="7">
                  <c:v>0.12375000000000003</c:v>
                </c:pt>
                <c:pt idx="8">
                  <c:v>0.11444444444444447</c:v>
                </c:pt>
                <c:pt idx="9">
                  <c:v>0.10600000000000002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5E-4D95-A7D3-5BB976984EE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F65E-4D95-A7D3-5BB976984EE5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65E-4D95-A7D3-5BB976984EE5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'RPT Keluhan'!$B$4:$M$4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'RPT Keluhan'!$B$36:$M$36</c:f>
              <c:numCache>
                <c:formatCode>0.00%</c:formatCode>
                <c:ptCount val="12"/>
                <c:pt idx="0">
                  <c:v>0.5</c:v>
                </c:pt>
                <c:pt idx="1">
                  <c:v>-2.2727272727272929E-2</c:v>
                </c:pt>
                <c:pt idx="2">
                  <c:v>0.63636363636363646</c:v>
                </c:pt>
                <c:pt idx="3">
                  <c:v>0.95454545454545459</c:v>
                </c:pt>
                <c:pt idx="4">
                  <c:v>1.1000000000000001</c:v>
                </c:pt>
                <c:pt idx="5">
                  <c:v>1.25</c:v>
                </c:pt>
                <c:pt idx="6">
                  <c:v>1.357142857142857</c:v>
                </c:pt>
                <c:pt idx="7">
                  <c:v>1.4375</c:v>
                </c:pt>
                <c:pt idx="8">
                  <c:v>1.4797979797979797</c:v>
                </c:pt>
                <c:pt idx="9">
                  <c:v>1.5181818181818181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65E-4D95-A7D3-5BB976984E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3"/>
          <c:min val="0.9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rPr>
              <a:t>ULP Purwodadi</a:t>
            </a:r>
            <a:endParaRPr lang="en-ID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SAIDI!$A$34</c:f>
              <c:strCache>
                <c:ptCount val="1"/>
                <c:pt idx="0">
                  <c:v>TARGET (Komulatif)</c:v>
                </c:pt>
              </c:strCache>
            </c:strRef>
          </c:tx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FFC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SAIDI!$B$33:$M$33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SAIDI!$B$34:$M$34</c:f>
              <c:numCache>
                <c:formatCode>0.00</c:formatCode>
                <c:ptCount val="12"/>
                <c:pt idx="0">
                  <c:v>30.76</c:v>
                </c:pt>
                <c:pt idx="1">
                  <c:v>59.55</c:v>
                </c:pt>
                <c:pt idx="2">
                  <c:v>90.33</c:v>
                </c:pt>
                <c:pt idx="3">
                  <c:v>120.11</c:v>
                </c:pt>
                <c:pt idx="4">
                  <c:v>150.88</c:v>
                </c:pt>
                <c:pt idx="5">
                  <c:v>180.66</c:v>
                </c:pt>
                <c:pt idx="6" formatCode="General">
                  <c:v>210.66</c:v>
                </c:pt>
                <c:pt idx="7" formatCode="General">
                  <c:v>241.3</c:v>
                </c:pt>
                <c:pt idx="8" formatCode="General">
                  <c:v>270.99</c:v>
                </c:pt>
                <c:pt idx="9" formatCode="General">
                  <c:v>301.08999999999997</c:v>
                </c:pt>
                <c:pt idx="10" formatCode="General">
                  <c:v>330.71</c:v>
                </c:pt>
                <c:pt idx="11" formatCode="General">
                  <c:v>361.31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B9-49EB-BB84-DA134FCE312A}"/>
            </c:ext>
          </c:extLst>
        </c:ser>
        <c:ser>
          <c:idx val="3"/>
          <c:order val="1"/>
          <c:tx>
            <c:strRef>
              <c:f>SAIDI!$A$35</c:f>
              <c:strCache>
                <c:ptCount val="1"/>
                <c:pt idx="0">
                  <c:v>Realisasi (Komulatif)</c:v>
                </c:pt>
              </c:strCache>
            </c:strRef>
          </c:tx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SAIDI!$B$33:$M$33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SAIDI!$B$35:$M$35</c:f>
              <c:numCache>
                <c:formatCode>0.00</c:formatCode>
                <c:ptCount val="12"/>
                <c:pt idx="0">
                  <c:v>14.0957757522297</c:v>
                </c:pt>
                <c:pt idx="1">
                  <c:v>48.531973575095698</c:v>
                </c:pt>
                <c:pt idx="2">
                  <c:v>61.474980938389201</c:v>
                </c:pt>
                <c:pt idx="3">
                  <c:v>68.470068459771198</c:v>
                </c:pt>
                <c:pt idx="4">
                  <c:v>68.816172990993906</c:v>
                </c:pt>
                <c:pt idx="5">
                  <c:v>69.198531143906294</c:v>
                </c:pt>
                <c:pt idx="6">
                  <c:v>72.103826964273352</c:v>
                </c:pt>
                <c:pt idx="7">
                  <c:v>82.698868538195441</c:v>
                </c:pt>
                <c:pt idx="8">
                  <c:v>92.804844585584448</c:v>
                </c:pt>
                <c:pt idx="9">
                  <c:v>104.16153090728044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B9-49EB-BB84-DA134FCE31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4429119"/>
        <c:axId val="1"/>
      </c:lineChart>
      <c:catAx>
        <c:axId val="1294429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4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94429119"/>
        <c:crosses val="autoZero"/>
        <c:crossBetween val="between"/>
        <c:majorUnit val="100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WIROSARI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'RPT Keluhan'!$B$39:$M$39</c:f>
              <c:numCache>
                <c:formatCode>_(* #,##0.00_);_(* \(#,##0.00\);_(* "-"??_);_(@_)</c:formatCode>
                <c:ptCount val="12"/>
                <c:pt idx="0">
                  <c:v>0.22</c:v>
                </c:pt>
                <c:pt idx="1">
                  <c:v>0.22</c:v>
                </c:pt>
                <c:pt idx="2">
                  <c:v>0.22</c:v>
                </c:pt>
                <c:pt idx="3">
                  <c:v>0.22</c:v>
                </c:pt>
                <c:pt idx="4">
                  <c:v>0.22</c:v>
                </c:pt>
                <c:pt idx="5">
                  <c:v>0.22</c:v>
                </c:pt>
                <c:pt idx="6">
                  <c:v>0.22</c:v>
                </c:pt>
                <c:pt idx="7">
                  <c:v>0.22</c:v>
                </c:pt>
                <c:pt idx="8">
                  <c:v>0.22</c:v>
                </c:pt>
                <c:pt idx="9">
                  <c:v>0.22</c:v>
                </c:pt>
                <c:pt idx="10">
                  <c:v>0.22</c:v>
                </c:pt>
                <c:pt idx="11">
                  <c:v>0.22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82-4F36-851D-353101CDD2B7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'RPT Keluhan'!$B$40:$M$40</c:f>
              <c:numCache>
                <c:formatCode>_(* #,##0.00_);_(* \(#,##0.00\);_(* "-"??_);_(@_)</c:formatCode>
                <c:ptCount val="12"/>
                <c:pt idx="0">
                  <c:v>0.08</c:v>
                </c:pt>
                <c:pt idx="1">
                  <c:v>7.4999999999999997E-2</c:v>
                </c:pt>
                <c:pt idx="2">
                  <c:v>7.3333333333333306E-2</c:v>
                </c:pt>
                <c:pt idx="3">
                  <c:v>6.7500000000000004E-2</c:v>
                </c:pt>
                <c:pt idx="4">
                  <c:v>0.106</c:v>
                </c:pt>
                <c:pt idx="5">
                  <c:v>0.1</c:v>
                </c:pt>
                <c:pt idx="6">
                  <c:v>8.5714285714285729E-2</c:v>
                </c:pt>
                <c:pt idx="7">
                  <c:v>0.10250000000000001</c:v>
                </c:pt>
                <c:pt idx="8">
                  <c:v>9.8888888888888901E-2</c:v>
                </c:pt>
                <c:pt idx="9">
                  <c:v>0.16300000000000001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82-4F36-851D-353101CDD2B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6582-4F36-851D-353101CDD2B7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582-4F36-851D-353101CDD2B7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'RPT Keluhan'!$B$4:$M$4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'RPT Keluhan'!$B$41:$M$41</c:f>
              <c:numCache>
                <c:formatCode>0.00%</c:formatCode>
                <c:ptCount val="12"/>
                <c:pt idx="0">
                  <c:v>1.6363636363636362</c:v>
                </c:pt>
                <c:pt idx="1">
                  <c:v>1.6590909090909092</c:v>
                </c:pt>
                <c:pt idx="2">
                  <c:v>1.6666666666666667</c:v>
                </c:pt>
                <c:pt idx="3">
                  <c:v>1.6931818181818181</c:v>
                </c:pt>
                <c:pt idx="4">
                  <c:v>1.5181818181818181</c:v>
                </c:pt>
                <c:pt idx="5">
                  <c:v>1.5454545454545454</c:v>
                </c:pt>
                <c:pt idx="6">
                  <c:v>1.6103896103896103</c:v>
                </c:pt>
                <c:pt idx="7">
                  <c:v>1.5340909090909092</c:v>
                </c:pt>
                <c:pt idx="8">
                  <c:v>1.5505050505050504</c:v>
                </c:pt>
                <c:pt idx="9">
                  <c:v>1.259090909090909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582-4F36-851D-353101CDD2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3"/>
          <c:min val="0.9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0" i="0" u="none" strike="noStrike" baseline="0">
                <a:solidFill>
                  <a:srgbClr val="333333"/>
                </a:solidFill>
                <a:latin typeface="Calibri Light"/>
                <a:ea typeface="Calibri Light"/>
                <a:cs typeface="Calibri Light"/>
              </a:defRPr>
            </a:pPr>
            <a:r>
              <a:rPr lang="en-ID"/>
              <a:t>ENS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ln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EAD-41E7-AD9D-0D149464CE69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EAD-41E7-AD9D-0D149464CE69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EAD-41E7-AD9D-0D149464CE69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EAD-41E7-AD9D-0D149464CE69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EAD-41E7-AD9D-0D149464CE69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2EAD-41E7-AD9D-0D149464CE69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2EAD-41E7-AD9D-0D149464CE69}"/>
              </c:ext>
            </c:extLst>
          </c:dPt>
          <c:dPt>
            <c:idx val="10"/>
            <c:invertIfNegative val="0"/>
            <c:bubble3D val="0"/>
            <c:spPr>
              <a:solidFill>
                <a:srgbClr val="92D050"/>
              </a:solidFill>
              <a:ln w="28575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2EAD-41E7-AD9D-0D149464CE69}"/>
              </c:ext>
            </c:extLst>
          </c:dPt>
          <c:cat>
            <c:multiLvlStrRef>
              <c:f>'RCV JTM'!$Q$23:$AA$24</c:f>
              <c:multiLvlStrCache>
                <c:ptCount val="11"/>
                <c:lvl>
                  <c:pt idx="0">
                    <c:v>Target</c:v>
                  </c:pt>
                  <c:pt idx="1">
                    <c:v>Real</c:v>
                  </c:pt>
                  <c:pt idx="3">
                    <c:v>Target</c:v>
                  </c:pt>
                  <c:pt idx="4">
                    <c:v>Real</c:v>
                  </c:pt>
                  <c:pt idx="6">
                    <c:v>Target</c:v>
                  </c:pt>
                  <c:pt idx="7">
                    <c:v>Real</c:v>
                  </c:pt>
                  <c:pt idx="9">
                    <c:v>Target</c:v>
                  </c:pt>
                  <c:pt idx="10">
                    <c:v>Real</c:v>
                  </c:pt>
                </c:lvl>
                <c:lvl>
                  <c:pt idx="0">
                    <c:v> DEMAK </c:v>
                  </c:pt>
                  <c:pt idx="3">
                    <c:v>TEGOWANU</c:v>
                  </c:pt>
                  <c:pt idx="6">
                    <c:v>PURWODADI</c:v>
                  </c:pt>
                  <c:pt idx="9">
                    <c:v>WIROSARI</c:v>
                  </c:pt>
                </c:lvl>
              </c:multiLvlStrCache>
            </c:multiLvlStrRef>
          </c:cat>
          <c:val>
            <c:numRef>
              <c:f>'RCV JTM'!$Q$25:$AA$25</c:f>
              <c:numCache>
                <c:formatCode>_(* #,##0.00_);_(* \(#,##0.00\);_(* "-"??_);_(@_)</c:formatCode>
                <c:ptCount val="11"/>
                <c:pt idx="0">
                  <c:v>60</c:v>
                </c:pt>
                <c:pt idx="1">
                  <c:v>42.974697173620456</c:v>
                </c:pt>
                <c:pt idx="3">
                  <c:v>60</c:v>
                </c:pt>
                <c:pt idx="4">
                  <c:v>36.459649122807022</c:v>
                </c:pt>
                <c:pt idx="6">
                  <c:v>60</c:v>
                </c:pt>
                <c:pt idx="7">
                  <c:v>36.345283018867917</c:v>
                </c:pt>
                <c:pt idx="9">
                  <c:v>60</c:v>
                </c:pt>
                <c:pt idx="10">
                  <c:v>27.774484052532838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2EAD-41E7-AD9D-0D149464CE69}"/>
            </c:ext>
          </c:extLst>
        </c:ser>
        <c:ser>
          <c:idx val="0"/>
          <c:order val="1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2EAD-41E7-AD9D-0D149464CE69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2EAD-41E7-AD9D-0D149464CE69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2EAD-41E7-AD9D-0D149464CE69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2EAD-41E7-AD9D-0D149464CE69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2EAD-41E7-AD9D-0D149464CE69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C-2EAD-41E7-AD9D-0D149464CE69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2EAD-41E7-AD9D-0D149464CE69}"/>
              </c:ext>
            </c:extLst>
          </c:dPt>
          <c:dPt>
            <c:idx val="10"/>
            <c:invertIfNegative val="0"/>
            <c:bubble3D val="0"/>
            <c:spPr>
              <a:solidFill>
                <a:srgbClr val="92D050"/>
              </a:solidFill>
              <a:ln w="28575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0-2EAD-41E7-AD9D-0D149464CE6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'RCV JTM'!$Q$23:$AA$24</c:f>
              <c:multiLvlStrCache>
                <c:ptCount val="11"/>
                <c:lvl>
                  <c:pt idx="0">
                    <c:v>Target</c:v>
                  </c:pt>
                  <c:pt idx="1">
                    <c:v>Real</c:v>
                  </c:pt>
                  <c:pt idx="3">
                    <c:v>Target</c:v>
                  </c:pt>
                  <c:pt idx="4">
                    <c:v>Real</c:v>
                  </c:pt>
                  <c:pt idx="6">
                    <c:v>Target</c:v>
                  </c:pt>
                  <c:pt idx="7">
                    <c:v>Real</c:v>
                  </c:pt>
                  <c:pt idx="9">
                    <c:v>Target</c:v>
                  </c:pt>
                  <c:pt idx="10">
                    <c:v>Real</c:v>
                  </c:pt>
                </c:lvl>
                <c:lvl>
                  <c:pt idx="0">
                    <c:v> DEMAK </c:v>
                  </c:pt>
                  <c:pt idx="3">
                    <c:v>TEGOWANU</c:v>
                  </c:pt>
                  <c:pt idx="6">
                    <c:v>PURWODADI</c:v>
                  </c:pt>
                  <c:pt idx="9">
                    <c:v>WIROSARI</c:v>
                  </c:pt>
                </c:lvl>
              </c:multiLvlStrCache>
            </c:multiLvlStrRef>
          </c:cat>
          <c:val>
            <c:numRef>
              <c:f>'RCV JTM'!$Q$25:$AA$25</c:f>
              <c:numCache>
                <c:formatCode>_(* #,##0.00_);_(* \(#,##0.00\);_(* "-"??_);_(@_)</c:formatCode>
                <c:ptCount val="11"/>
                <c:pt idx="0">
                  <c:v>60</c:v>
                </c:pt>
                <c:pt idx="1">
                  <c:v>42.974697173620456</c:v>
                </c:pt>
                <c:pt idx="3">
                  <c:v>60</c:v>
                </c:pt>
                <c:pt idx="4">
                  <c:v>36.459649122807022</c:v>
                </c:pt>
                <c:pt idx="6">
                  <c:v>60</c:v>
                </c:pt>
                <c:pt idx="7">
                  <c:v>36.345283018867917</c:v>
                </c:pt>
                <c:pt idx="9">
                  <c:v>60</c:v>
                </c:pt>
                <c:pt idx="10">
                  <c:v>27.774484052532838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2EAD-41E7-AD9D-0D149464CE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1281160799"/>
        <c:axId val="1"/>
      </c:barChart>
      <c:catAx>
        <c:axId val="1281160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81160799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666699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'RCV JTM'!$R$9</c:f>
              <c:numCache>
                <c:formatCode>General</c:formatCode>
                <c:ptCount val="1"/>
                <c:pt idx="0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5C-492B-9C2D-CBD717063621}"/>
            </c:ext>
          </c:extLst>
        </c:ser>
        <c:ser>
          <c:idx val="1"/>
          <c:order val="1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l">
                  <a:defRPr sz="1000" b="1" i="0" u="none" strike="noStrike" baseline="0">
                    <a:solidFill>
                      <a:srgbClr val="666699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'RCV JTM'!$R$10</c:f>
              <c:numCache>
                <c:formatCode>0.00</c:formatCode>
                <c:ptCount val="1"/>
                <c:pt idx="0">
                  <c:v>36.506513693560315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5C-492B-9C2D-CBD7170636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281161199"/>
        <c:axId val="1"/>
      </c:barChart>
      <c:catAx>
        <c:axId val="1281161199"/>
        <c:scaling>
          <c:orientation val="minMax"/>
        </c:scaling>
        <c:delete val="1"/>
        <c:axPos val="b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666699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81161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Tegowanu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'RCV JTM'!$B$28:$M$28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'RCV JTM'!$B$29:$M$29</c:f>
              <c:numCache>
                <c:formatCode>_(* #,##0.00_);_(* \(#,##0.00\);_(* "-"??_);_(@_)</c:formatCode>
                <c:ptCount val="12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54-44D2-B145-69C5508DFF67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'RCV JTM'!$B$28:$M$28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'RCV JTM'!$B$30:$M$30</c:f>
              <c:numCache>
                <c:formatCode>_(* #,##0.00_);_(* \(#,##0.00\);_(* "-"??_);_(@_)</c:formatCode>
                <c:ptCount val="12"/>
                <c:pt idx="0">
                  <c:v>97.3</c:v>
                </c:pt>
                <c:pt idx="1">
                  <c:v>121.944827586207</c:v>
                </c:pt>
                <c:pt idx="2">
                  <c:v>133.684615384615</c:v>
                </c:pt>
                <c:pt idx="3">
                  <c:v>131.416901408451</c:v>
                </c:pt>
                <c:pt idx="4">
                  <c:v>131.416901408451</c:v>
                </c:pt>
                <c:pt idx="5">
                  <c:v>122.08441558441601</c:v>
                </c:pt>
                <c:pt idx="6">
                  <c:v>67.229372937293732</c:v>
                </c:pt>
                <c:pt idx="7">
                  <c:v>49.459821428571431</c:v>
                </c:pt>
                <c:pt idx="8">
                  <c:v>40.915068493150685</c:v>
                </c:pt>
                <c:pt idx="9">
                  <c:v>36.459649122807022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54-44D2-B145-69C5508DF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395903"/>
        <c:axId val="1"/>
      </c:lineChart>
      <c:catAx>
        <c:axId val="1162395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39590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Demak Kota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'RCV JTM'!$B$23:$M$23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'RCV JTM'!$B$24:$M$24</c:f>
              <c:numCache>
                <c:formatCode>_(* #,##0.00_);_(* \(#,##0.00\);_(* "-"??_);_(@_)</c:formatCode>
                <c:ptCount val="12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D7-4B9C-A91C-0022F36E5BA5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'RCV JTM'!$B$23:$M$23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'RCV JTM'!$B$25:$M$25</c:f>
              <c:numCache>
                <c:formatCode>_(* #,##0.00_);_(* \(#,##0.00\);_(* "-"??_);_(@_)</c:formatCode>
                <c:ptCount val="12"/>
                <c:pt idx="0">
                  <c:v>96.975250836120395</c:v>
                </c:pt>
                <c:pt idx="1">
                  <c:v>97.002352941176497</c:v>
                </c:pt>
                <c:pt idx="2">
                  <c:v>112.247368421053</c:v>
                </c:pt>
                <c:pt idx="3">
                  <c:v>117.96</c:v>
                </c:pt>
                <c:pt idx="4">
                  <c:v>117.96</c:v>
                </c:pt>
                <c:pt idx="5">
                  <c:v>111.065625</c:v>
                </c:pt>
                <c:pt idx="6">
                  <c:v>66.198826291079811</c:v>
                </c:pt>
                <c:pt idx="7">
                  <c:v>53.362575452716293</c:v>
                </c:pt>
                <c:pt idx="8">
                  <c:v>48.554502369668242</c:v>
                </c:pt>
                <c:pt idx="9">
                  <c:v>42.974697173620456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D7-4B9C-A91C-0022F36E5B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79583"/>
        <c:axId val="1"/>
      </c:lineChart>
      <c:catAx>
        <c:axId val="1162179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795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Purwodadi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'RCV JTM'!$B$33:$M$33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'RCV JTM'!$B$34:$M$34</c:f>
              <c:numCache>
                <c:formatCode>_(* #,##0.00_);_(* \(#,##0.00\);_(* "-"??_);_(@_)</c:formatCode>
                <c:ptCount val="12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DE-483A-B2CB-C59C558E3265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'RCV JTM'!$B$33:$M$33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'RCV JTM'!$B$35:$M$35</c:f>
              <c:numCache>
                <c:formatCode>_(* #,##0.00_);_(* \(#,##0.00\);_(* "-"??_);_(@_)</c:formatCode>
                <c:ptCount val="12"/>
                <c:pt idx="0">
                  <c:v>88.65</c:v>
                </c:pt>
                <c:pt idx="1">
                  <c:v>114.884210526316</c:v>
                </c:pt>
                <c:pt idx="2">
                  <c:v>117.24347826087001</c:v>
                </c:pt>
                <c:pt idx="3">
                  <c:v>116.270588235294</c:v>
                </c:pt>
                <c:pt idx="4">
                  <c:v>116.270588235294</c:v>
                </c:pt>
                <c:pt idx="5">
                  <c:v>109.06463414634101</c:v>
                </c:pt>
                <c:pt idx="6">
                  <c:v>58.15208333333333</c:v>
                </c:pt>
                <c:pt idx="7">
                  <c:v>22.326250000000002</c:v>
                </c:pt>
                <c:pt idx="8">
                  <c:v>39.157945425361149</c:v>
                </c:pt>
                <c:pt idx="9">
                  <c:v>36.345283018867917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DE-483A-B2CB-C59C558E32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78383"/>
        <c:axId val="1"/>
      </c:lineChart>
      <c:catAx>
        <c:axId val="1162178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783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Wirosari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'RCV JTM'!$B$38:$M$38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'RCV JTM'!$B$39:$M$39</c:f>
              <c:numCache>
                <c:formatCode>_(* #,##0.00_);_(* \(#,##0.00\);_(* "-"??_);_(@_)</c:formatCode>
                <c:ptCount val="12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66-4C6E-8732-D26A9BEE8DAF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'RCV JTM'!$B$38:$M$38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'RCV JTM'!$B$40:$M$40</c:f>
              <c:numCache>
                <c:formatCode>_(* #,##0.00_);_(* \(#,##0.00\);_(* "-"??_);_(@_)</c:formatCode>
                <c:ptCount val="12"/>
                <c:pt idx="0">
                  <c:v>92.715789473684197</c:v>
                </c:pt>
                <c:pt idx="1">
                  <c:v>107.731034482759</c:v>
                </c:pt>
                <c:pt idx="2">
                  <c:v>137.72941176470599</c:v>
                </c:pt>
                <c:pt idx="3">
                  <c:v>143.491525423729</c:v>
                </c:pt>
                <c:pt idx="4">
                  <c:v>143.491525423729</c:v>
                </c:pt>
                <c:pt idx="5">
                  <c:v>141.19999999999999</c:v>
                </c:pt>
                <c:pt idx="6">
                  <c:v>56.587596899224799</c:v>
                </c:pt>
                <c:pt idx="7">
                  <c:v>20.917500000000004</c:v>
                </c:pt>
                <c:pt idx="8">
                  <c:v>31.185168539325851</c:v>
                </c:pt>
                <c:pt idx="9">
                  <c:v>27.774484052532838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66-4C6E-8732-D26A9BEE8D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79983"/>
        <c:axId val="1"/>
      </c:lineChart>
      <c:catAx>
        <c:axId val="1162179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799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UP3 Demak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'RCV JTM'!$B$4:$M$4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'RCV JTM'!$B$5:$M$5</c:f>
              <c:numCache>
                <c:formatCode>_(* #,##0.00_);_(* \(#,##0.00\);_(* "-"??_);_(@_)</c:formatCode>
                <c:ptCount val="12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8B-4B2A-A635-1FE80EBB8E1A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'RCV JTM'!$B$4:$M$4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'RCV JTM'!$B$6:$M$6</c:f>
              <c:numCache>
                <c:formatCode>_(* #,##0.00_);_(* \(#,##0.00\);_(* "-"??_);_(@_)</c:formatCode>
                <c:ptCount val="12"/>
                <c:pt idx="0">
                  <c:v>94.314084507042296</c:v>
                </c:pt>
                <c:pt idx="1">
                  <c:v>110.857042253521</c:v>
                </c:pt>
                <c:pt idx="2">
                  <c:v>122.631063829787</c:v>
                </c:pt>
                <c:pt idx="3">
                  <c:v>124.093058161351</c:v>
                </c:pt>
                <c:pt idx="4">
                  <c:v>124.093058161351</c:v>
                </c:pt>
                <c:pt idx="5">
                  <c:v>116.830228471002</c:v>
                </c:pt>
                <c:pt idx="6">
                  <c:v>62.730060034305303</c:v>
                </c:pt>
                <c:pt idx="7">
                  <c:v>47.444495151169427</c:v>
                </c:pt>
                <c:pt idx="8">
                  <c:v>40.657417943107212</c:v>
                </c:pt>
                <c:pt idx="9">
                  <c:v>36.506513693560315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8B-4B2A-A635-1FE80EBB8E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81583"/>
        <c:axId val="1"/>
      </c:lineChart>
      <c:catAx>
        <c:axId val="1162181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9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815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UP3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'RCV JTM'!$B$5:$M$5</c:f>
              <c:numCache>
                <c:formatCode>_(* #,##0.00_);_(* \(#,##0.00\);_(* "-"??_);_(@_)</c:formatCode>
                <c:ptCount val="12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3A-4C55-B88B-318BF8F06405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'RCV JTM'!$B$6:$M$6</c:f>
              <c:numCache>
                <c:formatCode>_(* #,##0.00_);_(* \(#,##0.00\);_(* "-"??_);_(@_)</c:formatCode>
                <c:ptCount val="12"/>
                <c:pt idx="0">
                  <c:v>94.314084507042296</c:v>
                </c:pt>
                <c:pt idx="1">
                  <c:v>110.857042253521</c:v>
                </c:pt>
                <c:pt idx="2">
                  <c:v>122.631063829787</c:v>
                </c:pt>
                <c:pt idx="3">
                  <c:v>124.093058161351</c:v>
                </c:pt>
                <c:pt idx="4">
                  <c:v>124.093058161351</c:v>
                </c:pt>
                <c:pt idx="5">
                  <c:v>116.830228471002</c:v>
                </c:pt>
                <c:pt idx="6">
                  <c:v>62.730060034305303</c:v>
                </c:pt>
                <c:pt idx="7">
                  <c:v>47.444495151169427</c:v>
                </c:pt>
                <c:pt idx="8">
                  <c:v>40.657417943107212</c:v>
                </c:pt>
                <c:pt idx="9">
                  <c:v>36.506513693560315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3A-4C55-B88B-318BF8F0640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F83A-4C55-B88B-318BF8F06405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83A-4C55-B88B-318BF8F06405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'RCV JTM'!$B$4:$M$4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'RCV JTM'!$B$8:$M$8</c:f>
              <c:numCache>
                <c:formatCode>0.00%</c:formatCode>
                <c:ptCount val="12"/>
                <c:pt idx="0">
                  <c:v>0.42809859154929497</c:v>
                </c:pt>
                <c:pt idx="1">
                  <c:v>0.15238262910798328</c:v>
                </c:pt>
                <c:pt idx="2">
                  <c:v>-4.3851063829783321E-2</c:v>
                </c:pt>
                <c:pt idx="3">
                  <c:v>-6.8217636022516626E-2</c:v>
                </c:pt>
                <c:pt idx="4">
                  <c:v>-6.8217636022516626E-2</c:v>
                </c:pt>
                <c:pt idx="5">
                  <c:v>5.2829525483299999E-2</c:v>
                </c:pt>
                <c:pt idx="6">
                  <c:v>0.9544989994282449</c:v>
                </c:pt>
                <c:pt idx="7">
                  <c:v>1.2092584141471763</c:v>
                </c:pt>
                <c:pt idx="8">
                  <c:v>1.3223763676148796</c:v>
                </c:pt>
                <c:pt idx="9">
                  <c:v>1.391558105107328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83A-4C55-B88B-318BF8F064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ax val="26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3"/>
          <c:min val="1.4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DEMAK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'RCV JTM'!$B$24:$M$24</c:f>
              <c:numCache>
                <c:formatCode>_(* #,##0.00_);_(* \(#,##0.00\);_(* "-"??_);_(@_)</c:formatCode>
                <c:ptCount val="12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FA-431B-B83D-B5314FA6244F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'RCV JTM'!$B$25:$M$25</c:f>
              <c:numCache>
                <c:formatCode>_(* #,##0.00_);_(* \(#,##0.00\);_(* "-"??_);_(@_)</c:formatCode>
                <c:ptCount val="12"/>
                <c:pt idx="0">
                  <c:v>96.975250836120395</c:v>
                </c:pt>
                <c:pt idx="1">
                  <c:v>97.002352941176497</c:v>
                </c:pt>
                <c:pt idx="2">
                  <c:v>112.247368421053</c:v>
                </c:pt>
                <c:pt idx="3">
                  <c:v>117.96</c:v>
                </c:pt>
                <c:pt idx="4">
                  <c:v>117.96</c:v>
                </c:pt>
                <c:pt idx="5">
                  <c:v>111.065625</c:v>
                </c:pt>
                <c:pt idx="6">
                  <c:v>66.198826291079811</c:v>
                </c:pt>
                <c:pt idx="7">
                  <c:v>53.362575452716293</c:v>
                </c:pt>
                <c:pt idx="8">
                  <c:v>48.554502369668242</c:v>
                </c:pt>
                <c:pt idx="9">
                  <c:v>42.974697173620456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FA-431B-B83D-B5314FA6244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D1FA-431B-B83D-B5314FA6244F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1FA-431B-B83D-B5314FA6244F}"/>
                </c:ext>
              </c:extLst>
            </c:dLbl>
            <c:dLbl>
              <c:idx val="2"/>
              <c:layout>
                <c:manualLayout>
                  <c:x val="-2.5519975723687836E-2"/>
                  <c:y val="-6.53689538807648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1FA-431B-B83D-B5314FA6244F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'RCV JTM'!$B$4:$M$4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'RCV JTM'!$B$26:$M$26</c:f>
              <c:numCache>
                <c:formatCode>0.00%</c:formatCode>
                <c:ptCount val="12"/>
                <c:pt idx="0">
                  <c:v>0.38374581939799346</c:v>
                </c:pt>
                <c:pt idx="1">
                  <c:v>0.38329411764705834</c:v>
                </c:pt>
                <c:pt idx="2">
                  <c:v>0.12921052631578345</c:v>
                </c:pt>
                <c:pt idx="3">
                  <c:v>3.400000000000003E-2</c:v>
                </c:pt>
                <c:pt idx="4">
                  <c:v>3.400000000000003E-2</c:v>
                </c:pt>
                <c:pt idx="5">
                  <c:v>0.14890625000000002</c:v>
                </c:pt>
                <c:pt idx="6">
                  <c:v>0.89668622848200319</c:v>
                </c:pt>
                <c:pt idx="7">
                  <c:v>1.1106237424547285</c:v>
                </c:pt>
                <c:pt idx="8">
                  <c:v>1.1907582938388628</c:v>
                </c:pt>
                <c:pt idx="9">
                  <c:v>1.2837550471063257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1FA-431B-B83D-B5314FA624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2.8"/>
          <c:min val="0.8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rPr>
              <a:t>ULP Wirosari</a:t>
            </a:r>
            <a:endParaRPr lang="en-ID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SAIDI!$A$39</c:f>
              <c:strCache>
                <c:ptCount val="1"/>
                <c:pt idx="0">
                  <c:v>TARGET (Komulatif)</c:v>
                </c:pt>
              </c:strCache>
            </c:strRef>
          </c:tx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FFC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SAIDI!$B$38:$M$38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SAIDI!$B$39:$M$39</c:f>
              <c:numCache>
                <c:formatCode>0.00</c:formatCode>
                <c:ptCount val="12"/>
                <c:pt idx="0">
                  <c:v>29.6</c:v>
                </c:pt>
                <c:pt idx="1">
                  <c:v>57.3</c:v>
                </c:pt>
                <c:pt idx="2">
                  <c:v>86.91</c:v>
                </c:pt>
                <c:pt idx="3">
                  <c:v>115.57</c:v>
                </c:pt>
                <c:pt idx="4">
                  <c:v>145.16999999999999</c:v>
                </c:pt>
                <c:pt idx="5">
                  <c:v>173.83</c:v>
                </c:pt>
                <c:pt idx="6" formatCode="General">
                  <c:v>202.69</c:v>
                </c:pt>
                <c:pt idx="7" formatCode="General">
                  <c:v>232.18</c:v>
                </c:pt>
                <c:pt idx="8" formatCode="General">
                  <c:v>260.74</c:v>
                </c:pt>
                <c:pt idx="9" formatCode="General">
                  <c:v>289.70999999999998</c:v>
                </c:pt>
                <c:pt idx="10" formatCode="General">
                  <c:v>318.2</c:v>
                </c:pt>
                <c:pt idx="11" formatCode="General">
                  <c:v>347.64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42-411D-BEA8-5221B758CC10}"/>
            </c:ext>
          </c:extLst>
        </c:ser>
        <c:ser>
          <c:idx val="3"/>
          <c:order val="1"/>
          <c:tx>
            <c:strRef>
              <c:f>SAIDI!$A$40</c:f>
              <c:strCache>
                <c:ptCount val="1"/>
                <c:pt idx="0">
                  <c:v>Realisasi (Komulatif)</c:v>
                </c:pt>
              </c:strCache>
            </c:strRef>
          </c:tx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SAIDI!$B$38:$M$38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SAIDI!$B$40:$M$40</c:f>
              <c:numCache>
                <c:formatCode>0.00</c:formatCode>
                <c:ptCount val="12"/>
                <c:pt idx="0">
                  <c:v>15.0967800091982</c:v>
                </c:pt>
                <c:pt idx="1">
                  <c:v>26.7413142636732</c:v>
                </c:pt>
                <c:pt idx="2">
                  <c:v>67.737019633243904</c:v>
                </c:pt>
                <c:pt idx="3">
                  <c:v>88.253163537892902</c:v>
                </c:pt>
                <c:pt idx="4">
                  <c:v>88.564809901664901</c:v>
                </c:pt>
                <c:pt idx="5">
                  <c:v>90.946598492807098</c:v>
                </c:pt>
                <c:pt idx="6">
                  <c:v>118.20015640439631</c:v>
                </c:pt>
                <c:pt idx="7">
                  <c:v>135.03858420565666</c:v>
                </c:pt>
                <c:pt idx="8">
                  <c:v>148.84904984254536</c:v>
                </c:pt>
                <c:pt idx="9">
                  <c:v>153.31714920172595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42-411D-BEA8-5221B758CC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4425519"/>
        <c:axId val="1"/>
      </c:lineChart>
      <c:catAx>
        <c:axId val="1294425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4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94425519"/>
        <c:crosses val="autoZero"/>
        <c:crossBetween val="between"/>
        <c:majorUnit val="100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TEGOWANU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'RCV JTM'!$B$29:$M$29</c:f>
              <c:numCache>
                <c:formatCode>_(* #,##0.00_);_(* \(#,##0.00\);_(* "-"??_);_(@_)</c:formatCode>
                <c:ptCount val="12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D3-4CDC-98F4-22449B6F7BC9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'RCV JTM'!$B$30:$M$30</c:f>
              <c:numCache>
                <c:formatCode>_(* #,##0.00_);_(* \(#,##0.00\);_(* "-"??_);_(@_)</c:formatCode>
                <c:ptCount val="12"/>
                <c:pt idx="0">
                  <c:v>97.3</c:v>
                </c:pt>
                <c:pt idx="1">
                  <c:v>121.944827586207</c:v>
                </c:pt>
                <c:pt idx="2">
                  <c:v>133.684615384615</c:v>
                </c:pt>
                <c:pt idx="3">
                  <c:v>131.416901408451</c:v>
                </c:pt>
                <c:pt idx="4">
                  <c:v>131.416901408451</c:v>
                </c:pt>
                <c:pt idx="5">
                  <c:v>122.08441558441601</c:v>
                </c:pt>
                <c:pt idx="6">
                  <c:v>67.229372937293732</c:v>
                </c:pt>
                <c:pt idx="7">
                  <c:v>49.459821428571431</c:v>
                </c:pt>
                <c:pt idx="8">
                  <c:v>40.915068493150685</c:v>
                </c:pt>
                <c:pt idx="9">
                  <c:v>36.459649122807022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D3-4CDC-98F4-22449B6F7BC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90D3-4CDC-98F4-22449B6F7BC9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0D3-4CDC-98F4-22449B6F7BC9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'RCV JTM'!$B$4:$M$4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'RCV JTM'!$B$31:$M$31</c:f>
              <c:numCache>
                <c:formatCode>0.00%</c:formatCode>
                <c:ptCount val="12"/>
                <c:pt idx="0">
                  <c:v>0.37833333333333341</c:v>
                </c:pt>
                <c:pt idx="1">
                  <c:v>-3.241379310345005E-2</c:v>
                </c:pt>
                <c:pt idx="2">
                  <c:v>-0.22807692307691685</c:v>
                </c:pt>
                <c:pt idx="3">
                  <c:v>-0.19028169014084995</c:v>
                </c:pt>
                <c:pt idx="4">
                  <c:v>-0.19028169014084995</c:v>
                </c:pt>
                <c:pt idx="5">
                  <c:v>-3.4740259740266843E-2</c:v>
                </c:pt>
                <c:pt idx="6">
                  <c:v>0.87951045104510439</c:v>
                </c:pt>
                <c:pt idx="7">
                  <c:v>1.1756696428571427</c:v>
                </c:pt>
                <c:pt idx="8">
                  <c:v>1.3180821917808219</c:v>
                </c:pt>
                <c:pt idx="9">
                  <c:v>1.3923391812865495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0D3-4CDC-98F4-22449B6F7B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2.8"/>
          <c:min val="0.9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PURWODADI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'RCV JTM'!$B$34:$M$34</c:f>
              <c:numCache>
                <c:formatCode>_(* #,##0.00_);_(* \(#,##0.00\);_(* "-"??_);_(@_)</c:formatCode>
                <c:ptCount val="12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54-451F-A430-F14A9BA2FD5E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'RCV JTM'!$B$35:$M$35</c:f>
              <c:numCache>
                <c:formatCode>_(* #,##0.00_);_(* \(#,##0.00\);_(* "-"??_);_(@_)</c:formatCode>
                <c:ptCount val="12"/>
                <c:pt idx="0">
                  <c:v>88.65</c:v>
                </c:pt>
                <c:pt idx="1">
                  <c:v>114.884210526316</c:v>
                </c:pt>
                <c:pt idx="2">
                  <c:v>117.24347826087001</c:v>
                </c:pt>
                <c:pt idx="3">
                  <c:v>116.270588235294</c:v>
                </c:pt>
                <c:pt idx="4">
                  <c:v>116.270588235294</c:v>
                </c:pt>
                <c:pt idx="5">
                  <c:v>109.06463414634101</c:v>
                </c:pt>
                <c:pt idx="6">
                  <c:v>58.15208333333333</c:v>
                </c:pt>
                <c:pt idx="7">
                  <c:v>22.326250000000002</c:v>
                </c:pt>
                <c:pt idx="8">
                  <c:v>39.157945425361149</c:v>
                </c:pt>
                <c:pt idx="9">
                  <c:v>36.345283018867917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54-451F-A430-F14A9BA2FD5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0554-451F-A430-F14A9BA2FD5E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554-451F-A430-F14A9BA2FD5E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'RCV JTM'!$B$4:$M$4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'RCV JTM'!$B$36:$M$36</c:f>
              <c:numCache>
                <c:formatCode>0.00%</c:formatCode>
                <c:ptCount val="12"/>
                <c:pt idx="0">
                  <c:v>0.52249999999999996</c:v>
                </c:pt>
                <c:pt idx="1">
                  <c:v>8.5263157894733377E-2</c:v>
                </c:pt>
                <c:pt idx="2">
                  <c:v>4.5942028985499928E-2</c:v>
                </c:pt>
                <c:pt idx="3">
                  <c:v>6.2156862745099906E-2</c:v>
                </c:pt>
                <c:pt idx="4">
                  <c:v>6.2156862745099906E-2</c:v>
                </c:pt>
                <c:pt idx="5">
                  <c:v>0.18225609756098327</c:v>
                </c:pt>
                <c:pt idx="6">
                  <c:v>1.0307986111111112</c:v>
                </c:pt>
                <c:pt idx="7">
                  <c:v>1.6278958333333333</c:v>
                </c:pt>
                <c:pt idx="8">
                  <c:v>1.3473675762439807</c:v>
                </c:pt>
                <c:pt idx="9">
                  <c:v>1.3942452830188681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554-451F-A430-F14A9BA2FD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3"/>
          <c:min val="0.9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WIROSARI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'RCV JTM'!$B$39:$M$39</c:f>
              <c:numCache>
                <c:formatCode>_(* #,##0.00_);_(* \(#,##0.00\);_(* "-"??_);_(@_)</c:formatCode>
                <c:ptCount val="12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E5-47BB-BB59-B69B46D64C74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'RCV JTM'!$B$40:$M$40</c:f>
              <c:numCache>
                <c:formatCode>_(* #,##0.00_);_(* \(#,##0.00\);_(* "-"??_);_(@_)</c:formatCode>
                <c:ptCount val="12"/>
                <c:pt idx="0">
                  <c:v>92.715789473684197</c:v>
                </c:pt>
                <c:pt idx="1">
                  <c:v>107.731034482759</c:v>
                </c:pt>
                <c:pt idx="2">
                  <c:v>137.72941176470599</c:v>
                </c:pt>
                <c:pt idx="3">
                  <c:v>143.491525423729</c:v>
                </c:pt>
                <c:pt idx="4">
                  <c:v>143.491525423729</c:v>
                </c:pt>
                <c:pt idx="5">
                  <c:v>141.19999999999999</c:v>
                </c:pt>
                <c:pt idx="6">
                  <c:v>56.587596899224799</c:v>
                </c:pt>
                <c:pt idx="7">
                  <c:v>20.917500000000004</c:v>
                </c:pt>
                <c:pt idx="8">
                  <c:v>31.185168539325851</c:v>
                </c:pt>
                <c:pt idx="9">
                  <c:v>27.774484052532838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E5-47BB-BB59-B69B46D64C7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04E5-47BB-BB59-B69B46D64C74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4E5-47BB-BB59-B69B46D64C74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'RCV JTM'!$B$4:$M$4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'RCV JTM'!$B$41:$M$41</c:f>
              <c:numCache>
                <c:formatCode>0.00%</c:formatCode>
                <c:ptCount val="12"/>
                <c:pt idx="0">
                  <c:v>0.45473684210526333</c:v>
                </c:pt>
                <c:pt idx="1">
                  <c:v>0.20448275862068344</c:v>
                </c:pt>
                <c:pt idx="2">
                  <c:v>-0.29549019607843308</c:v>
                </c:pt>
                <c:pt idx="3">
                  <c:v>-0.3915254237288166</c:v>
                </c:pt>
                <c:pt idx="4">
                  <c:v>-0.3915254237288166</c:v>
                </c:pt>
                <c:pt idx="5">
                  <c:v>-0.35333333333333306</c:v>
                </c:pt>
                <c:pt idx="6">
                  <c:v>1.0568733850129202</c:v>
                </c:pt>
                <c:pt idx="7">
                  <c:v>1.6513749999999998</c:v>
                </c:pt>
                <c:pt idx="8">
                  <c:v>1.4802471910112358</c:v>
                </c:pt>
                <c:pt idx="9">
                  <c:v>1.5370919324577861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4E5-47BB-BB59-B69B46D64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3"/>
          <c:min val="0.9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0" i="0" u="none" strike="noStrike" baseline="0">
                <a:solidFill>
                  <a:srgbClr val="333333"/>
                </a:solidFill>
                <a:latin typeface="Calibri Light"/>
                <a:ea typeface="Calibri Light"/>
                <a:cs typeface="Calibri Light"/>
              </a:defRPr>
            </a:pPr>
            <a:r>
              <a:rPr lang="en-ID"/>
              <a:t>ENS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ln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6AD-415A-BE9B-E4AB81205B9F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6AD-415A-BE9B-E4AB81205B9F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6AD-415A-BE9B-E4AB81205B9F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36AD-415A-BE9B-E4AB81205B9F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36AD-415A-BE9B-E4AB81205B9F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36AD-415A-BE9B-E4AB81205B9F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36AD-415A-BE9B-E4AB81205B9F}"/>
              </c:ext>
            </c:extLst>
          </c:dPt>
          <c:dPt>
            <c:idx val="10"/>
            <c:invertIfNegative val="0"/>
            <c:bubble3D val="0"/>
            <c:spPr>
              <a:solidFill>
                <a:srgbClr val="92D050"/>
              </a:solidFill>
              <a:ln w="28575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36AD-415A-BE9B-E4AB81205B9F}"/>
              </c:ext>
            </c:extLst>
          </c:dPt>
          <c:cat>
            <c:multiLvlStrRef>
              <c:f>'RCV Gardu'!$Q$23:$AA$24</c:f>
              <c:multiLvlStrCache>
                <c:ptCount val="11"/>
                <c:lvl>
                  <c:pt idx="0">
                    <c:v>Target</c:v>
                  </c:pt>
                  <c:pt idx="1">
                    <c:v>Real</c:v>
                  </c:pt>
                  <c:pt idx="3">
                    <c:v>Target</c:v>
                  </c:pt>
                  <c:pt idx="4">
                    <c:v>Real</c:v>
                  </c:pt>
                  <c:pt idx="6">
                    <c:v>Target</c:v>
                  </c:pt>
                  <c:pt idx="7">
                    <c:v>Real</c:v>
                  </c:pt>
                  <c:pt idx="9">
                    <c:v>Target</c:v>
                  </c:pt>
                  <c:pt idx="10">
                    <c:v>Real</c:v>
                  </c:pt>
                </c:lvl>
                <c:lvl>
                  <c:pt idx="0">
                    <c:v> DEMAK </c:v>
                  </c:pt>
                  <c:pt idx="3">
                    <c:v>TEGOWANU</c:v>
                  </c:pt>
                  <c:pt idx="6">
                    <c:v>PURWODADI</c:v>
                  </c:pt>
                  <c:pt idx="9">
                    <c:v>WIROSARI</c:v>
                  </c:pt>
                </c:lvl>
              </c:multiLvlStrCache>
            </c:multiLvlStrRef>
          </c:cat>
          <c:val>
            <c:numRef>
              <c:f>'RCV Gardu'!$Q$25:$AA$25</c:f>
              <c:numCache>
                <c:formatCode>_(* #,##0.00_);_(* \(#,##0.00\);_(* "-"??_);_(@_)</c:formatCode>
                <c:ptCount val="11"/>
                <c:pt idx="0">
                  <c:v>120</c:v>
                </c:pt>
                <c:pt idx="1">
                  <c:v>96.665972222222209</c:v>
                </c:pt>
                <c:pt idx="3">
                  <c:v>120</c:v>
                </c:pt>
                <c:pt idx="4">
                  <c:v>102.03880597014927</c:v>
                </c:pt>
                <c:pt idx="6">
                  <c:v>120</c:v>
                </c:pt>
                <c:pt idx="7">
                  <c:v>63.987570621468926</c:v>
                </c:pt>
                <c:pt idx="9">
                  <c:v>120</c:v>
                </c:pt>
                <c:pt idx="10">
                  <c:v>98.753814432989685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36AD-415A-BE9B-E4AB81205B9F}"/>
            </c:ext>
          </c:extLst>
        </c:ser>
        <c:ser>
          <c:idx val="0"/>
          <c:order val="1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36AD-415A-BE9B-E4AB81205B9F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36AD-415A-BE9B-E4AB81205B9F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36AD-415A-BE9B-E4AB81205B9F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36AD-415A-BE9B-E4AB81205B9F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36AD-415A-BE9B-E4AB81205B9F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C-36AD-415A-BE9B-E4AB81205B9F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36AD-415A-BE9B-E4AB81205B9F}"/>
              </c:ext>
            </c:extLst>
          </c:dPt>
          <c:dPt>
            <c:idx val="10"/>
            <c:invertIfNegative val="0"/>
            <c:bubble3D val="0"/>
            <c:spPr>
              <a:solidFill>
                <a:srgbClr val="92D050"/>
              </a:solidFill>
              <a:ln w="28575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0-36AD-415A-BE9B-E4AB81205B9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'RCV Gardu'!$Q$23:$AA$24</c:f>
              <c:multiLvlStrCache>
                <c:ptCount val="11"/>
                <c:lvl>
                  <c:pt idx="0">
                    <c:v>Target</c:v>
                  </c:pt>
                  <c:pt idx="1">
                    <c:v>Real</c:v>
                  </c:pt>
                  <c:pt idx="3">
                    <c:v>Target</c:v>
                  </c:pt>
                  <c:pt idx="4">
                    <c:v>Real</c:v>
                  </c:pt>
                  <c:pt idx="6">
                    <c:v>Target</c:v>
                  </c:pt>
                  <c:pt idx="7">
                    <c:v>Real</c:v>
                  </c:pt>
                  <c:pt idx="9">
                    <c:v>Target</c:v>
                  </c:pt>
                  <c:pt idx="10">
                    <c:v>Real</c:v>
                  </c:pt>
                </c:lvl>
                <c:lvl>
                  <c:pt idx="0">
                    <c:v> DEMAK </c:v>
                  </c:pt>
                  <c:pt idx="3">
                    <c:v>TEGOWANU</c:v>
                  </c:pt>
                  <c:pt idx="6">
                    <c:v>PURWODADI</c:v>
                  </c:pt>
                  <c:pt idx="9">
                    <c:v>WIROSARI</c:v>
                  </c:pt>
                </c:lvl>
              </c:multiLvlStrCache>
            </c:multiLvlStrRef>
          </c:cat>
          <c:val>
            <c:numRef>
              <c:f>'RCV Gardu'!$Q$25:$AA$25</c:f>
              <c:numCache>
                <c:formatCode>_(* #,##0.00_);_(* \(#,##0.00\);_(* "-"??_);_(@_)</c:formatCode>
                <c:ptCount val="11"/>
                <c:pt idx="0">
                  <c:v>120</c:v>
                </c:pt>
                <c:pt idx="1">
                  <c:v>96.665972222222209</c:v>
                </c:pt>
                <c:pt idx="3">
                  <c:v>120</c:v>
                </c:pt>
                <c:pt idx="4">
                  <c:v>102.03880597014927</c:v>
                </c:pt>
                <c:pt idx="6">
                  <c:v>120</c:v>
                </c:pt>
                <c:pt idx="7">
                  <c:v>63.987570621468926</c:v>
                </c:pt>
                <c:pt idx="9">
                  <c:v>120</c:v>
                </c:pt>
                <c:pt idx="10">
                  <c:v>98.753814432989685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36AD-415A-BE9B-E4AB81205B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1281160799"/>
        <c:axId val="1"/>
      </c:barChart>
      <c:catAx>
        <c:axId val="1281160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81160799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666699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'RCV Gardu'!$R$9</c:f>
              <c:numCache>
                <c:formatCode>General</c:formatCode>
                <c:ptCount val="1"/>
                <c:pt idx="0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B9-4C9D-A62D-43F8CB5EC87A}"/>
            </c:ext>
          </c:extLst>
        </c:ser>
        <c:ser>
          <c:idx val="1"/>
          <c:order val="1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l">
                  <a:defRPr sz="1000" b="1" i="0" u="none" strike="noStrike" baseline="0">
                    <a:solidFill>
                      <a:srgbClr val="666699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'RCV Gardu'!$R$10</c:f>
              <c:numCache>
                <c:formatCode>0.00</c:formatCode>
                <c:ptCount val="1"/>
                <c:pt idx="0">
                  <c:v>91.390173177607736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B9-4C9D-A62D-43F8CB5EC8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281161199"/>
        <c:axId val="1"/>
      </c:barChart>
      <c:catAx>
        <c:axId val="1281161199"/>
        <c:scaling>
          <c:orientation val="minMax"/>
        </c:scaling>
        <c:delete val="1"/>
        <c:axPos val="b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666699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81161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Tegowanu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'RCV Gardu'!$B$28:$M$28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'RCV Gardu'!$B$29:$M$29</c:f>
              <c:numCache>
                <c:formatCode>_(* #,##0.00_);_(* \(#,##0.00\);_(* "-"??_);_(@_)</c:formatCode>
                <c:ptCount val="12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120</c:v>
                </c:pt>
                <c:pt idx="4">
                  <c:v>120</c:v>
                </c:pt>
                <c:pt idx="5">
                  <c:v>120</c:v>
                </c:pt>
                <c:pt idx="6">
                  <c:v>120</c:v>
                </c:pt>
                <c:pt idx="7">
                  <c:v>120</c:v>
                </c:pt>
                <c:pt idx="8">
                  <c:v>120</c:v>
                </c:pt>
                <c:pt idx="9">
                  <c:v>120</c:v>
                </c:pt>
                <c:pt idx="10">
                  <c:v>120</c:v>
                </c:pt>
                <c:pt idx="11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6B-46C4-8567-AE34336AB5B2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'RCV Gardu'!$B$28:$M$28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'RCV Gardu'!$B$30:$M$30</c:f>
              <c:numCache>
                <c:formatCode>_(* #,##0.00_);_(* \(#,##0.00\);_(* "-"??_);_(@_)</c:formatCode>
                <c:ptCount val="12"/>
                <c:pt idx="0">
                  <c:v>96.868085106383006</c:v>
                </c:pt>
                <c:pt idx="1">
                  <c:v>221.22765957446799</c:v>
                </c:pt>
                <c:pt idx="2">
                  <c:v>224.33793103448301</c:v>
                </c:pt>
                <c:pt idx="3">
                  <c:v>215.20449438202201</c:v>
                </c:pt>
                <c:pt idx="4">
                  <c:v>215.20449438202201</c:v>
                </c:pt>
                <c:pt idx="5">
                  <c:v>202.40842105263201</c:v>
                </c:pt>
                <c:pt idx="6">
                  <c:v>151.56047197640117</c:v>
                </c:pt>
                <c:pt idx="7">
                  <c:v>135.49115646258505</c:v>
                </c:pt>
                <c:pt idx="8">
                  <c:v>115.7657142857143</c:v>
                </c:pt>
                <c:pt idx="9">
                  <c:v>102.03880597014927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6B-46C4-8567-AE34336AB5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395903"/>
        <c:axId val="1"/>
      </c:lineChart>
      <c:catAx>
        <c:axId val="1162395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39590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Demak Kota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'RCV Gardu'!$B$23:$M$23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'RCV Gardu'!$B$24:$M$24</c:f>
              <c:numCache>
                <c:formatCode>_(* #,##0.00_);_(* \(#,##0.00\);_(* "-"??_);_(@_)</c:formatCode>
                <c:ptCount val="12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120</c:v>
                </c:pt>
                <c:pt idx="4">
                  <c:v>120</c:v>
                </c:pt>
                <c:pt idx="5">
                  <c:v>120</c:v>
                </c:pt>
                <c:pt idx="6">
                  <c:v>120</c:v>
                </c:pt>
                <c:pt idx="7">
                  <c:v>120</c:v>
                </c:pt>
                <c:pt idx="8">
                  <c:v>120</c:v>
                </c:pt>
                <c:pt idx="9">
                  <c:v>120</c:v>
                </c:pt>
                <c:pt idx="10">
                  <c:v>120</c:v>
                </c:pt>
                <c:pt idx="11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F2-4AB8-93BA-99E0441EA6FB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'RCV Gardu'!$B$23:$M$23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'RCV Gardu'!$B$25:$M$25</c:f>
              <c:numCache>
                <c:formatCode>_(* #,##0.00_);_(* \(#,##0.00\);_(* "-"??_);_(@_)</c:formatCode>
                <c:ptCount val="12"/>
                <c:pt idx="0">
                  <c:v>159.66130496010001</c:v>
                </c:pt>
                <c:pt idx="1">
                  <c:v>161.38499999999999</c:v>
                </c:pt>
                <c:pt idx="2">
                  <c:v>161.089944134078</c:v>
                </c:pt>
                <c:pt idx="3">
                  <c:v>156.1318275154</c:v>
                </c:pt>
                <c:pt idx="4">
                  <c:v>156.1318275154</c:v>
                </c:pt>
                <c:pt idx="5">
                  <c:v>148.42996108949399</c:v>
                </c:pt>
                <c:pt idx="6">
                  <c:v>123.16237766263673</c:v>
                </c:pt>
                <c:pt idx="7">
                  <c:v>114.26501457725946</c:v>
                </c:pt>
                <c:pt idx="8">
                  <c:v>106.19999999999999</c:v>
                </c:pt>
                <c:pt idx="9">
                  <c:v>96.665972222222209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F2-4AB8-93BA-99E0441EA6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79583"/>
        <c:axId val="1"/>
      </c:lineChart>
      <c:catAx>
        <c:axId val="1162179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795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Purwodadi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'RCV Gardu'!$B$33:$M$33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'RCV Gardu'!$B$34:$M$34</c:f>
              <c:numCache>
                <c:formatCode>_(* #,##0.00_);_(* \(#,##0.00\);_(* "-"??_);_(@_)</c:formatCode>
                <c:ptCount val="12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120</c:v>
                </c:pt>
                <c:pt idx="4">
                  <c:v>120</c:v>
                </c:pt>
                <c:pt idx="5">
                  <c:v>120</c:v>
                </c:pt>
                <c:pt idx="6">
                  <c:v>120</c:v>
                </c:pt>
                <c:pt idx="7">
                  <c:v>120</c:v>
                </c:pt>
                <c:pt idx="8">
                  <c:v>120</c:v>
                </c:pt>
                <c:pt idx="9">
                  <c:v>120</c:v>
                </c:pt>
                <c:pt idx="10">
                  <c:v>120</c:v>
                </c:pt>
                <c:pt idx="11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27-4DDB-B653-F352C2D686C5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'RCV Gardu'!$B$33:$M$33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'RCV Gardu'!$B$35:$M$35</c:f>
              <c:numCache>
                <c:formatCode>_(* #,##0.00_);_(* \(#,##0.00\);_(* "-"??_);_(@_)</c:formatCode>
                <c:ptCount val="12"/>
                <c:pt idx="0">
                  <c:v>84.64</c:v>
                </c:pt>
                <c:pt idx="1">
                  <c:v>120.575342465753</c:v>
                </c:pt>
                <c:pt idx="2">
                  <c:v>145.852554744526</c:v>
                </c:pt>
                <c:pt idx="3">
                  <c:v>147.277832512315</c:v>
                </c:pt>
                <c:pt idx="4">
                  <c:v>147.277832512315</c:v>
                </c:pt>
                <c:pt idx="5">
                  <c:v>138.30414746543801</c:v>
                </c:pt>
                <c:pt idx="6">
                  <c:v>112.77818181818182</c:v>
                </c:pt>
                <c:pt idx="7">
                  <c:v>85.048021108179427</c:v>
                </c:pt>
                <c:pt idx="8">
                  <c:v>71.966306695464368</c:v>
                </c:pt>
                <c:pt idx="9">
                  <c:v>63.987570621468926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27-4DDB-B653-F352C2D686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78383"/>
        <c:axId val="1"/>
      </c:lineChart>
      <c:catAx>
        <c:axId val="1162178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783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Wirosari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'RCV Gardu'!$B$38:$M$38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'RCV Gardu'!$B$39:$M$39</c:f>
              <c:numCache>
                <c:formatCode>_(* #,##0.00_);_(* \(#,##0.00\);_(* "-"??_);_(@_)</c:formatCode>
                <c:ptCount val="12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120</c:v>
                </c:pt>
                <c:pt idx="4">
                  <c:v>120</c:v>
                </c:pt>
                <c:pt idx="5">
                  <c:v>120</c:v>
                </c:pt>
                <c:pt idx="6">
                  <c:v>120</c:v>
                </c:pt>
                <c:pt idx="7">
                  <c:v>120</c:v>
                </c:pt>
                <c:pt idx="8">
                  <c:v>120</c:v>
                </c:pt>
                <c:pt idx="9">
                  <c:v>120</c:v>
                </c:pt>
                <c:pt idx="10">
                  <c:v>120</c:v>
                </c:pt>
                <c:pt idx="11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D6-4577-BBE1-E51D2B301333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'RCV Gardu'!$B$38:$M$38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'RCV Gardu'!$B$40:$M$40</c:f>
              <c:numCache>
                <c:formatCode>_(* #,##0.00_);_(* \(#,##0.00\);_(* "-"??_);_(@_)</c:formatCode>
                <c:ptCount val="12"/>
                <c:pt idx="0">
                  <c:v>109.657894736842</c:v>
                </c:pt>
                <c:pt idx="1">
                  <c:v>209.54430379746799</c:v>
                </c:pt>
                <c:pt idx="2">
                  <c:v>205.721052631579</c:v>
                </c:pt>
                <c:pt idx="3">
                  <c:v>222.909278350515</c:v>
                </c:pt>
                <c:pt idx="4">
                  <c:v>222.909278350515</c:v>
                </c:pt>
                <c:pt idx="5">
                  <c:v>219.65482233502499</c:v>
                </c:pt>
                <c:pt idx="6">
                  <c:v>170.08230452674897</c:v>
                </c:pt>
                <c:pt idx="7">
                  <c:v>135.3218658892128</c:v>
                </c:pt>
                <c:pt idx="8">
                  <c:v>112.29833729216152</c:v>
                </c:pt>
                <c:pt idx="9">
                  <c:v>98.753814432989685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D6-4577-BBE1-E51D2B3013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79983"/>
        <c:axId val="1"/>
      </c:lineChart>
      <c:catAx>
        <c:axId val="1162179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799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UP3 Demak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'RCV Gardu'!$B$4:$M$4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'RCV Gardu'!$B$5:$M$5</c:f>
              <c:numCache>
                <c:formatCode>_(* #,##0.00_);_(* \(#,##0.00\);_(* "-"??_);_(@_)</c:formatCode>
                <c:ptCount val="12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120</c:v>
                </c:pt>
                <c:pt idx="4">
                  <c:v>120</c:v>
                </c:pt>
                <c:pt idx="5">
                  <c:v>120</c:v>
                </c:pt>
                <c:pt idx="6">
                  <c:v>120</c:v>
                </c:pt>
                <c:pt idx="7">
                  <c:v>120</c:v>
                </c:pt>
                <c:pt idx="8">
                  <c:v>120</c:v>
                </c:pt>
                <c:pt idx="9">
                  <c:v>120</c:v>
                </c:pt>
                <c:pt idx="10">
                  <c:v>120</c:v>
                </c:pt>
                <c:pt idx="11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16-4CBA-A03D-FF2B399926A5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'RCV Gardu'!$B$4:$M$4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'RCV Gardu'!$B$6:$M$6</c:f>
              <c:numCache>
                <c:formatCode>_(* #,##0.00_);_(* \(#,##0.00\);_(* "-"??_);_(@_)</c:formatCode>
                <c:ptCount val="12"/>
                <c:pt idx="0">
                  <c:v>104.2375</c:v>
                </c:pt>
                <c:pt idx="1">
                  <c:v>177.27339901477799</c:v>
                </c:pt>
                <c:pt idx="2">
                  <c:v>181.720235294118</c:v>
                </c:pt>
                <c:pt idx="3">
                  <c:v>179.52875760208499</c:v>
                </c:pt>
                <c:pt idx="4">
                  <c:v>179.52875760208499</c:v>
                </c:pt>
                <c:pt idx="5">
                  <c:v>170.86842539159099</c:v>
                </c:pt>
                <c:pt idx="6">
                  <c:v>135.817560352832</c:v>
                </c:pt>
                <c:pt idx="7">
                  <c:v>117.2449972958356</c:v>
                </c:pt>
                <c:pt idx="8">
                  <c:v>102.42104300091492</c:v>
                </c:pt>
                <c:pt idx="9">
                  <c:v>91.390173177607736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16-4CBA-A03D-FF2B399926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81583"/>
        <c:axId val="1"/>
      </c:lineChart>
      <c:catAx>
        <c:axId val="1162181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9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815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D676-4B2B-9AEF-363A9092EB2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l">
                  <a:defRPr sz="1000" b="1" i="0" u="none" strike="noStrike" baseline="0">
                    <a:solidFill>
                      <a:srgbClr val="666699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Penjualan!$P$17</c:f>
              <c:numCache>
                <c:formatCode>0.00</c:formatCode>
                <c:ptCount val="1"/>
                <c:pt idx="0">
                  <c:v>1617.422323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76-4B2B-9AEF-363A9092EB29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A7179BB0-75A4-4528-AA08-CE2B69ABAEBE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; </a:t>
                    </a:r>
                    <a:fld id="{760121F6-F0C7-4450-9332-1F1677FDEE63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9AA4-49C2-9186-00B1880CCDD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l">
                  <a:defRPr sz="1000" b="1" i="0" u="none" strike="noStrike" baseline="0">
                    <a:solidFill>
                      <a:srgbClr val="666699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val>
            <c:numRef>
              <c:f>Penjualan!$P$18</c:f>
              <c:numCache>
                <c:formatCode>0.00</c:formatCode>
                <c:ptCount val="1"/>
                <c:pt idx="0">
                  <c:v>1710.3049919850002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Penjualan!$Q$18</c15:f>
                <c15:dlblRangeCache>
                  <c:ptCount val="1"/>
                  <c:pt idx="0">
                    <c:v>105,74%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2-D676-4B2B-9AEF-363A9092EB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65013583"/>
        <c:axId val="1"/>
      </c:barChart>
      <c:catAx>
        <c:axId val="965013583"/>
        <c:scaling>
          <c:orientation val="minMax"/>
        </c:scaling>
        <c:delete val="1"/>
        <c:axPos val="b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666699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65013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UP3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SAIDI!$B$4:$M$4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SAIDI!$B$5:$M$5</c:f>
              <c:numCache>
                <c:formatCode>_(* #,##0.00_);_(* \(#,##0.00\);_(* "-"??_);_(@_)</c:formatCode>
                <c:ptCount val="12"/>
                <c:pt idx="0">
                  <c:v>29.5</c:v>
                </c:pt>
                <c:pt idx="1">
                  <c:v>57.11</c:v>
                </c:pt>
                <c:pt idx="2">
                  <c:v>86.63</c:v>
                </c:pt>
                <c:pt idx="3">
                  <c:v>115.19</c:v>
                </c:pt>
                <c:pt idx="4">
                  <c:v>144.69999999999999</c:v>
                </c:pt>
                <c:pt idx="5">
                  <c:v>173.26</c:v>
                </c:pt>
                <c:pt idx="6">
                  <c:v>202.03</c:v>
                </c:pt>
                <c:pt idx="7">
                  <c:v>231.42</c:v>
                </c:pt>
                <c:pt idx="8">
                  <c:v>259.89</c:v>
                </c:pt>
                <c:pt idx="9">
                  <c:v>288.76</c:v>
                </c:pt>
                <c:pt idx="10">
                  <c:v>317.16000000000003</c:v>
                </c:pt>
                <c:pt idx="11">
                  <c:v>346.51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99-4BB7-BD2B-3AC88BB64D2A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SAIDI!$B$4:$M$4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SAIDI!$B$6:$M$6</c:f>
              <c:numCache>
                <c:formatCode>0.00</c:formatCode>
                <c:ptCount val="12"/>
                <c:pt idx="0">
                  <c:v>26.7413142636732</c:v>
                </c:pt>
                <c:pt idx="1">
                  <c:v>67.737019633243904</c:v>
                </c:pt>
                <c:pt idx="2">
                  <c:v>88.253163537892902</c:v>
                </c:pt>
                <c:pt idx="3">
                  <c:v>88.564809901664901</c:v>
                </c:pt>
                <c:pt idx="4">
                  <c:v>81.178089204326895</c:v>
                </c:pt>
                <c:pt idx="5" formatCode="_(* #,##0.00_);_(* \(#,##0.00\);_(* &quot;-&quot;??_);_(@_)">
                  <c:v>82.563771925359106</c:v>
                </c:pt>
                <c:pt idx="6" formatCode="_(* #,##0.00_);_(* \(#,##0.00\);_(* &quot;-&quot;??_);_(@_)">
                  <c:v>92.443230470868798</c:v>
                </c:pt>
                <c:pt idx="7" formatCode="_(* #,##0.00_);_(* \(#,##0.00\);_(* &quot;-&quot;??_);_(@_)">
                  <c:v>102.79277614416603</c:v>
                </c:pt>
                <c:pt idx="8" formatCode="_(* #,##0.00_);_(* \(#,##0.00\);_(* &quot;-&quot;??_);_(@_)">
                  <c:v>115.74584397788315</c:v>
                </c:pt>
                <c:pt idx="9" formatCode="_(* #,##0.00_);_(* \(#,##0.00\);_(* &quot;-&quot;??_);_(@_)">
                  <c:v>120.62950020556309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99-4BB7-BD2B-3AC88BB64D2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1399-4BB7-BD2B-3AC88BB64D2A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399-4BB7-BD2B-3AC88BB64D2A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'[9]2'!$A$91:$A$104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cat>
          <c:val>
            <c:numRef>
              <c:f>SAIDI!$B$8:$M$8</c:f>
              <c:numCache>
                <c:formatCode>0.00%</c:formatCode>
                <c:ptCount val="12"/>
                <c:pt idx="0">
                  <c:v>1.0935147707229422</c:v>
                </c:pt>
                <c:pt idx="1">
                  <c:v>0.81392016051052529</c:v>
                </c:pt>
                <c:pt idx="2">
                  <c:v>0.98126326286629451</c:v>
                </c:pt>
                <c:pt idx="3">
                  <c:v>1.2311415061926825</c:v>
                </c:pt>
                <c:pt idx="4">
                  <c:v>1.4389903994172295</c:v>
                </c:pt>
                <c:pt idx="5">
                  <c:v>1.5234689372887043</c:v>
                </c:pt>
                <c:pt idx="6">
                  <c:v>1.5424282014014314</c:v>
                </c:pt>
                <c:pt idx="7">
                  <c:v>1.5558172321140522</c:v>
                </c:pt>
                <c:pt idx="8">
                  <c:v>1.5546352534615293</c:v>
                </c:pt>
                <c:pt idx="9">
                  <c:v>1.5822499646572825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399-4BB7-BD2B-3AC88BB64D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1.5"/>
          <c:min val="0.8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UP3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'RCV Gardu'!$B$5:$M$5</c:f>
              <c:numCache>
                <c:formatCode>_(* #,##0.00_);_(* \(#,##0.00\);_(* "-"??_);_(@_)</c:formatCode>
                <c:ptCount val="12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120</c:v>
                </c:pt>
                <c:pt idx="4">
                  <c:v>120</c:v>
                </c:pt>
                <c:pt idx="5">
                  <c:v>120</c:v>
                </c:pt>
                <c:pt idx="6">
                  <c:v>120</c:v>
                </c:pt>
                <c:pt idx="7">
                  <c:v>120</c:v>
                </c:pt>
                <c:pt idx="8">
                  <c:v>120</c:v>
                </c:pt>
                <c:pt idx="9">
                  <c:v>120</c:v>
                </c:pt>
                <c:pt idx="10">
                  <c:v>120</c:v>
                </c:pt>
                <c:pt idx="11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11-4DD5-A964-00DF711826A6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'RCV Gardu'!$B$6:$M$6</c:f>
              <c:numCache>
                <c:formatCode>_(* #,##0.00_);_(* \(#,##0.00\);_(* "-"??_);_(@_)</c:formatCode>
                <c:ptCount val="12"/>
                <c:pt idx="0">
                  <c:v>104.2375</c:v>
                </c:pt>
                <c:pt idx="1">
                  <c:v>177.27339901477799</c:v>
                </c:pt>
                <c:pt idx="2">
                  <c:v>181.720235294118</c:v>
                </c:pt>
                <c:pt idx="3">
                  <c:v>179.52875760208499</c:v>
                </c:pt>
                <c:pt idx="4">
                  <c:v>179.52875760208499</c:v>
                </c:pt>
                <c:pt idx="5">
                  <c:v>170.86842539159099</c:v>
                </c:pt>
                <c:pt idx="6">
                  <c:v>135.817560352832</c:v>
                </c:pt>
                <c:pt idx="7">
                  <c:v>117.2449972958356</c:v>
                </c:pt>
                <c:pt idx="8">
                  <c:v>102.42104300091492</c:v>
                </c:pt>
                <c:pt idx="9">
                  <c:v>91.390173177607736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11-4DD5-A964-00DF711826A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5311-4DD5-A964-00DF711826A6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311-4DD5-A964-00DF711826A6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'RCV Gardu'!$B$4:$M$4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'RCV Gardu'!$B$8:$M$8</c:f>
              <c:numCache>
                <c:formatCode>0.00%</c:formatCode>
                <c:ptCount val="12"/>
                <c:pt idx="0">
                  <c:v>1.1313541666666667</c:v>
                </c:pt>
                <c:pt idx="1">
                  <c:v>0.52272167487684995</c:v>
                </c:pt>
                <c:pt idx="2">
                  <c:v>0.48566470588235</c:v>
                </c:pt>
                <c:pt idx="3">
                  <c:v>0.50392701998262512</c:v>
                </c:pt>
                <c:pt idx="4">
                  <c:v>0.50392701998262512</c:v>
                </c:pt>
                <c:pt idx="5">
                  <c:v>0.57609645507007512</c:v>
                </c:pt>
                <c:pt idx="6">
                  <c:v>0.86818699705973335</c:v>
                </c:pt>
                <c:pt idx="7">
                  <c:v>1.0229583558680366</c:v>
                </c:pt>
                <c:pt idx="8">
                  <c:v>1.1464913083257091</c:v>
                </c:pt>
                <c:pt idx="9">
                  <c:v>1.2384152235199355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311-4DD5-A964-00DF711826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ax val="26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3"/>
          <c:min val="1.4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DEMAK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'RCV Gardu'!$B$24:$M$24</c:f>
              <c:numCache>
                <c:formatCode>_(* #,##0.00_);_(* \(#,##0.00\);_(* "-"??_);_(@_)</c:formatCode>
                <c:ptCount val="12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120</c:v>
                </c:pt>
                <c:pt idx="4">
                  <c:v>120</c:v>
                </c:pt>
                <c:pt idx="5">
                  <c:v>120</c:v>
                </c:pt>
                <c:pt idx="6">
                  <c:v>120</c:v>
                </c:pt>
                <c:pt idx="7">
                  <c:v>120</c:v>
                </c:pt>
                <c:pt idx="8">
                  <c:v>120</c:v>
                </c:pt>
                <c:pt idx="9">
                  <c:v>120</c:v>
                </c:pt>
                <c:pt idx="10">
                  <c:v>120</c:v>
                </c:pt>
                <c:pt idx="11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1A-49DB-A223-03EADE3D773E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'RCV Gardu'!$B$25:$M$25</c:f>
              <c:numCache>
                <c:formatCode>_(* #,##0.00_);_(* \(#,##0.00\);_(* "-"??_);_(@_)</c:formatCode>
                <c:ptCount val="12"/>
                <c:pt idx="0">
                  <c:v>159.66130496010001</c:v>
                </c:pt>
                <c:pt idx="1">
                  <c:v>161.38499999999999</c:v>
                </c:pt>
                <c:pt idx="2">
                  <c:v>161.089944134078</c:v>
                </c:pt>
                <c:pt idx="3">
                  <c:v>156.1318275154</c:v>
                </c:pt>
                <c:pt idx="4">
                  <c:v>156.1318275154</c:v>
                </c:pt>
                <c:pt idx="5">
                  <c:v>148.42996108949399</c:v>
                </c:pt>
                <c:pt idx="6">
                  <c:v>123.16237766263673</c:v>
                </c:pt>
                <c:pt idx="7">
                  <c:v>114.26501457725946</c:v>
                </c:pt>
                <c:pt idx="8">
                  <c:v>106.19999999999999</c:v>
                </c:pt>
                <c:pt idx="9">
                  <c:v>96.665972222222209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1A-49DB-A223-03EADE3D773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381A-49DB-A223-03EADE3D773E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81A-49DB-A223-03EADE3D773E}"/>
                </c:ext>
              </c:extLst>
            </c:dLbl>
            <c:dLbl>
              <c:idx val="2"/>
              <c:layout>
                <c:manualLayout>
                  <c:x val="-2.5519975723687836E-2"/>
                  <c:y val="-6.53689538807648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81A-49DB-A223-03EADE3D773E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'RCV Gardu'!$B$4:$M$4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'RCV Gardu'!$B$26:$M$26</c:f>
              <c:numCache>
                <c:formatCode>0.00%</c:formatCode>
                <c:ptCount val="12"/>
                <c:pt idx="0">
                  <c:v>0.66948912533249993</c:v>
                </c:pt>
                <c:pt idx="1">
                  <c:v>0.65512500000000018</c:v>
                </c:pt>
                <c:pt idx="2">
                  <c:v>0.65758379888268337</c:v>
                </c:pt>
                <c:pt idx="3">
                  <c:v>0.69890143737166666</c:v>
                </c:pt>
                <c:pt idx="4">
                  <c:v>0.69890143737166666</c:v>
                </c:pt>
                <c:pt idx="5">
                  <c:v>0.76308365758755015</c:v>
                </c:pt>
                <c:pt idx="6">
                  <c:v>0.97364685281136065</c:v>
                </c:pt>
                <c:pt idx="7">
                  <c:v>1.0477915451895043</c:v>
                </c:pt>
                <c:pt idx="8">
                  <c:v>1.1150000000000002</c:v>
                </c:pt>
                <c:pt idx="9">
                  <c:v>1.1944502314814816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81A-49DB-A223-03EADE3D77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2.8"/>
          <c:min val="0.8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TEGOWANU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'RCV Gardu'!$B$29:$M$29</c:f>
              <c:numCache>
                <c:formatCode>_(* #,##0.00_);_(* \(#,##0.00\);_(* "-"??_);_(@_)</c:formatCode>
                <c:ptCount val="12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120</c:v>
                </c:pt>
                <c:pt idx="4">
                  <c:v>120</c:v>
                </c:pt>
                <c:pt idx="5">
                  <c:v>120</c:v>
                </c:pt>
                <c:pt idx="6">
                  <c:v>120</c:v>
                </c:pt>
                <c:pt idx="7">
                  <c:v>120</c:v>
                </c:pt>
                <c:pt idx="8">
                  <c:v>120</c:v>
                </c:pt>
                <c:pt idx="9">
                  <c:v>120</c:v>
                </c:pt>
                <c:pt idx="10">
                  <c:v>120</c:v>
                </c:pt>
                <c:pt idx="11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67-4FAC-9685-1FCE76BA8AB0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'RCV Gardu'!$B$30:$M$30</c:f>
              <c:numCache>
                <c:formatCode>_(* #,##0.00_);_(* \(#,##0.00\);_(* "-"??_);_(@_)</c:formatCode>
                <c:ptCount val="12"/>
                <c:pt idx="0">
                  <c:v>96.868085106383006</c:v>
                </c:pt>
                <c:pt idx="1">
                  <c:v>221.22765957446799</c:v>
                </c:pt>
                <c:pt idx="2">
                  <c:v>224.33793103448301</c:v>
                </c:pt>
                <c:pt idx="3">
                  <c:v>215.20449438202201</c:v>
                </c:pt>
                <c:pt idx="4">
                  <c:v>215.20449438202201</c:v>
                </c:pt>
                <c:pt idx="5">
                  <c:v>202.40842105263201</c:v>
                </c:pt>
                <c:pt idx="6">
                  <c:v>151.56047197640117</c:v>
                </c:pt>
                <c:pt idx="7">
                  <c:v>135.49115646258505</c:v>
                </c:pt>
                <c:pt idx="8">
                  <c:v>115.7657142857143</c:v>
                </c:pt>
                <c:pt idx="9">
                  <c:v>102.03880597014927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67-4FAC-9685-1FCE76BA8AB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4E67-4FAC-9685-1FCE76BA8AB0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E67-4FAC-9685-1FCE76BA8AB0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'RCV Gardu'!$B$4:$M$4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'RCV Gardu'!$B$31:$M$31</c:f>
              <c:numCache>
                <c:formatCode>0.00%</c:formatCode>
                <c:ptCount val="12"/>
                <c:pt idx="0">
                  <c:v>1.1927659574468081</c:v>
                </c:pt>
                <c:pt idx="1">
                  <c:v>0.15643617021276679</c:v>
                </c:pt>
                <c:pt idx="2">
                  <c:v>0.13051724137930831</c:v>
                </c:pt>
                <c:pt idx="3">
                  <c:v>0.20662921348315</c:v>
                </c:pt>
                <c:pt idx="4">
                  <c:v>0.20662921348315</c:v>
                </c:pt>
                <c:pt idx="5">
                  <c:v>0.31326315789473336</c:v>
                </c:pt>
                <c:pt idx="6">
                  <c:v>0.73699606686332353</c:v>
                </c:pt>
                <c:pt idx="7">
                  <c:v>0.87090702947845799</c:v>
                </c:pt>
                <c:pt idx="8">
                  <c:v>1.0352857142857141</c:v>
                </c:pt>
                <c:pt idx="9">
                  <c:v>1.1496766169154227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E67-4FAC-9685-1FCE76BA8A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2.8"/>
          <c:min val="0.9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PURWODADI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'RCV Gardu'!$B$34:$M$34</c:f>
              <c:numCache>
                <c:formatCode>_(* #,##0.00_);_(* \(#,##0.00\);_(* "-"??_);_(@_)</c:formatCode>
                <c:ptCount val="12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120</c:v>
                </c:pt>
                <c:pt idx="4">
                  <c:v>120</c:v>
                </c:pt>
                <c:pt idx="5">
                  <c:v>120</c:v>
                </c:pt>
                <c:pt idx="6">
                  <c:v>120</c:v>
                </c:pt>
                <c:pt idx="7">
                  <c:v>120</c:v>
                </c:pt>
                <c:pt idx="8">
                  <c:v>120</c:v>
                </c:pt>
                <c:pt idx="9">
                  <c:v>120</c:v>
                </c:pt>
                <c:pt idx="10">
                  <c:v>120</c:v>
                </c:pt>
                <c:pt idx="11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2E-401C-A81D-0DCF5C50A13D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'RCV Gardu'!$B$35:$M$35</c:f>
              <c:numCache>
                <c:formatCode>_(* #,##0.00_);_(* \(#,##0.00\);_(* "-"??_);_(@_)</c:formatCode>
                <c:ptCount val="12"/>
                <c:pt idx="0">
                  <c:v>84.64</c:v>
                </c:pt>
                <c:pt idx="1">
                  <c:v>120.575342465753</c:v>
                </c:pt>
                <c:pt idx="2">
                  <c:v>145.852554744526</c:v>
                </c:pt>
                <c:pt idx="3">
                  <c:v>147.277832512315</c:v>
                </c:pt>
                <c:pt idx="4">
                  <c:v>147.277832512315</c:v>
                </c:pt>
                <c:pt idx="5">
                  <c:v>138.30414746543801</c:v>
                </c:pt>
                <c:pt idx="6">
                  <c:v>112.77818181818182</c:v>
                </c:pt>
                <c:pt idx="7">
                  <c:v>85.048021108179427</c:v>
                </c:pt>
                <c:pt idx="8">
                  <c:v>71.966306695464368</c:v>
                </c:pt>
                <c:pt idx="9">
                  <c:v>63.987570621468926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2E-401C-A81D-0DCF5C50A13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B02E-401C-A81D-0DCF5C50A13D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02E-401C-A81D-0DCF5C50A13D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'RCV Gardu'!$B$4:$M$4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'RCV Gardu'!$B$36:$M$36</c:f>
              <c:numCache>
                <c:formatCode>0.00%</c:formatCode>
                <c:ptCount val="12"/>
                <c:pt idx="0">
                  <c:v>1.2946666666666666</c:v>
                </c:pt>
                <c:pt idx="1">
                  <c:v>0.99520547945205839</c:v>
                </c:pt>
                <c:pt idx="2">
                  <c:v>0.78456204379561667</c:v>
                </c:pt>
                <c:pt idx="3">
                  <c:v>0.77268472906404173</c:v>
                </c:pt>
                <c:pt idx="4">
                  <c:v>0.77268472906404173</c:v>
                </c:pt>
                <c:pt idx="5">
                  <c:v>0.84746543778801664</c:v>
                </c:pt>
                <c:pt idx="6">
                  <c:v>1.0601818181818181</c:v>
                </c:pt>
                <c:pt idx="7">
                  <c:v>1.2912664907651714</c:v>
                </c:pt>
                <c:pt idx="8">
                  <c:v>1.4002807775377968</c:v>
                </c:pt>
                <c:pt idx="9">
                  <c:v>1.4667702448210922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02E-401C-A81D-0DCF5C50A1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3"/>
          <c:min val="0.9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WIROSARI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'RCV Gardu'!$B$39:$M$39</c:f>
              <c:numCache>
                <c:formatCode>_(* #,##0.00_);_(* \(#,##0.00\);_(* "-"??_);_(@_)</c:formatCode>
                <c:ptCount val="12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120</c:v>
                </c:pt>
                <c:pt idx="4">
                  <c:v>120</c:v>
                </c:pt>
                <c:pt idx="5">
                  <c:v>120</c:v>
                </c:pt>
                <c:pt idx="6">
                  <c:v>120</c:v>
                </c:pt>
                <c:pt idx="7">
                  <c:v>120</c:v>
                </c:pt>
                <c:pt idx="8">
                  <c:v>120</c:v>
                </c:pt>
                <c:pt idx="9">
                  <c:v>120</c:v>
                </c:pt>
                <c:pt idx="10">
                  <c:v>120</c:v>
                </c:pt>
                <c:pt idx="11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F5-4C3B-B016-7CEB4DEAA7BC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'RCV Gardu'!$B$40:$M$40</c:f>
              <c:numCache>
                <c:formatCode>_(* #,##0.00_);_(* \(#,##0.00\);_(* "-"??_);_(@_)</c:formatCode>
                <c:ptCount val="12"/>
                <c:pt idx="0">
                  <c:v>109.657894736842</c:v>
                </c:pt>
                <c:pt idx="1">
                  <c:v>209.54430379746799</c:v>
                </c:pt>
                <c:pt idx="2">
                  <c:v>205.721052631579</c:v>
                </c:pt>
                <c:pt idx="3">
                  <c:v>222.909278350515</c:v>
                </c:pt>
                <c:pt idx="4">
                  <c:v>222.909278350515</c:v>
                </c:pt>
                <c:pt idx="5">
                  <c:v>219.65482233502499</c:v>
                </c:pt>
                <c:pt idx="6">
                  <c:v>170.08230452674897</c:v>
                </c:pt>
                <c:pt idx="7">
                  <c:v>135.3218658892128</c:v>
                </c:pt>
                <c:pt idx="8">
                  <c:v>112.29833729216152</c:v>
                </c:pt>
                <c:pt idx="9">
                  <c:v>98.753814432989685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F5-4C3B-B016-7CEB4DEAA7B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D4F5-4C3B-B016-7CEB4DEAA7BC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4F5-4C3B-B016-7CEB4DEAA7BC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'RCV Gardu'!$B$4:$M$4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'RCV Gardu'!$B$41:$M$41</c:f>
              <c:numCache>
                <c:formatCode>0.00%</c:formatCode>
                <c:ptCount val="12"/>
                <c:pt idx="0">
                  <c:v>1.0861842105263166</c:v>
                </c:pt>
                <c:pt idx="1">
                  <c:v>0.25379746835443351</c:v>
                </c:pt>
                <c:pt idx="2">
                  <c:v>0.28565789473684178</c:v>
                </c:pt>
                <c:pt idx="3">
                  <c:v>0.14242268041237494</c:v>
                </c:pt>
                <c:pt idx="4">
                  <c:v>0.14242268041237494</c:v>
                </c:pt>
                <c:pt idx="5">
                  <c:v>0.16954314720812502</c:v>
                </c:pt>
                <c:pt idx="6">
                  <c:v>0.58264746227709185</c:v>
                </c:pt>
                <c:pt idx="7">
                  <c:v>0.87231778425655992</c:v>
                </c:pt>
                <c:pt idx="8">
                  <c:v>1.0641805225653207</c:v>
                </c:pt>
                <c:pt idx="9">
                  <c:v>1.1770515463917526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4F5-4C3B-B016-7CEB4DEAA7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3"/>
          <c:min val="0.9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0" i="0" u="none" strike="noStrike" baseline="0">
                <a:solidFill>
                  <a:srgbClr val="333333"/>
                </a:solidFill>
                <a:latin typeface="Calibri Light"/>
                <a:ea typeface="Calibri Light"/>
                <a:cs typeface="Calibri Light"/>
              </a:defRPr>
            </a:pPr>
            <a:r>
              <a:rPr lang="en-ID"/>
              <a:t>ENS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ln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090-424D-BF4F-D09CEA10F7D4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090-424D-BF4F-D09CEA10F7D4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0090-424D-BF4F-D09CEA10F7D4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0090-424D-BF4F-D09CEA10F7D4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0090-424D-BF4F-D09CEA10F7D4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0090-424D-BF4F-D09CEA10F7D4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0090-424D-BF4F-D09CEA10F7D4}"/>
              </c:ext>
            </c:extLst>
          </c:dPt>
          <c:dPt>
            <c:idx val="10"/>
            <c:invertIfNegative val="0"/>
            <c:bubble3D val="0"/>
            <c:spPr>
              <a:solidFill>
                <a:srgbClr val="92D050"/>
              </a:solidFill>
              <a:ln w="28575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0090-424D-BF4F-D09CEA10F7D4}"/>
              </c:ext>
            </c:extLst>
          </c:dPt>
          <c:cat>
            <c:multiLvlStrRef>
              <c:f>'Gangguan Trafo'!$Q$23:$AA$24</c:f>
              <c:multiLvlStrCache>
                <c:ptCount val="11"/>
                <c:lvl>
                  <c:pt idx="0">
                    <c:v>Target</c:v>
                  </c:pt>
                  <c:pt idx="1">
                    <c:v>Real</c:v>
                  </c:pt>
                  <c:pt idx="3">
                    <c:v>Target</c:v>
                  </c:pt>
                  <c:pt idx="4">
                    <c:v>Real</c:v>
                  </c:pt>
                  <c:pt idx="6">
                    <c:v>Target</c:v>
                  </c:pt>
                  <c:pt idx="7">
                    <c:v>Real</c:v>
                  </c:pt>
                  <c:pt idx="9">
                    <c:v>Target</c:v>
                  </c:pt>
                  <c:pt idx="10">
                    <c:v>Real</c:v>
                  </c:pt>
                </c:lvl>
                <c:lvl>
                  <c:pt idx="0">
                    <c:v> DEMAK </c:v>
                  </c:pt>
                  <c:pt idx="3">
                    <c:v>TEGOWANU</c:v>
                  </c:pt>
                  <c:pt idx="6">
                    <c:v>PURWODADI</c:v>
                  </c:pt>
                  <c:pt idx="9">
                    <c:v>WIROSARI</c:v>
                  </c:pt>
                </c:lvl>
              </c:multiLvlStrCache>
            </c:multiLvlStrRef>
          </c:cat>
          <c:val>
            <c:numRef>
              <c:f>'Gangguan Trafo'!$Q$25:$AA$25</c:f>
              <c:numCache>
                <c:formatCode>_(* #,##0.00_);_(* \(#,##0.00\);_(* "-"??_);_(@_)</c:formatCode>
                <c:ptCount val="11"/>
                <c:pt idx="0">
                  <c:v>17</c:v>
                </c:pt>
                <c:pt idx="1">
                  <c:v>13</c:v>
                </c:pt>
                <c:pt idx="3">
                  <c:v>14</c:v>
                </c:pt>
                <c:pt idx="4">
                  <c:v>12</c:v>
                </c:pt>
                <c:pt idx="6">
                  <c:v>17</c:v>
                </c:pt>
                <c:pt idx="7">
                  <c:v>16</c:v>
                </c:pt>
                <c:pt idx="9">
                  <c:v>8</c:v>
                </c:pt>
                <c:pt idx="1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090-424D-BF4F-D09CEA10F7D4}"/>
            </c:ext>
          </c:extLst>
        </c:ser>
        <c:ser>
          <c:idx val="0"/>
          <c:order val="1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0090-424D-BF4F-D09CEA10F7D4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0090-424D-BF4F-D09CEA10F7D4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0090-424D-BF4F-D09CEA10F7D4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0090-424D-BF4F-D09CEA10F7D4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0090-424D-BF4F-D09CEA10F7D4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C-0090-424D-BF4F-D09CEA10F7D4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0090-424D-BF4F-D09CEA10F7D4}"/>
              </c:ext>
            </c:extLst>
          </c:dPt>
          <c:dPt>
            <c:idx val="10"/>
            <c:invertIfNegative val="0"/>
            <c:bubble3D val="0"/>
            <c:spPr>
              <a:solidFill>
                <a:srgbClr val="92D050"/>
              </a:solidFill>
              <a:ln w="28575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0-0090-424D-BF4F-D09CEA10F7D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'Gangguan Trafo'!$Q$23:$AA$24</c:f>
              <c:multiLvlStrCache>
                <c:ptCount val="11"/>
                <c:lvl>
                  <c:pt idx="0">
                    <c:v>Target</c:v>
                  </c:pt>
                  <c:pt idx="1">
                    <c:v>Real</c:v>
                  </c:pt>
                  <c:pt idx="3">
                    <c:v>Target</c:v>
                  </c:pt>
                  <c:pt idx="4">
                    <c:v>Real</c:v>
                  </c:pt>
                  <c:pt idx="6">
                    <c:v>Target</c:v>
                  </c:pt>
                  <c:pt idx="7">
                    <c:v>Real</c:v>
                  </c:pt>
                  <c:pt idx="9">
                    <c:v>Target</c:v>
                  </c:pt>
                  <c:pt idx="10">
                    <c:v>Real</c:v>
                  </c:pt>
                </c:lvl>
                <c:lvl>
                  <c:pt idx="0">
                    <c:v> DEMAK </c:v>
                  </c:pt>
                  <c:pt idx="3">
                    <c:v>TEGOWANU</c:v>
                  </c:pt>
                  <c:pt idx="6">
                    <c:v>PURWODADI</c:v>
                  </c:pt>
                  <c:pt idx="9">
                    <c:v>WIROSARI</c:v>
                  </c:pt>
                </c:lvl>
              </c:multiLvlStrCache>
            </c:multiLvlStrRef>
          </c:cat>
          <c:val>
            <c:numRef>
              <c:f>'Gangguan Trafo'!$Q$25:$AA$25</c:f>
              <c:numCache>
                <c:formatCode>_(* #,##0.00_);_(* \(#,##0.00\);_(* "-"??_);_(@_)</c:formatCode>
                <c:ptCount val="11"/>
                <c:pt idx="0">
                  <c:v>17</c:v>
                </c:pt>
                <c:pt idx="1">
                  <c:v>13</c:v>
                </c:pt>
                <c:pt idx="3">
                  <c:v>14</c:v>
                </c:pt>
                <c:pt idx="4">
                  <c:v>12</c:v>
                </c:pt>
                <c:pt idx="6">
                  <c:v>17</c:v>
                </c:pt>
                <c:pt idx="7">
                  <c:v>16</c:v>
                </c:pt>
                <c:pt idx="9">
                  <c:v>8</c:v>
                </c:pt>
                <c:pt idx="1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0090-424D-BF4F-D09CEA10F7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1281160799"/>
        <c:axId val="1"/>
      </c:barChart>
      <c:catAx>
        <c:axId val="1281160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81160799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666699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'Gangguan Trafo'!$R$9</c:f>
              <c:numCache>
                <c:formatCode>General</c:formatCode>
                <c:ptCount val="1"/>
                <c:pt idx="0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BD-40C8-BA64-15EF09919CF4}"/>
            </c:ext>
          </c:extLst>
        </c:ser>
        <c:ser>
          <c:idx val="1"/>
          <c:order val="1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l">
                  <a:defRPr sz="1000" b="1" i="0" u="none" strike="noStrike" baseline="0">
                    <a:solidFill>
                      <a:srgbClr val="666699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'Gangguan Trafo'!$R$10</c:f>
              <c:numCache>
                <c:formatCode>0.00</c:formatCode>
                <c:ptCount val="1"/>
                <c:pt idx="0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BD-40C8-BA64-15EF09919C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281161199"/>
        <c:axId val="1"/>
      </c:barChart>
      <c:catAx>
        <c:axId val="1281161199"/>
        <c:scaling>
          <c:orientation val="minMax"/>
        </c:scaling>
        <c:delete val="1"/>
        <c:axPos val="b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666699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81161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Tegowanu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'Gangguan Trafo'!$B$28:$M$28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'Gangguan Trafo'!$B$29:$M$29</c:f>
              <c:numCache>
                <c:formatCode>_-* #,##0_-;\-* #,##0_-;_-* "-"??_-;_-@_-</c:formatCode>
                <c:ptCount val="12"/>
                <c:pt idx="0">
                  <c:v>1</c:v>
                </c:pt>
                <c:pt idx="1">
                  <c:v>3</c:v>
                </c:pt>
                <c:pt idx="2">
                  <c:v>9</c:v>
                </c:pt>
                <c:pt idx="3">
                  <c:v>12</c:v>
                </c:pt>
                <c:pt idx="4">
                  <c:v>13</c:v>
                </c:pt>
                <c:pt idx="5">
                  <c:v>13</c:v>
                </c:pt>
                <c:pt idx="6">
                  <c:v>13</c:v>
                </c:pt>
                <c:pt idx="7">
                  <c:v>13</c:v>
                </c:pt>
                <c:pt idx="8">
                  <c:v>14</c:v>
                </c:pt>
                <c:pt idx="9">
                  <c:v>14</c:v>
                </c:pt>
                <c:pt idx="10">
                  <c:v>14</c:v>
                </c:pt>
                <c:pt idx="11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59-47D0-8D8B-5422B5FA3D26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'Gangguan Trafo'!$B$28:$M$28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'Gangguan Trafo'!$B$30:$M$30</c:f>
              <c:numCache>
                <c:formatCode>_-* #,##0_-;\-* #,##0_-;_-* "-"??_-;_-@_-</c:formatCode>
                <c:ptCount val="12"/>
                <c:pt idx="0">
                  <c:v>1</c:v>
                </c:pt>
                <c:pt idx="1">
                  <c:v>3</c:v>
                </c:pt>
                <c:pt idx="2">
                  <c:v>9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59-47D0-8D8B-5422B5FA3D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395903"/>
        <c:axId val="1"/>
      </c:lineChart>
      <c:catAx>
        <c:axId val="1162395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39590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Demak Kota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'Gangguan Trafo'!$B$23:$M$23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'Gangguan Trafo'!$B$24:$M$24</c:f>
              <c:numCache>
                <c:formatCode>_-* #,##0_-;\-* #,##0_-;_-* "-"??_-;_-@_-</c:formatCode>
                <c:ptCount val="12"/>
                <c:pt idx="0">
                  <c:v>7</c:v>
                </c:pt>
                <c:pt idx="1">
                  <c:v>8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16</c:v>
                </c:pt>
                <c:pt idx="8">
                  <c:v>17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D9-432D-964F-94BE8FB0F60B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'Gangguan Trafo'!$B$23:$M$23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'Gangguan Trafo'!$B$25:$M$25</c:f>
              <c:numCache>
                <c:formatCode>_-* #,##0_-;\-* #,##0_-;_-* "-"??_-;_-@_-</c:formatCode>
                <c:ptCount val="12"/>
                <c:pt idx="0">
                  <c:v>7</c:v>
                </c:pt>
                <c:pt idx="1">
                  <c:v>8</c:v>
                </c:pt>
                <c:pt idx="2">
                  <c:v>12</c:v>
                </c:pt>
                <c:pt idx="3">
                  <c:v>13</c:v>
                </c:pt>
                <c:pt idx="4">
                  <c:v>13</c:v>
                </c:pt>
                <c:pt idx="5">
                  <c:v>13</c:v>
                </c:pt>
                <c:pt idx="6">
                  <c:v>13</c:v>
                </c:pt>
                <c:pt idx="7">
                  <c:v>13</c:v>
                </c:pt>
                <c:pt idx="8">
                  <c:v>13</c:v>
                </c:pt>
                <c:pt idx="9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D9-432D-964F-94BE8FB0F6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79583"/>
        <c:axId val="1"/>
      </c:lineChart>
      <c:catAx>
        <c:axId val="1162179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795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Purwodadi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'Gangguan Trafo'!$B$33:$M$33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'Gangguan Trafo'!$B$34:$M$34</c:f>
              <c:numCache>
                <c:formatCode>_-* #,##0_-;\-* #,##0_-;_-* "-"??_-;_-@_-</c:formatCode>
                <c:ptCount val="12"/>
                <c:pt idx="0">
                  <c:v>4</c:v>
                </c:pt>
                <c:pt idx="1">
                  <c:v>6</c:v>
                </c:pt>
                <c:pt idx="2">
                  <c:v>10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17</c:v>
                </c:pt>
                <c:pt idx="10">
                  <c:v>17</c:v>
                </c:pt>
                <c:pt idx="11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2E-4169-944F-D48F545F1BC9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'Gangguan Trafo'!$B$33:$M$33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'Gangguan Trafo'!$B$35:$M$35</c:f>
              <c:numCache>
                <c:formatCode>_-* #,##0_-;\-* #,##0_-;_-* "-"??_-;_-@_-</c:formatCode>
                <c:ptCount val="12"/>
                <c:pt idx="0">
                  <c:v>4</c:v>
                </c:pt>
                <c:pt idx="1">
                  <c:v>6</c:v>
                </c:pt>
                <c:pt idx="2">
                  <c:v>10</c:v>
                </c:pt>
                <c:pt idx="3">
                  <c:v>14</c:v>
                </c:pt>
                <c:pt idx="4">
                  <c:v>14</c:v>
                </c:pt>
                <c:pt idx="5">
                  <c:v>15</c:v>
                </c:pt>
                <c:pt idx="6">
                  <c:v>15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2E-4169-944F-D48F545F1B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78383"/>
        <c:axId val="1"/>
      </c:lineChart>
      <c:catAx>
        <c:axId val="1162178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783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DEMAK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SAIDI!$B$4:$M$4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SAIDI!$B$24:$M$24</c:f>
              <c:numCache>
                <c:formatCode>0.00</c:formatCode>
                <c:ptCount val="12"/>
                <c:pt idx="0">
                  <c:v>31.09</c:v>
                </c:pt>
                <c:pt idx="1">
                  <c:v>60.18</c:v>
                </c:pt>
                <c:pt idx="2">
                  <c:v>91.29</c:v>
                </c:pt>
                <c:pt idx="3">
                  <c:v>121.38</c:v>
                </c:pt>
                <c:pt idx="4">
                  <c:v>152.47999999999999</c:v>
                </c:pt>
                <c:pt idx="5">
                  <c:v>182.58</c:v>
                </c:pt>
                <c:pt idx="6" formatCode="General">
                  <c:v>212.89</c:v>
                </c:pt>
                <c:pt idx="7" formatCode="General">
                  <c:v>243.86</c:v>
                </c:pt>
                <c:pt idx="8" formatCode="General">
                  <c:v>273.86</c:v>
                </c:pt>
                <c:pt idx="9" formatCode="General">
                  <c:v>304.29000000000002</c:v>
                </c:pt>
                <c:pt idx="10" formatCode="General">
                  <c:v>334.21</c:v>
                </c:pt>
                <c:pt idx="11" formatCode="General">
                  <c:v>365.14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BB-4729-8BD4-7EAEBEE35D37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SAIDI!$B$4:$M$4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SAIDI!$B$25:$M$25</c:f>
              <c:numCache>
                <c:formatCode>0.00</c:formatCode>
                <c:ptCount val="12"/>
                <c:pt idx="0">
                  <c:v>18.256496033149698</c:v>
                </c:pt>
                <c:pt idx="1">
                  <c:v>55.669828654481897</c:v>
                </c:pt>
                <c:pt idx="2">
                  <c:v>82.777531593838404</c:v>
                </c:pt>
                <c:pt idx="3">
                  <c:v>92.538314881091793</c:v>
                </c:pt>
                <c:pt idx="4">
                  <c:v>92.924929626216198</c:v>
                </c:pt>
                <c:pt idx="5">
                  <c:v>94.986430202428096</c:v>
                </c:pt>
                <c:pt idx="6">
                  <c:v>99.469133519370089</c:v>
                </c:pt>
                <c:pt idx="7">
                  <c:v>107.36500859333685</c:v>
                </c:pt>
                <c:pt idx="8">
                  <c:v>119.06065257693734</c:v>
                </c:pt>
                <c:pt idx="9">
                  <c:v>120.11806588386101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BB-4729-8BD4-7EAEBEE35D3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56BB-4729-8BD4-7EAEBEE35D37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6BB-4729-8BD4-7EAEBEE35D37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'[9]2'!$A$91:$A$104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cat>
          <c:val>
            <c:numRef>
              <c:f>SAIDI!$B$26:$M$26</c:f>
              <c:numCache>
                <c:formatCode>0.00%</c:formatCode>
                <c:ptCount val="12"/>
                <c:pt idx="0">
                  <c:v>1.4127855891556869</c:v>
                </c:pt>
                <c:pt idx="1">
                  <c:v>1.0749446883602212</c:v>
                </c:pt>
                <c:pt idx="2">
                  <c:v>1.0932464498429357</c:v>
                </c:pt>
                <c:pt idx="3">
                  <c:v>1.2376148057250633</c:v>
                </c:pt>
                <c:pt idx="4">
                  <c:v>1.3905762747493691</c:v>
                </c:pt>
                <c:pt idx="5">
                  <c:v>1.4797544626879828</c:v>
                </c:pt>
                <c:pt idx="6">
                  <c:v>1.5327674690245192</c:v>
                </c:pt>
                <c:pt idx="7">
                  <c:v>1.5597268572404788</c:v>
                </c:pt>
                <c:pt idx="8">
                  <c:v>1.5652499358177998</c:v>
                </c:pt>
                <c:pt idx="9">
                  <c:v>1.6052513527100429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6BB-4729-8BD4-7EAEBEE35D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1.5"/>
          <c:min val="0.8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Wirosari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'Gangguan Trafo'!$B$38:$M$38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'Gangguan Trafo'!$B$39:$M$39</c:f>
              <c:numCache>
                <c:formatCode>_-* #,##0_-;\-* #,##0_-;_-* "-"??_-;_-@_-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4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FD-40DD-BC0A-7C3C81CC1A76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'Gangguan Trafo'!$B$38:$M$38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'Gangguan Trafo'!$B$40:$M$40</c:f>
              <c:numCache>
                <c:formatCode>_-* #,##0_-;\-* #,##0_-;_-* "-"??_-;_-@_-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FD-40DD-BC0A-7C3C81CC1A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79983"/>
        <c:axId val="1"/>
      </c:lineChart>
      <c:catAx>
        <c:axId val="1162179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799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UP3 Demak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'Gangguan Trafo'!$B$4:$M$4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'Gangguan Trafo'!$B$5:$M$5</c:f>
              <c:numCache>
                <c:formatCode>_-* #,##0_-;\-* #,##0_-;_-* "-"??_-;_-@_-</c:formatCode>
                <c:ptCount val="12"/>
                <c:pt idx="0">
                  <c:v>12</c:v>
                </c:pt>
                <c:pt idx="1">
                  <c:v>17</c:v>
                </c:pt>
                <c:pt idx="2">
                  <c:v>32</c:v>
                </c:pt>
                <c:pt idx="3">
                  <c:v>41</c:v>
                </c:pt>
                <c:pt idx="4">
                  <c:v>44</c:v>
                </c:pt>
                <c:pt idx="5">
                  <c:v>46</c:v>
                </c:pt>
                <c:pt idx="6">
                  <c:v>49</c:v>
                </c:pt>
                <c:pt idx="7">
                  <c:v>51</c:v>
                </c:pt>
                <c:pt idx="8">
                  <c:v>54</c:v>
                </c:pt>
                <c:pt idx="9">
                  <c:v>56</c:v>
                </c:pt>
                <c:pt idx="10">
                  <c:v>58</c:v>
                </c:pt>
                <c:pt idx="11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23-4AB7-8CDC-4922C973F286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'Gangguan Trafo'!$B$4:$M$4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'Gangguan Trafo'!$B$6:$M$6</c:f>
              <c:numCache>
                <c:formatCode>_-* #,##0_-;\-* #,##0_-;_-* "-"??_-;_-@_-</c:formatCode>
                <c:ptCount val="12"/>
                <c:pt idx="0">
                  <c:v>17</c:v>
                </c:pt>
                <c:pt idx="1">
                  <c:v>32</c:v>
                </c:pt>
                <c:pt idx="2">
                  <c:v>41</c:v>
                </c:pt>
                <c:pt idx="3">
                  <c:v>41</c:v>
                </c:pt>
                <c:pt idx="4">
                  <c:v>41</c:v>
                </c:pt>
                <c:pt idx="5">
                  <c:v>42</c:v>
                </c:pt>
                <c:pt idx="6">
                  <c:v>42</c:v>
                </c:pt>
                <c:pt idx="7">
                  <c:v>43</c:v>
                </c:pt>
                <c:pt idx="8">
                  <c:v>44</c:v>
                </c:pt>
                <c:pt idx="9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23-4AB7-8CDC-4922C973F2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81583"/>
        <c:axId val="1"/>
      </c:lineChart>
      <c:catAx>
        <c:axId val="1162181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9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815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UP3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'Gangguan Trafo'!$B$5:$M$5</c:f>
              <c:numCache>
                <c:formatCode>_-* #,##0_-;\-* #,##0_-;_-* "-"??_-;_-@_-</c:formatCode>
                <c:ptCount val="12"/>
                <c:pt idx="0">
                  <c:v>12</c:v>
                </c:pt>
                <c:pt idx="1">
                  <c:v>17</c:v>
                </c:pt>
                <c:pt idx="2">
                  <c:v>32</c:v>
                </c:pt>
                <c:pt idx="3">
                  <c:v>41</c:v>
                </c:pt>
                <c:pt idx="4">
                  <c:v>44</c:v>
                </c:pt>
                <c:pt idx="5">
                  <c:v>46</c:v>
                </c:pt>
                <c:pt idx="6">
                  <c:v>49</c:v>
                </c:pt>
                <c:pt idx="7">
                  <c:v>51</c:v>
                </c:pt>
                <c:pt idx="8">
                  <c:v>54</c:v>
                </c:pt>
                <c:pt idx="9">
                  <c:v>56</c:v>
                </c:pt>
                <c:pt idx="10">
                  <c:v>58</c:v>
                </c:pt>
                <c:pt idx="11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B2-40BF-ABBF-E684180F9F4B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'Gangguan Trafo'!$B$6:$M$6</c:f>
              <c:numCache>
                <c:formatCode>_-* #,##0_-;\-* #,##0_-;_-* "-"??_-;_-@_-</c:formatCode>
                <c:ptCount val="12"/>
                <c:pt idx="0">
                  <c:v>17</c:v>
                </c:pt>
                <c:pt idx="1">
                  <c:v>32</c:v>
                </c:pt>
                <c:pt idx="2">
                  <c:v>41</c:v>
                </c:pt>
                <c:pt idx="3">
                  <c:v>41</c:v>
                </c:pt>
                <c:pt idx="4">
                  <c:v>41</c:v>
                </c:pt>
                <c:pt idx="5">
                  <c:v>42</c:v>
                </c:pt>
                <c:pt idx="6">
                  <c:v>42</c:v>
                </c:pt>
                <c:pt idx="7">
                  <c:v>43</c:v>
                </c:pt>
                <c:pt idx="8">
                  <c:v>44</c:v>
                </c:pt>
                <c:pt idx="9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B2-40BF-ABBF-E684180F9F4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8BB2-40BF-ABBF-E684180F9F4B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BB2-40BF-ABBF-E684180F9F4B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'Gangguan Trafo'!$B$4:$M$4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'Gangguan Trafo'!$B$8:$M$8</c:f>
              <c:numCache>
                <c:formatCode>0.00%</c:formatCode>
                <c:ptCount val="12"/>
                <c:pt idx="0">
                  <c:v>0.58333333333333326</c:v>
                </c:pt>
                <c:pt idx="1">
                  <c:v>0.11764705882352944</c:v>
                </c:pt>
                <c:pt idx="2">
                  <c:v>0.71875</c:v>
                </c:pt>
                <c:pt idx="3">
                  <c:v>1</c:v>
                </c:pt>
                <c:pt idx="4">
                  <c:v>1.0681818181818183</c:v>
                </c:pt>
                <c:pt idx="5">
                  <c:v>1.0869565217391304</c:v>
                </c:pt>
                <c:pt idx="6">
                  <c:v>1.1428571428571428</c:v>
                </c:pt>
                <c:pt idx="7">
                  <c:v>1.1568627450980391</c:v>
                </c:pt>
                <c:pt idx="8">
                  <c:v>1.1851851851851851</c:v>
                </c:pt>
                <c:pt idx="9">
                  <c:v>1.1785714285714286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BB2-40BF-ABBF-E684180F9F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ax val="26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3"/>
          <c:min val="1.4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DEMAK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'Gangguan Trafo'!$B$24:$M$24</c:f>
              <c:numCache>
                <c:formatCode>_-* #,##0_-;\-* #,##0_-;_-* "-"??_-;_-@_-</c:formatCode>
                <c:ptCount val="12"/>
                <c:pt idx="0">
                  <c:v>7</c:v>
                </c:pt>
                <c:pt idx="1">
                  <c:v>8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16</c:v>
                </c:pt>
                <c:pt idx="8">
                  <c:v>17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10-4126-9C2D-40BD6408C5A8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'Gangguan Trafo'!$B$25:$M$25</c:f>
              <c:numCache>
                <c:formatCode>_-* #,##0_-;\-* #,##0_-;_-* "-"??_-;_-@_-</c:formatCode>
                <c:ptCount val="12"/>
                <c:pt idx="0">
                  <c:v>7</c:v>
                </c:pt>
                <c:pt idx="1">
                  <c:v>8</c:v>
                </c:pt>
                <c:pt idx="2">
                  <c:v>12</c:v>
                </c:pt>
                <c:pt idx="3">
                  <c:v>13</c:v>
                </c:pt>
                <c:pt idx="4">
                  <c:v>13</c:v>
                </c:pt>
                <c:pt idx="5">
                  <c:v>13</c:v>
                </c:pt>
                <c:pt idx="6">
                  <c:v>13</c:v>
                </c:pt>
                <c:pt idx="7">
                  <c:v>13</c:v>
                </c:pt>
                <c:pt idx="8">
                  <c:v>13</c:v>
                </c:pt>
                <c:pt idx="9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10-4126-9C2D-40BD6408C5A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7B10-4126-9C2D-40BD6408C5A8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B10-4126-9C2D-40BD6408C5A8}"/>
                </c:ext>
              </c:extLst>
            </c:dLbl>
            <c:dLbl>
              <c:idx val="2"/>
              <c:layout>
                <c:manualLayout>
                  <c:x val="-2.5519975723687836E-2"/>
                  <c:y val="-6.53689538807648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B10-4126-9C2D-40BD6408C5A8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'Gangguan Trafo'!$B$4:$M$4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'Gangguan Trafo'!$B$26:$M$26</c:f>
              <c:numCache>
                <c:formatCode>0.00%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1.0714285714285714</c:v>
                </c:pt>
                <c:pt idx="5">
                  <c:v>1.1333333333333333</c:v>
                </c:pt>
                <c:pt idx="6">
                  <c:v>1.1875</c:v>
                </c:pt>
                <c:pt idx="7">
                  <c:v>1.1875</c:v>
                </c:pt>
                <c:pt idx="8">
                  <c:v>1.2352941176470589</c:v>
                </c:pt>
                <c:pt idx="9">
                  <c:v>1.2352941176470589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B10-4126-9C2D-40BD6408C5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2.8"/>
          <c:min val="0.8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TEGOWANU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'Gangguan Trafo'!$B$29:$M$29</c:f>
              <c:numCache>
                <c:formatCode>_-* #,##0_-;\-* #,##0_-;_-* "-"??_-;_-@_-</c:formatCode>
                <c:ptCount val="12"/>
                <c:pt idx="0">
                  <c:v>1</c:v>
                </c:pt>
                <c:pt idx="1">
                  <c:v>3</c:v>
                </c:pt>
                <c:pt idx="2">
                  <c:v>9</c:v>
                </c:pt>
                <c:pt idx="3">
                  <c:v>12</c:v>
                </c:pt>
                <c:pt idx="4">
                  <c:v>13</c:v>
                </c:pt>
                <c:pt idx="5">
                  <c:v>13</c:v>
                </c:pt>
                <c:pt idx="6">
                  <c:v>13</c:v>
                </c:pt>
                <c:pt idx="7">
                  <c:v>13</c:v>
                </c:pt>
                <c:pt idx="8">
                  <c:v>14</c:v>
                </c:pt>
                <c:pt idx="9">
                  <c:v>14</c:v>
                </c:pt>
                <c:pt idx="10">
                  <c:v>14</c:v>
                </c:pt>
                <c:pt idx="11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0-4182-8D17-91DAA63F5450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'Gangguan Trafo'!$B$30:$M$30</c:f>
              <c:numCache>
                <c:formatCode>_-* #,##0_-;\-* #,##0_-;_-* "-"??_-;_-@_-</c:formatCode>
                <c:ptCount val="12"/>
                <c:pt idx="0">
                  <c:v>1</c:v>
                </c:pt>
                <c:pt idx="1">
                  <c:v>3</c:v>
                </c:pt>
                <c:pt idx="2">
                  <c:v>9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0-4182-8D17-91DAA63F545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AFA0-4182-8D17-91DAA63F5450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FA0-4182-8D17-91DAA63F5450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'Gangguan Trafo'!$B$4:$M$4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'Gangguan Trafo'!$B$31:$M$31</c:f>
              <c:numCache>
                <c:formatCode>0.00%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1.0769230769230769</c:v>
                </c:pt>
                <c:pt idx="5">
                  <c:v>1.0769230769230769</c:v>
                </c:pt>
                <c:pt idx="6">
                  <c:v>1.0769230769230769</c:v>
                </c:pt>
                <c:pt idx="7">
                  <c:v>1.0769230769230769</c:v>
                </c:pt>
                <c:pt idx="8">
                  <c:v>1.1428571428571428</c:v>
                </c:pt>
                <c:pt idx="9">
                  <c:v>1.1428571428571428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FA0-4182-8D17-91DAA63F54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2.8"/>
          <c:min val="0.9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PURWODADI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'Gangguan Trafo'!$B$34:$M$34</c:f>
              <c:numCache>
                <c:formatCode>_-* #,##0_-;\-* #,##0_-;_-* "-"??_-;_-@_-</c:formatCode>
                <c:ptCount val="12"/>
                <c:pt idx="0">
                  <c:v>4</c:v>
                </c:pt>
                <c:pt idx="1">
                  <c:v>6</c:v>
                </c:pt>
                <c:pt idx="2">
                  <c:v>10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17</c:v>
                </c:pt>
                <c:pt idx="10">
                  <c:v>17</c:v>
                </c:pt>
                <c:pt idx="11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06-4939-9198-D5AA29A3A5DA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'Gangguan Trafo'!$B$35:$M$35</c:f>
              <c:numCache>
                <c:formatCode>_-* #,##0_-;\-* #,##0_-;_-* "-"??_-;_-@_-</c:formatCode>
                <c:ptCount val="12"/>
                <c:pt idx="0">
                  <c:v>4</c:v>
                </c:pt>
                <c:pt idx="1">
                  <c:v>6</c:v>
                </c:pt>
                <c:pt idx="2">
                  <c:v>10</c:v>
                </c:pt>
                <c:pt idx="3">
                  <c:v>14</c:v>
                </c:pt>
                <c:pt idx="4">
                  <c:v>14</c:v>
                </c:pt>
                <c:pt idx="5">
                  <c:v>15</c:v>
                </c:pt>
                <c:pt idx="6">
                  <c:v>15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06-4939-9198-D5AA29A3A5D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2F06-4939-9198-D5AA29A3A5DA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F06-4939-9198-D5AA29A3A5DA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'Gangguan Trafo'!$B$4:$M$4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'Gangguan Trafo'!$B$36:$M$36</c:f>
              <c:numCache>
                <c:formatCode>0.00%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1.0666666666666667</c:v>
                </c:pt>
                <c:pt idx="5">
                  <c:v>1.0625</c:v>
                </c:pt>
                <c:pt idx="6">
                  <c:v>1.0625</c:v>
                </c:pt>
                <c:pt idx="7">
                  <c:v>1</c:v>
                </c:pt>
                <c:pt idx="8">
                  <c:v>1</c:v>
                </c:pt>
                <c:pt idx="9">
                  <c:v>1.0588235294117647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F06-4939-9198-D5AA29A3A5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3"/>
          <c:min val="0.9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WIROSARI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'Gangguan Trafo'!$B$39:$M$39</c:f>
              <c:numCache>
                <c:formatCode>_-* #,##0_-;\-* #,##0_-;_-* "-"??_-;_-@_-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4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CA-44AE-9987-424F8BC1A339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'Gangguan Trafo'!$B$40:$M$40</c:f>
              <c:numCache>
                <c:formatCode>_-* #,##0_-;\-* #,##0_-;_-* "-"??_-;_-@_-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CA-44AE-9987-424F8BC1A33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D0CA-44AE-9987-424F8BC1A339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0CA-44AE-9987-424F8BC1A339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'Gangguan Trafo'!$B$4:$M$4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'Gangguan Trafo'!$B$41:$M$41</c:f>
              <c:numCache>
                <c:formatCode>0.00%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1.5</c:v>
                </c:pt>
                <c:pt idx="7">
                  <c:v>1.6666666666666667</c:v>
                </c:pt>
                <c:pt idx="8">
                  <c:v>1.5714285714285714</c:v>
                </c:pt>
                <c:pt idx="9">
                  <c:v>1.375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0CA-44AE-9987-424F8BC1A3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3"/>
          <c:min val="0.9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0" i="0" u="none" strike="noStrike" baseline="0">
                <a:solidFill>
                  <a:srgbClr val="333333"/>
                </a:solidFill>
                <a:latin typeface="Calibri Light"/>
                <a:ea typeface="Calibri Light"/>
                <a:cs typeface="Calibri Light"/>
              </a:defRPr>
            </a:pPr>
            <a:r>
              <a:rPr lang="en-ID"/>
              <a:t>ENS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ln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3D2-4B2A-B66B-ECA6C2C70CC9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3D2-4B2A-B66B-ECA6C2C70CC9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63D2-4B2A-B66B-ECA6C2C70CC9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63D2-4B2A-B66B-ECA6C2C70CC9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63D2-4B2A-B66B-ECA6C2C70CC9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63D2-4B2A-B66B-ECA6C2C70CC9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63D2-4B2A-B66B-ECA6C2C70CC9}"/>
              </c:ext>
            </c:extLst>
          </c:dPt>
          <c:dPt>
            <c:idx val="10"/>
            <c:invertIfNegative val="0"/>
            <c:bubble3D val="0"/>
            <c:spPr>
              <a:solidFill>
                <a:srgbClr val="92D050"/>
              </a:solidFill>
              <a:ln w="28575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63D2-4B2A-B66B-ECA6C2C70CC9}"/>
              </c:ext>
            </c:extLst>
          </c:dPt>
          <c:cat>
            <c:multiLvlStrRef>
              <c:f>'Perolehan kWh P2TL'!$Q$23:$AA$24</c:f>
              <c:multiLvlStrCache>
                <c:ptCount val="11"/>
                <c:lvl>
                  <c:pt idx="0">
                    <c:v>Target</c:v>
                  </c:pt>
                  <c:pt idx="1">
                    <c:v>Real</c:v>
                  </c:pt>
                  <c:pt idx="3">
                    <c:v>Target</c:v>
                  </c:pt>
                  <c:pt idx="4">
                    <c:v>Real</c:v>
                  </c:pt>
                  <c:pt idx="6">
                    <c:v>Target</c:v>
                  </c:pt>
                  <c:pt idx="7">
                    <c:v>Real</c:v>
                  </c:pt>
                  <c:pt idx="9">
                    <c:v>Target</c:v>
                  </c:pt>
                  <c:pt idx="10">
                    <c:v>Real</c:v>
                  </c:pt>
                </c:lvl>
                <c:lvl>
                  <c:pt idx="0">
                    <c:v> DEMAK </c:v>
                  </c:pt>
                  <c:pt idx="3">
                    <c:v>TEGOWANU</c:v>
                  </c:pt>
                  <c:pt idx="6">
                    <c:v>PURWODADI</c:v>
                  </c:pt>
                  <c:pt idx="9">
                    <c:v>WIROSARI</c:v>
                  </c:pt>
                </c:lvl>
              </c:multiLvlStrCache>
            </c:multiLvlStrRef>
          </c:cat>
          <c:val>
            <c:numRef>
              <c:f>'Perolehan kWh P2TL'!$Q$25:$AA$25</c:f>
              <c:numCache>
                <c:formatCode>_(* #,##0.00_);_(* \(#,##0.00\);_(* "-"??_);_(@_)</c:formatCode>
                <c:ptCount val="11"/>
                <c:pt idx="0">
                  <c:v>1942158</c:v>
                </c:pt>
                <c:pt idx="1">
                  <c:v>1916544</c:v>
                </c:pt>
                <c:pt idx="3">
                  <c:v>1942146</c:v>
                </c:pt>
                <c:pt idx="4">
                  <c:v>1737982</c:v>
                </c:pt>
                <c:pt idx="6">
                  <c:v>1942150</c:v>
                </c:pt>
                <c:pt idx="7">
                  <c:v>1571493</c:v>
                </c:pt>
                <c:pt idx="9">
                  <c:v>1942142</c:v>
                </c:pt>
                <c:pt idx="10">
                  <c:v>1435156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63D2-4B2A-B66B-ECA6C2C70CC9}"/>
            </c:ext>
          </c:extLst>
        </c:ser>
        <c:ser>
          <c:idx val="0"/>
          <c:order val="1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63D2-4B2A-B66B-ECA6C2C70CC9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63D2-4B2A-B66B-ECA6C2C70CC9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63D2-4B2A-B66B-ECA6C2C70CC9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63D2-4B2A-B66B-ECA6C2C70CC9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63D2-4B2A-B66B-ECA6C2C70CC9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C-63D2-4B2A-B66B-ECA6C2C70CC9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63D2-4B2A-B66B-ECA6C2C70CC9}"/>
              </c:ext>
            </c:extLst>
          </c:dPt>
          <c:dPt>
            <c:idx val="10"/>
            <c:invertIfNegative val="0"/>
            <c:bubble3D val="0"/>
            <c:spPr>
              <a:solidFill>
                <a:srgbClr val="92D050"/>
              </a:solidFill>
              <a:ln w="28575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0-63D2-4B2A-B66B-ECA6C2C70C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'Perolehan kWh P2TL'!$Q$23:$AA$24</c:f>
              <c:multiLvlStrCache>
                <c:ptCount val="11"/>
                <c:lvl>
                  <c:pt idx="0">
                    <c:v>Target</c:v>
                  </c:pt>
                  <c:pt idx="1">
                    <c:v>Real</c:v>
                  </c:pt>
                  <c:pt idx="3">
                    <c:v>Target</c:v>
                  </c:pt>
                  <c:pt idx="4">
                    <c:v>Real</c:v>
                  </c:pt>
                  <c:pt idx="6">
                    <c:v>Target</c:v>
                  </c:pt>
                  <c:pt idx="7">
                    <c:v>Real</c:v>
                  </c:pt>
                  <c:pt idx="9">
                    <c:v>Target</c:v>
                  </c:pt>
                  <c:pt idx="10">
                    <c:v>Real</c:v>
                  </c:pt>
                </c:lvl>
                <c:lvl>
                  <c:pt idx="0">
                    <c:v> DEMAK </c:v>
                  </c:pt>
                  <c:pt idx="3">
                    <c:v>TEGOWANU</c:v>
                  </c:pt>
                  <c:pt idx="6">
                    <c:v>PURWODADI</c:v>
                  </c:pt>
                  <c:pt idx="9">
                    <c:v>WIROSARI</c:v>
                  </c:pt>
                </c:lvl>
              </c:multiLvlStrCache>
            </c:multiLvlStrRef>
          </c:cat>
          <c:val>
            <c:numRef>
              <c:f>'Perolehan kWh P2TL'!$Q$25:$AA$25</c:f>
              <c:numCache>
                <c:formatCode>_(* #,##0.00_);_(* \(#,##0.00\);_(* "-"??_);_(@_)</c:formatCode>
                <c:ptCount val="11"/>
                <c:pt idx="0">
                  <c:v>1942158</c:v>
                </c:pt>
                <c:pt idx="1">
                  <c:v>1916544</c:v>
                </c:pt>
                <c:pt idx="3">
                  <c:v>1942146</c:v>
                </c:pt>
                <c:pt idx="4">
                  <c:v>1737982</c:v>
                </c:pt>
                <c:pt idx="6">
                  <c:v>1942150</c:v>
                </c:pt>
                <c:pt idx="7">
                  <c:v>1571493</c:v>
                </c:pt>
                <c:pt idx="9">
                  <c:v>1942142</c:v>
                </c:pt>
                <c:pt idx="10">
                  <c:v>1435156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63D2-4B2A-B66B-ECA6C2C70C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1281160799"/>
        <c:axId val="1"/>
      </c:barChart>
      <c:catAx>
        <c:axId val="1281160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81160799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666699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'Perolehan kWh P2TL'!$R$9</c:f>
              <c:numCache>
                <c:formatCode>General</c:formatCode>
                <c:ptCount val="1"/>
                <c:pt idx="0">
                  <c:v>7768598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12-446F-AF53-41BB2DC8FC5A}"/>
            </c:ext>
          </c:extLst>
        </c:ser>
        <c:ser>
          <c:idx val="1"/>
          <c:order val="1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l">
                  <a:defRPr sz="1000" b="1" i="0" u="none" strike="noStrike" baseline="0">
                    <a:solidFill>
                      <a:srgbClr val="666699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'Perolehan kWh P2TL'!$R$10</c:f>
              <c:numCache>
                <c:formatCode>0.00</c:formatCode>
                <c:ptCount val="1"/>
                <c:pt idx="0">
                  <c:v>6661175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12-446F-AF53-41BB2DC8FC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281161199"/>
        <c:axId val="1"/>
      </c:barChart>
      <c:catAx>
        <c:axId val="1281161199"/>
        <c:scaling>
          <c:orientation val="minMax"/>
        </c:scaling>
        <c:delete val="1"/>
        <c:axPos val="b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666699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81161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Tegowanu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'Perolehan kWh P2TL'!$B$28:$M$28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'Perolehan kWh P2TL'!$B$29:$M$29</c:f>
              <c:numCache>
                <c:formatCode>_-* #,##0_-;\-* #,##0_-;_-* "-"??_-;_-@_-</c:formatCode>
                <c:ptCount val="12"/>
                <c:pt idx="0">
                  <c:v>161845</c:v>
                </c:pt>
                <c:pt idx="1">
                  <c:v>323690</c:v>
                </c:pt>
                <c:pt idx="2">
                  <c:v>485535</c:v>
                </c:pt>
                <c:pt idx="3">
                  <c:v>647380</c:v>
                </c:pt>
                <c:pt idx="4">
                  <c:v>809225</c:v>
                </c:pt>
                <c:pt idx="5">
                  <c:v>971070</c:v>
                </c:pt>
                <c:pt idx="6">
                  <c:v>1213839</c:v>
                </c:pt>
                <c:pt idx="7">
                  <c:v>1456608</c:v>
                </c:pt>
                <c:pt idx="8">
                  <c:v>1699377</c:v>
                </c:pt>
                <c:pt idx="9">
                  <c:v>1942146</c:v>
                </c:pt>
                <c:pt idx="10">
                  <c:v>2184915</c:v>
                </c:pt>
                <c:pt idx="11">
                  <c:v>2427684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2C-45D2-9C8C-B6421AD1B5EE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'Perolehan kWh P2TL'!$B$28:$M$28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'Perolehan kWh P2TL'!$B$30:$M$30</c:f>
              <c:numCache>
                <c:formatCode>_-* #,##0_-;\-* #,##0_-;_-* "-"??_-;_-@_-</c:formatCode>
                <c:ptCount val="12"/>
                <c:pt idx="0">
                  <c:v>168575</c:v>
                </c:pt>
                <c:pt idx="1">
                  <c:v>283845</c:v>
                </c:pt>
                <c:pt idx="2">
                  <c:v>397876</c:v>
                </c:pt>
                <c:pt idx="3">
                  <c:v>485588</c:v>
                </c:pt>
                <c:pt idx="4">
                  <c:v>598329</c:v>
                </c:pt>
                <c:pt idx="5">
                  <c:v>766408</c:v>
                </c:pt>
                <c:pt idx="6">
                  <c:v>974119</c:v>
                </c:pt>
                <c:pt idx="7">
                  <c:v>1187857</c:v>
                </c:pt>
                <c:pt idx="8">
                  <c:v>1488760</c:v>
                </c:pt>
                <c:pt idx="9">
                  <c:v>1737982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2C-45D2-9C8C-B6421AD1B5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395903"/>
        <c:axId val="1"/>
      </c:lineChart>
      <c:catAx>
        <c:axId val="1162395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39590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TEGOWANU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SAIDI!$B$4:$M$4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SAIDI!$B$29:$M$29</c:f>
              <c:numCache>
                <c:formatCode>0.00</c:formatCode>
                <c:ptCount val="12"/>
                <c:pt idx="0">
                  <c:v>25.84</c:v>
                </c:pt>
                <c:pt idx="1">
                  <c:v>50.03</c:v>
                </c:pt>
                <c:pt idx="2">
                  <c:v>75.900000000000006</c:v>
                </c:pt>
                <c:pt idx="3">
                  <c:v>100.92</c:v>
                </c:pt>
                <c:pt idx="4">
                  <c:v>126.77</c:v>
                </c:pt>
                <c:pt idx="5">
                  <c:v>151.79</c:v>
                </c:pt>
                <c:pt idx="6" formatCode="General">
                  <c:v>177</c:v>
                </c:pt>
                <c:pt idx="7" formatCode="General">
                  <c:v>202.75</c:v>
                </c:pt>
                <c:pt idx="8" formatCode="General">
                  <c:v>227.69</c:v>
                </c:pt>
                <c:pt idx="9" formatCode="General">
                  <c:v>252.98</c:v>
                </c:pt>
                <c:pt idx="10" formatCode="General">
                  <c:v>277.86</c:v>
                </c:pt>
                <c:pt idx="11" formatCode="General">
                  <c:v>303.58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FB-4739-8EE1-A32C3D28E1D6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SAIDI!$B$4:$M$4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SAIDI!$B$30:$M$30</c:f>
              <c:numCache>
                <c:formatCode>0.00</c:formatCode>
                <c:ptCount val="12"/>
                <c:pt idx="0">
                  <c:v>19.5089522590328</c:v>
                </c:pt>
                <c:pt idx="1">
                  <c:v>42.578034522997001</c:v>
                </c:pt>
                <c:pt idx="2">
                  <c:v>64.877316802653098</c:v>
                </c:pt>
                <c:pt idx="3">
                  <c:v>73.042543588170503</c:v>
                </c:pt>
                <c:pt idx="4">
                  <c:v>73.747905986405698</c:v>
                </c:pt>
                <c:pt idx="5">
                  <c:v>74.545583242655098</c:v>
                </c:pt>
                <c:pt idx="6">
                  <c:v>84.150692647034873</c:v>
                </c:pt>
                <c:pt idx="7">
                  <c:v>91.629674761585534</c:v>
                </c:pt>
                <c:pt idx="8">
                  <c:v>108.81576791220164</c:v>
                </c:pt>
                <c:pt idx="9">
                  <c:v>111.49582745241149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FB-4739-8EE1-A32C3D28E1D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21FB-4739-8EE1-A32C3D28E1D6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1FB-4739-8EE1-A32C3D28E1D6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'[9]2'!$A$91:$A$104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cat>
          <c:val>
            <c:numRef>
              <c:f>SAIDI!$B$31:$M$31</c:f>
              <c:numCache>
                <c:formatCode>0.00%</c:formatCode>
                <c:ptCount val="12"/>
                <c:pt idx="0">
                  <c:v>1.2450095874987306</c:v>
                </c:pt>
                <c:pt idx="1">
                  <c:v>1.1489499395763141</c:v>
                </c:pt>
                <c:pt idx="2">
                  <c:v>1.1452263925869157</c:v>
                </c:pt>
                <c:pt idx="3">
                  <c:v>1.2762332185080212</c:v>
                </c:pt>
                <c:pt idx="4">
                  <c:v>1.4182542716225788</c:v>
                </c:pt>
                <c:pt idx="5">
                  <c:v>1.5088900240947685</c:v>
                </c:pt>
                <c:pt idx="6">
                  <c:v>1.5245723579263566</c:v>
                </c:pt>
                <c:pt idx="7">
                  <c:v>1.5480657225075929</c:v>
                </c:pt>
                <c:pt idx="8">
                  <c:v>1.5220880674943931</c:v>
                </c:pt>
                <c:pt idx="9">
                  <c:v>1.5592701895311429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1FB-4739-8EE1-A32C3D28E1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1.5"/>
          <c:min val="0.8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Demak Kota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'Perolehan kWh P2TL'!$B$23:$M$23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'Perolehan kWh P2TL'!$B$24:$M$24</c:f>
              <c:numCache>
                <c:formatCode>_-* #,##0_-;\-* #,##0_-;_-* "-"??_-;_-@_-</c:formatCode>
                <c:ptCount val="12"/>
                <c:pt idx="0">
                  <c:v>161847</c:v>
                </c:pt>
                <c:pt idx="1">
                  <c:v>323694</c:v>
                </c:pt>
                <c:pt idx="2">
                  <c:v>485541</c:v>
                </c:pt>
                <c:pt idx="3">
                  <c:v>647388</c:v>
                </c:pt>
                <c:pt idx="4">
                  <c:v>809235</c:v>
                </c:pt>
                <c:pt idx="5">
                  <c:v>971082</c:v>
                </c:pt>
                <c:pt idx="6">
                  <c:v>1213851</c:v>
                </c:pt>
                <c:pt idx="7">
                  <c:v>1456620</c:v>
                </c:pt>
                <c:pt idx="8">
                  <c:v>1699389</c:v>
                </c:pt>
                <c:pt idx="9">
                  <c:v>1942158</c:v>
                </c:pt>
                <c:pt idx="10">
                  <c:v>2184928</c:v>
                </c:pt>
                <c:pt idx="11">
                  <c:v>2427698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8C-404F-BA71-9622CB6E7583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'Perolehan kWh P2TL'!$B$23:$M$23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'Perolehan kWh P2TL'!$B$25:$M$25</c:f>
              <c:numCache>
                <c:formatCode>_-* #,##0_-;\-* #,##0_-;_-* "-"??_-;_-@_-</c:formatCode>
                <c:ptCount val="12"/>
                <c:pt idx="0">
                  <c:v>170597</c:v>
                </c:pt>
                <c:pt idx="1">
                  <c:v>280684</c:v>
                </c:pt>
                <c:pt idx="2">
                  <c:v>390241</c:v>
                </c:pt>
                <c:pt idx="3">
                  <c:v>552111</c:v>
                </c:pt>
                <c:pt idx="4">
                  <c:v>754471</c:v>
                </c:pt>
                <c:pt idx="5">
                  <c:v>983485</c:v>
                </c:pt>
                <c:pt idx="6">
                  <c:v>1215077</c:v>
                </c:pt>
                <c:pt idx="7">
                  <c:v>1458625</c:v>
                </c:pt>
                <c:pt idx="8">
                  <c:v>1710821</c:v>
                </c:pt>
                <c:pt idx="9">
                  <c:v>1916544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8C-404F-BA71-9622CB6E75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79583"/>
        <c:axId val="1"/>
      </c:lineChart>
      <c:catAx>
        <c:axId val="1162179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795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Purwodadi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'Perolehan kWh P2TL'!$B$33:$M$33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'Perolehan kWh P2TL'!$B$34:$M$34</c:f>
              <c:numCache>
                <c:formatCode>_-* #,##0_-;\-* #,##0_-;_-* "-"??_-;_-@_-</c:formatCode>
                <c:ptCount val="12"/>
                <c:pt idx="0">
                  <c:v>161845</c:v>
                </c:pt>
                <c:pt idx="1">
                  <c:v>323690</c:v>
                </c:pt>
                <c:pt idx="2">
                  <c:v>485535</c:v>
                </c:pt>
                <c:pt idx="3">
                  <c:v>647380</c:v>
                </c:pt>
                <c:pt idx="4">
                  <c:v>809225</c:v>
                </c:pt>
                <c:pt idx="5">
                  <c:v>971070</c:v>
                </c:pt>
                <c:pt idx="6">
                  <c:v>1213840</c:v>
                </c:pt>
                <c:pt idx="7">
                  <c:v>1456610</c:v>
                </c:pt>
                <c:pt idx="8">
                  <c:v>1699380</c:v>
                </c:pt>
                <c:pt idx="9">
                  <c:v>1942150</c:v>
                </c:pt>
                <c:pt idx="10">
                  <c:v>2184920</c:v>
                </c:pt>
                <c:pt idx="11">
                  <c:v>2427690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10-422A-9143-D2D7211DE494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'Perolehan kWh P2TL'!$B$33:$M$33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'Perolehan kWh P2TL'!$B$35:$M$35</c:f>
              <c:numCache>
                <c:formatCode>_-* #,##0_-;\-* #,##0_-;_-* "-"??_-;_-@_-</c:formatCode>
                <c:ptCount val="12"/>
                <c:pt idx="0">
                  <c:v>154976</c:v>
                </c:pt>
                <c:pt idx="1">
                  <c:v>291317</c:v>
                </c:pt>
                <c:pt idx="2">
                  <c:v>461342</c:v>
                </c:pt>
                <c:pt idx="3">
                  <c:v>575786</c:v>
                </c:pt>
                <c:pt idx="4">
                  <c:v>728590</c:v>
                </c:pt>
                <c:pt idx="5">
                  <c:v>886176</c:v>
                </c:pt>
                <c:pt idx="6">
                  <c:v>1044838</c:v>
                </c:pt>
                <c:pt idx="7">
                  <c:v>1195341</c:v>
                </c:pt>
                <c:pt idx="8">
                  <c:v>1342978</c:v>
                </c:pt>
                <c:pt idx="9">
                  <c:v>1571493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10-422A-9143-D2D7211DE4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78383"/>
        <c:axId val="1"/>
      </c:lineChart>
      <c:catAx>
        <c:axId val="1162178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783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Wirosari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'Perolehan kWh P2TL'!$B$38:$M$38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'Perolehan kWh P2TL'!$B$39:$M$39</c:f>
              <c:numCache>
                <c:formatCode>_-* #,##0_-;\-* #,##0_-;_-* "-"??_-;_-@_-</c:formatCode>
                <c:ptCount val="12"/>
                <c:pt idx="0">
                  <c:v>161845</c:v>
                </c:pt>
                <c:pt idx="1">
                  <c:v>323690</c:v>
                </c:pt>
                <c:pt idx="2">
                  <c:v>485535</c:v>
                </c:pt>
                <c:pt idx="3">
                  <c:v>647380</c:v>
                </c:pt>
                <c:pt idx="4">
                  <c:v>809225</c:v>
                </c:pt>
                <c:pt idx="5">
                  <c:v>971070</c:v>
                </c:pt>
                <c:pt idx="6">
                  <c:v>1213838</c:v>
                </c:pt>
                <c:pt idx="7">
                  <c:v>1456606</c:v>
                </c:pt>
                <c:pt idx="8">
                  <c:v>1699374</c:v>
                </c:pt>
                <c:pt idx="9">
                  <c:v>1942142</c:v>
                </c:pt>
                <c:pt idx="10">
                  <c:v>2184910</c:v>
                </c:pt>
                <c:pt idx="11">
                  <c:v>2427678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E7-4A89-8E43-C1CC995C69B2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'Perolehan kWh P2TL'!$B$38:$M$38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'Perolehan kWh P2TL'!$B$40:$M$40</c:f>
              <c:numCache>
                <c:formatCode>_-* #,##0_-;\-* #,##0_-;_-* "-"??_-;_-@_-</c:formatCode>
                <c:ptCount val="12"/>
                <c:pt idx="0">
                  <c:v>89550</c:v>
                </c:pt>
                <c:pt idx="1">
                  <c:v>187417</c:v>
                </c:pt>
                <c:pt idx="2">
                  <c:v>290403</c:v>
                </c:pt>
                <c:pt idx="3">
                  <c:v>482433</c:v>
                </c:pt>
                <c:pt idx="4">
                  <c:v>595039</c:v>
                </c:pt>
                <c:pt idx="5">
                  <c:v>780992</c:v>
                </c:pt>
                <c:pt idx="6">
                  <c:v>951410</c:v>
                </c:pt>
                <c:pt idx="7">
                  <c:v>1078583</c:v>
                </c:pt>
                <c:pt idx="8">
                  <c:v>1210119</c:v>
                </c:pt>
                <c:pt idx="9">
                  <c:v>1435156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E7-4A89-8E43-C1CC995C69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79983"/>
        <c:axId val="1"/>
      </c:lineChart>
      <c:catAx>
        <c:axId val="1162179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799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UP3 Demak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'Perolehan kWh P2TL'!$B$4:$M$4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'Perolehan kWh P2TL'!$B$5:$M$5</c:f>
              <c:numCache>
                <c:formatCode>_-* #,##0_-;\-* #,##0_-;_-* "-"??_-;_-@_-</c:formatCode>
                <c:ptCount val="12"/>
                <c:pt idx="0">
                  <c:v>647383</c:v>
                </c:pt>
                <c:pt idx="1">
                  <c:v>1294766</c:v>
                </c:pt>
                <c:pt idx="2">
                  <c:v>1942149</c:v>
                </c:pt>
                <c:pt idx="3">
                  <c:v>2589532</c:v>
                </c:pt>
                <c:pt idx="4">
                  <c:v>3236915</c:v>
                </c:pt>
                <c:pt idx="5">
                  <c:v>3884298</c:v>
                </c:pt>
                <c:pt idx="6">
                  <c:v>4855373</c:v>
                </c:pt>
                <c:pt idx="7">
                  <c:v>5826448</c:v>
                </c:pt>
                <c:pt idx="8">
                  <c:v>6797523</c:v>
                </c:pt>
                <c:pt idx="9">
                  <c:v>7768598</c:v>
                </c:pt>
                <c:pt idx="10">
                  <c:v>8739673</c:v>
                </c:pt>
                <c:pt idx="11">
                  <c:v>9710750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DF-4686-AE9A-84A4E62E9C8C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'Perolehan kWh P2TL'!$B$4:$M$4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'Perolehan kWh P2TL'!$B$6:$M$6</c:f>
              <c:numCache>
                <c:formatCode>_-* #,##0_-;\-* #,##0_-;_-* "-"??_-;_-@_-</c:formatCode>
                <c:ptCount val="12"/>
                <c:pt idx="0">
                  <c:v>583698</c:v>
                </c:pt>
                <c:pt idx="1">
                  <c:v>1043263</c:v>
                </c:pt>
                <c:pt idx="2">
                  <c:v>1539862</c:v>
                </c:pt>
                <c:pt idx="3">
                  <c:v>2095918</c:v>
                </c:pt>
                <c:pt idx="4">
                  <c:v>2676429</c:v>
                </c:pt>
                <c:pt idx="5">
                  <c:v>3417061</c:v>
                </c:pt>
                <c:pt idx="6">
                  <c:v>4185444</c:v>
                </c:pt>
                <c:pt idx="7">
                  <c:v>4920406</c:v>
                </c:pt>
                <c:pt idx="8">
                  <c:v>5752678</c:v>
                </c:pt>
                <c:pt idx="9">
                  <c:v>6661175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DF-4686-AE9A-84A4E62E9C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81583"/>
        <c:axId val="1"/>
      </c:lineChart>
      <c:catAx>
        <c:axId val="1162181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9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815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UP3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'Perolehan kWh P2TL'!$B$5:$M$5</c:f>
              <c:numCache>
                <c:formatCode>_-* #,##0_-;\-* #,##0_-;_-* "-"??_-;_-@_-</c:formatCode>
                <c:ptCount val="12"/>
                <c:pt idx="0">
                  <c:v>647383</c:v>
                </c:pt>
                <c:pt idx="1">
                  <c:v>1294766</c:v>
                </c:pt>
                <c:pt idx="2">
                  <c:v>1942149</c:v>
                </c:pt>
                <c:pt idx="3">
                  <c:v>2589532</c:v>
                </c:pt>
                <c:pt idx="4">
                  <c:v>3236915</c:v>
                </c:pt>
                <c:pt idx="5">
                  <c:v>3884298</c:v>
                </c:pt>
                <c:pt idx="6">
                  <c:v>4855373</c:v>
                </c:pt>
                <c:pt idx="7">
                  <c:v>5826448</c:v>
                </c:pt>
                <c:pt idx="8">
                  <c:v>6797523</c:v>
                </c:pt>
                <c:pt idx="9">
                  <c:v>7768598</c:v>
                </c:pt>
                <c:pt idx="10">
                  <c:v>8739673</c:v>
                </c:pt>
                <c:pt idx="11">
                  <c:v>9710750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9B-4B10-8B20-DC3B61DC2A58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'Perolehan kWh P2TL'!$B$6:$M$6</c:f>
              <c:numCache>
                <c:formatCode>_-* #,##0_-;\-* #,##0_-;_-* "-"??_-;_-@_-</c:formatCode>
                <c:ptCount val="12"/>
                <c:pt idx="0">
                  <c:v>583698</c:v>
                </c:pt>
                <c:pt idx="1">
                  <c:v>1043263</c:v>
                </c:pt>
                <c:pt idx="2">
                  <c:v>1539862</c:v>
                </c:pt>
                <c:pt idx="3">
                  <c:v>2095918</c:v>
                </c:pt>
                <c:pt idx="4">
                  <c:v>2676429</c:v>
                </c:pt>
                <c:pt idx="5">
                  <c:v>3417061</c:v>
                </c:pt>
                <c:pt idx="6">
                  <c:v>4185444</c:v>
                </c:pt>
                <c:pt idx="7">
                  <c:v>4920406</c:v>
                </c:pt>
                <c:pt idx="8">
                  <c:v>5752678</c:v>
                </c:pt>
                <c:pt idx="9">
                  <c:v>6661175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9B-4B10-8B20-DC3B61DC2A5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C09B-4B10-8B20-DC3B61DC2A58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09B-4B10-8B20-DC3B61DC2A58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'Perolehan kWh P2TL'!$B$4:$M$4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'Perolehan kWh P2TL'!$B$8:$M$8</c:f>
              <c:numCache>
                <c:formatCode>0.00%</c:formatCode>
                <c:ptCount val="12"/>
                <c:pt idx="0">
                  <c:v>0.90162701213964536</c:v>
                </c:pt>
                <c:pt idx="1">
                  <c:v>0.80575408992821873</c:v>
                </c:pt>
                <c:pt idx="2">
                  <c:v>0.79286501705070001</c:v>
                </c:pt>
                <c:pt idx="3">
                  <c:v>0.80938100011894043</c:v>
                </c:pt>
                <c:pt idx="4">
                  <c:v>0.82684562307011455</c:v>
                </c:pt>
                <c:pt idx="5">
                  <c:v>0.87971134037604737</c:v>
                </c:pt>
                <c:pt idx="6">
                  <c:v>0.8620231648526282</c:v>
                </c:pt>
                <c:pt idx="7">
                  <c:v>0.8444949650284358</c:v>
                </c:pt>
                <c:pt idx="8">
                  <c:v>0.84629033252259689</c:v>
                </c:pt>
                <c:pt idx="9">
                  <c:v>0.85744879578013944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09B-4B10-8B20-DC3B61DC2A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ax val="26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3"/>
          <c:min val="1.4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DEMAK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'Perolehan kWh P2TL'!$B$24:$M$24</c:f>
              <c:numCache>
                <c:formatCode>_-* #,##0_-;\-* #,##0_-;_-* "-"??_-;_-@_-</c:formatCode>
                <c:ptCount val="12"/>
                <c:pt idx="0">
                  <c:v>161847</c:v>
                </c:pt>
                <c:pt idx="1">
                  <c:v>323694</c:v>
                </c:pt>
                <c:pt idx="2">
                  <c:v>485541</c:v>
                </c:pt>
                <c:pt idx="3">
                  <c:v>647388</c:v>
                </c:pt>
                <c:pt idx="4">
                  <c:v>809235</c:v>
                </c:pt>
                <c:pt idx="5">
                  <c:v>971082</c:v>
                </c:pt>
                <c:pt idx="6">
                  <c:v>1213851</c:v>
                </c:pt>
                <c:pt idx="7">
                  <c:v>1456620</c:v>
                </c:pt>
                <c:pt idx="8">
                  <c:v>1699389</c:v>
                </c:pt>
                <c:pt idx="9">
                  <c:v>1942158</c:v>
                </c:pt>
                <c:pt idx="10">
                  <c:v>2184928</c:v>
                </c:pt>
                <c:pt idx="11">
                  <c:v>2427698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F7-4707-8383-3CF06EF02864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'Perolehan kWh P2TL'!$B$25:$M$25</c:f>
              <c:numCache>
                <c:formatCode>_-* #,##0_-;\-* #,##0_-;_-* "-"??_-;_-@_-</c:formatCode>
                <c:ptCount val="12"/>
                <c:pt idx="0">
                  <c:v>170597</c:v>
                </c:pt>
                <c:pt idx="1">
                  <c:v>280684</c:v>
                </c:pt>
                <c:pt idx="2">
                  <c:v>390241</c:v>
                </c:pt>
                <c:pt idx="3">
                  <c:v>552111</c:v>
                </c:pt>
                <c:pt idx="4">
                  <c:v>754471</c:v>
                </c:pt>
                <c:pt idx="5">
                  <c:v>983485</c:v>
                </c:pt>
                <c:pt idx="6">
                  <c:v>1215077</c:v>
                </c:pt>
                <c:pt idx="7">
                  <c:v>1458625</c:v>
                </c:pt>
                <c:pt idx="8">
                  <c:v>1710821</c:v>
                </c:pt>
                <c:pt idx="9">
                  <c:v>1916544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F7-4707-8383-3CF06EF0286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71F7-4707-8383-3CF06EF02864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1F7-4707-8383-3CF06EF02864}"/>
                </c:ext>
              </c:extLst>
            </c:dLbl>
            <c:dLbl>
              <c:idx val="2"/>
              <c:layout>
                <c:manualLayout>
                  <c:x val="-2.5519975723687836E-2"/>
                  <c:y val="-6.53689538807648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1F7-4707-8383-3CF06EF02864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'Perolehan kWh P2TL'!$B$4:$M$4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'Perolehan kWh P2TL'!$B$26:$M$26</c:f>
              <c:numCache>
                <c:formatCode>0.00%</c:formatCode>
                <c:ptCount val="12"/>
                <c:pt idx="0">
                  <c:v>1.0540634055620433</c:v>
                </c:pt>
                <c:pt idx="1">
                  <c:v>0.86712759581580134</c:v>
                </c:pt>
                <c:pt idx="2">
                  <c:v>0.8037240933309443</c:v>
                </c:pt>
                <c:pt idx="3">
                  <c:v>0.85282859737900607</c:v>
                </c:pt>
                <c:pt idx="4">
                  <c:v>0.93232620932114896</c:v>
                </c:pt>
                <c:pt idx="5">
                  <c:v>1.0127723508416384</c:v>
                </c:pt>
                <c:pt idx="6">
                  <c:v>1.0010100086419174</c:v>
                </c:pt>
                <c:pt idx="7">
                  <c:v>1.0013764743035245</c:v>
                </c:pt>
                <c:pt idx="8">
                  <c:v>1.0067271236897497</c:v>
                </c:pt>
                <c:pt idx="9">
                  <c:v>0.98681157763683491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1F7-4707-8383-3CF06EF028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2.8"/>
          <c:min val="0.8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TEGOWANU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'Perolehan kWh P2TL'!$B$29:$M$29</c:f>
              <c:numCache>
                <c:formatCode>_-* #,##0_-;\-* #,##0_-;_-* "-"??_-;_-@_-</c:formatCode>
                <c:ptCount val="12"/>
                <c:pt idx="0">
                  <c:v>161845</c:v>
                </c:pt>
                <c:pt idx="1">
                  <c:v>323690</c:v>
                </c:pt>
                <c:pt idx="2">
                  <c:v>485535</c:v>
                </c:pt>
                <c:pt idx="3">
                  <c:v>647380</c:v>
                </c:pt>
                <c:pt idx="4">
                  <c:v>809225</c:v>
                </c:pt>
                <c:pt idx="5">
                  <c:v>971070</c:v>
                </c:pt>
                <c:pt idx="6">
                  <c:v>1213839</c:v>
                </c:pt>
                <c:pt idx="7">
                  <c:v>1456608</c:v>
                </c:pt>
                <c:pt idx="8">
                  <c:v>1699377</c:v>
                </c:pt>
                <c:pt idx="9">
                  <c:v>1942146</c:v>
                </c:pt>
                <c:pt idx="10">
                  <c:v>2184915</c:v>
                </c:pt>
                <c:pt idx="11">
                  <c:v>2427684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AF-44AD-990A-CDFB6E7C09FE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'Perolehan kWh P2TL'!$B$30:$M$30</c:f>
              <c:numCache>
                <c:formatCode>_-* #,##0_-;\-* #,##0_-;_-* "-"??_-;_-@_-</c:formatCode>
                <c:ptCount val="12"/>
                <c:pt idx="0">
                  <c:v>168575</c:v>
                </c:pt>
                <c:pt idx="1">
                  <c:v>283845</c:v>
                </c:pt>
                <c:pt idx="2">
                  <c:v>397876</c:v>
                </c:pt>
                <c:pt idx="3">
                  <c:v>485588</c:v>
                </c:pt>
                <c:pt idx="4">
                  <c:v>598329</c:v>
                </c:pt>
                <c:pt idx="5">
                  <c:v>766408</c:v>
                </c:pt>
                <c:pt idx="6">
                  <c:v>974119</c:v>
                </c:pt>
                <c:pt idx="7">
                  <c:v>1187857</c:v>
                </c:pt>
                <c:pt idx="8">
                  <c:v>1488760</c:v>
                </c:pt>
                <c:pt idx="9">
                  <c:v>1737982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AF-44AD-990A-CDFB6E7C09F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53AF-44AD-990A-CDFB6E7C09FE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3AF-44AD-990A-CDFB6E7C09FE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'Perolehan kWh P2TL'!$B$4:$M$4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'Perolehan kWh P2TL'!$B$31:$M$31</c:f>
              <c:numCache>
                <c:formatCode>0.00%</c:formatCode>
                <c:ptCount val="12"/>
                <c:pt idx="0">
                  <c:v>1.0415829960764929</c:v>
                </c:pt>
                <c:pt idx="1">
                  <c:v>0.87690382773641451</c:v>
                </c:pt>
                <c:pt idx="2">
                  <c:v>0.81945894734674118</c:v>
                </c:pt>
                <c:pt idx="3">
                  <c:v>0.7500818684543854</c:v>
                </c:pt>
                <c:pt idx="4">
                  <c:v>0.73938521424820047</c:v>
                </c:pt>
                <c:pt idx="5">
                  <c:v>0.78924073444756815</c:v>
                </c:pt>
                <c:pt idx="6">
                  <c:v>0.80251087664838583</c:v>
                </c:pt>
                <c:pt idx="7">
                  <c:v>0.81549531514312701</c:v>
                </c:pt>
                <c:pt idx="8">
                  <c:v>0.87606222751043472</c:v>
                </c:pt>
                <c:pt idx="9">
                  <c:v>0.8948771101657651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3AF-44AD-990A-CDFB6E7C09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2.8"/>
          <c:min val="0.9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PURWODADI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'Perolehan kWh P2TL'!$B$34:$M$34</c:f>
              <c:numCache>
                <c:formatCode>_-* #,##0_-;\-* #,##0_-;_-* "-"??_-;_-@_-</c:formatCode>
                <c:ptCount val="12"/>
                <c:pt idx="0">
                  <c:v>161845</c:v>
                </c:pt>
                <c:pt idx="1">
                  <c:v>323690</c:v>
                </c:pt>
                <c:pt idx="2">
                  <c:v>485535</c:v>
                </c:pt>
                <c:pt idx="3">
                  <c:v>647380</c:v>
                </c:pt>
                <c:pt idx="4">
                  <c:v>809225</c:v>
                </c:pt>
                <c:pt idx="5">
                  <c:v>971070</c:v>
                </c:pt>
                <c:pt idx="6">
                  <c:v>1213840</c:v>
                </c:pt>
                <c:pt idx="7">
                  <c:v>1456610</c:v>
                </c:pt>
                <c:pt idx="8">
                  <c:v>1699380</c:v>
                </c:pt>
                <c:pt idx="9">
                  <c:v>1942150</c:v>
                </c:pt>
                <c:pt idx="10">
                  <c:v>2184920</c:v>
                </c:pt>
                <c:pt idx="11">
                  <c:v>2427690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F6-4795-A930-9D1F74E574B2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'Perolehan kWh P2TL'!$B$35:$M$35</c:f>
              <c:numCache>
                <c:formatCode>_-* #,##0_-;\-* #,##0_-;_-* "-"??_-;_-@_-</c:formatCode>
                <c:ptCount val="12"/>
                <c:pt idx="0">
                  <c:v>154976</c:v>
                </c:pt>
                <c:pt idx="1">
                  <c:v>291317</c:v>
                </c:pt>
                <c:pt idx="2">
                  <c:v>461342</c:v>
                </c:pt>
                <c:pt idx="3">
                  <c:v>575786</c:v>
                </c:pt>
                <c:pt idx="4">
                  <c:v>728590</c:v>
                </c:pt>
                <c:pt idx="5">
                  <c:v>886176</c:v>
                </c:pt>
                <c:pt idx="6">
                  <c:v>1044838</c:v>
                </c:pt>
                <c:pt idx="7">
                  <c:v>1195341</c:v>
                </c:pt>
                <c:pt idx="8">
                  <c:v>1342978</c:v>
                </c:pt>
                <c:pt idx="9">
                  <c:v>1571493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F6-4795-A930-9D1F74E574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08F6-4795-A930-9D1F74E574B2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8F6-4795-A930-9D1F74E574B2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'Perolehan kWh P2TL'!$B$4:$M$4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'Perolehan kWh P2TL'!$B$36:$M$36</c:f>
              <c:numCache>
                <c:formatCode>0.00%</c:formatCode>
                <c:ptCount val="12"/>
                <c:pt idx="0">
                  <c:v>0.95755815749636997</c:v>
                </c:pt>
                <c:pt idx="1">
                  <c:v>0.89998764249745122</c:v>
                </c:pt>
                <c:pt idx="2">
                  <c:v>0.95017249013974281</c:v>
                </c:pt>
                <c:pt idx="3">
                  <c:v>0.88940962031573423</c:v>
                </c:pt>
                <c:pt idx="4">
                  <c:v>0.9003552781982761</c:v>
                </c:pt>
                <c:pt idx="5">
                  <c:v>0.91257684821897489</c:v>
                </c:pt>
                <c:pt idx="6">
                  <c:v>0.86077077703815985</c:v>
                </c:pt>
                <c:pt idx="7">
                  <c:v>0.82063215273820722</c:v>
                </c:pt>
                <c:pt idx="8">
                  <c:v>0.79027527686568044</c:v>
                </c:pt>
                <c:pt idx="9">
                  <c:v>0.80915119841412864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8F6-4795-A930-9D1F74E574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3"/>
          <c:min val="0.9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WIROSARI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'Perolehan kWh P2TL'!$B$39:$M$39</c:f>
              <c:numCache>
                <c:formatCode>_-* #,##0_-;\-* #,##0_-;_-* "-"??_-;_-@_-</c:formatCode>
                <c:ptCount val="12"/>
                <c:pt idx="0">
                  <c:v>161845</c:v>
                </c:pt>
                <c:pt idx="1">
                  <c:v>323690</c:v>
                </c:pt>
                <c:pt idx="2">
                  <c:v>485535</c:v>
                </c:pt>
                <c:pt idx="3">
                  <c:v>647380</c:v>
                </c:pt>
                <c:pt idx="4">
                  <c:v>809225</c:v>
                </c:pt>
                <c:pt idx="5">
                  <c:v>971070</c:v>
                </c:pt>
                <c:pt idx="6">
                  <c:v>1213838</c:v>
                </c:pt>
                <c:pt idx="7">
                  <c:v>1456606</c:v>
                </c:pt>
                <c:pt idx="8">
                  <c:v>1699374</c:v>
                </c:pt>
                <c:pt idx="9">
                  <c:v>1942142</c:v>
                </c:pt>
                <c:pt idx="10">
                  <c:v>2184910</c:v>
                </c:pt>
                <c:pt idx="11">
                  <c:v>2427678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06-4D4E-8B05-4E1E7DB50D04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'Perolehan kWh P2TL'!$B$40:$M$40</c:f>
              <c:numCache>
                <c:formatCode>_-* #,##0_-;\-* #,##0_-;_-* "-"??_-;_-@_-</c:formatCode>
                <c:ptCount val="12"/>
                <c:pt idx="0">
                  <c:v>89550</c:v>
                </c:pt>
                <c:pt idx="1">
                  <c:v>187417</c:v>
                </c:pt>
                <c:pt idx="2">
                  <c:v>290403</c:v>
                </c:pt>
                <c:pt idx="3">
                  <c:v>482433</c:v>
                </c:pt>
                <c:pt idx="4">
                  <c:v>595039</c:v>
                </c:pt>
                <c:pt idx="5">
                  <c:v>780992</c:v>
                </c:pt>
                <c:pt idx="6">
                  <c:v>951410</c:v>
                </c:pt>
                <c:pt idx="7">
                  <c:v>1078583</c:v>
                </c:pt>
                <c:pt idx="8">
                  <c:v>1210119</c:v>
                </c:pt>
                <c:pt idx="9">
                  <c:v>1435156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06-4D4E-8B05-4E1E7DB50D0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6806-4D4E-8B05-4E1E7DB50D04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806-4D4E-8B05-4E1E7DB50D04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'Perolehan kWh P2TL'!$B$4:$M$4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'Perolehan kWh P2TL'!$B$41:$M$41</c:f>
              <c:numCache>
                <c:formatCode>0.00%</c:formatCode>
                <c:ptCount val="12"/>
                <c:pt idx="0">
                  <c:v>0.55330717661960516</c:v>
                </c:pt>
                <c:pt idx="1">
                  <c:v>0.57900151379406217</c:v>
                </c:pt>
                <c:pt idx="2">
                  <c:v>0.59810930211004354</c:v>
                </c:pt>
                <c:pt idx="3">
                  <c:v>0.74520837838672804</c:v>
                </c:pt>
                <c:pt idx="4">
                  <c:v>0.73531959590966667</c:v>
                </c:pt>
                <c:pt idx="5">
                  <c:v>0.80425921921179733</c:v>
                </c:pt>
                <c:pt idx="6">
                  <c:v>0.78380311046449358</c:v>
                </c:pt>
                <c:pt idx="7">
                  <c:v>0.74047683450432034</c:v>
                </c:pt>
                <c:pt idx="8">
                  <c:v>0.71209692510300848</c:v>
                </c:pt>
                <c:pt idx="9">
                  <c:v>0.73895523602290669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806-4D4E-8B05-4E1E7DB50D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3"/>
          <c:min val="0.9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0" i="0" u="none" strike="noStrike" baseline="0">
                <a:solidFill>
                  <a:srgbClr val="333333"/>
                </a:solidFill>
                <a:latin typeface="Calibri Light"/>
                <a:ea typeface="Calibri Light"/>
                <a:cs typeface="Calibri Light"/>
              </a:defRPr>
            </a:pPr>
            <a:r>
              <a:rPr lang="en-ID"/>
              <a:t>ENS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ln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465-4D4F-9834-B598B9C41711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465-4D4F-9834-B598B9C41711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B465-4D4F-9834-B598B9C41711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B465-4D4F-9834-B598B9C41711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B465-4D4F-9834-B598B9C41711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B465-4D4F-9834-B598B9C41711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B465-4D4F-9834-B598B9C41711}"/>
              </c:ext>
            </c:extLst>
          </c:dPt>
          <c:dPt>
            <c:idx val="10"/>
            <c:invertIfNegative val="0"/>
            <c:bubble3D val="0"/>
            <c:spPr>
              <a:solidFill>
                <a:srgbClr val="92D050"/>
              </a:solidFill>
              <a:ln w="28575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B465-4D4F-9834-B598B9C41711}"/>
              </c:ext>
            </c:extLst>
          </c:dPt>
          <c:cat>
            <c:multiLvlStrRef>
              <c:f>'720 JN'!$Q$23:$AA$24</c:f>
              <c:multiLvlStrCache>
                <c:ptCount val="11"/>
                <c:lvl>
                  <c:pt idx="0">
                    <c:v>Target</c:v>
                  </c:pt>
                  <c:pt idx="1">
                    <c:v>Real</c:v>
                  </c:pt>
                  <c:pt idx="3">
                    <c:v>Target</c:v>
                  </c:pt>
                  <c:pt idx="4">
                    <c:v>Real</c:v>
                  </c:pt>
                  <c:pt idx="6">
                    <c:v>Target</c:v>
                  </c:pt>
                  <c:pt idx="7">
                    <c:v>Real</c:v>
                  </c:pt>
                  <c:pt idx="9">
                    <c:v>Target</c:v>
                  </c:pt>
                  <c:pt idx="10">
                    <c:v>Real</c:v>
                  </c:pt>
                </c:lvl>
                <c:lvl>
                  <c:pt idx="0">
                    <c:v> DEMAK </c:v>
                  </c:pt>
                  <c:pt idx="3">
                    <c:v>TEGOWANU</c:v>
                  </c:pt>
                  <c:pt idx="6">
                    <c:v>PURWODADI</c:v>
                  </c:pt>
                  <c:pt idx="9">
                    <c:v>WIROSARI</c:v>
                  </c:pt>
                </c:lvl>
              </c:multiLvlStrCache>
            </c:multiLvlStrRef>
          </c:cat>
          <c:val>
            <c:numRef>
              <c:f>'720 JN'!$Q$25:$AA$25</c:f>
              <c:numCache>
                <c:formatCode>_(* #,##0.00_);_(* \(#,##0.00\);_(* "-"??_);_(@_)</c:formatCode>
                <c:ptCount val="11"/>
                <c:pt idx="0">
                  <c:v>100</c:v>
                </c:pt>
                <c:pt idx="1">
                  <c:v>100</c:v>
                </c:pt>
                <c:pt idx="3">
                  <c:v>100</c:v>
                </c:pt>
                <c:pt idx="4">
                  <c:v>100</c:v>
                </c:pt>
                <c:pt idx="6">
                  <c:v>100</c:v>
                </c:pt>
                <c:pt idx="7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B465-4D4F-9834-B598B9C41711}"/>
            </c:ext>
          </c:extLst>
        </c:ser>
        <c:ser>
          <c:idx val="0"/>
          <c:order val="1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B465-4D4F-9834-B598B9C41711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B465-4D4F-9834-B598B9C41711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B465-4D4F-9834-B598B9C41711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B465-4D4F-9834-B598B9C41711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B465-4D4F-9834-B598B9C41711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C-B465-4D4F-9834-B598B9C41711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B465-4D4F-9834-B598B9C41711}"/>
              </c:ext>
            </c:extLst>
          </c:dPt>
          <c:dPt>
            <c:idx val="10"/>
            <c:invertIfNegative val="0"/>
            <c:bubble3D val="0"/>
            <c:spPr>
              <a:solidFill>
                <a:srgbClr val="92D050"/>
              </a:solidFill>
              <a:ln w="28575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0-B465-4D4F-9834-B598B9C4171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'720 JN'!$Q$23:$AA$24</c:f>
              <c:multiLvlStrCache>
                <c:ptCount val="11"/>
                <c:lvl>
                  <c:pt idx="0">
                    <c:v>Target</c:v>
                  </c:pt>
                  <c:pt idx="1">
                    <c:v>Real</c:v>
                  </c:pt>
                  <c:pt idx="3">
                    <c:v>Target</c:v>
                  </c:pt>
                  <c:pt idx="4">
                    <c:v>Real</c:v>
                  </c:pt>
                  <c:pt idx="6">
                    <c:v>Target</c:v>
                  </c:pt>
                  <c:pt idx="7">
                    <c:v>Real</c:v>
                  </c:pt>
                  <c:pt idx="9">
                    <c:v>Target</c:v>
                  </c:pt>
                  <c:pt idx="10">
                    <c:v>Real</c:v>
                  </c:pt>
                </c:lvl>
                <c:lvl>
                  <c:pt idx="0">
                    <c:v> DEMAK </c:v>
                  </c:pt>
                  <c:pt idx="3">
                    <c:v>TEGOWANU</c:v>
                  </c:pt>
                  <c:pt idx="6">
                    <c:v>PURWODADI</c:v>
                  </c:pt>
                  <c:pt idx="9">
                    <c:v>WIROSARI</c:v>
                  </c:pt>
                </c:lvl>
              </c:multiLvlStrCache>
            </c:multiLvlStrRef>
          </c:cat>
          <c:val>
            <c:numRef>
              <c:f>'720 JN'!$Q$25:$AA$25</c:f>
              <c:numCache>
                <c:formatCode>_(* #,##0.00_);_(* \(#,##0.00\);_(* "-"??_);_(@_)</c:formatCode>
                <c:ptCount val="11"/>
                <c:pt idx="0">
                  <c:v>100</c:v>
                </c:pt>
                <c:pt idx="1">
                  <c:v>100</c:v>
                </c:pt>
                <c:pt idx="3">
                  <c:v>100</c:v>
                </c:pt>
                <c:pt idx="4">
                  <c:v>100</c:v>
                </c:pt>
                <c:pt idx="6">
                  <c:v>100</c:v>
                </c:pt>
                <c:pt idx="7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B465-4D4F-9834-B598B9C417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1281160799"/>
        <c:axId val="1"/>
      </c:barChart>
      <c:catAx>
        <c:axId val="1281160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81160799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PURWODADI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SAIDI!$B$4:$M$4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SAIDI!$B$34:$M$34</c:f>
              <c:numCache>
                <c:formatCode>0.00</c:formatCode>
                <c:ptCount val="12"/>
                <c:pt idx="0">
                  <c:v>30.76</c:v>
                </c:pt>
                <c:pt idx="1">
                  <c:v>59.55</c:v>
                </c:pt>
                <c:pt idx="2">
                  <c:v>90.33</c:v>
                </c:pt>
                <c:pt idx="3">
                  <c:v>120.11</c:v>
                </c:pt>
                <c:pt idx="4">
                  <c:v>150.88</c:v>
                </c:pt>
                <c:pt idx="5">
                  <c:v>180.66</c:v>
                </c:pt>
                <c:pt idx="6" formatCode="General">
                  <c:v>210.66</c:v>
                </c:pt>
                <c:pt idx="7" formatCode="General">
                  <c:v>241.3</c:v>
                </c:pt>
                <c:pt idx="8" formatCode="General">
                  <c:v>270.99</c:v>
                </c:pt>
                <c:pt idx="9" formatCode="General">
                  <c:v>301.08999999999997</c:v>
                </c:pt>
                <c:pt idx="10" formatCode="General">
                  <c:v>330.71</c:v>
                </c:pt>
                <c:pt idx="11" formatCode="General">
                  <c:v>361.31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D5-4EAF-9772-51495F8E6054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SAIDI!$B$4:$M$4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SAIDI!$B$35:$M$35</c:f>
              <c:numCache>
                <c:formatCode>0.00</c:formatCode>
                <c:ptCount val="12"/>
                <c:pt idx="0">
                  <c:v>14.0957757522297</c:v>
                </c:pt>
                <c:pt idx="1">
                  <c:v>48.531973575095698</c:v>
                </c:pt>
                <c:pt idx="2">
                  <c:v>61.474980938389201</c:v>
                </c:pt>
                <c:pt idx="3">
                  <c:v>68.470068459771198</c:v>
                </c:pt>
                <c:pt idx="4">
                  <c:v>68.816172990993906</c:v>
                </c:pt>
                <c:pt idx="5">
                  <c:v>69.198531143906294</c:v>
                </c:pt>
                <c:pt idx="6">
                  <c:v>72.103826964273352</c:v>
                </c:pt>
                <c:pt idx="7">
                  <c:v>82.698868538195441</c:v>
                </c:pt>
                <c:pt idx="8">
                  <c:v>92.804844585584448</c:v>
                </c:pt>
                <c:pt idx="9">
                  <c:v>104.16153090728044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D5-4EAF-9772-51495F8E605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86D5-4EAF-9772-51495F8E6054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6D5-4EAF-9772-51495F8E6054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'[9]2'!$A$91:$A$104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cat>
          <c:val>
            <c:numRef>
              <c:f>SAIDI!$B$36:$M$36</c:f>
              <c:numCache>
                <c:formatCode>0.00%</c:formatCode>
                <c:ptCount val="12"/>
                <c:pt idx="0">
                  <c:v>1.5417498129964338</c:v>
                </c:pt>
                <c:pt idx="1">
                  <c:v>1.1850214345072092</c:v>
                </c:pt>
                <c:pt idx="2">
                  <c:v>1.3194400427500366</c:v>
                </c:pt>
                <c:pt idx="3">
                  <c:v>1.4299386524038697</c:v>
                </c:pt>
                <c:pt idx="4">
                  <c:v>1.543901292477506</c:v>
                </c:pt>
                <c:pt idx="5">
                  <c:v>1.6169681659254604</c:v>
                </c:pt>
                <c:pt idx="6">
                  <c:v>1.6577241670736098</c:v>
                </c:pt>
                <c:pt idx="7">
                  <c:v>1.657277793045191</c:v>
                </c:pt>
                <c:pt idx="8">
                  <c:v>1.6575340618266932</c:v>
                </c:pt>
                <c:pt idx="9">
                  <c:v>1.6540518419499803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6D5-4EAF-9772-51495F8E60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1.5"/>
          <c:min val="0.8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666699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'720 JN'!$R$9</c:f>
              <c:numCache>
                <c:formatCode>General</c:formatCode>
                <c:ptCount val="1"/>
                <c:pt idx="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68-45E9-8B65-FEE2EDD727F5}"/>
            </c:ext>
          </c:extLst>
        </c:ser>
        <c:ser>
          <c:idx val="1"/>
          <c:order val="1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l">
                  <a:defRPr sz="1000" b="1" i="0" u="none" strike="noStrike" baseline="0">
                    <a:solidFill>
                      <a:srgbClr val="666699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'720 JN'!$R$10</c:f>
              <c:numCache>
                <c:formatCode>0.00</c:formatCode>
                <c:ptCount val="1"/>
                <c:pt idx="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68-45E9-8B65-FEE2EDD727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281161199"/>
        <c:axId val="1"/>
      </c:barChart>
      <c:catAx>
        <c:axId val="1281161199"/>
        <c:scaling>
          <c:orientation val="minMax"/>
        </c:scaling>
        <c:delete val="1"/>
        <c:axPos val="b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666699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81161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Tegowanu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'720 JN'!$B$28:$M$28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'720 JN'!$B$29:$M$29</c:f>
              <c:numCache>
                <c:formatCode>_-* #,##0_-;\-* #,##0_-;_-* "-"??_-;_-@_-</c:formatCode>
                <c:ptCount val="1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B6-4EF7-A0A6-616076BFF16A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'720 JN'!$B$28:$M$28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'720 JN'!$B$30:$M$30</c:f>
              <c:numCache>
                <c:formatCode>_-* #,##0_-;\-* #,##0_-;_-* "-"??_-;_-@_-</c:formatCode>
                <c:ptCount val="1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B6-4EF7-A0A6-616076BFF1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395903"/>
        <c:axId val="1"/>
      </c:lineChart>
      <c:catAx>
        <c:axId val="1162395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39590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Demak Kota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'720 JN'!$B$23:$M$23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'720 JN'!$B$24:$M$24</c:f>
              <c:numCache>
                <c:formatCode>_-* #,##0_-;\-* #,##0_-;_-* "-"??_-;_-@_-</c:formatCode>
                <c:ptCount val="1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9D-45BA-A210-D6A382DF16B0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'720 JN'!$B$23:$M$23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'720 JN'!$B$25:$M$25</c:f>
              <c:numCache>
                <c:formatCode>_-* #,##0_-;\-* #,##0_-;_-* "-"??_-;_-@_-</c:formatCode>
                <c:ptCount val="1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9D-45BA-A210-D6A382DF16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79583"/>
        <c:axId val="1"/>
      </c:lineChart>
      <c:catAx>
        <c:axId val="1162179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795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Purwodadi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'720 JN'!$B$33:$M$33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'720 JN'!$B$34:$M$34</c:f>
              <c:numCache>
                <c:formatCode>_-* #,##0_-;\-* #,##0_-;_-* "-"??_-;_-@_-</c:formatCode>
                <c:ptCount val="1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7A-4665-B017-195741DBB008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'720 JN'!$B$33:$M$33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'720 JN'!$B$35:$M$35</c:f>
              <c:numCache>
                <c:formatCode>_-* #,##0_-;\-* #,##0_-;_-* "-"??_-;_-@_-</c:formatCode>
                <c:ptCount val="1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7A-4665-B017-195741DBB0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78383"/>
        <c:axId val="1"/>
      </c:lineChart>
      <c:catAx>
        <c:axId val="1162178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783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Wirosari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'720 JN'!$B$38:$M$38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'720 JN'!$B$39:$M$39</c:f>
              <c:numCache>
                <c:formatCode>_-* #,##0_-;\-* #,##0_-;_-* "-"??_-;_-@_-</c:formatCode>
                <c:ptCount val="1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B0-4C0F-9D86-B10CDC12BDA7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'720 JN'!$B$38:$M$38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'720 JN'!$B$40:$M$40</c:f>
              <c:numCache>
                <c:formatCode>_-* #,##0_-;\-* #,##0_-;_-* "-"??_-;_-@_-</c:formatCode>
                <c:ptCount val="1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B0-4C0F-9D86-B10CDC12BD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79983"/>
        <c:axId val="1"/>
      </c:lineChart>
      <c:catAx>
        <c:axId val="1162179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799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UP3 Demak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'720 JN'!$B$4:$M$4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'720 JN'!$B$5:$M$5</c:f>
              <c:numCache>
                <c:formatCode>_-* #,##0_-;\-* #,##0_-;_-* "-"??_-;_-@_-</c:formatCode>
                <c:ptCount val="1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E7-4A81-85FE-7B2A0B3044A6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'720 JN'!$B$4:$M$4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'720 JN'!$B$6:$M$6</c:f>
              <c:numCache>
                <c:formatCode>_-* #,##0_-;\-* #,##0_-;_-* "-"??_-;_-@_-</c:formatCode>
                <c:ptCount val="1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E7-4A81-85FE-7B2A0B3044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81583"/>
        <c:axId val="1"/>
      </c:lineChart>
      <c:catAx>
        <c:axId val="1162181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9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815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UP3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'720 JN'!$B$5:$M$5</c:f>
              <c:numCache>
                <c:formatCode>_-* #,##0_-;\-* #,##0_-;_-* "-"??_-;_-@_-</c:formatCode>
                <c:ptCount val="1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D4-4E10-B3CA-662F06961B6D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'720 JN'!$B$6:$M$6</c:f>
              <c:numCache>
                <c:formatCode>_-* #,##0_-;\-* #,##0_-;_-* "-"??_-;_-@_-</c:formatCode>
                <c:ptCount val="1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D4-4E10-B3CA-662F06961B6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D9D4-4E10-B3CA-662F06961B6D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9D4-4E10-B3CA-662F06961B6D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'720 JN'!$B$4:$M$4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'720 JN'!$B$8:$M$8</c:f>
              <c:numCache>
                <c:formatCode>0.00%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9D4-4E10-B3CA-662F06961B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ax val="26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3"/>
          <c:min val="1.4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DEMAK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'720 JN'!$B$24:$M$24</c:f>
              <c:numCache>
                <c:formatCode>_-* #,##0_-;\-* #,##0_-;_-* "-"??_-;_-@_-</c:formatCode>
                <c:ptCount val="1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10-488E-989E-B97782BB0ABA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'720 JN'!$B$25:$M$25</c:f>
              <c:numCache>
                <c:formatCode>_-* #,##0_-;\-* #,##0_-;_-* "-"??_-;_-@_-</c:formatCode>
                <c:ptCount val="1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10-488E-989E-B97782BB0AB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4B10-488E-989E-B97782BB0ABA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B10-488E-989E-B97782BB0ABA}"/>
                </c:ext>
              </c:extLst>
            </c:dLbl>
            <c:dLbl>
              <c:idx val="2"/>
              <c:layout>
                <c:manualLayout>
                  <c:x val="-2.5519975723687836E-2"/>
                  <c:y val="-6.53689538807648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B10-488E-989E-B97782BB0ABA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'720 JN'!$B$4:$M$4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'720 JN'!$B$26:$M$26</c:f>
              <c:numCache>
                <c:formatCode>0.00%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B10-488E-989E-B97782BB0A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2.8"/>
          <c:min val="0.8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TEGOWANU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'720 JN'!$B$29:$M$29</c:f>
              <c:numCache>
                <c:formatCode>_-* #,##0_-;\-* #,##0_-;_-* "-"??_-;_-@_-</c:formatCode>
                <c:ptCount val="1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14-4FA2-B296-9722249B128D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'720 JN'!$B$30:$M$30</c:f>
              <c:numCache>
                <c:formatCode>_-* #,##0_-;\-* #,##0_-;_-* "-"??_-;_-@_-</c:formatCode>
                <c:ptCount val="1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14-4FA2-B296-9722249B128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6C14-4FA2-B296-9722249B128D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C14-4FA2-B296-9722249B128D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'720 JN'!$B$4:$M$4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'720 JN'!$B$31:$M$31</c:f>
              <c:numCache>
                <c:formatCode>0.00%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C14-4FA2-B296-9722249B12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2.8"/>
          <c:min val="0.9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PURWODADI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'720 JN'!$B$34:$M$34</c:f>
              <c:numCache>
                <c:formatCode>_-* #,##0_-;\-* #,##0_-;_-* "-"??_-;_-@_-</c:formatCode>
                <c:ptCount val="1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2E-440F-9088-9DA21AF83FAB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'720 JN'!$B$35:$M$35</c:f>
              <c:numCache>
                <c:formatCode>_-* #,##0_-;\-* #,##0_-;_-* "-"??_-;_-@_-</c:formatCode>
                <c:ptCount val="1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2E-440F-9088-9DA21AF83FA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0E2E-440F-9088-9DA21AF83FAB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E2E-440F-9088-9DA21AF83FAB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'720 JN'!$B$4:$M$4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'720 JN'!$B$36:$M$36</c:f>
              <c:numCache>
                <c:formatCode>0.00%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E2E-440F-9088-9DA21AF83F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3"/>
          <c:min val="0.9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WIROSARI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SAIDI!$B$4:$M$4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SAIDI!$B$39:$M$39</c:f>
              <c:numCache>
                <c:formatCode>0.00</c:formatCode>
                <c:ptCount val="12"/>
                <c:pt idx="0">
                  <c:v>29.6</c:v>
                </c:pt>
                <c:pt idx="1">
                  <c:v>57.3</c:v>
                </c:pt>
                <c:pt idx="2">
                  <c:v>86.91</c:v>
                </c:pt>
                <c:pt idx="3">
                  <c:v>115.57</c:v>
                </c:pt>
                <c:pt idx="4">
                  <c:v>145.16999999999999</c:v>
                </c:pt>
                <c:pt idx="5">
                  <c:v>173.83</c:v>
                </c:pt>
                <c:pt idx="6" formatCode="General">
                  <c:v>202.69</c:v>
                </c:pt>
                <c:pt idx="7" formatCode="General">
                  <c:v>232.18</c:v>
                </c:pt>
                <c:pt idx="8" formatCode="General">
                  <c:v>260.74</c:v>
                </c:pt>
                <c:pt idx="9" formatCode="General">
                  <c:v>289.70999999999998</c:v>
                </c:pt>
                <c:pt idx="10" formatCode="General">
                  <c:v>318.2</c:v>
                </c:pt>
                <c:pt idx="11" formatCode="General">
                  <c:v>347.64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6F-4239-835C-64CB46107702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SAIDI!$B$4:$M$4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SAIDI!$B$40:$M$40</c:f>
              <c:numCache>
                <c:formatCode>0.00</c:formatCode>
                <c:ptCount val="12"/>
                <c:pt idx="0">
                  <c:v>15.0967800091982</c:v>
                </c:pt>
                <c:pt idx="1">
                  <c:v>26.7413142636732</c:v>
                </c:pt>
                <c:pt idx="2">
                  <c:v>67.737019633243904</c:v>
                </c:pt>
                <c:pt idx="3">
                  <c:v>88.253163537892902</c:v>
                </c:pt>
                <c:pt idx="4">
                  <c:v>88.564809901664901</c:v>
                </c:pt>
                <c:pt idx="5">
                  <c:v>90.946598492807098</c:v>
                </c:pt>
                <c:pt idx="6">
                  <c:v>118.20015640439631</c:v>
                </c:pt>
                <c:pt idx="7">
                  <c:v>135.03858420565666</c:v>
                </c:pt>
                <c:pt idx="8">
                  <c:v>148.84904984254536</c:v>
                </c:pt>
                <c:pt idx="9">
                  <c:v>153.31714920172595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6F-4239-835C-64CB4610770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2C6F-4239-835C-64CB46107702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C6F-4239-835C-64CB46107702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'[9]2'!$A$91:$A$104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cat>
          <c:val>
            <c:numRef>
              <c:f>SAIDI!$B$41:$M$41</c:f>
              <c:numCache>
                <c:formatCode>0.00%</c:formatCode>
                <c:ptCount val="12"/>
                <c:pt idx="0">
                  <c:v>1.4899736483378987</c:v>
                </c:pt>
                <c:pt idx="1">
                  <c:v>1.5333103967945341</c:v>
                </c:pt>
                <c:pt idx="2">
                  <c:v>1.2206072991227257</c:v>
                </c:pt>
                <c:pt idx="3">
                  <c:v>1.236366154383552</c:v>
                </c:pt>
                <c:pt idx="4">
                  <c:v>1.3899234697136813</c:v>
                </c:pt>
                <c:pt idx="5">
                  <c:v>1.4768072341206517</c:v>
                </c:pt>
                <c:pt idx="6">
                  <c:v>1.4168426838798347</c:v>
                </c:pt>
                <c:pt idx="7">
                  <c:v>1.4183883874336436</c:v>
                </c:pt>
                <c:pt idx="8">
                  <c:v>1.4291284427301321</c:v>
                </c:pt>
                <c:pt idx="9">
                  <c:v>1.4707909661325949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C6F-4239-835C-64CB461077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1.5"/>
          <c:min val="0.8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WIROSARI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'720 JN'!$B$39:$M$39</c:f>
              <c:numCache>
                <c:formatCode>_-* #,##0_-;\-* #,##0_-;_-* "-"??_-;_-@_-</c:formatCode>
                <c:ptCount val="1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1A-4898-A364-8A566CD6CBBE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'720 JN'!$B$40:$M$40</c:f>
              <c:numCache>
                <c:formatCode>_-* #,##0_-;\-* #,##0_-;_-* "-"??_-;_-@_-</c:formatCode>
                <c:ptCount val="1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1A-4898-A364-8A566CD6CBB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A51A-4898-A364-8A566CD6CBBE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51A-4898-A364-8A566CD6CBBE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'720 JN'!$B$4:$M$4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'720 JN'!$B$41:$M$41</c:f>
              <c:numCache>
                <c:formatCode>0.00%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51A-4898-A364-8A566CD6CB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3"/>
          <c:min val="0.9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0" i="0" u="none" strike="noStrike" baseline="0">
                <a:solidFill>
                  <a:srgbClr val="333333"/>
                </a:solidFill>
                <a:latin typeface="Calibri Light"/>
                <a:ea typeface="Calibri Light"/>
                <a:cs typeface="Calibri Light"/>
              </a:defRPr>
            </a:pPr>
            <a:r>
              <a:rPr lang="en-ID"/>
              <a:t>ENS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ln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ABA-4CDE-8B9A-BCB69E60930D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ABA-4CDE-8B9A-BCB69E60930D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CABA-4CDE-8B9A-BCB69E60930D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CABA-4CDE-8B9A-BCB69E60930D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CABA-4CDE-8B9A-BCB69E60930D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CABA-4CDE-8B9A-BCB69E60930D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CABA-4CDE-8B9A-BCB69E60930D}"/>
              </c:ext>
            </c:extLst>
          </c:dPt>
          <c:dPt>
            <c:idx val="10"/>
            <c:invertIfNegative val="0"/>
            <c:bubble3D val="0"/>
            <c:spPr>
              <a:solidFill>
                <a:srgbClr val="92D050"/>
              </a:solidFill>
              <a:ln w="28575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CABA-4CDE-8B9A-BCB69E60930D}"/>
              </c:ext>
            </c:extLst>
          </c:dPt>
          <c:cat>
            <c:multiLvlStrRef>
              <c:f>'Penambahan Jum Plg'!$Q$23:$AA$24</c:f>
              <c:multiLvlStrCache>
                <c:ptCount val="11"/>
                <c:lvl>
                  <c:pt idx="0">
                    <c:v>Target</c:v>
                  </c:pt>
                  <c:pt idx="1">
                    <c:v>Real</c:v>
                  </c:pt>
                  <c:pt idx="3">
                    <c:v>Target</c:v>
                  </c:pt>
                  <c:pt idx="4">
                    <c:v>Real</c:v>
                  </c:pt>
                  <c:pt idx="6">
                    <c:v>Target</c:v>
                  </c:pt>
                  <c:pt idx="7">
                    <c:v>Real</c:v>
                  </c:pt>
                  <c:pt idx="9">
                    <c:v>Target</c:v>
                  </c:pt>
                  <c:pt idx="10">
                    <c:v>Real</c:v>
                  </c:pt>
                </c:lvl>
                <c:lvl>
                  <c:pt idx="0">
                    <c:v> DEMAK </c:v>
                  </c:pt>
                  <c:pt idx="3">
                    <c:v>TEGOWANU</c:v>
                  </c:pt>
                  <c:pt idx="6">
                    <c:v>PURWODADI</c:v>
                  </c:pt>
                  <c:pt idx="9">
                    <c:v>WIROSARI</c:v>
                  </c:pt>
                </c:lvl>
              </c:multiLvlStrCache>
            </c:multiLvlStrRef>
          </c:cat>
          <c:val>
            <c:numRef>
              <c:f>'Penambahan Jum Plg'!$Q$25:$AA$25</c:f>
              <c:numCache>
                <c:formatCode>_(* #,##0.00_);_(* \(#,##0.00\);_(* "-"??_);_(@_)</c:formatCode>
                <c:ptCount val="11"/>
                <c:pt idx="0">
                  <c:v>4861</c:v>
                </c:pt>
                <c:pt idx="1">
                  <c:v>6531</c:v>
                </c:pt>
                <c:pt idx="3">
                  <c:v>4782</c:v>
                </c:pt>
                <c:pt idx="4">
                  <c:v>5638</c:v>
                </c:pt>
                <c:pt idx="6">
                  <c:v>4086</c:v>
                </c:pt>
                <c:pt idx="7">
                  <c:v>5166</c:v>
                </c:pt>
                <c:pt idx="9">
                  <c:v>3001</c:v>
                </c:pt>
                <c:pt idx="10">
                  <c:v>3435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CABA-4CDE-8B9A-BCB69E60930D}"/>
            </c:ext>
          </c:extLst>
        </c:ser>
        <c:ser>
          <c:idx val="0"/>
          <c:order val="1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CABA-4CDE-8B9A-BCB69E60930D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CABA-4CDE-8B9A-BCB69E60930D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CABA-4CDE-8B9A-BCB69E60930D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CABA-4CDE-8B9A-BCB69E60930D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CABA-4CDE-8B9A-BCB69E60930D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C-CABA-4CDE-8B9A-BCB69E60930D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CABA-4CDE-8B9A-BCB69E60930D}"/>
              </c:ext>
            </c:extLst>
          </c:dPt>
          <c:dPt>
            <c:idx val="10"/>
            <c:invertIfNegative val="0"/>
            <c:bubble3D val="0"/>
            <c:spPr>
              <a:solidFill>
                <a:srgbClr val="92D050"/>
              </a:solidFill>
              <a:ln w="28575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0-CABA-4CDE-8B9A-BCB69E60930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'Penambahan Jum Plg'!$Q$23:$AA$24</c:f>
              <c:multiLvlStrCache>
                <c:ptCount val="11"/>
                <c:lvl>
                  <c:pt idx="0">
                    <c:v>Target</c:v>
                  </c:pt>
                  <c:pt idx="1">
                    <c:v>Real</c:v>
                  </c:pt>
                  <c:pt idx="3">
                    <c:v>Target</c:v>
                  </c:pt>
                  <c:pt idx="4">
                    <c:v>Real</c:v>
                  </c:pt>
                  <c:pt idx="6">
                    <c:v>Target</c:v>
                  </c:pt>
                  <c:pt idx="7">
                    <c:v>Real</c:v>
                  </c:pt>
                  <c:pt idx="9">
                    <c:v>Target</c:v>
                  </c:pt>
                  <c:pt idx="10">
                    <c:v>Real</c:v>
                  </c:pt>
                </c:lvl>
                <c:lvl>
                  <c:pt idx="0">
                    <c:v> DEMAK </c:v>
                  </c:pt>
                  <c:pt idx="3">
                    <c:v>TEGOWANU</c:v>
                  </c:pt>
                  <c:pt idx="6">
                    <c:v>PURWODADI</c:v>
                  </c:pt>
                  <c:pt idx="9">
                    <c:v>WIROSARI</c:v>
                  </c:pt>
                </c:lvl>
              </c:multiLvlStrCache>
            </c:multiLvlStrRef>
          </c:cat>
          <c:val>
            <c:numRef>
              <c:f>'Penambahan Jum Plg'!$Q$25:$AA$25</c:f>
              <c:numCache>
                <c:formatCode>_(* #,##0.00_);_(* \(#,##0.00\);_(* "-"??_);_(@_)</c:formatCode>
                <c:ptCount val="11"/>
                <c:pt idx="0">
                  <c:v>4861</c:v>
                </c:pt>
                <c:pt idx="1">
                  <c:v>6531</c:v>
                </c:pt>
                <c:pt idx="3">
                  <c:v>4782</c:v>
                </c:pt>
                <c:pt idx="4">
                  <c:v>5638</c:v>
                </c:pt>
                <c:pt idx="6">
                  <c:v>4086</c:v>
                </c:pt>
                <c:pt idx="7">
                  <c:v>5166</c:v>
                </c:pt>
                <c:pt idx="9">
                  <c:v>3001</c:v>
                </c:pt>
                <c:pt idx="10">
                  <c:v>3435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CABA-4CDE-8B9A-BCB69E6093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1281160799"/>
        <c:axId val="1"/>
      </c:barChart>
      <c:catAx>
        <c:axId val="1281160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81160799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666699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'Penambahan Jum Plg'!$R$9</c:f>
              <c:numCache>
                <c:formatCode>General</c:formatCode>
                <c:ptCount val="1"/>
                <c:pt idx="0">
                  <c:v>16730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2F-4487-8656-719A4AA2C5D5}"/>
            </c:ext>
          </c:extLst>
        </c:ser>
        <c:ser>
          <c:idx val="1"/>
          <c:order val="1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l">
                  <a:defRPr sz="1000" b="1" i="0" u="none" strike="noStrike" baseline="0">
                    <a:solidFill>
                      <a:srgbClr val="666699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'Penambahan Jum Plg'!$R$10</c:f>
              <c:numCache>
                <c:formatCode>0.00</c:formatCode>
                <c:ptCount val="1"/>
                <c:pt idx="0">
                  <c:v>20770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2F-4487-8656-719A4AA2C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281161199"/>
        <c:axId val="1"/>
      </c:barChart>
      <c:catAx>
        <c:axId val="1281161199"/>
        <c:scaling>
          <c:orientation val="minMax"/>
        </c:scaling>
        <c:delete val="1"/>
        <c:axPos val="b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666699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81161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Tegowanu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'Penambahan Jum Plg'!$B$28:$M$28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'Penambahan Jum Plg'!$B$29:$M$29</c:f>
              <c:numCache>
                <c:formatCode>_-* #,##0_-;\-* #,##0_-;_-* "-"??_-;_-@_-</c:formatCode>
                <c:ptCount val="12"/>
                <c:pt idx="0">
                  <c:v>380</c:v>
                </c:pt>
                <c:pt idx="1">
                  <c:v>759</c:v>
                </c:pt>
                <c:pt idx="2">
                  <c:v>1207</c:v>
                </c:pt>
                <c:pt idx="3">
                  <c:v>1543</c:v>
                </c:pt>
                <c:pt idx="4">
                  <c:v>2004</c:v>
                </c:pt>
                <c:pt idx="5">
                  <c:v>2434</c:v>
                </c:pt>
                <c:pt idx="6">
                  <c:v>2930</c:v>
                </c:pt>
                <c:pt idx="7">
                  <c:v>3563</c:v>
                </c:pt>
                <c:pt idx="8">
                  <c:v>4171</c:v>
                </c:pt>
                <c:pt idx="9">
                  <c:v>4782</c:v>
                </c:pt>
                <c:pt idx="10">
                  <c:v>5438</c:v>
                </c:pt>
                <c:pt idx="11">
                  <c:v>5990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21-4C65-A14B-4CEAF0FCC9C9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'Penambahan Jum Plg'!$B$28:$M$28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'Penambahan Jum Plg'!$B$30:$M$30</c:f>
              <c:numCache>
                <c:formatCode>_-* #,##0_-;\-* #,##0_-;_-* "-"??_-;_-@_-</c:formatCode>
                <c:ptCount val="12"/>
                <c:pt idx="0">
                  <c:v>529</c:v>
                </c:pt>
                <c:pt idx="1">
                  <c:v>985</c:v>
                </c:pt>
                <c:pt idx="2">
                  <c:v>1427</c:v>
                </c:pt>
                <c:pt idx="3">
                  <c:v>1862</c:v>
                </c:pt>
                <c:pt idx="4">
                  <c:v>2466</c:v>
                </c:pt>
                <c:pt idx="5">
                  <c:v>3101</c:v>
                </c:pt>
                <c:pt idx="6">
                  <c:v>3594</c:v>
                </c:pt>
                <c:pt idx="7">
                  <c:v>4273</c:v>
                </c:pt>
                <c:pt idx="8">
                  <c:v>4817</c:v>
                </c:pt>
                <c:pt idx="9">
                  <c:v>5638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21-4C65-A14B-4CEAF0FCC9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395903"/>
        <c:axId val="1"/>
      </c:lineChart>
      <c:catAx>
        <c:axId val="1162395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39590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Demak Kota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'Penambahan Jum Plg'!$B$23:$M$23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'Penambahan Jum Plg'!$B$24:$M$24</c:f>
              <c:numCache>
                <c:formatCode>_-* #,##0_-;\-* #,##0_-;_-* "-"??_-;_-@_-</c:formatCode>
                <c:ptCount val="12"/>
                <c:pt idx="0">
                  <c:v>386</c:v>
                </c:pt>
                <c:pt idx="1">
                  <c:v>772</c:v>
                </c:pt>
                <c:pt idx="2">
                  <c:v>1227</c:v>
                </c:pt>
                <c:pt idx="3">
                  <c:v>1569</c:v>
                </c:pt>
                <c:pt idx="4">
                  <c:v>2038</c:v>
                </c:pt>
                <c:pt idx="5">
                  <c:v>2475</c:v>
                </c:pt>
                <c:pt idx="6">
                  <c:v>2979</c:v>
                </c:pt>
                <c:pt idx="7">
                  <c:v>3623</c:v>
                </c:pt>
                <c:pt idx="8">
                  <c:v>4241</c:v>
                </c:pt>
                <c:pt idx="9">
                  <c:v>4861</c:v>
                </c:pt>
                <c:pt idx="10">
                  <c:v>5527</c:v>
                </c:pt>
                <c:pt idx="11">
                  <c:v>6088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6A-42EF-AC6A-E05CF2CF8DAD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'Penambahan Jum Plg'!$B$23:$M$23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'Penambahan Jum Plg'!$B$25:$M$25</c:f>
              <c:numCache>
                <c:formatCode>_-* #,##0_-;\-* #,##0_-;_-* "-"??_-;_-@_-</c:formatCode>
                <c:ptCount val="12"/>
                <c:pt idx="0">
                  <c:v>601</c:v>
                </c:pt>
                <c:pt idx="1">
                  <c:v>1190</c:v>
                </c:pt>
                <c:pt idx="2">
                  <c:v>1708</c:v>
                </c:pt>
                <c:pt idx="3">
                  <c:v>2309</c:v>
                </c:pt>
                <c:pt idx="4">
                  <c:v>2924</c:v>
                </c:pt>
                <c:pt idx="5">
                  <c:v>3564</c:v>
                </c:pt>
                <c:pt idx="6">
                  <c:v>4304</c:v>
                </c:pt>
                <c:pt idx="7">
                  <c:v>5181</c:v>
                </c:pt>
                <c:pt idx="8">
                  <c:v>5863</c:v>
                </c:pt>
                <c:pt idx="9">
                  <c:v>6531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6A-42EF-AC6A-E05CF2CF8D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79583"/>
        <c:axId val="1"/>
      </c:lineChart>
      <c:catAx>
        <c:axId val="1162179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795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Purwodadi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'Penambahan Jum Plg'!$B$33:$M$33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'Penambahan Jum Plg'!$B$34:$M$34</c:f>
              <c:numCache>
                <c:formatCode>_-* #,##0_-;\-* #,##0_-;_-* "-"??_-;_-@_-</c:formatCode>
                <c:ptCount val="12"/>
                <c:pt idx="0">
                  <c:v>325</c:v>
                </c:pt>
                <c:pt idx="1">
                  <c:v>649</c:v>
                </c:pt>
                <c:pt idx="2">
                  <c:v>1032</c:v>
                </c:pt>
                <c:pt idx="3">
                  <c:v>1319</c:v>
                </c:pt>
                <c:pt idx="4">
                  <c:v>1713</c:v>
                </c:pt>
                <c:pt idx="5">
                  <c:v>2080</c:v>
                </c:pt>
                <c:pt idx="6">
                  <c:v>2503</c:v>
                </c:pt>
                <c:pt idx="7">
                  <c:v>3044</c:v>
                </c:pt>
                <c:pt idx="8">
                  <c:v>3564</c:v>
                </c:pt>
                <c:pt idx="9">
                  <c:v>4086</c:v>
                </c:pt>
                <c:pt idx="10">
                  <c:v>4646</c:v>
                </c:pt>
                <c:pt idx="11">
                  <c:v>5117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0B-4C5C-9AD9-EAF5693C4A57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'Penambahan Jum Plg'!$B$33:$M$33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'Penambahan Jum Plg'!$B$35:$M$35</c:f>
              <c:numCache>
                <c:formatCode>_-* #,##0_-;\-* #,##0_-;_-* "-"??_-;_-@_-</c:formatCode>
                <c:ptCount val="12"/>
                <c:pt idx="0">
                  <c:v>500</c:v>
                </c:pt>
                <c:pt idx="1">
                  <c:v>883</c:v>
                </c:pt>
                <c:pt idx="2">
                  <c:v>1329</c:v>
                </c:pt>
                <c:pt idx="3">
                  <c:v>1692</c:v>
                </c:pt>
                <c:pt idx="4">
                  <c:v>2202</c:v>
                </c:pt>
                <c:pt idx="5">
                  <c:v>2732</c:v>
                </c:pt>
                <c:pt idx="6">
                  <c:v>3302</c:v>
                </c:pt>
                <c:pt idx="7">
                  <c:v>3920</c:v>
                </c:pt>
                <c:pt idx="8">
                  <c:v>4460</c:v>
                </c:pt>
                <c:pt idx="9">
                  <c:v>5166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0B-4C5C-9AD9-EAF5693C4A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78383"/>
        <c:axId val="1"/>
      </c:lineChart>
      <c:catAx>
        <c:axId val="1162178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783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Wirosari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'Penambahan Jum Plg'!$B$38:$M$38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'Penambahan Jum Plg'!$B$39:$M$39</c:f>
              <c:numCache>
                <c:formatCode>_-* #,##0_-;\-* #,##0_-;_-* "-"??_-;_-@_-</c:formatCode>
                <c:ptCount val="12"/>
                <c:pt idx="0">
                  <c:v>239</c:v>
                </c:pt>
                <c:pt idx="1">
                  <c:v>477</c:v>
                </c:pt>
                <c:pt idx="2">
                  <c:v>758</c:v>
                </c:pt>
                <c:pt idx="3">
                  <c:v>969</c:v>
                </c:pt>
                <c:pt idx="4">
                  <c:v>1259</c:v>
                </c:pt>
                <c:pt idx="5">
                  <c:v>1528</c:v>
                </c:pt>
                <c:pt idx="6">
                  <c:v>1839</c:v>
                </c:pt>
                <c:pt idx="7">
                  <c:v>2236</c:v>
                </c:pt>
                <c:pt idx="8">
                  <c:v>2618</c:v>
                </c:pt>
                <c:pt idx="9">
                  <c:v>3001</c:v>
                </c:pt>
                <c:pt idx="10">
                  <c:v>3413</c:v>
                </c:pt>
                <c:pt idx="11">
                  <c:v>3759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DB-477F-8BB7-298CED38163A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'Penambahan Jum Plg'!$B$38:$M$38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'Penambahan Jum Plg'!$B$40:$M$40</c:f>
              <c:numCache>
                <c:formatCode>_-* #,##0_-;\-* #,##0_-;_-* "-"??_-;_-@_-</c:formatCode>
                <c:ptCount val="12"/>
                <c:pt idx="0">
                  <c:v>339</c:v>
                </c:pt>
                <c:pt idx="1">
                  <c:v>595</c:v>
                </c:pt>
                <c:pt idx="2">
                  <c:v>915</c:v>
                </c:pt>
                <c:pt idx="3">
                  <c:v>1226</c:v>
                </c:pt>
                <c:pt idx="4">
                  <c:v>1600</c:v>
                </c:pt>
                <c:pt idx="5">
                  <c:v>1941</c:v>
                </c:pt>
                <c:pt idx="6">
                  <c:v>2221</c:v>
                </c:pt>
                <c:pt idx="7">
                  <c:v>2627</c:v>
                </c:pt>
                <c:pt idx="8">
                  <c:v>3026</c:v>
                </c:pt>
                <c:pt idx="9">
                  <c:v>3435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DB-477F-8BB7-298CED3816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79983"/>
        <c:axId val="1"/>
      </c:lineChart>
      <c:catAx>
        <c:axId val="1162179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799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UP3 Demak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'Penambahan Jum Plg'!$B$4:$M$4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'Penambahan Jum Plg'!$B$5:$M$5</c:f>
              <c:numCache>
                <c:formatCode>_-* #,##0_-;\-* #,##0_-;_-* "-"??_-;_-@_-</c:formatCode>
                <c:ptCount val="12"/>
                <c:pt idx="0">
                  <c:v>1330</c:v>
                </c:pt>
                <c:pt idx="1">
                  <c:v>2657</c:v>
                </c:pt>
                <c:pt idx="2">
                  <c:v>4224</c:v>
                </c:pt>
                <c:pt idx="3">
                  <c:v>5400</c:v>
                </c:pt>
                <c:pt idx="4">
                  <c:v>7014</c:v>
                </c:pt>
                <c:pt idx="5">
                  <c:v>8517</c:v>
                </c:pt>
                <c:pt idx="6">
                  <c:v>10251</c:v>
                </c:pt>
                <c:pt idx="7">
                  <c:v>12466</c:v>
                </c:pt>
                <c:pt idx="8">
                  <c:v>14594</c:v>
                </c:pt>
                <c:pt idx="9">
                  <c:v>16730</c:v>
                </c:pt>
                <c:pt idx="10">
                  <c:v>19024</c:v>
                </c:pt>
                <c:pt idx="11">
                  <c:v>20954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C6-4F6E-AFDD-3FFE6C69052C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'Penambahan Jum Plg'!$B$4:$M$4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'Penambahan Jum Plg'!$B$6:$M$6</c:f>
              <c:numCache>
                <c:formatCode>_-* #,##0_-;\-* #,##0_-;_-* "-"??_-;_-@_-</c:formatCode>
                <c:ptCount val="12"/>
                <c:pt idx="0">
                  <c:v>1969</c:v>
                </c:pt>
                <c:pt idx="1">
                  <c:v>3653</c:v>
                </c:pt>
                <c:pt idx="2">
                  <c:v>5379</c:v>
                </c:pt>
                <c:pt idx="3">
                  <c:v>7089</c:v>
                </c:pt>
                <c:pt idx="4">
                  <c:v>9192</c:v>
                </c:pt>
                <c:pt idx="5">
                  <c:v>11338</c:v>
                </c:pt>
                <c:pt idx="6">
                  <c:v>13421</c:v>
                </c:pt>
                <c:pt idx="7">
                  <c:v>16001</c:v>
                </c:pt>
                <c:pt idx="8">
                  <c:v>18166</c:v>
                </c:pt>
                <c:pt idx="9">
                  <c:v>20770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C6-4F6E-AFDD-3FFE6C6905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81583"/>
        <c:axId val="1"/>
      </c:lineChart>
      <c:catAx>
        <c:axId val="1162181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9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815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UP3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'Penambahan Jum Plg'!$B$5:$M$5</c:f>
              <c:numCache>
                <c:formatCode>_-* #,##0_-;\-* #,##0_-;_-* "-"??_-;_-@_-</c:formatCode>
                <c:ptCount val="12"/>
                <c:pt idx="0">
                  <c:v>1330</c:v>
                </c:pt>
                <c:pt idx="1">
                  <c:v>2657</c:v>
                </c:pt>
                <c:pt idx="2">
                  <c:v>4224</c:v>
                </c:pt>
                <c:pt idx="3">
                  <c:v>5400</c:v>
                </c:pt>
                <c:pt idx="4">
                  <c:v>7014</c:v>
                </c:pt>
                <c:pt idx="5">
                  <c:v>8517</c:v>
                </c:pt>
                <c:pt idx="6">
                  <c:v>10251</c:v>
                </c:pt>
                <c:pt idx="7">
                  <c:v>12466</c:v>
                </c:pt>
                <c:pt idx="8">
                  <c:v>14594</c:v>
                </c:pt>
                <c:pt idx="9">
                  <c:v>16730</c:v>
                </c:pt>
                <c:pt idx="10">
                  <c:v>19024</c:v>
                </c:pt>
                <c:pt idx="11">
                  <c:v>20954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8E-4CB1-8FC7-31745548B9F2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'Penambahan Jum Plg'!$B$6:$M$6</c:f>
              <c:numCache>
                <c:formatCode>_-* #,##0_-;\-* #,##0_-;_-* "-"??_-;_-@_-</c:formatCode>
                <c:ptCount val="12"/>
                <c:pt idx="0">
                  <c:v>1969</c:v>
                </c:pt>
                <c:pt idx="1">
                  <c:v>3653</c:v>
                </c:pt>
                <c:pt idx="2">
                  <c:v>5379</c:v>
                </c:pt>
                <c:pt idx="3">
                  <c:v>7089</c:v>
                </c:pt>
                <c:pt idx="4">
                  <c:v>9192</c:v>
                </c:pt>
                <c:pt idx="5">
                  <c:v>11338</c:v>
                </c:pt>
                <c:pt idx="6">
                  <c:v>13421</c:v>
                </c:pt>
                <c:pt idx="7">
                  <c:v>16001</c:v>
                </c:pt>
                <c:pt idx="8">
                  <c:v>18166</c:v>
                </c:pt>
                <c:pt idx="9">
                  <c:v>20770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8E-4CB1-8FC7-31745548B9F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7C8E-4CB1-8FC7-31745548B9F2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C8E-4CB1-8FC7-31745548B9F2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'Penambahan Jum Plg'!$B$4:$M$4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'Penambahan Jum Plg'!$B$8:$M$8</c:f>
              <c:numCache>
                <c:formatCode>0.00%</c:formatCode>
                <c:ptCount val="12"/>
                <c:pt idx="0">
                  <c:v>1.4804511278195489</c:v>
                </c:pt>
                <c:pt idx="1">
                  <c:v>1.3748588633797516</c:v>
                </c:pt>
                <c:pt idx="2">
                  <c:v>1.2734375</c:v>
                </c:pt>
                <c:pt idx="3">
                  <c:v>1.3127777777777778</c:v>
                </c:pt>
                <c:pt idx="4">
                  <c:v>1.3105218135158254</c:v>
                </c:pt>
                <c:pt idx="5">
                  <c:v>1.3312199131149465</c:v>
                </c:pt>
                <c:pt idx="6">
                  <c:v>1.3092381231099406</c:v>
                </c:pt>
                <c:pt idx="7">
                  <c:v>1.2835713139740093</c:v>
                </c:pt>
                <c:pt idx="8">
                  <c:v>1.2447581197752502</c:v>
                </c:pt>
                <c:pt idx="9">
                  <c:v>1.2414823670053796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C8E-4CB1-8FC7-31745548B9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ax val="26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3"/>
          <c:min val="1.4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DEMAK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'Penambahan Jum Plg'!$B$24:$M$24</c:f>
              <c:numCache>
                <c:formatCode>_-* #,##0_-;\-* #,##0_-;_-* "-"??_-;_-@_-</c:formatCode>
                <c:ptCount val="12"/>
                <c:pt idx="0">
                  <c:v>386</c:v>
                </c:pt>
                <c:pt idx="1">
                  <c:v>772</c:v>
                </c:pt>
                <c:pt idx="2">
                  <c:v>1227</c:v>
                </c:pt>
                <c:pt idx="3">
                  <c:v>1569</c:v>
                </c:pt>
                <c:pt idx="4">
                  <c:v>2038</c:v>
                </c:pt>
                <c:pt idx="5">
                  <c:v>2475</c:v>
                </c:pt>
                <c:pt idx="6">
                  <c:v>2979</c:v>
                </c:pt>
                <c:pt idx="7">
                  <c:v>3623</c:v>
                </c:pt>
                <c:pt idx="8">
                  <c:v>4241</c:v>
                </c:pt>
                <c:pt idx="9">
                  <c:v>4861</c:v>
                </c:pt>
                <c:pt idx="10">
                  <c:v>5527</c:v>
                </c:pt>
                <c:pt idx="11">
                  <c:v>6088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7E-412A-96FD-7E99A517D45D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'Penambahan Jum Plg'!$B$25:$M$25</c:f>
              <c:numCache>
                <c:formatCode>_-* #,##0_-;\-* #,##0_-;_-* "-"??_-;_-@_-</c:formatCode>
                <c:ptCount val="12"/>
                <c:pt idx="0">
                  <c:v>601</c:v>
                </c:pt>
                <c:pt idx="1">
                  <c:v>1190</c:v>
                </c:pt>
                <c:pt idx="2">
                  <c:v>1708</c:v>
                </c:pt>
                <c:pt idx="3">
                  <c:v>2309</c:v>
                </c:pt>
                <c:pt idx="4">
                  <c:v>2924</c:v>
                </c:pt>
                <c:pt idx="5">
                  <c:v>3564</c:v>
                </c:pt>
                <c:pt idx="6">
                  <c:v>4304</c:v>
                </c:pt>
                <c:pt idx="7">
                  <c:v>5181</c:v>
                </c:pt>
                <c:pt idx="8">
                  <c:v>5863</c:v>
                </c:pt>
                <c:pt idx="9">
                  <c:v>6531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7E-412A-96FD-7E99A517D45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897E-412A-96FD-7E99A517D45D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97E-412A-96FD-7E99A517D45D}"/>
                </c:ext>
              </c:extLst>
            </c:dLbl>
            <c:dLbl>
              <c:idx val="2"/>
              <c:layout>
                <c:manualLayout>
                  <c:x val="-2.5519975723687836E-2"/>
                  <c:y val="-6.53689538807648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97E-412A-96FD-7E99A517D45D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'Penambahan Jum Plg'!$B$4:$M$4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'Penambahan Jum Plg'!$B$26:$M$26</c:f>
              <c:numCache>
                <c:formatCode>0.00%</c:formatCode>
                <c:ptCount val="12"/>
                <c:pt idx="0">
                  <c:v>1.5569948186528497</c:v>
                </c:pt>
                <c:pt idx="1">
                  <c:v>1.5414507772020725</c:v>
                </c:pt>
                <c:pt idx="2">
                  <c:v>1.3920130399348003</c:v>
                </c:pt>
                <c:pt idx="3">
                  <c:v>1.4716379859783302</c:v>
                </c:pt>
                <c:pt idx="4">
                  <c:v>1.4347399411187438</c:v>
                </c:pt>
                <c:pt idx="5">
                  <c:v>1.44</c:v>
                </c:pt>
                <c:pt idx="6">
                  <c:v>1.4447801275595837</c:v>
                </c:pt>
                <c:pt idx="7">
                  <c:v>1.4300303615788021</c:v>
                </c:pt>
                <c:pt idx="8">
                  <c:v>1.3824569676962981</c:v>
                </c:pt>
                <c:pt idx="9">
                  <c:v>1.3435507097305082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97E-412A-96FD-7E99A517D4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2.8"/>
          <c:min val="0.8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Tegowanu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SAIFI!$B$30:$M$30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SAIFI!$B$31:$M$31</c:f>
              <c:numCache>
                <c:formatCode>0.00</c:formatCode>
                <c:ptCount val="12"/>
                <c:pt idx="0">
                  <c:v>0.32</c:v>
                </c:pt>
                <c:pt idx="1">
                  <c:v>0.64</c:v>
                </c:pt>
                <c:pt idx="2">
                  <c:v>0.93</c:v>
                </c:pt>
                <c:pt idx="3">
                  <c:v>1.24</c:v>
                </c:pt>
                <c:pt idx="4">
                  <c:v>1.56</c:v>
                </c:pt>
                <c:pt idx="5" formatCode="General">
                  <c:v>1.87</c:v>
                </c:pt>
                <c:pt idx="6" formatCode="General">
                  <c:v>2.1800000000000002</c:v>
                </c:pt>
                <c:pt idx="7" formatCode="General">
                  <c:v>2.5</c:v>
                </c:pt>
                <c:pt idx="8" formatCode="General">
                  <c:v>2.81</c:v>
                </c:pt>
                <c:pt idx="9" formatCode="General">
                  <c:v>3.11</c:v>
                </c:pt>
                <c:pt idx="10" formatCode="General">
                  <c:v>3.43</c:v>
                </c:pt>
                <c:pt idx="11" formatCode="General">
                  <c:v>3.74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24-40F6-90BC-F23DBBCDFDEC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SAIFI!$B$30:$M$30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SAIFI!$B$32:$M$32</c:f>
              <c:numCache>
                <c:formatCode>0.00</c:formatCode>
                <c:ptCount val="12"/>
                <c:pt idx="0">
                  <c:v>0.23239786346480701</c:v>
                </c:pt>
                <c:pt idx="1">
                  <c:v>0.56201699729188204</c:v>
                </c:pt>
                <c:pt idx="2">
                  <c:v>0.78351251331495797</c:v>
                </c:pt>
                <c:pt idx="3">
                  <c:v>0.83570423036683605</c:v>
                </c:pt>
                <c:pt idx="4">
                  <c:v>0.91699833483471205</c:v>
                </c:pt>
                <c:pt idx="5">
                  <c:v>1.03750816104461</c:v>
                </c:pt>
                <c:pt idx="6" formatCode="_(* #,##0.00_);_(* \(#,##0.00\);_(* &quot;-&quot;??_);_(@_)">
                  <c:v>1.3512178975869946</c:v>
                </c:pt>
                <c:pt idx="7" formatCode="_(* #,##0.00_);_(* \(#,##0.00\);_(* &quot;-&quot;??_);_(@_)">
                  <c:v>1.780712756525312</c:v>
                </c:pt>
                <c:pt idx="8" formatCode="_(* #,##0.00_);_(* \(#,##0.00\);_(* &quot;-&quot;??_);_(@_)">
                  <c:v>2.4720347571098991</c:v>
                </c:pt>
                <c:pt idx="9" formatCode="_(* #,##0.00_);_(* \(#,##0.00\);_(* &quot;-&quot;??_);_(@_)">
                  <c:v>2.7568706161417218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24-40F6-90BC-F23DBBCDFD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4420719"/>
        <c:axId val="1"/>
      </c:lineChart>
      <c:catAx>
        <c:axId val="1294420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94420719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TEGOWANU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'Penambahan Jum Plg'!$B$29:$M$29</c:f>
              <c:numCache>
                <c:formatCode>_-* #,##0_-;\-* #,##0_-;_-* "-"??_-;_-@_-</c:formatCode>
                <c:ptCount val="12"/>
                <c:pt idx="0">
                  <c:v>380</c:v>
                </c:pt>
                <c:pt idx="1">
                  <c:v>759</c:v>
                </c:pt>
                <c:pt idx="2">
                  <c:v>1207</c:v>
                </c:pt>
                <c:pt idx="3">
                  <c:v>1543</c:v>
                </c:pt>
                <c:pt idx="4">
                  <c:v>2004</c:v>
                </c:pt>
                <c:pt idx="5">
                  <c:v>2434</c:v>
                </c:pt>
                <c:pt idx="6">
                  <c:v>2930</c:v>
                </c:pt>
                <c:pt idx="7">
                  <c:v>3563</c:v>
                </c:pt>
                <c:pt idx="8">
                  <c:v>4171</c:v>
                </c:pt>
                <c:pt idx="9">
                  <c:v>4782</c:v>
                </c:pt>
                <c:pt idx="10">
                  <c:v>5438</c:v>
                </c:pt>
                <c:pt idx="11">
                  <c:v>5990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38-4885-88B2-D6A3F2BF92D7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'Penambahan Jum Plg'!$B$30:$M$30</c:f>
              <c:numCache>
                <c:formatCode>_-* #,##0_-;\-* #,##0_-;_-* "-"??_-;_-@_-</c:formatCode>
                <c:ptCount val="12"/>
                <c:pt idx="0">
                  <c:v>529</c:v>
                </c:pt>
                <c:pt idx="1">
                  <c:v>985</c:v>
                </c:pt>
                <c:pt idx="2">
                  <c:v>1427</c:v>
                </c:pt>
                <c:pt idx="3">
                  <c:v>1862</c:v>
                </c:pt>
                <c:pt idx="4">
                  <c:v>2466</c:v>
                </c:pt>
                <c:pt idx="5">
                  <c:v>3101</c:v>
                </c:pt>
                <c:pt idx="6">
                  <c:v>3594</c:v>
                </c:pt>
                <c:pt idx="7">
                  <c:v>4273</c:v>
                </c:pt>
                <c:pt idx="8">
                  <c:v>4817</c:v>
                </c:pt>
                <c:pt idx="9">
                  <c:v>5638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38-4885-88B2-D6A3F2BF92D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3438-4885-88B2-D6A3F2BF92D7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438-4885-88B2-D6A3F2BF92D7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'Penambahan Jum Plg'!$B$4:$M$4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'Penambahan Jum Plg'!$B$31:$M$31</c:f>
              <c:numCache>
                <c:formatCode>0.00%</c:formatCode>
                <c:ptCount val="12"/>
                <c:pt idx="0">
                  <c:v>1.3921052631578947</c:v>
                </c:pt>
                <c:pt idx="1">
                  <c:v>1.297760210803689</c:v>
                </c:pt>
                <c:pt idx="2">
                  <c:v>1.1822700911350457</c:v>
                </c:pt>
                <c:pt idx="3">
                  <c:v>1.2067401166558651</c:v>
                </c:pt>
                <c:pt idx="4">
                  <c:v>1.2305389221556886</c:v>
                </c:pt>
                <c:pt idx="5">
                  <c:v>1.2740345110928513</c:v>
                </c:pt>
                <c:pt idx="6">
                  <c:v>1.2266211604095563</c:v>
                </c:pt>
                <c:pt idx="7">
                  <c:v>1.1992702778557396</c:v>
                </c:pt>
                <c:pt idx="8">
                  <c:v>1.1548789259170462</c:v>
                </c:pt>
                <c:pt idx="9">
                  <c:v>1.179004600585529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438-4885-88B2-D6A3F2BF92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2.8"/>
          <c:min val="0.9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PURWODADI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'Penambahan Jum Plg'!$B$34:$M$34</c:f>
              <c:numCache>
                <c:formatCode>_-* #,##0_-;\-* #,##0_-;_-* "-"??_-;_-@_-</c:formatCode>
                <c:ptCount val="12"/>
                <c:pt idx="0">
                  <c:v>325</c:v>
                </c:pt>
                <c:pt idx="1">
                  <c:v>649</c:v>
                </c:pt>
                <c:pt idx="2">
                  <c:v>1032</c:v>
                </c:pt>
                <c:pt idx="3">
                  <c:v>1319</c:v>
                </c:pt>
                <c:pt idx="4">
                  <c:v>1713</c:v>
                </c:pt>
                <c:pt idx="5">
                  <c:v>2080</c:v>
                </c:pt>
                <c:pt idx="6">
                  <c:v>2503</c:v>
                </c:pt>
                <c:pt idx="7">
                  <c:v>3044</c:v>
                </c:pt>
                <c:pt idx="8">
                  <c:v>3564</c:v>
                </c:pt>
                <c:pt idx="9">
                  <c:v>4086</c:v>
                </c:pt>
                <c:pt idx="10">
                  <c:v>4646</c:v>
                </c:pt>
                <c:pt idx="11">
                  <c:v>5117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7A-46C7-8835-5602C571152B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'Penambahan Jum Plg'!$B$35:$M$35</c:f>
              <c:numCache>
                <c:formatCode>_-* #,##0_-;\-* #,##0_-;_-* "-"??_-;_-@_-</c:formatCode>
                <c:ptCount val="12"/>
                <c:pt idx="0">
                  <c:v>500</c:v>
                </c:pt>
                <c:pt idx="1">
                  <c:v>883</c:v>
                </c:pt>
                <c:pt idx="2">
                  <c:v>1329</c:v>
                </c:pt>
                <c:pt idx="3">
                  <c:v>1692</c:v>
                </c:pt>
                <c:pt idx="4">
                  <c:v>2202</c:v>
                </c:pt>
                <c:pt idx="5">
                  <c:v>2732</c:v>
                </c:pt>
                <c:pt idx="6">
                  <c:v>3302</c:v>
                </c:pt>
                <c:pt idx="7">
                  <c:v>3920</c:v>
                </c:pt>
                <c:pt idx="8">
                  <c:v>4460</c:v>
                </c:pt>
                <c:pt idx="9">
                  <c:v>5166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7A-46C7-8835-5602C571152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937A-46C7-8835-5602C571152B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37A-46C7-8835-5602C571152B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'Penambahan Jum Plg'!$B$4:$M$4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'Penambahan Jum Plg'!$B$36:$M$36</c:f>
              <c:numCache>
                <c:formatCode>0.00%</c:formatCode>
                <c:ptCount val="12"/>
                <c:pt idx="0">
                  <c:v>1.5384615384615385</c:v>
                </c:pt>
                <c:pt idx="1">
                  <c:v>1.3605546995377504</c:v>
                </c:pt>
                <c:pt idx="2">
                  <c:v>1.2877906976744187</c:v>
                </c:pt>
                <c:pt idx="3">
                  <c:v>1.2827899924184989</c:v>
                </c:pt>
                <c:pt idx="4">
                  <c:v>1.2854640980735552</c:v>
                </c:pt>
                <c:pt idx="5">
                  <c:v>1.3134615384615385</c:v>
                </c:pt>
                <c:pt idx="6">
                  <c:v>1.3192169396723932</c:v>
                </c:pt>
                <c:pt idx="7">
                  <c:v>1.2877792378449409</c:v>
                </c:pt>
                <c:pt idx="8">
                  <c:v>1.2514029180695847</c:v>
                </c:pt>
                <c:pt idx="9">
                  <c:v>1.2643171806167401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37A-46C7-8835-5602C57115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3"/>
          <c:min val="0.9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WIROSARI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'Penambahan Jum Plg'!$B$39:$M$39</c:f>
              <c:numCache>
                <c:formatCode>_-* #,##0_-;\-* #,##0_-;_-* "-"??_-;_-@_-</c:formatCode>
                <c:ptCount val="12"/>
                <c:pt idx="0">
                  <c:v>239</c:v>
                </c:pt>
                <c:pt idx="1">
                  <c:v>477</c:v>
                </c:pt>
                <c:pt idx="2">
                  <c:v>758</c:v>
                </c:pt>
                <c:pt idx="3">
                  <c:v>969</c:v>
                </c:pt>
                <c:pt idx="4">
                  <c:v>1259</c:v>
                </c:pt>
                <c:pt idx="5">
                  <c:v>1528</c:v>
                </c:pt>
                <c:pt idx="6">
                  <c:v>1839</c:v>
                </c:pt>
                <c:pt idx="7">
                  <c:v>2236</c:v>
                </c:pt>
                <c:pt idx="8">
                  <c:v>2618</c:v>
                </c:pt>
                <c:pt idx="9">
                  <c:v>3001</c:v>
                </c:pt>
                <c:pt idx="10">
                  <c:v>3413</c:v>
                </c:pt>
                <c:pt idx="11">
                  <c:v>3759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D0-472E-83EE-98092B753E5B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'Penambahan Jum Plg'!$B$40:$M$40</c:f>
              <c:numCache>
                <c:formatCode>_-* #,##0_-;\-* #,##0_-;_-* "-"??_-;_-@_-</c:formatCode>
                <c:ptCount val="12"/>
                <c:pt idx="0">
                  <c:v>339</c:v>
                </c:pt>
                <c:pt idx="1">
                  <c:v>595</c:v>
                </c:pt>
                <c:pt idx="2">
                  <c:v>915</c:v>
                </c:pt>
                <c:pt idx="3">
                  <c:v>1226</c:v>
                </c:pt>
                <c:pt idx="4">
                  <c:v>1600</c:v>
                </c:pt>
                <c:pt idx="5">
                  <c:v>1941</c:v>
                </c:pt>
                <c:pt idx="6">
                  <c:v>2221</c:v>
                </c:pt>
                <c:pt idx="7">
                  <c:v>2627</c:v>
                </c:pt>
                <c:pt idx="8">
                  <c:v>3026</c:v>
                </c:pt>
                <c:pt idx="9">
                  <c:v>3435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D0-472E-83EE-98092B753E5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55D0-472E-83EE-98092B753E5B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5D0-472E-83EE-98092B753E5B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'Penambahan Jum Plg'!$B$4:$M$4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'Penambahan Jum Plg'!$B$41:$M$41</c:f>
              <c:numCache>
                <c:formatCode>0.00%</c:formatCode>
                <c:ptCount val="12"/>
                <c:pt idx="0">
                  <c:v>1.4184100418410042</c:v>
                </c:pt>
                <c:pt idx="1">
                  <c:v>1.2473794549266248</c:v>
                </c:pt>
                <c:pt idx="2">
                  <c:v>1.2071240105540897</c:v>
                </c:pt>
                <c:pt idx="3">
                  <c:v>1.2652218782249742</c:v>
                </c:pt>
                <c:pt idx="4">
                  <c:v>1.2708498808578237</c:v>
                </c:pt>
                <c:pt idx="5">
                  <c:v>1.2702879581151831</c:v>
                </c:pt>
                <c:pt idx="6">
                  <c:v>1.2077215878194671</c:v>
                </c:pt>
                <c:pt idx="7">
                  <c:v>1.174865831842576</c:v>
                </c:pt>
                <c:pt idx="8">
                  <c:v>1.1558441558441559</c:v>
                </c:pt>
                <c:pt idx="9">
                  <c:v>1.1446184605131622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5D0-472E-83EE-98092B753E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3"/>
          <c:min val="0.9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0" i="0" u="none" strike="noStrike" baseline="0">
                <a:solidFill>
                  <a:srgbClr val="333333"/>
                </a:solidFill>
                <a:latin typeface="Calibri Light"/>
                <a:ea typeface="Calibri Light"/>
                <a:cs typeface="Calibri Light"/>
              </a:defRPr>
            </a:pPr>
            <a:r>
              <a:rPr lang="en-ID"/>
              <a:t>ENS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ln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8AD-4AD5-A0F3-6122B4B458DE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8AD-4AD5-A0F3-6122B4B458DE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8AD-4AD5-A0F3-6122B4B458DE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38AD-4AD5-A0F3-6122B4B458DE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38AD-4AD5-A0F3-6122B4B458DE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38AD-4AD5-A0F3-6122B4B458DE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38AD-4AD5-A0F3-6122B4B458DE}"/>
              </c:ext>
            </c:extLst>
          </c:dPt>
          <c:dPt>
            <c:idx val="10"/>
            <c:invertIfNegative val="0"/>
            <c:bubble3D val="0"/>
            <c:spPr>
              <a:solidFill>
                <a:srgbClr val="92D050"/>
              </a:solidFill>
              <a:ln w="28575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38AD-4AD5-A0F3-6122B4B458DE}"/>
              </c:ext>
            </c:extLst>
          </c:dPt>
          <c:cat>
            <c:multiLvlStrRef>
              <c:f>'Penambahan daya'!$Q$23:$AA$24</c:f>
              <c:multiLvlStrCache>
                <c:ptCount val="11"/>
                <c:lvl>
                  <c:pt idx="0">
                    <c:v>Target</c:v>
                  </c:pt>
                  <c:pt idx="1">
                    <c:v>Real</c:v>
                  </c:pt>
                  <c:pt idx="3">
                    <c:v>Target</c:v>
                  </c:pt>
                  <c:pt idx="4">
                    <c:v>Real</c:v>
                  </c:pt>
                  <c:pt idx="6">
                    <c:v>Target</c:v>
                  </c:pt>
                  <c:pt idx="7">
                    <c:v>Real</c:v>
                  </c:pt>
                  <c:pt idx="9">
                    <c:v>Target</c:v>
                  </c:pt>
                  <c:pt idx="10">
                    <c:v>Real</c:v>
                  </c:pt>
                </c:lvl>
                <c:lvl>
                  <c:pt idx="0">
                    <c:v> DEMAK </c:v>
                  </c:pt>
                  <c:pt idx="3">
                    <c:v>TEGOWANU</c:v>
                  </c:pt>
                  <c:pt idx="6">
                    <c:v>PURWODADI</c:v>
                  </c:pt>
                  <c:pt idx="9">
                    <c:v>WIROSARI</c:v>
                  </c:pt>
                </c:lvl>
              </c:multiLvlStrCache>
            </c:multiLvlStrRef>
          </c:cat>
          <c:val>
            <c:numRef>
              <c:f>'Penambahan daya'!$Q$25:$AA$25</c:f>
              <c:numCache>
                <c:formatCode>_(* #,##0.00_);_(* \(#,##0.00\);_(* "-"??_);_(@_)</c:formatCode>
                <c:ptCount val="11"/>
                <c:pt idx="0">
                  <c:v>19.690000000000001</c:v>
                </c:pt>
                <c:pt idx="1">
                  <c:v>38.333750000000002</c:v>
                </c:pt>
                <c:pt idx="3">
                  <c:v>8.4499999999999993</c:v>
                </c:pt>
                <c:pt idx="4">
                  <c:v>17.731249999999999</c:v>
                </c:pt>
                <c:pt idx="6">
                  <c:v>7.01</c:v>
                </c:pt>
                <c:pt idx="7">
                  <c:v>15.394401999999999</c:v>
                </c:pt>
                <c:pt idx="9">
                  <c:v>4.09</c:v>
                </c:pt>
                <c:pt idx="10">
                  <c:v>7.7234999999999996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38AD-4AD5-A0F3-6122B4B458DE}"/>
            </c:ext>
          </c:extLst>
        </c:ser>
        <c:ser>
          <c:idx val="0"/>
          <c:order val="1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38AD-4AD5-A0F3-6122B4B458DE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38AD-4AD5-A0F3-6122B4B458DE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38AD-4AD5-A0F3-6122B4B458DE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38AD-4AD5-A0F3-6122B4B458DE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38AD-4AD5-A0F3-6122B4B458DE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C-38AD-4AD5-A0F3-6122B4B458DE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38AD-4AD5-A0F3-6122B4B458DE}"/>
              </c:ext>
            </c:extLst>
          </c:dPt>
          <c:dPt>
            <c:idx val="10"/>
            <c:invertIfNegative val="0"/>
            <c:bubble3D val="0"/>
            <c:spPr>
              <a:solidFill>
                <a:srgbClr val="92D050"/>
              </a:solidFill>
              <a:ln w="28575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0-38AD-4AD5-A0F3-6122B4B458D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'Penambahan daya'!$Q$23:$AA$24</c:f>
              <c:multiLvlStrCache>
                <c:ptCount val="11"/>
                <c:lvl>
                  <c:pt idx="0">
                    <c:v>Target</c:v>
                  </c:pt>
                  <c:pt idx="1">
                    <c:v>Real</c:v>
                  </c:pt>
                  <c:pt idx="3">
                    <c:v>Target</c:v>
                  </c:pt>
                  <c:pt idx="4">
                    <c:v>Real</c:v>
                  </c:pt>
                  <c:pt idx="6">
                    <c:v>Target</c:v>
                  </c:pt>
                  <c:pt idx="7">
                    <c:v>Real</c:v>
                  </c:pt>
                  <c:pt idx="9">
                    <c:v>Target</c:v>
                  </c:pt>
                  <c:pt idx="10">
                    <c:v>Real</c:v>
                  </c:pt>
                </c:lvl>
                <c:lvl>
                  <c:pt idx="0">
                    <c:v> DEMAK </c:v>
                  </c:pt>
                  <c:pt idx="3">
                    <c:v>TEGOWANU</c:v>
                  </c:pt>
                  <c:pt idx="6">
                    <c:v>PURWODADI</c:v>
                  </c:pt>
                  <c:pt idx="9">
                    <c:v>WIROSARI</c:v>
                  </c:pt>
                </c:lvl>
              </c:multiLvlStrCache>
            </c:multiLvlStrRef>
          </c:cat>
          <c:val>
            <c:numRef>
              <c:f>'Penambahan daya'!$Q$25:$AA$25</c:f>
              <c:numCache>
                <c:formatCode>_(* #,##0.00_);_(* \(#,##0.00\);_(* "-"??_);_(@_)</c:formatCode>
                <c:ptCount val="11"/>
                <c:pt idx="0">
                  <c:v>19.690000000000001</c:v>
                </c:pt>
                <c:pt idx="1">
                  <c:v>38.333750000000002</c:v>
                </c:pt>
                <c:pt idx="3">
                  <c:v>8.4499999999999993</c:v>
                </c:pt>
                <c:pt idx="4">
                  <c:v>17.731249999999999</c:v>
                </c:pt>
                <c:pt idx="6">
                  <c:v>7.01</c:v>
                </c:pt>
                <c:pt idx="7">
                  <c:v>15.394401999999999</c:v>
                </c:pt>
                <c:pt idx="9">
                  <c:v>4.09</c:v>
                </c:pt>
                <c:pt idx="10">
                  <c:v>7.7234999999999996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38AD-4AD5-A0F3-6122B4B458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1281160799"/>
        <c:axId val="1"/>
      </c:barChart>
      <c:catAx>
        <c:axId val="1281160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81160799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666699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'Penambahan daya'!$R$9</c:f>
              <c:numCache>
                <c:formatCode>General</c:formatCode>
                <c:ptCount val="1"/>
                <c:pt idx="0">
                  <c:v>39.25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5A-44F7-BFA2-43CD49FEFAA1}"/>
            </c:ext>
          </c:extLst>
        </c:ser>
        <c:ser>
          <c:idx val="1"/>
          <c:order val="1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l">
                  <a:defRPr sz="1000" b="1" i="0" u="none" strike="noStrike" baseline="0">
                    <a:solidFill>
                      <a:srgbClr val="666699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'Penambahan daya'!$R$10</c:f>
              <c:numCache>
                <c:formatCode>0.00</c:formatCode>
                <c:ptCount val="1"/>
                <c:pt idx="0">
                  <c:v>51.101300000000002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5A-44F7-BFA2-43CD49FEFA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281161199"/>
        <c:axId val="1"/>
      </c:barChart>
      <c:catAx>
        <c:axId val="1281161199"/>
        <c:scaling>
          <c:orientation val="minMax"/>
        </c:scaling>
        <c:delete val="1"/>
        <c:axPos val="b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666699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81161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Tegowanu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'Penambahan daya'!$B$28:$M$28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'Penambahan daya'!$B$29:$M$29</c:f>
              <c:numCache>
                <c:formatCode>_(* #,##0.00_);_(* \(#,##0.00\);_(* "-"??_);_(@_)</c:formatCode>
                <c:ptCount val="12"/>
                <c:pt idx="0">
                  <c:v>0.96</c:v>
                </c:pt>
                <c:pt idx="1">
                  <c:v>1.5</c:v>
                </c:pt>
                <c:pt idx="2">
                  <c:v>2.14</c:v>
                </c:pt>
                <c:pt idx="3">
                  <c:v>2.63</c:v>
                </c:pt>
                <c:pt idx="4">
                  <c:v>3.28</c:v>
                </c:pt>
                <c:pt idx="5">
                  <c:v>3.89</c:v>
                </c:pt>
                <c:pt idx="6">
                  <c:v>4.59</c:v>
                </c:pt>
                <c:pt idx="7">
                  <c:v>6.18</c:v>
                </c:pt>
                <c:pt idx="8">
                  <c:v>7.39</c:v>
                </c:pt>
                <c:pt idx="9">
                  <c:v>8.4499999999999993</c:v>
                </c:pt>
                <c:pt idx="10">
                  <c:v>9.65</c:v>
                </c:pt>
                <c:pt idx="11">
                  <c:v>10.6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DB-4801-8199-7C75B07F4A09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'Penambahan daya'!$B$28:$M$28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'Penambahan daya'!$B$30:$M$30</c:f>
              <c:numCache>
                <c:formatCode>_(* #,##0.00_);_(* \(#,##0.00\);_(* "-"??_);_(@_)</c:formatCode>
                <c:ptCount val="12"/>
                <c:pt idx="0">
                  <c:v>12.42065</c:v>
                </c:pt>
                <c:pt idx="1">
                  <c:v>13.176399999999999</c:v>
                </c:pt>
                <c:pt idx="2">
                  <c:v>13.8931</c:v>
                </c:pt>
                <c:pt idx="3">
                  <c:v>14.49075</c:v>
                </c:pt>
                <c:pt idx="4">
                  <c:v>17.731249999999999</c:v>
                </c:pt>
                <c:pt idx="5">
                  <c:v>17.731249999999999</c:v>
                </c:pt>
                <c:pt idx="6">
                  <c:v>17.731249999999999</c:v>
                </c:pt>
                <c:pt idx="7">
                  <c:v>17.731249999999999</c:v>
                </c:pt>
                <c:pt idx="8">
                  <c:v>17.731249999999999</c:v>
                </c:pt>
                <c:pt idx="9">
                  <c:v>17.731249999999999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DB-4801-8199-7C75B07F4A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395903"/>
        <c:axId val="1"/>
      </c:lineChart>
      <c:catAx>
        <c:axId val="1162395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39590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Demak Kota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'Penambahan daya'!$B$23:$M$23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'Penambahan daya'!$B$24:$M$24</c:f>
              <c:numCache>
                <c:formatCode>_(* #,##0.00_);_(* \(#,##0.00\);_(* "-"??_);_(@_)</c:formatCode>
                <c:ptCount val="12"/>
                <c:pt idx="0">
                  <c:v>2.23</c:v>
                </c:pt>
                <c:pt idx="1">
                  <c:v>3.49</c:v>
                </c:pt>
                <c:pt idx="2">
                  <c:v>4.9800000000000004</c:v>
                </c:pt>
                <c:pt idx="3">
                  <c:v>6.12</c:v>
                </c:pt>
                <c:pt idx="4">
                  <c:v>7.64</c:v>
                </c:pt>
                <c:pt idx="5">
                  <c:v>9.06</c:v>
                </c:pt>
                <c:pt idx="6">
                  <c:v>10.7</c:v>
                </c:pt>
                <c:pt idx="7">
                  <c:v>14.4</c:v>
                </c:pt>
                <c:pt idx="8">
                  <c:v>17.22</c:v>
                </c:pt>
                <c:pt idx="9">
                  <c:v>19.690000000000001</c:v>
                </c:pt>
                <c:pt idx="10">
                  <c:v>22.47</c:v>
                </c:pt>
                <c:pt idx="11">
                  <c:v>24.68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B9-460A-BAEB-6F2D2ED07DF4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'Penambahan daya'!$B$23:$M$23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'Penambahan daya'!$B$25:$M$25</c:f>
              <c:numCache>
                <c:formatCode>_(* #,##0.00_);_(* \(#,##0.00\);_(* "-"??_);_(@_)</c:formatCode>
                <c:ptCount val="12"/>
                <c:pt idx="0">
                  <c:v>29.771750000000001</c:v>
                </c:pt>
                <c:pt idx="1">
                  <c:v>31.068850000000001</c:v>
                </c:pt>
                <c:pt idx="2">
                  <c:v>32.318100000000001</c:v>
                </c:pt>
                <c:pt idx="3">
                  <c:v>31.835650000000001</c:v>
                </c:pt>
                <c:pt idx="4">
                  <c:v>38.333750000000002</c:v>
                </c:pt>
                <c:pt idx="5">
                  <c:v>38.333750000000002</c:v>
                </c:pt>
                <c:pt idx="6">
                  <c:v>38.333750000000002</c:v>
                </c:pt>
                <c:pt idx="7">
                  <c:v>38.333750000000002</c:v>
                </c:pt>
                <c:pt idx="8">
                  <c:v>38.333750000000002</c:v>
                </c:pt>
                <c:pt idx="9">
                  <c:v>38.333750000000002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B9-460A-BAEB-6F2D2ED07D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79583"/>
        <c:axId val="1"/>
      </c:lineChart>
      <c:catAx>
        <c:axId val="1162179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795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Purwodadi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'Penambahan daya'!$B$33:$M$33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'Penambahan daya'!$B$34:$M$34</c:f>
              <c:numCache>
                <c:formatCode>_(* #,##0.00_);_(* \(#,##0.00\);_(* "-"??_);_(@_)</c:formatCode>
                <c:ptCount val="12"/>
                <c:pt idx="0">
                  <c:v>0.79</c:v>
                </c:pt>
                <c:pt idx="1">
                  <c:v>1.24</c:v>
                </c:pt>
                <c:pt idx="2">
                  <c:v>1.77</c:v>
                </c:pt>
                <c:pt idx="3">
                  <c:v>2.1800000000000002</c:v>
                </c:pt>
                <c:pt idx="4">
                  <c:v>2.72</c:v>
                </c:pt>
                <c:pt idx="5">
                  <c:v>3.23</c:v>
                </c:pt>
                <c:pt idx="6">
                  <c:v>3.81</c:v>
                </c:pt>
                <c:pt idx="7">
                  <c:v>5.13</c:v>
                </c:pt>
                <c:pt idx="8">
                  <c:v>6.14</c:v>
                </c:pt>
                <c:pt idx="9">
                  <c:v>7.01</c:v>
                </c:pt>
                <c:pt idx="10">
                  <c:v>8.01</c:v>
                </c:pt>
                <c:pt idx="11">
                  <c:v>8.7899999999999991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C3-4929-B650-9DC7498AA216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'Penambahan daya'!$B$33:$M$33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'Penambahan daya'!$B$35:$M$35</c:f>
              <c:numCache>
                <c:formatCode>_(* #,##0.00_);_(* \(#,##0.00\);_(* "-"??_);_(@_)</c:formatCode>
                <c:ptCount val="12"/>
                <c:pt idx="0">
                  <c:v>10.534552</c:v>
                </c:pt>
                <c:pt idx="1">
                  <c:v>11.184602</c:v>
                </c:pt>
                <c:pt idx="2">
                  <c:v>13.082001999999999</c:v>
                </c:pt>
                <c:pt idx="3">
                  <c:v>13.789952</c:v>
                </c:pt>
                <c:pt idx="4">
                  <c:v>15.394401999999999</c:v>
                </c:pt>
                <c:pt idx="5">
                  <c:v>15.394401999999999</c:v>
                </c:pt>
                <c:pt idx="6">
                  <c:v>15.394401999999999</c:v>
                </c:pt>
                <c:pt idx="7">
                  <c:v>15.394401999999999</c:v>
                </c:pt>
                <c:pt idx="8">
                  <c:v>15.394401999999999</c:v>
                </c:pt>
                <c:pt idx="9">
                  <c:v>15.394401999999999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C3-4929-B650-9DC7498AA2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78383"/>
        <c:axId val="1"/>
      </c:lineChart>
      <c:catAx>
        <c:axId val="1162178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783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Wirosari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'Penambahan daya'!$B$38:$M$38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'Penambahan daya'!$B$39:$M$39</c:f>
              <c:numCache>
                <c:formatCode>_(* #,##0.00_);_(* \(#,##0.00\);_(* "-"??_);_(@_)</c:formatCode>
                <c:ptCount val="12"/>
                <c:pt idx="0">
                  <c:v>0.46</c:v>
                </c:pt>
                <c:pt idx="1">
                  <c:v>0.72</c:v>
                </c:pt>
                <c:pt idx="2">
                  <c:v>1.03</c:v>
                </c:pt>
                <c:pt idx="3">
                  <c:v>1.27</c:v>
                </c:pt>
                <c:pt idx="4">
                  <c:v>1.59</c:v>
                </c:pt>
                <c:pt idx="5">
                  <c:v>1.88</c:v>
                </c:pt>
                <c:pt idx="6">
                  <c:v>2.2200000000000002</c:v>
                </c:pt>
                <c:pt idx="7">
                  <c:v>2.99</c:v>
                </c:pt>
                <c:pt idx="8">
                  <c:v>3.58</c:v>
                </c:pt>
                <c:pt idx="9">
                  <c:v>4.09</c:v>
                </c:pt>
                <c:pt idx="10">
                  <c:v>4.67</c:v>
                </c:pt>
                <c:pt idx="11">
                  <c:v>5.13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9C-4B34-B395-B4A339A017AC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'Penambahan daya'!$B$38:$M$38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'Penambahan daya'!$B$40:$M$40</c:f>
              <c:numCache>
                <c:formatCode>_(* #,##0.00_);_(* \(#,##0.00\);_(* "-"??_);_(@_)</c:formatCode>
                <c:ptCount val="12"/>
                <c:pt idx="0">
                  <c:v>6.2033500000000004</c:v>
                </c:pt>
                <c:pt idx="1">
                  <c:v>6.4248500000000002</c:v>
                </c:pt>
                <c:pt idx="2">
                  <c:v>6.9200499999999998</c:v>
                </c:pt>
                <c:pt idx="3">
                  <c:v>7.2488999999999999</c:v>
                </c:pt>
                <c:pt idx="4">
                  <c:v>7.7234999999999996</c:v>
                </c:pt>
                <c:pt idx="5">
                  <c:v>7.7234999999999996</c:v>
                </c:pt>
                <c:pt idx="6">
                  <c:v>7.7234999999999996</c:v>
                </c:pt>
                <c:pt idx="7">
                  <c:v>7.7234999999999996</c:v>
                </c:pt>
                <c:pt idx="8">
                  <c:v>7.7234999999999996</c:v>
                </c:pt>
                <c:pt idx="9">
                  <c:v>7.7234999999999996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9C-4B34-B395-B4A339A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79983"/>
        <c:axId val="1"/>
      </c:lineChart>
      <c:catAx>
        <c:axId val="1162179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799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UP3 Demak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'Penambahan daya'!$B$4:$M$4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'Penambahan daya'!$B$5:$M$5</c:f>
              <c:numCache>
                <c:formatCode>_(* #,##0.00_);_(* \(#,##0.00\);_(* "-"??_);_(@_)</c:formatCode>
                <c:ptCount val="12"/>
                <c:pt idx="0">
                  <c:v>4.43990133531402</c:v>
                </c:pt>
                <c:pt idx="1">
                  <c:v>6.9553675354929103</c:v>
                </c:pt>
                <c:pt idx="2">
                  <c:v>9.9178732501485793</c:v>
                </c:pt>
                <c:pt idx="3">
                  <c:v>12.1840975461417</c:v>
                </c:pt>
                <c:pt idx="4">
                  <c:v>15.2184833668303</c:v>
                </c:pt>
                <c:pt idx="5">
                  <c:v>18.048848341337699</c:v>
                </c:pt>
                <c:pt idx="6">
                  <c:v>21.311878160458601</c:v>
                </c:pt>
                <c:pt idx="7">
                  <c:v>28.7</c:v>
                </c:pt>
                <c:pt idx="8">
                  <c:v>34.33</c:v>
                </c:pt>
                <c:pt idx="9">
                  <c:v>39.25</c:v>
                </c:pt>
                <c:pt idx="10">
                  <c:v>44.8</c:v>
                </c:pt>
                <c:pt idx="11">
                  <c:v>49.2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F4-4A7F-A614-4E2798FE3EB0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'Penambahan daya'!$B$4:$M$4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'Penambahan daya'!$B$6:$M$6</c:f>
              <c:numCache>
                <c:formatCode>_(* #,##0.00_);_(* \(#,##0.00\);_(* "-"??_);_(@_)</c:formatCode>
                <c:ptCount val="12"/>
                <c:pt idx="0">
                  <c:v>5.2162499999999996</c:v>
                </c:pt>
                <c:pt idx="1">
                  <c:v>8.1406500000000008</c:v>
                </c:pt>
                <c:pt idx="2">
                  <c:v>12.4992</c:v>
                </c:pt>
                <c:pt idx="3">
                  <c:v>13.651199999999999</c:v>
                </c:pt>
                <c:pt idx="4">
                  <c:v>20.1493</c:v>
                </c:pt>
                <c:pt idx="5">
                  <c:v>25.804749999999999</c:v>
                </c:pt>
                <c:pt idx="6">
                  <c:v>30.74945</c:v>
                </c:pt>
                <c:pt idx="7">
                  <c:v>35.615850000000002</c:v>
                </c:pt>
                <c:pt idx="8">
                  <c:v>45.82255</c:v>
                </c:pt>
                <c:pt idx="9">
                  <c:v>51.101300000000002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F4-4A7F-A614-4E2798FE3E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81583"/>
        <c:axId val="1"/>
      </c:lineChart>
      <c:catAx>
        <c:axId val="1162181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9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815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0" i="0" u="none" strike="noStrike" baseline="0">
                <a:solidFill>
                  <a:srgbClr val="333333"/>
                </a:solidFill>
                <a:latin typeface="Calibri Light"/>
                <a:ea typeface="Calibri Light"/>
                <a:cs typeface="Calibri Light"/>
              </a:defRPr>
            </a:pPr>
            <a:r>
              <a:rPr lang="en-ID"/>
              <a:t>SAIFI (Kali)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2EF0-47AD-8A46-5A468DBF29FE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EF0-47AD-8A46-5A468DBF29FE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2EF0-47AD-8A46-5A468DBF29FE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EF0-47AD-8A46-5A468DBF29FE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2EF0-47AD-8A46-5A468DBF29FE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EF0-47AD-8A46-5A468DBF29FE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2EF0-47AD-8A46-5A468DBF29FE}"/>
              </c:ext>
            </c:extLst>
          </c:dPt>
          <c:dPt>
            <c:idx val="1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EF0-47AD-8A46-5A468DBF29F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SAIFI!$Q$25:$AA$26</c:f>
              <c:multiLvlStrCache>
                <c:ptCount val="11"/>
                <c:lvl>
                  <c:pt idx="0">
                    <c:v>Target</c:v>
                  </c:pt>
                  <c:pt idx="1">
                    <c:v>Real</c:v>
                  </c:pt>
                  <c:pt idx="3">
                    <c:v>Target</c:v>
                  </c:pt>
                  <c:pt idx="4">
                    <c:v>Real</c:v>
                  </c:pt>
                  <c:pt idx="6">
                    <c:v>Target</c:v>
                  </c:pt>
                  <c:pt idx="7">
                    <c:v>Real</c:v>
                  </c:pt>
                  <c:pt idx="9">
                    <c:v>Target</c:v>
                  </c:pt>
                  <c:pt idx="10">
                    <c:v>Real</c:v>
                  </c:pt>
                </c:lvl>
                <c:lvl>
                  <c:pt idx="0">
                    <c:v> DEMAK </c:v>
                  </c:pt>
                  <c:pt idx="3">
                    <c:v>TEGOWANU</c:v>
                  </c:pt>
                  <c:pt idx="6">
                    <c:v>PURWODADI</c:v>
                  </c:pt>
                  <c:pt idx="9">
                    <c:v>WIROSARI</c:v>
                  </c:pt>
                </c:lvl>
              </c:multiLvlStrCache>
            </c:multiLvlStrRef>
          </c:cat>
          <c:val>
            <c:numRef>
              <c:f>SAIFI!$Q$27:$AA$27</c:f>
              <c:numCache>
                <c:formatCode>_(* #,##0.00_);_(* \(#,##0.00\);_(* "-"??_);_(@_)</c:formatCode>
                <c:ptCount val="11"/>
                <c:pt idx="0">
                  <c:v>3.2</c:v>
                </c:pt>
                <c:pt idx="1">
                  <c:v>1.9251555066187889</c:v>
                </c:pt>
                <c:pt idx="3">
                  <c:v>3.11</c:v>
                </c:pt>
                <c:pt idx="4">
                  <c:v>2.7568706161417218</c:v>
                </c:pt>
                <c:pt idx="6">
                  <c:v>3.67</c:v>
                </c:pt>
                <c:pt idx="7">
                  <c:v>2.2804288148212435</c:v>
                </c:pt>
                <c:pt idx="9">
                  <c:v>3.88</c:v>
                </c:pt>
                <c:pt idx="10">
                  <c:v>3.6711881134493987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EF0-47AD-8A46-5A468DBF29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1294415519"/>
        <c:axId val="1"/>
      </c:barChart>
      <c:catAx>
        <c:axId val="1294415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944155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UP3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'Penambahan daya'!$B$5:$M$5</c:f>
              <c:numCache>
                <c:formatCode>_(* #,##0.00_);_(* \(#,##0.00\);_(* "-"??_);_(@_)</c:formatCode>
                <c:ptCount val="12"/>
                <c:pt idx="0">
                  <c:v>4.43990133531402</c:v>
                </c:pt>
                <c:pt idx="1">
                  <c:v>6.9553675354929103</c:v>
                </c:pt>
                <c:pt idx="2">
                  <c:v>9.9178732501485793</c:v>
                </c:pt>
                <c:pt idx="3">
                  <c:v>12.1840975461417</c:v>
                </c:pt>
                <c:pt idx="4">
                  <c:v>15.2184833668303</c:v>
                </c:pt>
                <c:pt idx="5">
                  <c:v>18.048848341337699</c:v>
                </c:pt>
                <c:pt idx="6">
                  <c:v>21.311878160458601</c:v>
                </c:pt>
                <c:pt idx="7">
                  <c:v>28.7</c:v>
                </c:pt>
                <c:pt idx="8">
                  <c:v>34.33</c:v>
                </c:pt>
                <c:pt idx="9">
                  <c:v>39.25</c:v>
                </c:pt>
                <c:pt idx="10">
                  <c:v>44.8</c:v>
                </c:pt>
                <c:pt idx="11">
                  <c:v>49.2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A3-4FED-ADFB-4148721B6075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'Penambahan daya'!$B$6:$M$6</c:f>
              <c:numCache>
                <c:formatCode>_(* #,##0.00_);_(* \(#,##0.00\);_(* "-"??_);_(@_)</c:formatCode>
                <c:ptCount val="12"/>
                <c:pt idx="0">
                  <c:v>5.2162499999999996</c:v>
                </c:pt>
                <c:pt idx="1">
                  <c:v>8.1406500000000008</c:v>
                </c:pt>
                <c:pt idx="2">
                  <c:v>12.4992</c:v>
                </c:pt>
                <c:pt idx="3">
                  <c:v>13.651199999999999</c:v>
                </c:pt>
                <c:pt idx="4">
                  <c:v>20.1493</c:v>
                </c:pt>
                <c:pt idx="5">
                  <c:v>25.804749999999999</c:v>
                </c:pt>
                <c:pt idx="6">
                  <c:v>30.74945</c:v>
                </c:pt>
                <c:pt idx="7">
                  <c:v>35.615850000000002</c:v>
                </c:pt>
                <c:pt idx="8">
                  <c:v>45.82255</c:v>
                </c:pt>
                <c:pt idx="9">
                  <c:v>51.101300000000002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A3-4FED-ADFB-4148721B607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39A3-4FED-ADFB-4148721B6075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9A3-4FED-ADFB-4148721B6075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'Penambahan daya'!$B$4:$M$4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'Penambahan daya'!$B$8:$M$8</c:f>
              <c:numCache>
                <c:formatCode>0.00%</c:formatCode>
                <c:ptCount val="12"/>
                <c:pt idx="0">
                  <c:v>1.1748571884944985</c:v>
                </c:pt>
                <c:pt idx="1">
                  <c:v>1.1704126285862897</c:v>
                </c:pt>
                <c:pt idx="2">
                  <c:v>1.2602701894594943</c:v>
                </c:pt>
                <c:pt idx="3">
                  <c:v>1.1204112531356811</c:v>
                </c:pt>
                <c:pt idx="4">
                  <c:v>1.324001841334383</c:v>
                </c:pt>
                <c:pt idx="5">
                  <c:v>1.4297172601810153</c:v>
                </c:pt>
                <c:pt idx="6">
                  <c:v>1.4428315406312513</c:v>
                </c:pt>
                <c:pt idx="7">
                  <c:v>1.2409703832752614</c:v>
                </c:pt>
                <c:pt idx="8">
                  <c:v>1.3347669676667637</c:v>
                </c:pt>
                <c:pt idx="9">
                  <c:v>1.3019439490445861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9A3-4FED-ADFB-4148721B60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ax val="26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3"/>
          <c:min val="1.4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DEMAK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'Penambahan daya'!$B$24:$M$24</c:f>
              <c:numCache>
                <c:formatCode>_(* #,##0.00_);_(* \(#,##0.00\);_(* "-"??_);_(@_)</c:formatCode>
                <c:ptCount val="12"/>
                <c:pt idx="0">
                  <c:v>2.23</c:v>
                </c:pt>
                <c:pt idx="1">
                  <c:v>3.49</c:v>
                </c:pt>
                <c:pt idx="2">
                  <c:v>4.9800000000000004</c:v>
                </c:pt>
                <c:pt idx="3">
                  <c:v>6.12</c:v>
                </c:pt>
                <c:pt idx="4">
                  <c:v>7.64</c:v>
                </c:pt>
                <c:pt idx="5">
                  <c:v>9.06</c:v>
                </c:pt>
                <c:pt idx="6">
                  <c:v>10.7</c:v>
                </c:pt>
                <c:pt idx="7">
                  <c:v>14.4</c:v>
                </c:pt>
                <c:pt idx="8">
                  <c:v>17.22</c:v>
                </c:pt>
                <c:pt idx="9">
                  <c:v>19.690000000000001</c:v>
                </c:pt>
                <c:pt idx="10">
                  <c:v>22.47</c:v>
                </c:pt>
                <c:pt idx="11">
                  <c:v>24.68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95-41D1-86AA-40CF28D3B367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'Penambahan daya'!$B$25:$M$25</c:f>
              <c:numCache>
                <c:formatCode>_(* #,##0.00_);_(* \(#,##0.00\);_(* "-"??_);_(@_)</c:formatCode>
                <c:ptCount val="12"/>
                <c:pt idx="0">
                  <c:v>29.771750000000001</c:v>
                </c:pt>
                <c:pt idx="1">
                  <c:v>31.068850000000001</c:v>
                </c:pt>
                <c:pt idx="2">
                  <c:v>32.318100000000001</c:v>
                </c:pt>
                <c:pt idx="3">
                  <c:v>31.835650000000001</c:v>
                </c:pt>
                <c:pt idx="4">
                  <c:v>38.333750000000002</c:v>
                </c:pt>
                <c:pt idx="5">
                  <c:v>38.333750000000002</c:v>
                </c:pt>
                <c:pt idx="6">
                  <c:v>38.333750000000002</c:v>
                </c:pt>
                <c:pt idx="7">
                  <c:v>38.333750000000002</c:v>
                </c:pt>
                <c:pt idx="8">
                  <c:v>38.333750000000002</c:v>
                </c:pt>
                <c:pt idx="9">
                  <c:v>38.333750000000002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95-41D1-86AA-40CF28D3B36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BE95-41D1-86AA-40CF28D3B367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E95-41D1-86AA-40CF28D3B367}"/>
                </c:ext>
              </c:extLst>
            </c:dLbl>
            <c:dLbl>
              <c:idx val="2"/>
              <c:layout>
                <c:manualLayout>
                  <c:x val="-2.5519975723687836E-2"/>
                  <c:y val="-6.53689538807648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E95-41D1-86AA-40CF28D3B367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'Penambahan daya'!$B$4:$M$4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'Penambahan daya'!$B$26:$M$26</c:f>
              <c:numCache>
                <c:formatCode>0.00%</c:formatCode>
                <c:ptCount val="12"/>
                <c:pt idx="0">
                  <c:v>13.350560538116593</c:v>
                </c:pt>
                <c:pt idx="1">
                  <c:v>8.9022492836676221</c:v>
                </c:pt>
                <c:pt idx="2">
                  <c:v>6.4895783132530118</c:v>
                </c:pt>
                <c:pt idx="3">
                  <c:v>5.2019035947712418</c:v>
                </c:pt>
                <c:pt idx="4">
                  <c:v>5.0175065445026181</c:v>
                </c:pt>
                <c:pt idx="5">
                  <c:v>4.2310982339955849</c:v>
                </c:pt>
                <c:pt idx="6">
                  <c:v>3.5825934579439256</c:v>
                </c:pt>
                <c:pt idx="7">
                  <c:v>2.6620659722222224</c:v>
                </c:pt>
                <c:pt idx="8">
                  <c:v>2.2261178861788622</c:v>
                </c:pt>
                <c:pt idx="9">
                  <c:v>1.9468638902996445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E95-41D1-86AA-40CF28D3B3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2.8"/>
          <c:min val="0.8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TEGOWANU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'Penambahan daya'!$B$29:$M$29</c:f>
              <c:numCache>
                <c:formatCode>_(* #,##0.00_);_(* \(#,##0.00\);_(* "-"??_);_(@_)</c:formatCode>
                <c:ptCount val="12"/>
                <c:pt idx="0">
                  <c:v>0.96</c:v>
                </c:pt>
                <c:pt idx="1">
                  <c:v>1.5</c:v>
                </c:pt>
                <c:pt idx="2">
                  <c:v>2.14</c:v>
                </c:pt>
                <c:pt idx="3">
                  <c:v>2.63</c:v>
                </c:pt>
                <c:pt idx="4">
                  <c:v>3.28</c:v>
                </c:pt>
                <c:pt idx="5">
                  <c:v>3.89</c:v>
                </c:pt>
                <c:pt idx="6">
                  <c:v>4.59</c:v>
                </c:pt>
                <c:pt idx="7">
                  <c:v>6.18</c:v>
                </c:pt>
                <c:pt idx="8">
                  <c:v>7.39</c:v>
                </c:pt>
                <c:pt idx="9">
                  <c:v>8.4499999999999993</c:v>
                </c:pt>
                <c:pt idx="10">
                  <c:v>9.65</c:v>
                </c:pt>
                <c:pt idx="11">
                  <c:v>10.6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B8-46D6-A02A-464D877391D1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'Penambahan daya'!$B$30:$M$30</c:f>
              <c:numCache>
                <c:formatCode>_(* #,##0.00_);_(* \(#,##0.00\);_(* "-"??_);_(@_)</c:formatCode>
                <c:ptCount val="12"/>
                <c:pt idx="0">
                  <c:v>12.42065</c:v>
                </c:pt>
                <c:pt idx="1">
                  <c:v>13.176399999999999</c:v>
                </c:pt>
                <c:pt idx="2">
                  <c:v>13.8931</c:v>
                </c:pt>
                <c:pt idx="3">
                  <c:v>14.49075</c:v>
                </c:pt>
                <c:pt idx="4">
                  <c:v>17.731249999999999</c:v>
                </c:pt>
                <c:pt idx="5">
                  <c:v>17.731249999999999</c:v>
                </c:pt>
                <c:pt idx="6">
                  <c:v>17.731249999999999</c:v>
                </c:pt>
                <c:pt idx="7">
                  <c:v>17.731249999999999</c:v>
                </c:pt>
                <c:pt idx="8">
                  <c:v>17.731249999999999</c:v>
                </c:pt>
                <c:pt idx="9">
                  <c:v>17.731249999999999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B8-46D6-A02A-464D877391D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DBB8-46D6-A02A-464D877391D1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BB8-46D6-A02A-464D877391D1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'Penambahan daya'!$B$4:$M$4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'Penambahan daya'!$B$31:$M$31</c:f>
              <c:numCache>
                <c:formatCode>0.00%</c:formatCode>
                <c:ptCount val="12"/>
                <c:pt idx="0">
                  <c:v>12.938177083333334</c:v>
                </c:pt>
                <c:pt idx="1">
                  <c:v>8.7842666666666656</c:v>
                </c:pt>
                <c:pt idx="2">
                  <c:v>6.4921028037383177</c:v>
                </c:pt>
                <c:pt idx="3">
                  <c:v>5.5097908745247155</c:v>
                </c:pt>
                <c:pt idx="4">
                  <c:v>5.4058689024390247</c:v>
                </c:pt>
                <c:pt idx="5">
                  <c:v>4.558161953727506</c:v>
                </c:pt>
                <c:pt idx="6">
                  <c:v>3.8630174291938997</c:v>
                </c:pt>
                <c:pt idx="7">
                  <c:v>2.8691343042071198</c:v>
                </c:pt>
                <c:pt idx="8">
                  <c:v>2.3993572395128551</c:v>
                </c:pt>
                <c:pt idx="9">
                  <c:v>2.098372781065089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BB8-46D6-A02A-464D877391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2.8"/>
          <c:min val="0.9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PURWODADI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'Penambahan daya'!$B$34:$M$34</c:f>
              <c:numCache>
                <c:formatCode>_(* #,##0.00_);_(* \(#,##0.00\);_(* "-"??_);_(@_)</c:formatCode>
                <c:ptCount val="12"/>
                <c:pt idx="0">
                  <c:v>0.79</c:v>
                </c:pt>
                <c:pt idx="1">
                  <c:v>1.24</c:v>
                </c:pt>
                <c:pt idx="2">
                  <c:v>1.77</c:v>
                </c:pt>
                <c:pt idx="3">
                  <c:v>2.1800000000000002</c:v>
                </c:pt>
                <c:pt idx="4">
                  <c:v>2.72</c:v>
                </c:pt>
                <c:pt idx="5">
                  <c:v>3.23</c:v>
                </c:pt>
                <c:pt idx="6">
                  <c:v>3.81</c:v>
                </c:pt>
                <c:pt idx="7">
                  <c:v>5.13</c:v>
                </c:pt>
                <c:pt idx="8">
                  <c:v>6.14</c:v>
                </c:pt>
                <c:pt idx="9">
                  <c:v>7.01</c:v>
                </c:pt>
                <c:pt idx="10">
                  <c:v>8.01</c:v>
                </c:pt>
                <c:pt idx="11">
                  <c:v>8.7899999999999991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1B-4CCE-971A-9595DF74DD30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'Penambahan daya'!$B$35:$M$35</c:f>
              <c:numCache>
                <c:formatCode>_(* #,##0.00_);_(* \(#,##0.00\);_(* "-"??_);_(@_)</c:formatCode>
                <c:ptCount val="12"/>
                <c:pt idx="0">
                  <c:v>10.534552</c:v>
                </c:pt>
                <c:pt idx="1">
                  <c:v>11.184602</c:v>
                </c:pt>
                <c:pt idx="2">
                  <c:v>13.082001999999999</c:v>
                </c:pt>
                <c:pt idx="3">
                  <c:v>13.789952</c:v>
                </c:pt>
                <c:pt idx="4">
                  <c:v>15.394401999999999</c:v>
                </c:pt>
                <c:pt idx="5">
                  <c:v>15.394401999999999</c:v>
                </c:pt>
                <c:pt idx="6">
                  <c:v>15.394401999999999</c:v>
                </c:pt>
                <c:pt idx="7">
                  <c:v>15.394401999999999</c:v>
                </c:pt>
                <c:pt idx="8">
                  <c:v>15.394401999999999</c:v>
                </c:pt>
                <c:pt idx="9">
                  <c:v>15.394401999999999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1B-4CCE-971A-9595DF74DD3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AE1B-4CCE-971A-9595DF74DD30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E1B-4CCE-971A-9595DF74DD30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'Penambahan daya'!$B$4:$M$4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'Penambahan daya'!$B$36:$M$36</c:f>
              <c:numCache>
                <c:formatCode>0.00%</c:formatCode>
                <c:ptCount val="12"/>
                <c:pt idx="0">
                  <c:v>13.334875949367088</c:v>
                </c:pt>
                <c:pt idx="1">
                  <c:v>9.0198403225806452</c:v>
                </c:pt>
                <c:pt idx="2">
                  <c:v>7.3909615819209034</c:v>
                </c:pt>
                <c:pt idx="3">
                  <c:v>6.325666055045871</c:v>
                </c:pt>
                <c:pt idx="4">
                  <c:v>5.6597066176470578</c:v>
                </c:pt>
                <c:pt idx="5">
                  <c:v>4.7660687306501544</c:v>
                </c:pt>
                <c:pt idx="6">
                  <c:v>4.0405254593175854</c:v>
                </c:pt>
                <c:pt idx="7">
                  <c:v>3.0008580896686161</c:v>
                </c:pt>
                <c:pt idx="8">
                  <c:v>2.5072315960912053</c:v>
                </c:pt>
                <c:pt idx="9">
                  <c:v>2.1960630527817404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E1B-4CCE-971A-9595DF74DD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3"/>
          <c:min val="0.9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WIROSARI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'Penambahan daya'!$B$39:$M$39</c:f>
              <c:numCache>
                <c:formatCode>_(* #,##0.00_);_(* \(#,##0.00\);_(* "-"??_);_(@_)</c:formatCode>
                <c:ptCount val="12"/>
                <c:pt idx="0">
                  <c:v>0.46</c:v>
                </c:pt>
                <c:pt idx="1">
                  <c:v>0.72</c:v>
                </c:pt>
                <c:pt idx="2">
                  <c:v>1.03</c:v>
                </c:pt>
                <c:pt idx="3">
                  <c:v>1.27</c:v>
                </c:pt>
                <c:pt idx="4">
                  <c:v>1.59</c:v>
                </c:pt>
                <c:pt idx="5">
                  <c:v>1.88</c:v>
                </c:pt>
                <c:pt idx="6">
                  <c:v>2.2200000000000002</c:v>
                </c:pt>
                <c:pt idx="7">
                  <c:v>2.99</c:v>
                </c:pt>
                <c:pt idx="8">
                  <c:v>3.58</c:v>
                </c:pt>
                <c:pt idx="9">
                  <c:v>4.09</c:v>
                </c:pt>
                <c:pt idx="10">
                  <c:v>4.67</c:v>
                </c:pt>
                <c:pt idx="11">
                  <c:v>5.13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55-4BCC-84D4-B88525E090EE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'Penambahan daya'!$B$40:$M$40</c:f>
              <c:numCache>
                <c:formatCode>_(* #,##0.00_);_(* \(#,##0.00\);_(* "-"??_);_(@_)</c:formatCode>
                <c:ptCount val="12"/>
                <c:pt idx="0">
                  <c:v>6.2033500000000004</c:v>
                </c:pt>
                <c:pt idx="1">
                  <c:v>6.4248500000000002</c:v>
                </c:pt>
                <c:pt idx="2">
                  <c:v>6.9200499999999998</c:v>
                </c:pt>
                <c:pt idx="3">
                  <c:v>7.2488999999999999</c:v>
                </c:pt>
                <c:pt idx="4">
                  <c:v>7.7234999999999996</c:v>
                </c:pt>
                <c:pt idx="5">
                  <c:v>7.7234999999999996</c:v>
                </c:pt>
                <c:pt idx="6">
                  <c:v>7.7234999999999996</c:v>
                </c:pt>
                <c:pt idx="7">
                  <c:v>7.7234999999999996</c:v>
                </c:pt>
                <c:pt idx="8">
                  <c:v>7.7234999999999996</c:v>
                </c:pt>
                <c:pt idx="9">
                  <c:v>7.7234999999999996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55-4BCC-84D4-B88525E090E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F155-4BCC-84D4-B88525E090EE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155-4BCC-84D4-B88525E090EE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'Penambahan daya'!$B$4:$M$4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'Penambahan daya'!$B$41:$M$41</c:f>
              <c:numCache>
                <c:formatCode>0.00%</c:formatCode>
                <c:ptCount val="12"/>
                <c:pt idx="0">
                  <c:v>13.485543478260869</c:v>
                </c:pt>
                <c:pt idx="1">
                  <c:v>8.9234027777777776</c:v>
                </c:pt>
                <c:pt idx="2">
                  <c:v>6.718495145631068</c:v>
                </c:pt>
                <c:pt idx="3">
                  <c:v>5.7077952755905512</c:v>
                </c:pt>
                <c:pt idx="4">
                  <c:v>4.85754716981132</c:v>
                </c:pt>
                <c:pt idx="5">
                  <c:v>4.1082446808510635</c:v>
                </c:pt>
                <c:pt idx="6">
                  <c:v>3.4790540540540538</c:v>
                </c:pt>
                <c:pt idx="7">
                  <c:v>2.5831103678929761</c:v>
                </c:pt>
                <c:pt idx="8">
                  <c:v>2.1574022346368715</c:v>
                </c:pt>
                <c:pt idx="9">
                  <c:v>1.8883863080684595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155-4BCC-84D4-B88525E090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3"/>
          <c:min val="0.9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0" i="0" u="none" strike="noStrike" baseline="0">
                <a:solidFill>
                  <a:srgbClr val="333333"/>
                </a:solidFill>
                <a:latin typeface="Calibri Light"/>
                <a:ea typeface="Calibri Light"/>
                <a:cs typeface="Calibri Light"/>
              </a:defRPr>
            </a:pPr>
            <a:r>
              <a:rPr lang="en-ID"/>
              <a:t>ENS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ln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B95-41A8-9B2C-318B9113BA9F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B95-41A8-9B2C-318B9113BA9F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B95-41A8-9B2C-318B9113BA9F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9B95-41A8-9B2C-318B9113BA9F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9B95-41A8-9B2C-318B9113BA9F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9B95-41A8-9B2C-318B9113BA9F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9B95-41A8-9B2C-318B9113BA9F}"/>
              </c:ext>
            </c:extLst>
          </c:dPt>
          <c:dPt>
            <c:idx val="10"/>
            <c:invertIfNegative val="0"/>
            <c:bubble3D val="0"/>
            <c:spPr>
              <a:solidFill>
                <a:srgbClr val="92D050"/>
              </a:solidFill>
              <a:ln w="28575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9B95-41A8-9B2C-318B9113BA9F}"/>
              </c:ext>
            </c:extLst>
          </c:dPt>
          <c:cat>
            <c:multiLvlStrRef>
              <c:f>'Penyambungan Plg TM'!$Q$23:$AA$24</c:f>
              <c:multiLvlStrCache>
                <c:ptCount val="11"/>
                <c:lvl>
                  <c:pt idx="0">
                    <c:v>Target</c:v>
                  </c:pt>
                  <c:pt idx="1">
                    <c:v>Real</c:v>
                  </c:pt>
                  <c:pt idx="3">
                    <c:v>Target</c:v>
                  </c:pt>
                  <c:pt idx="4">
                    <c:v>Real</c:v>
                  </c:pt>
                  <c:pt idx="6">
                    <c:v>Target</c:v>
                  </c:pt>
                  <c:pt idx="7">
                    <c:v>Real</c:v>
                  </c:pt>
                  <c:pt idx="9">
                    <c:v>Target</c:v>
                  </c:pt>
                  <c:pt idx="10">
                    <c:v>Real</c:v>
                  </c:pt>
                </c:lvl>
                <c:lvl>
                  <c:pt idx="0">
                    <c:v> DEMAK </c:v>
                  </c:pt>
                  <c:pt idx="3">
                    <c:v>TEGOWANU</c:v>
                  </c:pt>
                  <c:pt idx="6">
                    <c:v>PURWODADI</c:v>
                  </c:pt>
                  <c:pt idx="9">
                    <c:v>WIROSARI</c:v>
                  </c:pt>
                </c:lvl>
              </c:multiLvlStrCache>
            </c:multiLvlStrRef>
          </c:cat>
          <c:val>
            <c:numRef>
              <c:f>'Penyambungan Plg TM'!$Q$25:$AA$25</c:f>
              <c:numCache>
                <c:formatCode>_(* #,##0.00_);_(* \(#,##0.00\);_(* "-"??_);_(@_)</c:formatCode>
                <c:ptCount val="11"/>
                <c:pt idx="0">
                  <c:v>0</c:v>
                </c:pt>
                <c:pt idx="1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9B95-41A8-9B2C-318B9113BA9F}"/>
            </c:ext>
          </c:extLst>
        </c:ser>
        <c:ser>
          <c:idx val="0"/>
          <c:order val="1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9B95-41A8-9B2C-318B9113BA9F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9B95-41A8-9B2C-318B9113BA9F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9B95-41A8-9B2C-318B9113BA9F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9B95-41A8-9B2C-318B9113BA9F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9B95-41A8-9B2C-318B9113BA9F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C-9B95-41A8-9B2C-318B9113BA9F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9B95-41A8-9B2C-318B9113BA9F}"/>
              </c:ext>
            </c:extLst>
          </c:dPt>
          <c:dPt>
            <c:idx val="10"/>
            <c:invertIfNegative val="0"/>
            <c:bubble3D val="0"/>
            <c:spPr>
              <a:solidFill>
                <a:srgbClr val="92D050"/>
              </a:solidFill>
              <a:ln w="28575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0-9B95-41A8-9B2C-318B9113BA9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'Penyambungan Plg TM'!$Q$23:$AA$24</c:f>
              <c:multiLvlStrCache>
                <c:ptCount val="11"/>
                <c:lvl>
                  <c:pt idx="0">
                    <c:v>Target</c:v>
                  </c:pt>
                  <c:pt idx="1">
                    <c:v>Real</c:v>
                  </c:pt>
                  <c:pt idx="3">
                    <c:v>Target</c:v>
                  </c:pt>
                  <c:pt idx="4">
                    <c:v>Real</c:v>
                  </c:pt>
                  <c:pt idx="6">
                    <c:v>Target</c:v>
                  </c:pt>
                  <c:pt idx="7">
                    <c:v>Real</c:v>
                  </c:pt>
                  <c:pt idx="9">
                    <c:v>Target</c:v>
                  </c:pt>
                  <c:pt idx="10">
                    <c:v>Real</c:v>
                  </c:pt>
                </c:lvl>
                <c:lvl>
                  <c:pt idx="0">
                    <c:v> DEMAK </c:v>
                  </c:pt>
                  <c:pt idx="3">
                    <c:v>TEGOWANU</c:v>
                  </c:pt>
                  <c:pt idx="6">
                    <c:v>PURWODADI</c:v>
                  </c:pt>
                  <c:pt idx="9">
                    <c:v>WIROSARI</c:v>
                  </c:pt>
                </c:lvl>
              </c:multiLvlStrCache>
            </c:multiLvlStrRef>
          </c:cat>
          <c:val>
            <c:numRef>
              <c:f>'Penyambungan Plg TM'!$Q$25:$AA$25</c:f>
              <c:numCache>
                <c:formatCode>_(* #,##0.00_);_(* \(#,##0.00\);_(* "-"??_);_(@_)</c:formatCode>
                <c:ptCount val="11"/>
                <c:pt idx="0">
                  <c:v>0</c:v>
                </c:pt>
                <c:pt idx="1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9B95-41A8-9B2C-318B9113BA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1281160799"/>
        <c:axId val="1"/>
      </c:barChart>
      <c:catAx>
        <c:axId val="1281160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81160799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666699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'Penyambungan Plg TM'!$R$9</c:f>
              <c:numCache>
                <c:formatCode>General</c:formatCode>
                <c:ptCount val="1"/>
                <c:pt idx="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D5-4355-974A-EBC03C785D90}"/>
            </c:ext>
          </c:extLst>
        </c:ser>
        <c:ser>
          <c:idx val="1"/>
          <c:order val="1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l">
                  <a:defRPr sz="1000" b="1" i="0" u="none" strike="noStrike" baseline="0">
                    <a:solidFill>
                      <a:srgbClr val="666699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'Penyambungan Plg TM'!$R$10</c:f>
              <c:numCache>
                <c:formatCode>0.00</c:formatCode>
                <c:ptCount val="1"/>
                <c:pt idx="0">
                  <c:v>174.17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D5-4355-974A-EBC03C785D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281161199"/>
        <c:axId val="1"/>
      </c:barChart>
      <c:catAx>
        <c:axId val="1281161199"/>
        <c:scaling>
          <c:orientation val="minMax"/>
        </c:scaling>
        <c:delete val="1"/>
        <c:axPos val="b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666699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81161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Tegowanu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'Penyambungan Plg TM'!$B$28:$M$28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'Penyambungan Plg TM'!$B$29:$M$29</c:f>
              <c:numCache>
                <c:formatCode>_(* #,##0.00_);_(* \(#,##0.00\);_(* "-"??_);_(@_)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E9-4BDF-9B4B-C35330FA82DE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'Penyambungan Plg TM'!$B$28:$M$28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'Penyambungan Plg TM'!$B$30:$M$30</c:f>
              <c:numCache>
                <c:formatCode>_(* #,##0.00_);_(* \(#,##0.00\);_(* "-"??_);_(@_)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E9-4BDF-9B4B-C35330FA82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395903"/>
        <c:axId val="1"/>
      </c:lineChart>
      <c:catAx>
        <c:axId val="1162395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39590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Demak Kota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'Penyambungan Plg TM'!$B$23:$M$23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'Penyambungan Plg TM'!$B$24:$M$24</c:f>
              <c:numCache>
                <c:formatCode>_(* #,##0.00_);_(* \(#,##0.00\);_(* "-"??_);_(@_)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C5-44A8-B6A0-F6EC153BDBF6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'Penyambungan Plg TM'!$B$23:$M$23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'Penyambungan Plg TM'!$B$25:$M$25</c:f>
              <c:numCache>
                <c:formatCode>_(* #,##0.00_);_(* \(#,##0.00\);_(* "-"??_);_(@_)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C5-44A8-B6A0-F6EC153BDB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79583"/>
        <c:axId val="1"/>
      </c:lineChart>
      <c:catAx>
        <c:axId val="1162179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795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Purwodadi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'Penyambungan Plg TM'!$B$33:$M$33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'Penyambungan Plg TM'!$B$34:$M$34</c:f>
              <c:numCache>
                <c:formatCode>_(* #,##0.00_);_(* \(#,##0.00\);_(* "-"??_);_(@_)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52-4AC7-81F1-FF416652F1AC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'Penyambungan Plg TM'!$B$33:$M$33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'Penyambungan Plg TM'!$B$35:$M$35</c:f>
              <c:numCache>
                <c:formatCode>_(* #,##0.00_);_(* \(#,##0.00\);_(* "-"??_);_(@_)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52-4AC7-81F1-FF416652F1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78383"/>
        <c:axId val="1"/>
      </c:lineChart>
      <c:catAx>
        <c:axId val="1162178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783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666699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SAIFI!$R$9</c:f>
              <c:numCache>
                <c:formatCode>General</c:formatCode>
                <c:ptCount val="1"/>
                <c:pt idx="0">
                  <c:v>3.43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F4-4D7D-A8DC-8B4A235A0AEB}"/>
            </c:ext>
          </c:extLst>
        </c:ser>
        <c:ser>
          <c:idx val="1"/>
          <c:order val="1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l">
                  <a:defRPr sz="1000" b="1" i="0" u="none" strike="noStrike" baseline="0">
                    <a:solidFill>
                      <a:srgbClr val="666699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SAIFI!$R$10</c:f>
              <c:numCache>
                <c:formatCode>0.00</c:formatCode>
                <c:ptCount val="1"/>
                <c:pt idx="0">
                  <c:v>2.5668791841293022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F4-4D7D-A8DC-8B4A235A0A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294425919"/>
        <c:axId val="1"/>
      </c:barChart>
      <c:catAx>
        <c:axId val="1294425919"/>
        <c:scaling>
          <c:orientation val="minMax"/>
        </c:scaling>
        <c:delete val="1"/>
        <c:axPos val="b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666699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94425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Wirosari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'Penyambungan Plg TM'!$B$38:$M$38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'Penyambungan Plg TM'!$B$39:$M$39</c:f>
              <c:numCache>
                <c:formatCode>_(* #,##0.00_);_(* \(#,##0.00\);_(* "-"??_);_(@_)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14-4455-A215-914FC56EF632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'Penyambungan Plg TM'!$B$38:$M$38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'Penyambungan Plg TM'!$B$40:$M$40</c:f>
              <c:numCache>
                <c:formatCode>_(* #,##0.00_);_(* \(#,##0.00\);_(* "-"??_);_(@_)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14-4455-A215-914FC56EF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79983"/>
        <c:axId val="1"/>
      </c:lineChart>
      <c:catAx>
        <c:axId val="1162179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799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UP3 Demak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'Penyambungan Plg TM'!$B$4:$M$4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'Penyambungan Plg TM'!$B$5:$M$5</c:f>
              <c:numCache>
                <c:formatCode>_(* #,##0.00_);_(* \(#,##0.00\);_(* "-"??_);_(@_)</c:formatCode>
                <c:ptCount val="1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C2-4FB7-AA3C-B46200B660BD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'Penyambungan Plg TM'!$B$4:$M$4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'Penyambungan Plg TM'!$B$6:$M$6</c:f>
              <c:numCache>
                <c:formatCode>_(* #,##0.00_);_(* \(#,##0.00\);_(* "-"??_);_(@_)</c:formatCode>
                <c:ptCount val="12"/>
                <c:pt idx="3">
                  <c:v>159</c:v>
                </c:pt>
                <c:pt idx="4">
                  <c:v>147</c:v>
                </c:pt>
                <c:pt idx="5">
                  <c:v>149</c:v>
                </c:pt>
                <c:pt idx="6">
                  <c:v>153.636363636364</c:v>
                </c:pt>
                <c:pt idx="7">
                  <c:v>155</c:v>
                </c:pt>
                <c:pt idx="8">
                  <c:v>153.04166666666669</c:v>
                </c:pt>
                <c:pt idx="9">
                  <c:v>174.17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C2-4FB7-AA3C-B46200B660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81583"/>
        <c:axId val="1"/>
      </c:lineChart>
      <c:catAx>
        <c:axId val="1162181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9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815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UP3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'Penyambungan Plg TM'!$B$5:$M$5</c:f>
              <c:numCache>
                <c:formatCode>_(* #,##0.00_);_(* \(#,##0.00\);_(* "-"??_);_(@_)</c:formatCode>
                <c:ptCount val="1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8E-4E8F-9C5A-E665AE11B184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'Penyambungan Plg TM'!$B$6:$M$6</c:f>
              <c:numCache>
                <c:formatCode>_(* #,##0.00_);_(* \(#,##0.00\);_(* "-"??_);_(@_)</c:formatCode>
                <c:ptCount val="12"/>
                <c:pt idx="3">
                  <c:v>159</c:v>
                </c:pt>
                <c:pt idx="4">
                  <c:v>147</c:v>
                </c:pt>
                <c:pt idx="5">
                  <c:v>149</c:v>
                </c:pt>
                <c:pt idx="6">
                  <c:v>153.636363636364</c:v>
                </c:pt>
                <c:pt idx="7">
                  <c:v>155</c:v>
                </c:pt>
                <c:pt idx="8">
                  <c:v>153.04166666666669</c:v>
                </c:pt>
                <c:pt idx="9">
                  <c:v>174.17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8E-4E8F-9C5A-E665AE11B18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468E-4E8F-9C5A-E665AE11B184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68E-4E8F-9C5A-E665AE11B184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'Penyambungan Plg TM'!$B$4:$M$4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'Penyambungan Plg TM'!$B$8:$M$8</c:f>
              <c:numCache>
                <c:formatCode>0.00%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1.59</c:v>
                </c:pt>
                <c:pt idx="4">
                  <c:v>1.47</c:v>
                </c:pt>
                <c:pt idx="5">
                  <c:v>1.49</c:v>
                </c:pt>
                <c:pt idx="6">
                  <c:v>1.5363636363636399</c:v>
                </c:pt>
                <c:pt idx="7">
                  <c:v>1.55</c:v>
                </c:pt>
                <c:pt idx="8">
                  <c:v>1.5304166666666668</c:v>
                </c:pt>
                <c:pt idx="9">
                  <c:v>1.7416999999999998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68E-4E8F-9C5A-E665AE11B1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ax val="26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3"/>
          <c:min val="1.4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DEMAK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'Penyambungan Plg TM'!$B$24:$M$24</c:f>
              <c:numCache>
                <c:formatCode>_(* #,##0.00_);_(* \(#,##0.00\);_(* "-"??_);_(@_)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0-12AA-4CE8-9619-757DA8FD686A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'Penyambungan Plg TM'!$B$25:$M$25</c:f>
              <c:numCache>
                <c:formatCode>_(* #,##0.00_);_(* \(#,##0.00\);_(* "-"??_);_(@_)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1-12AA-4CE8-9619-757DA8FD686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12AA-4CE8-9619-757DA8FD686A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2AA-4CE8-9619-757DA8FD686A}"/>
                </c:ext>
              </c:extLst>
            </c:dLbl>
            <c:dLbl>
              <c:idx val="2"/>
              <c:layout>
                <c:manualLayout>
                  <c:x val="-2.5519975723687836E-2"/>
                  <c:y val="-6.53689538807648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2AA-4CE8-9619-757DA8FD686A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'Penyambungan Plg TM'!$B$4:$M$4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'Penyambungan Plg TM'!$B$26:$M$26</c:f>
              <c:numCache>
                <c:formatCode>0.00%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2AA-4CE8-9619-757DA8FD68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2.8"/>
          <c:min val="0.8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TEGOWANU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'Penyambungan Plg TM'!$B$29:$M$29</c:f>
              <c:numCache>
                <c:formatCode>_(* #,##0.00_);_(* \(#,##0.00\);_(* "-"??_);_(@_)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0-B2BD-400A-A559-09919915EDFD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'Penyambungan Plg TM'!$B$30:$M$30</c:f>
              <c:numCache>
                <c:formatCode>_(* #,##0.00_);_(* \(#,##0.00\);_(* "-"??_);_(@_)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1-B2BD-400A-A559-09919915EDF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B2BD-400A-A559-09919915EDFD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2BD-400A-A559-09919915EDFD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'Penyambungan Plg TM'!$B$4:$M$4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'Penyambungan Plg TM'!$B$31:$M$31</c:f>
              <c:numCache>
                <c:formatCode>0.00%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2BD-400A-A559-09919915ED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2.8"/>
          <c:min val="0.9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PURWODADI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'Penyambungan Plg TM'!$B$34:$M$34</c:f>
              <c:numCache>
                <c:formatCode>_(* #,##0.00_);_(* \(#,##0.00\);_(* "-"??_);_(@_)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0-F486-4085-88BD-5B8DD6B4A789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'Penyambungan Plg TM'!$B$35:$M$35</c:f>
              <c:numCache>
                <c:formatCode>_(* #,##0.00_);_(* \(#,##0.00\);_(* "-"??_);_(@_)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1-F486-4085-88BD-5B8DD6B4A78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F486-4085-88BD-5B8DD6B4A789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486-4085-88BD-5B8DD6B4A789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'Penyambungan Plg TM'!$B$4:$M$4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'Penyambungan Plg TM'!$B$36:$M$36</c:f>
              <c:numCache>
                <c:formatCode>0.00%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486-4085-88BD-5B8DD6B4A7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3"/>
          <c:min val="0.9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WIROSARI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'Penyambungan Plg TM'!$B$39:$M$39</c:f>
              <c:numCache>
                <c:formatCode>_(* #,##0.00_);_(* \(#,##0.00\);_(* "-"??_);_(@_)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0-E32D-4F18-B2AD-8B6EA1A5DBA7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'Penyambungan Plg TM'!$B$40:$M$40</c:f>
              <c:numCache>
                <c:formatCode>_(* #,##0.00_);_(* \(#,##0.00\);_(* "-"??_);_(@_)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1-E32D-4F18-B2AD-8B6EA1A5DBA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E32D-4F18-B2AD-8B6EA1A5DBA7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32D-4F18-B2AD-8B6EA1A5DBA7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'Penyambungan Plg TM'!$B$4:$M$4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'Penyambungan Plg TM'!$B$41:$M$41</c:f>
              <c:numCache>
                <c:formatCode>0.00%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32D-4F18-B2AD-8B6EA1A5DB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3"/>
          <c:min val="0.9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0" i="0" u="none" strike="noStrike" baseline="0">
                <a:solidFill>
                  <a:srgbClr val="333333"/>
                </a:solidFill>
                <a:latin typeface="Calibri Light"/>
                <a:ea typeface="Calibri Light"/>
                <a:cs typeface="Calibri Light"/>
              </a:defRPr>
            </a:pPr>
            <a:r>
              <a:rPr lang="en-ID"/>
              <a:t>ENS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ln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784-4DE0-ACB4-E99DAA5F53EA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784-4DE0-ACB4-E99DAA5F53EA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784-4DE0-ACB4-E99DAA5F53EA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784-4DE0-ACB4-E99DAA5F53EA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784-4DE0-ACB4-E99DAA5F53EA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D784-4DE0-ACB4-E99DAA5F53EA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D784-4DE0-ACB4-E99DAA5F53EA}"/>
              </c:ext>
            </c:extLst>
          </c:dPt>
          <c:dPt>
            <c:idx val="10"/>
            <c:invertIfNegative val="0"/>
            <c:bubble3D val="0"/>
            <c:spPr>
              <a:solidFill>
                <a:srgbClr val="92D050"/>
              </a:solidFill>
              <a:ln w="28575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D784-4DE0-ACB4-E99DAA5F53EA}"/>
              </c:ext>
            </c:extLst>
          </c:dPt>
          <c:cat>
            <c:multiLvlStrRef>
              <c:f>REC!$Q$23:$AA$24</c:f>
              <c:multiLvlStrCache>
                <c:ptCount val="11"/>
                <c:lvl>
                  <c:pt idx="0">
                    <c:v>Target</c:v>
                  </c:pt>
                  <c:pt idx="1">
                    <c:v>Real</c:v>
                  </c:pt>
                  <c:pt idx="3">
                    <c:v>Target</c:v>
                  </c:pt>
                  <c:pt idx="4">
                    <c:v>Real</c:v>
                  </c:pt>
                  <c:pt idx="6">
                    <c:v>Target</c:v>
                  </c:pt>
                  <c:pt idx="7">
                    <c:v>Real</c:v>
                  </c:pt>
                  <c:pt idx="9">
                    <c:v>Target</c:v>
                  </c:pt>
                  <c:pt idx="10">
                    <c:v>Real</c:v>
                  </c:pt>
                </c:lvl>
                <c:lvl>
                  <c:pt idx="0">
                    <c:v> DEMAK </c:v>
                  </c:pt>
                  <c:pt idx="3">
                    <c:v>TEGOWANU</c:v>
                  </c:pt>
                  <c:pt idx="6">
                    <c:v>PURWODADI</c:v>
                  </c:pt>
                  <c:pt idx="9">
                    <c:v>WIROSARI</c:v>
                  </c:pt>
                </c:lvl>
              </c:multiLvlStrCache>
            </c:multiLvlStrRef>
          </c:cat>
          <c:val>
            <c:numRef>
              <c:f>REC!$Q$25:$AA$25</c:f>
              <c:numCache>
                <c:formatCode>_(* #,##0.00_);_(* \(#,##0.00\);_(* "-"??_);_(@_)</c:formatCode>
                <c:ptCount val="11"/>
                <c:pt idx="0">
                  <c:v>0</c:v>
                </c:pt>
                <c:pt idx="1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784-4DE0-ACB4-E99DAA5F53EA}"/>
            </c:ext>
          </c:extLst>
        </c:ser>
        <c:ser>
          <c:idx val="0"/>
          <c:order val="1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D784-4DE0-ACB4-E99DAA5F53EA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D784-4DE0-ACB4-E99DAA5F53EA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D784-4DE0-ACB4-E99DAA5F53EA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D784-4DE0-ACB4-E99DAA5F53EA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D784-4DE0-ACB4-E99DAA5F53EA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C-D784-4DE0-ACB4-E99DAA5F53EA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D784-4DE0-ACB4-E99DAA5F53EA}"/>
              </c:ext>
            </c:extLst>
          </c:dPt>
          <c:dPt>
            <c:idx val="10"/>
            <c:invertIfNegative val="0"/>
            <c:bubble3D val="0"/>
            <c:spPr>
              <a:solidFill>
                <a:srgbClr val="92D050"/>
              </a:solidFill>
              <a:ln w="28575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0-D784-4DE0-ACB4-E99DAA5F53E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REC!$Q$23:$AA$24</c:f>
              <c:multiLvlStrCache>
                <c:ptCount val="11"/>
                <c:lvl>
                  <c:pt idx="0">
                    <c:v>Target</c:v>
                  </c:pt>
                  <c:pt idx="1">
                    <c:v>Real</c:v>
                  </c:pt>
                  <c:pt idx="3">
                    <c:v>Target</c:v>
                  </c:pt>
                  <c:pt idx="4">
                    <c:v>Real</c:v>
                  </c:pt>
                  <c:pt idx="6">
                    <c:v>Target</c:v>
                  </c:pt>
                  <c:pt idx="7">
                    <c:v>Real</c:v>
                  </c:pt>
                  <c:pt idx="9">
                    <c:v>Target</c:v>
                  </c:pt>
                  <c:pt idx="10">
                    <c:v>Real</c:v>
                  </c:pt>
                </c:lvl>
                <c:lvl>
                  <c:pt idx="0">
                    <c:v> DEMAK </c:v>
                  </c:pt>
                  <c:pt idx="3">
                    <c:v>TEGOWANU</c:v>
                  </c:pt>
                  <c:pt idx="6">
                    <c:v>PURWODADI</c:v>
                  </c:pt>
                  <c:pt idx="9">
                    <c:v>WIROSARI</c:v>
                  </c:pt>
                </c:lvl>
              </c:multiLvlStrCache>
            </c:multiLvlStrRef>
          </c:cat>
          <c:val>
            <c:numRef>
              <c:f>REC!$Q$25:$AA$25</c:f>
              <c:numCache>
                <c:formatCode>_(* #,##0.00_);_(* \(#,##0.00\);_(* "-"??_);_(@_)</c:formatCode>
                <c:ptCount val="11"/>
                <c:pt idx="0">
                  <c:v>0</c:v>
                </c:pt>
                <c:pt idx="1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D784-4DE0-ACB4-E99DAA5F53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1281160799"/>
        <c:axId val="1"/>
      </c:barChart>
      <c:catAx>
        <c:axId val="1281160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81160799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666699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REC!$R$9</c:f>
              <c:numCache>
                <c:formatCode>General</c:formatCode>
                <c:ptCount val="1"/>
                <c:pt idx="0">
                  <c:v>84.314250429368101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F5-4258-80C5-3F8F767E9FA9}"/>
            </c:ext>
          </c:extLst>
        </c:ser>
        <c:ser>
          <c:idx val="1"/>
          <c:order val="1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l">
                  <a:defRPr sz="1000" b="1" i="0" u="none" strike="noStrike" baseline="0">
                    <a:solidFill>
                      <a:srgbClr val="666699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REC!$R$10</c:f>
              <c:numCache>
                <c:formatCode>0.00</c:formatCode>
                <c:ptCount val="1"/>
                <c:pt idx="0">
                  <c:v>164.32149999999999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F5-4258-80C5-3F8F767E9F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281161199"/>
        <c:axId val="1"/>
      </c:barChart>
      <c:catAx>
        <c:axId val="1281161199"/>
        <c:scaling>
          <c:orientation val="minMax"/>
        </c:scaling>
        <c:delete val="1"/>
        <c:axPos val="b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666699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81161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Tegowanu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REC!$B$28:$M$28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REC!$B$29:$M$29</c:f>
              <c:numCache>
                <c:formatCode>_(* #,##0.00_);_(* \(#,##0.00\);_(* "-"??_);_(@_)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C3-4FDF-B955-988C9B49E649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REC!$B$28:$M$28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REC!$B$30:$M$30</c:f>
              <c:numCache>
                <c:formatCode>_(* #,##0.00_);_(* \(#,##0.00\);_(* "-"??_);_(@_)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C3-4FDF-B955-988C9B49E6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395903"/>
        <c:axId val="1"/>
      </c:lineChart>
      <c:catAx>
        <c:axId val="1162395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39590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Demak Kota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SAIFI!$B$25:$M$25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SAIFI!$B$26:$M$26</c:f>
              <c:numCache>
                <c:formatCode>0.00</c:formatCode>
                <c:ptCount val="12"/>
                <c:pt idx="0">
                  <c:v>0.33</c:v>
                </c:pt>
                <c:pt idx="1">
                  <c:v>0.63</c:v>
                </c:pt>
                <c:pt idx="2">
                  <c:v>0.96</c:v>
                </c:pt>
                <c:pt idx="3">
                  <c:v>1.28</c:v>
                </c:pt>
                <c:pt idx="4">
                  <c:v>1.6</c:v>
                </c:pt>
                <c:pt idx="5" formatCode="General">
                  <c:v>1.92</c:v>
                </c:pt>
                <c:pt idx="6" formatCode="General">
                  <c:v>2.2400000000000002</c:v>
                </c:pt>
                <c:pt idx="7" formatCode="General">
                  <c:v>2.56</c:v>
                </c:pt>
                <c:pt idx="8" formatCode="General">
                  <c:v>2.89</c:v>
                </c:pt>
                <c:pt idx="9" formatCode="General">
                  <c:v>3.2</c:v>
                </c:pt>
                <c:pt idx="10" formatCode="General">
                  <c:v>3.52</c:v>
                </c:pt>
                <c:pt idx="11" formatCode="General">
                  <c:v>3.84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8D-4D3C-82F0-83AD4A33C7E1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SAIFI!$B$25:$M$25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SAIFI!$B$27:$M$27</c:f>
              <c:numCache>
                <c:formatCode>0.00</c:formatCode>
                <c:ptCount val="12"/>
                <c:pt idx="0">
                  <c:v>0.191419475466168</c:v>
                </c:pt>
                <c:pt idx="1">
                  <c:v>0.53379652772235198</c:v>
                </c:pt>
                <c:pt idx="2">
                  <c:v>0.76343288274127596</c:v>
                </c:pt>
                <c:pt idx="3">
                  <c:v>0.84836271197779001</c:v>
                </c:pt>
                <c:pt idx="4">
                  <c:v>0.92850023562185402</c:v>
                </c:pt>
                <c:pt idx="5">
                  <c:v>1.10476602434794</c:v>
                </c:pt>
                <c:pt idx="6" formatCode="_(* #,##0.00_);_(* \(#,##0.00\);_(* &quot;-&quot;??_);_(@_)">
                  <c:v>1.2233767741560968</c:v>
                </c:pt>
                <c:pt idx="7" formatCode="_(* #,##0.00_);_(* \(#,##0.00\);_(* &quot;-&quot;??_);_(@_)">
                  <c:v>1.5430493125330513</c:v>
                </c:pt>
                <c:pt idx="8" formatCode="_(* #,##0.00_);_(* \(#,##0.00\);_(* &quot;-&quot;??_);_(@_)">
                  <c:v>1.8062991801590245</c:v>
                </c:pt>
                <c:pt idx="9" formatCode="_(* #,##0.00_);_(* \(#,##0.00\);_(* &quot;-&quot;??_);_(@_)">
                  <c:v>1.9251555066187889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8D-4D3C-82F0-83AD4A33C7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4426719"/>
        <c:axId val="1"/>
      </c:lineChart>
      <c:catAx>
        <c:axId val="1294426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94426719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Demak Kota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REC!$B$23:$M$23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REC!$B$24:$M$24</c:f>
              <c:numCache>
                <c:formatCode>_(* #,##0.00_);_(* \(#,##0.00\);_(* "-"??_);_(@_)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24-440C-86F7-56623962F2FD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REC!$B$23:$M$23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REC!$B$25:$M$25</c:f>
              <c:numCache>
                <c:formatCode>_(* #,##0.00_);_(* \(#,##0.00\);_(* "-"??_);_(@_)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24-440C-86F7-56623962F2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79583"/>
        <c:axId val="1"/>
      </c:lineChart>
      <c:catAx>
        <c:axId val="1162179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795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Purwodadi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REC!$B$33:$M$33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REC!$B$34:$M$34</c:f>
              <c:numCache>
                <c:formatCode>_(* #,##0.00_);_(* \(#,##0.00\);_(* "-"??_);_(@_)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F8-4E10-B700-B686AD75A7D0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REC!$B$33:$M$33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REC!$B$35:$M$35</c:f>
              <c:numCache>
                <c:formatCode>_(* #,##0.00_);_(* \(#,##0.00\);_(* "-"??_);_(@_)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F8-4E10-B700-B686AD75A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78383"/>
        <c:axId val="1"/>
      </c:lineChart>
      <c:catAx>
        <c:axId val="1162178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783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Wirosari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REC!$B$38:$M$38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REC!$B$39:$M$39</c:f>
              <c:numCache>
                <c:formatCode>_(* #,##0.00_);_(* \(#,##0.00\);_(* "-"??_);_(@_)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0A-48B9-AB1E-F9126CC4CB62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REC!$B$38:$M$38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REC!$B$40:$M$40</c:f>
              <c:numCache>
                <c:formatCode>_(* #,##0.00_);_(* \(#,##0.00\);_(* "-"??_);_(@_)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0A-48B9-AB1E-F9126CC4CB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79983"/>
        <c:axId val="1"/>
      </c:lineChart>
      <c:catAx>
        <c:axId val="1162179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799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UP3 Demak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REC!$B$4:$M$4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REC!$B$5:$M$5</c:f>
              <c:numCache>
                <c:formatCode>_(* #,##0.00_);_(* \(#,##0.00\);_(* "-"??_);_(@_)</c:formatCode>
                <c:ptCount val="12"/>
                <c:pt idx="0">
                  <c:v>52.847334078892402</c:v>
                </c:pt>
                <c:pt idx="1">
                  <c:v>56.146543465679301</c:v>
                </c:pt>
                <c:pt idx="2">
                  <c:v>61.194746496693199</c:v>
                </c:pt>
                <c:pt idx="3">
                  <c:v>65.877823996995701</c:v>
                </c:pt>
                <c:pt idx="4">
                  <c:v>70.497552926910103</c:v>
                </c:pt>
                <c:pt idx="5">
                  <c:v>72.9465217215959</c:v>
                </c:pt>
                <c:pt idx="6">
                  <c:v>77.691301677243203</c:v>
                </c:pt>
                <c:pt idx="7">
                  <c:v>80.326961722777696</c:v>
                </c:pt>
                <c:pt idx="8">
                  <c:v>83.214380914981106</c:v>
                </c:pt>
                <c:pt idx="9">
                  <c:v>84.314250429368101</c:v>
                </c:pt>
                <c:pt idx="10">
                  <c:v>85.270448482528906</c:v>
                </c:pt>
                <c:pt idx="11">
                  <c:v>86.339130643201003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7D-4A4B-B435-6AB83F81BB46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REC!$B$4:$M$4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REC!$B$6:$M$6</c:f>
              <c:numCache>
                <c:formatCode>_(* #,##0.00_);_(* \(#,##0.00\);_(* "-"??_);_(@_)</c:formatCode>
                <c:ptCount val="12"/>
                <c:pt idx="0">
                  <c:v>5.0750000000000002</c:v>
                </c:pt>
                <c:pt idx="1">
                  <c:v>98.385000000000005</c:v>
                </c:pt>
                <c:pt idx="2">
                  <c:v>103.425</c:v>
                </c:pt>
                <c:pt idx="3">
                  <c:v>108.955</c:v>
                </c:pt>
                <c:pt idx="4">
                  <c:v>113.505</c:v>
                </c:pt>
                <c:pt idx="5">
                  <c:v>119.63</c:v>
                </c:pt>
                <c:pt idx="6">
                  <c:v>125.23</c:v>
                </c:pt>
                <c:pt idx="7">
                  <c:v>132.91425000000001</c:v>
                </c:pt>
                <c:pt idx="8">
                  <c:v>149.16475</c:v>
                </c:pt>
                <c:pt idx="9">
                  <c:v>164.32149999999999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7D-4A4B-B435-6AB83F81BB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81583"/>
        <c:axId val="1"/>
      </c:lineChart>
      <c:catAx>
        <c:axId val="1162181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9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815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UP3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REC!$B$5:$M$5</c:f>
              <c:numCache>
                <c:formatCode>_(* #,##0.00_);_(* \(#,##0.00\);_(* "-"??_);_(@_)</c:formatCode>
                <c:ptCount val="12"/>
                <c:pt idx="0">
                  <c:v>52.847334078892402</c:v>
                </c:pt>
                <c:pt idx="1">
                  <c:v>56.146543465679301</c:v>
                </c:pt>
                <c:pt idx="2">
                  <c:v>61.194746496693199</c:v>
                </c:pt>
                <c:pt idx="3">
                  <c:v>65.877823996995701</c:v>
                </c:pt>
                <c:pt idx="4">
                  <c:v>70.497552926910103</c:v>
                </c:pt>
                <c:pt idx="5">
                  <c:v>72.9465217215959</c:v>
                </c:pt>
                <c:pt idx="6">
                  <c:v>77.691301677243203</c:v>
                </c:pt>
                <c:pt idx="7">
                  <c:v>80.326961722777696</c:v>
                </c:pt>
                <c:pt idx="8">
                  <c:v>83.214380914981106</c:v>
                </c:pt>
                <c:pt idx="9">
                  <c:v>84.314250429368101</c:v>
                </c:pt>
                <c:pt idx="10">
                  <c:v>85.270448482528906</c:v>
                </c:pt>
                <c:pt idx="11">
                  <c:v>86.339130643201003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1B-4F61-98DA-AA1BA974281F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REC!$B$6:$M$6</c:f>
              <c:numCache>
                <c:formatCode>_(* #,##0.00_);_(* \(#,##0.00\);_(* "-"??_);_(@_)</c:formatCode>
                <c:ptCount val="12"/>
                <c:pt idx="0">
                  <c:v>5.0750000000000002</c:v>
                </c:pt>
                <c:pt idx="1">
                  <c:v>98.385000000000005</c:v>
                </c:pt>
                <c:pt idx="2">
                  <c:v>103.425</c:v>
                </c:pt>
                <c:pt idx="3">
                  <c:v>108.955</c:v>
                </c:pt>
                <c:pt idx="4">
                  <c:v>113.505</c:v>
                </c:pt>
                <c:pt idx="5">
                  <c:v>119.63</c:v>
                </c:pt>
                <c:pt idx="6">
                  <c:v>125.23</c:v>
                </c:pt>
                <c:pt idx="7">
                  <c:v>132.91425000000001</c:v>
                </c:pt>
                <c:pt idx="8">
                  <c:v>149.16475</c:v>
                </c:pt>
                <c:pt idx="9">
                  <c:v>164.32149999999999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1B-4F61-98DA-AA1BA974281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741B-4F61-98DA-AA1BA974281F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41B-4F61-98DA-AA1BA974281F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REC!$B$4:$M$4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REC!$B$8:$M$8</c:f>
              <c:numCache>
                <c:formatCode>0.00%</c:formatCode>
                <c:ptCount val="12"/>
                <c:pt idx="0">
                  <c:v>9.6031334190365358E-2</c:v>
                </c:pt>
                <c:pt idx="1">
                  <c:v>1.7522895253585791</c:v>
                </c:pt>
                <c:pt idx="2">
                  <c:v>1.6900960608700095</c:v>
                </c:pt>
                <c:pt idx="3">
                  <c:v>1.6538949435392523</c:v>
                </c:pt>
                <c:pt idx="4">
                  <c:v>1.6100558854529152</c:v>
                </c:pt>
                <c:pt idx="5">
                  <c:v>1.6399685300496432</c:v>
                </c:pt>
                <c:pt idx="6">
                  <c:v>1.6118921590508182</c:v>
                </c:pt>
                <c:pt idx="7">
                  <c:v>1.6546654715848732</c:v>
                </c:pt>
                <c:pt idx="8">
                  <c:v>1.7925357175029566</c:v>
                </c:pt>
                <c:pt idx="9">
                  <c:v>1.9489172846013227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41B-4F61-98DA-AA1BA97428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ax val="26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3"/>
          <c:min val="1.4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DEMAK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REC!$B$24:$M$24</c:f>
              <c:numCache>
                <c:formatCode>_(* #,##0.00_);_(* \(#,##0.00\);_(* "-"??_);_(@_)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0-E05C-4CD6-999B-0F6103C7F47E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REC!$B$25:$M$25</c:f>
              <c:numCache>
                <c:formatCode>_(* #,##0.00_);_(* \(#,##0.00\);_(* "-"??_);_(@_)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1-E05C-4CD6-999B-0F6103C7F47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E05C-4CD6-999B-0F6103C7F47E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05C-4CD6-999B-0F6103C7F47E}"/>
                </c:ext>
              </c:extLst>
            </c:dLbl>
            <c:dLbl>
              <c:idx val="2"/>
              <c:layout>
                <c:manualLayout>
                  <c:x val="-2.5519975723687836E-2"/>
                  <c:y val="-6.53689538807648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05C-4CD6-999B-0F6103C7F47E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REC!$B$4:$M$4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REC!$B$26:$M$26</c:f>
              <c:numCache>
                <c:formatCode>0.00%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05C-4CD6-999B-0F6103C7F4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2.8"/>
          <c:min val="0.8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TEGOWANU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REC!$B$29:$M$29</c:f>
              <c:numCache>
                <c:formatCode>_(* #,##0.00_);_(* \(#,##0.00\);_(* "-"??_);_(@_)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0-AF36-4891-9712-DD314AA9AA2A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REC!$B$30:$M$30</c:f>
              <c:numCache>
                <c:formatCode>_(* #,##0.00_);_(* \(#,##0.00\);_(* "-"??_);_(@_)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1-AF36-4891-9712-DD314AA9AA2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AF36-4891-9712-DD314AA9AA2A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F36-4891-9712-DD314AA9AA2A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REC!$B$4:$M$4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REC!$B$31:$M$31</c:f>
              <c:numCache>
                <c:formatCode>0.00%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F36-4891-9712-DD314AA9AA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2.8"/>
          <c:min val="0.9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PURWODADI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REC!$B$34:$M$34</c:f>
              <c:numCache>
                <c:formatCode>_(* #,##0.00_);_(* \(#,##0.00\);_(* "-"??_);_(@_)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0-24CA-4B2D-A072-AE275D503EFF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REC!$B$35:$M$35</c:f>
              <c:numCache>
                <c:formatCode>_(* #,##0.00_);_(* \(#,##0.00\);_(* "-"??_);_(@_)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1-24CA-4B2D-A072-AE275D503EF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24CA-4B2D-A072-AE275D503EFF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4CA-4B2D-A072-AE275D503EFF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REC!$B$4:$M$4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REC!$B$36:$M$36</c:f>
              <c:numCache>
                <c:formatCode>0.00%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4CA-4B2D-A072-AE275D503E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3"/>
          <c:min val="0.9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WIROSARI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REC!$B$39:$M$39</c:f>
              <c:numCache>
                <c:formatCode>_(* #,##0.00_);_(* \(#,##0.00\);_(* "-"??_);_(@_)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0-4F82-4DDC-AE7F-1DAA14CA774E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REC!$B$40:$M$40</c:f>
              <c:numCache>
                <c:formatCode>_(* #,##0.00_);_(* \(#,##0.00\);_(* "-"??_);_(@_)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1-4F82-4DDC-AE7F-1DAA14CA774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4F82-4DDC-AE7F-1DAA14CA774E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F82-4DDC-AE7F-1DAA14CA774E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REC!$B$4:$M$4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REC!$B$41:$M$41</c:f>
              <c:numCache>
                <c:formatCode>0.00%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F82-4DDC-AE7F-1DAA14CA77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3"/>
          <c:min val="0.9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0" i="0" u="none" strike="noStrike" baseline="0">
                <a:solidFill>
                  <a:srgbClr val="333333"/>
                </a:solidFill>
                <a:latin typeface="Calibri Light"/>
                <a:ea typeface="Calibri Light"/>
                <a:cs typeface="Calibri Light"/>
              </a:defRPr>
            </a:pPr>
            <a:r>
              <a:rPr lang="en-ID"/>
              <a:t>ENS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ln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AD5-432D-9DC4-DE31E5F3F264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AD5-432D-9DC4-DE31E5F3F264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AD5-432D-9DC4-DE31E5F3F264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9AD5-432D-9DC4-DE31E5F3F264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9AD5-432D-9DC4-DE31E5F3F264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9AD5-432D-9DC4-DE31E5F3F264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9AD5-432D-9DC4-DE31E5F3F264}"/>
              </c:ext>
            </c:extLst>
          </c:dPt>
          <c:dPt>
            <c:idx val="10"/>
            <c:invertIfNegative val="0"/>
            <c:bubble3D val="0"/>
            <c:spPr>
              <a:solidFill>
                <a:srgbClr val="92D050"/>
              </a:solidFill>
              <a:ln w="28575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9AD5-432D-9DC4-DE31E5F3F264}"/>
              </c:ext>
            </c:extLst>
          </c:dPt>
          <c:cat>
            <c:multiLvlStrRef>
              <c:f>'Cash In'!$Q$23:$AA$24</c:f>
              <c:multiLvlStrCache>
                <c:ptCount val="11"/>
                <c:lvl>
                  <c:pt idx="0">
                    <c:v>Target</c:v>
                  </c:pt>
                  <c:pt idx="1">
                    <c:v>Real</c:v>
                  </c:pt>
                  <c:pt idx="3">
                    <c:v>Target</c:v>
                  </c:pt>
                  <c:pt idx="4">
                    <c:v>Real</c:v>
                  </c:pt>
                  <c:pt idx="6">
                    <c:v>Target</c:v>
                  </c:pt>
                  <c:pt idx="7">
                    <c:v>Real</c:v>
                  </c:pt>
                  <c:pt idx="9">
                    <c:v>Target</c:v>
                  </c:pt>
                  <c:pt idx="10">
                    <c:v>Real</c:v>
                  </c:pt>
                </c:lvl>
                <c:lvl>
                  <c:pt idx="0">
                    <c:v> DEMAK </c:v>
                  </c:pt>
                  <c:pt idx="3">
                    <c:v>TEGOWANU</c:v>
                  </c:pt>
                  <c:pt idx="6">
                    <c:v>PURWODADI</c:v>
                  </c:pt>
                  <c:pt idx="9">
                    <c:v>WIROSARI</c:v>
                  </c:pt>
                </c:lvl>
              </c:multiLvlStrCache>
            </c:multiLvlStrRef>
          </c:cat>
          <c:val>
            <c:numRef>
              <c:f>'Cash In'!$Q$25:$AA$25</c:f>
              <c:numCache>
                <c:formatCode>_(* #,##0.00_);_(* \(#,##0.00\);_(* "-"??_);_(@_)</c:formatCode>
                <c:ptCount val="11"/>
                <c:pt idx="0">
                  <c:v>100</c:v>
                </c:pt>
                <c:pt idx="1">
                  <c:v>108.31591511814329</c:v>
                </c:pt>
                <c:pt idx="3">
                  <c:v>100</c:v>
                </c:pt>
                <c:pt idx="4">
                  <c:v>87.826670126293706</c:v>
                </c:pt>
                <c:pt idx="6">
                  <c:v>100</c:v>
                </c:pt>
                <c:pt idx="7">
                  <c:v>108.85787300559213</c:v>
                </c:pt>
                <c:pt idx="9">
                  <c:v>100</c:v>
                </c:pt>
                <c:pt idx="10">
                  <c:v>106.7433477966001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9AD5-432D-9DC4-DE31E5F3F264}"/>
            </c:ext>
          </c:extLst>
        </c:ser>
        <c:ser>
          <c:idx val="0"/>
          <c:order val="1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9AD5-432D-9DC4-DE31E5F3F264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9AD5-432D-9DC4-DE31E5F3F264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9AD5-432D-9DC4-DE31E5F3F264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9AD5-432D-9DC4-DE31E5F3F264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9AD5-432D-9DC4-DE31E5F3F264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C-9AD5-432D-9DC4-DE31E5F3F264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9AD5-432D-9DC4-DE31E5F3F264}"/>
              </c:ext>
            </c:extLst>
          </c:dPt>
          <c:dPt>
            <c:idx val="10"/>
            <c:invertIfNegative val="0"/>
            <c:bubble3D val="0"/>
            <c:spPr>
              <a:solidFill>
                <a:srgbClr val="92D050"/>
              </a:solidFill>
              <a:ln w="28575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0-9AD5-432D-9DC4-DE31E5F3F26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'Cash In'!$Q$23:$AA$24</c:f>
              <c:multiLvlStrCache>
                <c:ptCount val="11"/>
                <c:lvl>
                  <c:pt idx="0">
                    <c:v>Target</c:v>
                  </c:pt>
                  <c:pt idx="1">
                    <c:v>Real</c:v>
                  </c:pt>
                  <c:pt idx="3">
                    <c:v>Target</c:v>
                  </c:pt>
                  <c:pt idx="4">
                    <c:v>Real</c:v>
                  </c:pt>
                  <c:pt idx="6">
                    <c:v>Target</c:v>
                  </c:pt>
                  <c:pt idx="7">
                    <c:v>Real</c:v>
                  </c:pt>
                  <c:pt idx="9">
                    <c:v>Target</c:v>
                  </c:pt>
                  <c:pt idx="10">
                    <c:v>Real</c:v>
                  </c:pt>
                </c:lvl>
                <c:lvl>
                  <c:pt idx="0">
                    <c:v> DEMAK </c:v>
                  </c:pt>
                  <c:pt idx="3">
                    <c:v>TEGOWANU</c:v>
                  </c:pt>
                  <c:pt idx="6">
                    <c:v>PURWODADI</c:v>
                  </c:pt>
                  <c:pt idx="9">
                    <c:v>WIROSARI</c:v>
                  </c:pt>
                </c:lvl>
              </c:multiLvlStrCache>
            </c:multiLvlStrRef>
          </c:cat>
          <c:val>
            <c:numRef>
              <c:f>'Cash In'!$Q$25:$AA$25</c:f>
              <c:numCache>
                <c:formatCode>_(* #,##0.00_);_(* \(#,##0.00\);_(* "-"??_);_(@_)</c:formatCode>
                <c:ptCount val="11"/>
                <c:pt idx="0">
                  <c:v>100</c:v>
                </c:pt>
                <c:pt idx="1">
                  <c:v>108.31591511814329</c:v>
                </c:pt>
                <c:pt idx="3">
                  <c:v>100</c:v>
                </c:pt>
                <c:pt idx="4">
                  <c:v>87.826670126293706</c:v>
                </c:pt>
                <c:pt idx="6">
                  <c:v>100</c:v>
                </c:pt>
                <c:pt idx="7">
                  <c:v>108.85787300559213</c:v>
                </c:pt>
                <c:pt idx="9">
                  <c:v>100</c:v>
                </c:pt>
                <c:pt idx="10">
                  <c:v>106.7433477966001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9AD5-432D-9DC4-DE31E5F3F2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1281160799"/>
        <c:axId val="1"/>
      </c:barChart>
      <c:catAx>
        <c:axId val="1281160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81160799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Purwodadi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SAIFI!$B$35:$M$35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SAIFI!$B$36:$M$36</c:f>
              <c:numCache>
                <c:formatCode>0.00</c:formatCode>
                <c:ptCount val="12"/>
                <c:pt idx="0">
                  <c:v>0.37</c:v>
                </c:pt>
                <c:pt idx="1">
                  <c:v>0.94</c:v>
                </c:pt>
                <c:pt idx="2">
                  <c:v>1.1000000000000001</c:v>
                </c:pt>
                <c:pt idx="3">
                  <c:v>1.46</c:v>
                </c:pt>
                <c:pt idx="4">
                  <c:v>1.84</c:v>
                </c:pt>
                <c:pt idx="5" formatCode="General">
                  <c:v>2.2000000000000002</c:v>
                </c:pt>
                <c:pt idx="6" formatCode="General">
                  <c:v>2.56</c:v>
                </c:pt>
                <c:pt idx="7" formatCode="General">
                  <c:v>2.94</c:v>
                </c:pt>
                <c:pt idx="8" formatCode="General">
                  <c:v>3.31</c:v>
                </c:pt>
                <c:pt idx="9" formatCode="General">
                  <c:v>3.67</c:v>
                </c:pt>
                <c:pt idx="10" formatCode="General">
                  <c:v>4.04</c:v>
                </c:pt>
                <c:pt idx="11" formatCode="General">
                  <c:v>4.4000000000000004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3D-4AB9-ACE3-75EF87F90FE2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SAIFI!$B$35:$M$35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SAIFI!$B$37:$M$37</c:f>
              <c:numCache>
                <c:formatCode>0.00</c:formatCode>
                <c:ptCount val="12"/>
                <c:pt idx="0">
                  <c:v>0.29242099662564203</c:v>
                </c:pt>
                <c:pt idx="1">
                  <c:v>0.88640365997968795</c:v>
                </c:pt>
                <c:pt idx="2">
                  <c:v>0.98216577092592905</c:v>
                </c:pt>
                <c:pt idx="3">
                  <c:v>1.04516952495881</c:v>
                </c:pt>
                <c:pt idx="4">
                  <c:v>1.0674322228138799</c:v>
                </c:pt>
                <c:pt idx="5">
                  <c:v>1.10546201990808</c:v>
                </c:pt>
                <c:pt idx="6" formatCode="_(* #,##0.00_);_(* \(#,##0.00\);_(* &quot;-&quot;??_);_(@_)">
                  <c:v>1.2116923502176766</c:v>
                </c:pt>
                <c:pt idx="7" formatCode="_(* #,##0.00_);_(* \(#,##0.00\);_(* &quot;-&quot;??_);_(@_)">
                  <c:v>1.6916387591130222</c:v>
                </c:pt>
                <c:pt idx="8" formatCode="_(* #,##0.00_);_(* \(#,##0.00\);_(* &quot;-&quot;??_);_(@_)">
                  <c:v>2.081416715928202</c:v>
                </c:pt>
                <c:pt idx="9" formatCode="_(* #,##0.00_);_(* \(#,##0.00\);_(* &quot;-&quot;??_);_(@_)">
                  <c:v>2.2804288148212435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3D-4AB9-ACE3-75EF87F90F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4415919"/>
        <c:axId val="1"/>
      </c:lineChart>
      <c:catAx>
        <c:axId val="1294415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94415919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666699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'Cash In'!$R$9</c:f>
              <c:numCache>
                <c:formatCode>General</c:formatCode>
                <c:ptCount val="1"/>
                <c:pt idx="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D0-45CB-9A66-03B6AD6C378F}"/>
            </c:ext>
          </c:extLst>
        </c:ser>
        <c:ser>
          <c:idx val="1"/>
          <c:order val="1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l">
                  <a:defRPr sz="1000" b="1" i="0" u="none" strike="noStrike" baseline="0">
                    <a:solidFill>
                      <a:srgbClr val="666699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'Cash In'!$R$10</c:f>
              <c:numCache>
                <c:formatCode>0.00</c:formatCode>
                <c:ptCount val="1"/>
                <c:pt idx="0">
                  <c:v>106.94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D0-45CB-9A66-03B6AD6C37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281161199"/>
        <c:axId val="1"/>
      </c:barChart>
      <c:catAx>
        <c:axId val="1281161199"/>
        <c:scaling>
          <c:orientation val="minMax"/>
        </c:scaling>
        <c:delete val="1"/>
        <c:axPos val="b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666699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81161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Tegowanu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'Cash In'!$B$28:$M$28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'Cash In'!$B$29:$M$29</c:f>
              <c:numCache>
                <c:formatCode>_(* #,##0.00_);_(* \(#,##0.00\);_(* "-"??_);_(@_)</c:formatCode>
                <c:ptCount val="1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5F-4229-9D45-4E822AAC48D1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'Cash In'!$B$28:$M$28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'Cash In'!$B$30:$M$30</c:f>
              <c:numCache>
                <c:formatCode>_(* #,##0.00_);_(* \(#,##0.00\);_(* "-"??_);_(@_)</c:formatCode>
                <c:ptCount val="12"/>
                <c:pt idx="0">
                  <c:v>83.975486418717907</c:v>
                </c:pt>
                <c:pt idx="1">
                  <c:v>82.741866181238393</c:v>
                </c:pt>
                <c:pt idx="2">
                  <c:v>83.809664280440202</c:v>
                </c:pt>
                <c:pt idx="3">
                  <c:v>81.899071041983007</c:v>
                </c:pt>
                <c:pt idx="4">
                  <c:v>82.558983050280702</c:v>
                </c:pt>
                <c:pt idx="5">
                  <c:v>86.4619016615802</c:v>
                </c:pt>
                <c:pt idx="6">
                  <c:v>86.113580371662152</c:v>
                </c:pt>
                <c:pt idx="7">
                  <c:v>85.057523572286001</c:v>
                </c:pt>
                <c:pt idx="8">
                  <c:v>84.934848688700427</c:v>
                </c:pt>
                <c:pt idx="9">
                  <c:v>87.826670126293706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5F-4229-9D45-4E822AAC48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395903"/>
        <c:axId val="1"/>
      </c:lineChart>
      <c:catAx>
        <c:axId val="1162395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39590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Demak Kota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'Cash In'!$B$23:$M$23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'Cash In'!$B$24:$M$24</c:f>
              <c:numCache>
                <c:formatCode>_(* #,##0.00_);_(* \(#,##0.00\);_(* "-"??_);_(@_)</c:formatCode>
                <c:ptCount val="1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2B-45AF-8774-17011E987B60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'Cash In'!$B$23:$M$23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'Cash In'!$B$25:$M$25</c:f>
              <c:numCache>
                <c:formatCode>_(* #,##0.00_);_(* \(#,##0.00\);_(* "-"??_);_(@_)</c:formatCode>
                <c:ptCount val="12"/>
                <c:pt idx="0">
                  <c:v>107.009664490757</c:v>
                </c:pt>
                <c:pt idx="1">
                  <c:v>106.65479988282399</c:v>
                </c:pt>
                <c:pt idx="2">
                  <c:v>99.946992122428597</c:v>
                </c:pt>
                <c:pt idx="3">
                  <c:v>91.630793454497706</c:v>
                </c:pt>
                <c:pt idx="4">
                  <c:v>100.842094855615</c:v>
                </c:pt>
                <c:pt idx="5">
                  <c:v>108.119273644138</c:v>
                </c:pt>
                <c:pt idx="6">
                  <c:v>108.47685918052589</c:v>
                </c:pt>
                <c:pt idx="7">
                  <c:v>108.91857851559841</c:v>
                </c:pt>
                <c:pt idx="8">
                  <c:v>108.15819525138122</c:v>
                </c:pt>
                <c:pt idx="9">
                  <c:v>108.31591511814329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2B-45AF-8774-17011E987B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79583"/>
        <c:axId val="1"/>
      </c:lineChart>
      <c:catAx>
        <c:axId val="1162179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795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Purwodadi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'Cash In'!$B$33:$M$33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'Cash In'!$B$34:$M$34</c:f>
              <c:numCache>
                <c:formatCode>_(* #,##0.00_);_(* \(#,##0.00\);_(* "-"??_);_(@_)</c:formatCode>
                <c:ptCount val="1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B4-4F95-A74C-953A7E54DF7F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'Cash In'!$B$33:$M$33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'Cash In'!$B$35:$M$35</c:f>
              <c:numCache>
                <c:formatCode>_(* #,##0.00_);_(* \(#,##0.00\);_(* "-"??_);_(@_)</c:formatCode>
                <c:ptCount val="12"/>
                <c:pt idx="0">
                  <c:v>83.511564222076501</c:v>
                </c:pt>
                <c:pt idx="1">
                  <c:v>85.440646559630494</c:v>
                </c:pt>
                <c:pt idx="2">
                  <c:v>84.957680283622693</c:v>
                </c:pt>
                <c:pt idx="3">
                  <c:v>63.580331440422</c:v>
                </c:pt>
                <c:pt idx="4">
                  <c:v>80.053481016776004</c:v>
                </c:pt>
                <c:pt idx="5">
                  <c:v>105.387561075734</c:v>
                </c:pt>
                <c:pt idx="6">
                  <c:v>108.69105301966442</c:v>
                </c:pt>
                <c:pt idx="7">
                  <c:v>108.81374319140433</c:v>
                </c:pt>
                <c:pt idx="8">
                  <c:v>108.94493638387482</c:v>
                </c:pt>
                <c:pt idx="9">
                  <c:v>108.85787300559213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B4-4F95-A74C-953A7E54D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78383"/>
        <c:axId val="1"/>
      </c:lineChart>
      <c:catAx>
        <c:axId val="1162178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783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Wirosari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'Cash In'!$B$38:$M$38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'Cash In'!$B$39:$M$39</c:f>
              <c:numCache>
                <c:formatCode>_(* #,##0.00_);_(* \(#,##0.00\);_(* "-"??_);_(@_)</c:formatCode>
                <c:ptCount val="1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31-4368-8D9C-3988ED12561D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'Cash In'!$B$38:$M$38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'Cash In'!$B$40:$M$40</c:f>
              <c:numCache>
                <c:formatCode>_(* #,##0.00_);_(* \(#,##0.00\);_(* "-"??_);_(@_)</c:formatCode>
                <c:ptCount val="12"/>
                <c:pt idx="0">
                  <c:v>85.667047860351403</c:v>
                </c:pt>
                <c:pt idx="1">
                  <c:v>85.663309744148094</c:v>
                </c:pt>
                <c:pt idx="2">
                  <c:v>81.760180995475096</c:v>
                </c:pt>
                <c:pt idx="3">
                  <c:v>85.853977999638005</c:v>
                </c:pt>
                <c:pt idx="4">
                  <c:v>85.882096971440404</c:v>
                </c:pt>
                <c:pt idx="5">
                  <c:v>108.620608290802</c:v>
                </c:pt>
                <c:pt idx="6">
                  <c:v>106.74598659680497</c:v>
                </c:pt>
                <c:pt idx="7">
                  <c:v>89.676081014847654</c:v>
                </c:pt>
                <c:pt idx="8">
                  <c:v>71.762647498989907</c:v>
                </c:pt>
                <c:pt idx="9">
                  <c:v>106.7433477966001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31-4368-8D9C-3988ED1256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79983"/>
        <c:axId val="1"/>
      </c:lineChart>
      <c:catAx>
        <c:axId val="1162179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799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UP3 Demak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'Cash In'!$B$4:$M$4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'Cash In'!$B$5:$M$5</c:f>
              <c:numCache>
                <c:formatCode>_(* #,##0.00_);_(* \(#,##0.00\);_(* "-"??_);_(@_)</c:formatCode>
                <c:ptCount val="1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DA-48D8-9427-F7B5BF417279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'Cash In'!$B$4:$M$4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'Cash In'!$B$6:$M$6</c:f>
              <c:numCache>
                <c:formatCode>_(* #,##0.00_);_(* \(#,##0.00\);_(* "-"??_);_(@_)</c:formatCode>
                <c:ptCount val="12"/>
                <c:pt idx="0">
                  <c:v>94.245612419327102</c:v>
                </c:pt>
                <c:pt idx="1">
                  <c:v>89.015582541618798</c:v>
                </c:pt>
                <c:pt idx="2">
                  <c:v>88.0815334063238</c:v>
                </c:pt>
                <c:pt idx="3">
                  <c:v>85.850078033173702</c:v>
                </c:pt>
                <c:pt idx="4">
                  <c:v>90.227402278638706</c:v>
                </c:pt>
                <c:pt idx="5">
                  <c:v>105.962750973141</c:v>
                </c:pt>
                <c:pt idx="6">
                  <c:v>106.818262732306</c:v>
                </c:pt>
                <c:pt idx="7">
                  <c:v>106.86369883395122</c:v>
                </c:pt>
                <c:pt idx="8">
                  <c:v>106.19691277757516</c:v>
                </c:pt>
                <c:pt idx="9">
                  <c:v>106.94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DA-48D8-9427-F7B5BF4172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81583"/>
        <c:axId val="1"/>
      </c:lineChart>
      <c:catAx>
        <c:axId val="1162181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9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815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UP3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'Cash In'!$B$5:$M$5</c:f>
              <c:numCache>
                <c:formatCode>_(* #,##0.00_);_(* \(#,##0.00\);_(* "-"??_);_(@_)</c:formatCode>
                <c:ptCount val="1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8C-47C0-8095-4294ED3991FD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'Cash In'!$B$6:$M$6</c:f>
              <c:numCache>
                <c:formatCode>_(* #,##0.00_);_(* \(#,##0.00\);_(* "-"??_);_(@_)</c:formatCode>
                <c:ptCount val="12"/>
                <c:pt idx="0">
                  <c:v>94.245612419327102</c:v>
                </c:pt>
                <c:pt idx="1">
                  <c:v>89.015582541618798</c:v>
                </c:pt>
                <c:pt idx="2">
                  <c:v>88.0815334063238</c:v>
                </c:pt>
                <c:pt idx="3">
                  <c:v>85.850078033173702</c:v>
                </c:pt>
                <c:pt idx="4">
                  <c:v>90.227402278638706</c:v>
                </c:pt>
                <c:pt idx="5">
                  <c:v>105.962750973141</c:v>
                </c:pt>
                <c:pt idx="6">
                  <c:v>106.818262732306</c:v>
                </c:pt>
                <c:pt idx="7">
                  <c:v>106.86369883395122</c:v>
                </c:pt>
                <c:pt idx="8">
                  <c:v>106.19691277757516</c:v>
                </c:pt>
                <c:pt idx="9">
                  <c:v>106.94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8C-47C0-8095-4294ED3991F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ED8C-47C0-8095-4294ED3991FD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D8C-47C0-8095-4294ED3991FD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'Cash In'!$B$4:$M$4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'Cash In'!$B$8:$M$8</c:f>
              <c:numCache>
                <c:formatCode>0.00%</c:formatCode>
                <c:ptCount val="12"/>
                <c:pt idx="0">
                  <c:v>0.94245612419327107</c:v>
                </c:pt>
                <c:pt idx="1">
                  <c:v>0.89015582541618798</c:v>
                </c:pt>
                <c:pt idx="2">
                  <c:v>0.88081533406323798</c:v>
                </c:pt>
                <c:pt idx="3">
                  <c:v>0.85850078033173705</c:v>
                </c:pt>
                <c:pt idx="4">
                  <c:v>0.90227402278638702</c:v>
                </c:pt>
                <c:pt idx="5">
                  <c:v>1.0596275097314101</c:v>
                </c:pt>
                <c:pt idx="6">
                  <c:v>1.0681826273230599</c:v>
                </c:pt>
                <c:pt idx="7">
                  <c:v>1.0686369883395122</c:v>
                </c:pt>
                <c:pt idx="8">
                  <c:v>1.0619691277757517</c:v>
                </c:pt>
                <c:pt idx="9">
                  <c:v>1.0693999999999999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D8C-47C0-8095-4294ED3991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ax val="26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3"/>
          <c:min val="1.4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DEMAK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'Cash In'!$B$24:$M$24</c:f>
              <c:numCache>
                <c:formatCode>_(* #,##0.00_);_(* \(#,##0.00\);_(* "-"??_);_(@_)</c:formatCode>
                <c:ptCount val="1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12-4009-9FC6-3BE659C0C2D1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'Cash In'!$B$25:$M$25</c:f>
              <c:numCache>
                <c:formatCode>_(* #,##0.00_);_(* \(#,##0.00\);_(* "-"??_);_(@_)</c:formatCode>
                <c:ptCount val="12"/>
                <c:pt idx="0">
                  <c:v>107.009664490757</c:v>
                </c:pt>
                <c:pt idx="1">
                  <c:v>106.65479988282399</c:v>
                </c:pt>
                <c:pt idx="2">
                  <c:v>99.946992122428597</c:v>
                </c:pt>
                <c:pt idx="3">
                  <c:v>91.630793454497706</c:v>
                </c:pt>
                <c:pt idx="4">
                  <c:v>100.842094855615</c:v>
                </c:pt>
                <c:pt idx="5">
                  <c:v>108.119273644138</c:v>
                </c:pt>
                <c:pt idx="6">
                  <c:v>108.47685918052589</c:v>
                </c:pt>
                <c:pt idx="7">
                  <c:v>108.91857851559841</c:v>
                </c:pt>
                <c:pt idx="8">
                  <c:v>108.15819525138122</c:v>
                </c:pt>
                <c:pt idx="9">
                  <c:v>108.31591511814329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12-4009-9FC6-3BE659C0C2D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5912-4009-9FC6-3BE659C0C2D1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912-4009-9FC6-3BE659C0C2D1}"/>
                </c:ext>
              </c:extLst>
            </c:dLbl>
            <c:dLbl>
              <c:idx val="2"/>
              <c:layout>
                <c:manualLayout>
                  <c:x val="-2.5519975723687836E-2"/>
                  <c:y val="-6.53689538807648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912-4009-9FC6-3BE659C0C2D1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'Cash In'!$B$4:$M$4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'Cash In'!$B$26:$M$26</c:f>
              <c:numCache>
                <c:formatCode>0.00%</c:formatCode>
                <c:ptCount val="12"/>
                <c:pt idx="0">
                  <c:v>1.0700966449075699</c:v>
                </c:pt>
                <c:pt idx="1">
                  <c:v>1.06654799882824</c:v>
                </c:pt>
                <c:pt idx="2">
                  <c:v>0.99946992122428602</c:v>
                </c:pt>
                <c:pt idx="3">
                  <c:v>0.91630793454497705</c:v>
                </c:pt>
                <c:pt idx="4">
                  <c:v>1.0084209485561499</c:v>
                </c:pt>
                <c:pt idx="5">
                  <c:v>1.08119273644138</c:v>
                </c:pt>
                <c:pt idx="6">
                  <c:v>1.084768591805259</c:v>
                </c:pt>
                <c:pt idx="7">
                  <c:v>1.0891857851559841</c:v>
                </c:pt>
                <c:pt idx="8">
                  <c:v>1.0815819525138122</c:v>
                </c:pt>
                <c:pt idx="9">
                  <c:v>1.0831591511814329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912-4009-9FC6-3BE659C0C2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2.8"/>
          <c:min val="0.8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TEGOWANU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'Cash In'!$B$29:$M$29</c:f>
              <c:numCache>
                <c:formatCode>_(* #,##0.00_);_(* \(#,##0.00\);_(* "-"??_);_(@_)</c:formatCode>
                <c:ptCount val="1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7B-43B8-AE91-59132F302848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'Cash In'!$B$30:$M$30</c:f>
              <c:numCache>
                <c:formatCode>_(* #,##0.00_);_(* \(#,##0.00\);_(* "-"??_);_(@_)</c:formatCode>
                <c:ptCount val="12"/>
                <c:pt idx="0">
                  <c:v>83.975486418717907</c:v>
                </c:pt>
                <c:pt idx="1">
                  <c:v>82.741866181238393</c:v>
                </c:pt>
                <c:pt idx="2">
                  <c:v>83.809664280440202</c:v>
                </c:pt>
                <c:pt idx="3">
                  <c:v>81.899071041983007</c:v>
                </c:pt>
                <c:pt idx="4">
                  <c:v>82.558983050280702</c:v>
                </c:pt>
                <c:pt idx="5">
                  <c:v>86.4619016615802</c:v>
                </c:pt>
                <c:pt idx="6">
                  <c:v>86.113580371662152</c:v>
                </c:pt>
                <c:pt idx="7">
                  <c:v>85.057523572286001</c:v>
                </c:pt>
                <c:pt idx="8">
                  <c:v>84.934848688700427</c:v>
                </c:pt>
                <c:pt idx="9">
                  <c:v>87.826670126293706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7B-43B8-AE91-59132F30284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A87B-43B8-AE91-59132F302848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87B-43B8-AE91-59132F302848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'Cash In'!$B$4:$M$4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'Cash In'!$B$31:$M$31</c:f>
              <c:numCache>
                <c:formatCode>0.00%</c:formatCode>
                <c:ptCount val="12"/>
                <c:pt idx="0">
                  <c:v>0.83975486418717904</c:v>
                </c:pt>
                <c:pt idx="1">
                  <c:v>0.82741866181238388</c:v>
                </c:pt>
                <c:pt idx="2">
                  <c:v>0.83809664280440199</c:v>
                </c:pt>
                <c:pt idx="3">
                  <c:v>0.81899071041983007</c:v>
                </c:pt>
                <c:pt idx="4">
                  <c:v>0.82558983050280699</c:v>
                </c:pt>
                <c:pt idx="5">
                  <c:v>0.86461901661580198</c:v>
                </c:pt>
                <c:pt idx="6">
                  <c:v>0.86113580371662157</c:v>
                </c:pt>
                <c:pt idx="7">
                  <c:v>0.85057523572285998</c:v>
                </c:pt>
                <c:pt idx="8">
                  <c:v>0.84934848688700426</c:v>
                </c:pt>
                <c:pt idx="9">
                  <c:v>0.87826670126293704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87B-43B8-AE91-59132F3028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2.8"/>
          <c:min val="0.9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PURWODADI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'Cash In'!$B$34:$M$34</c:f>
              <c:numCache>
                <c:formatCode>_(* #,##0.00_);_(* \(#,##0.00\);_(* "-"??_);_(@_)</c:formatCode>
                <c:ptCount val="1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1B-4F0E-94B4-8C7260DFE243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'Cash In'!$B$35:$M$35</c:f>
              <c:numCache>
                <c:formatCode>_(* #,##0.00_);_(* \(#,##0.00\);_(* "-"??_);_(@_)</c:formatCode>
                <c:ptCount val="12"/>
                <c:pt idx="0">
                  <c:v>83.511564222076501</c:v>
                </c:pt>
                <c:pt idx="1">
                  <c:v>85.440646559630494</c:v>
                </c:pt>
                <c:pt idx="2">
                  <c:v>84.957680283622693</c:v>
                </c:pt>
                <c:pt idx="3">
                  <c:v>63.580331440422</c:v>
                </c:pt>
                <c:pt idx="4">
                  <c:v>80.053481016776004</c:v>
                </c:pt>
                <c:pt idx="5">
                  <c:v>105.387561075734</c:v>
                </c:pt>
                <c:pt idx="6">
                  <c:v>108.69105301966442</c:v>
                </c:pt>
                <c:pt idx="7">
                  <c:v>108.81374319140433</c:v>
                </c:pt>
                <c:pt idx="8">
                  <c:v>108.94493638387482</c:v>
                </c:pt>
                <c:pt idx="9">
                  <c:v>108.85787300559213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1B-4F0E-94B4-8C7260DFE24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181B-4F0E-94B4-8C7260DFE243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81B-4F0E-94B4-8C7260DFE243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'Cash In'!$B$4:$M$4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'Cash In'!$B$36:$M$36</c:f>
              <c:numCache>
                <c:formatCode>0.00%</c:formatCode>
                <c:ptCount val="12"/>
                <c:pt idx="0">
                  <c:v>0.83511564222076506</c:v>
                </c:pt>
                <c:pt idx="1">
                  <c:v>0.85440646559630495</c:v>
                </c:pt>
                <c:pt idx="2">
                  <c:v>0.84957680283622694</c:v>
                </c:pt>
                <c:pt idx="3">
                  <c:v>0.63580331440422</c:v>
                </c:pt>
                <c:pt idx="4">
                  <c:v>0.80053481016776007</c:v>
                </c:pt>
                <c:pt idx="5">
                  <c:v>1.0538756107573399</c:v>
                </c:pt>
                <c:pt idx="6">
                  <c:v>1.0869105301966442</c:v>
                </c:pt>
                <c:pt idx="7">
                  <c:v>1.0881374319140433</c:v>
                </c:pt>
                <c:pt idx="8">
                  <c:v>1.0894493638387481</c:v>
                </c:pt>
                <c:pt idx="9">
                  <c:v>1.0885787300559213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81B-4F0E-94B4-8C7260DFE2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3"/>
          <c:min val="0.9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808080"/>
                </a:solidFill>
                <a:latin typeface="Calibri Light"/>
                <a:ea typeface="Calibri Light"/>
                <a:cs typeface="Calibri Light"/>
              </a:defRPr>
            </a:pPr>
            <a:r>
              <a:rPr lang="en-ID"/>
              <a:t>PENJUALAN (GWH)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FFCC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Penjualan!$B$4:$M$4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Penjualan!$B$5:$M$5</c:f>
              <c:numCache>
                <c:formatCode>_(* #,##0.00_);_(* \(#,##0.00\);_(* "-"??_);_(@_)</c:formatCode>
                <c:ptCount val="12"/>
                <c:pt idx="0">
                  <c:v>156.909604</c:v>
                </c:pt>
                <c:pt idx="1">
                  <c:v>301.08814899999999</c:v>
                </c:pt>
                <c:pt idx="2">
                  <c:v>463.30665399999998</c:v>
                </c:pt>
                <c:pt idx="3">
                  <c:v>612.250044</c:v>
                </c:pt>
                <c:pt idx="4">
                  <c:v>778.73006699999996</c:v>
                </c:pt>
                <c:pt idx="5">
                  <c:v>942.38419799999997</c:v>
                </c:pt>
                <c:pt idx="6">
                  <c:v>1107.6194230000001</c:v>
                </c:pt>
                <c:pt idx="7">
                  <c:v>1274.507971</c:v>
                </c:pt>
                <c:pt idx="8">
                  <c:v>1439.604828</c:v>
                </c:pt>
                <c:pt idx="9">
                  <c:v>1617.422323</c:v>
                </c:pt>
                <c:pt idx="10">
                  <c:v>1792.7160510000001</c:v>
                </c:pt>
                <c:pt idx="11">
                  <c:v>1967.6856330000001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C0-431C-A314-91B8E62C9B58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ln>
                      <a:solidFill>
                        <a:srgbClr val="99CC00"/>
                      </a:solidFill>
                    </a:ln>
                    <a:noFill/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Penjualan!$B$4:$M$4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Penjualan!$B$10:$M$10</c:f>
              <c:numCache>
                <c:formatCode>0.00</c:formatCode>
                <c:ptCount val="12"/>
                <c:pt idx="0">
                  <c:v>163.770276432</c:v>
                </c:pt>
                <c:pt idx="1">
                  <c:v>319.28194148400001</c:v>
                </c:pt>
                <c:pt idx="2">
                  <c:v>488.47686979600002</c:v>
                </c:pt>
                <c:pt idx="3">
                  <c:v>642.89121799899999</c:v>
                </c:pt>
                <c:pt idx="4">
                  <c:v>824.35670978099995</c:v>
                </c:pt>
                <c:pt idx="5">
                  <c:v>997.03709136999998</c:v>
                </c:pt>
                <c:pt idx="6" formatCode="#,##0.00">
                  <c:v>1174.2662643409999</c:v>
                </c:pt>
                <c:pt idx="7">
                  <c:v>1352.3414381709999</c:v>
                </c:pt>
                <c:pt idx="8">
                  <c:v>1525.045911812</c:v>
                </c:pt>
                <c:pt idx="9">
                  <c:v>1710.3049919850002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C0-431C-A314-91B8E62C9B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4175439"/>
        <c:axId val="1"/>
      </c:lineChart>
      <c:catAx>
        <c:axId val="1164175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20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4175439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Wirosari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SAIFI!$B$40:$M$40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SAIFI!$B$41:$M$41</c:f>
              <c:numCache>
                <c:formatCode>0.00</c:formatCode>
                <c:ptCount val="12"/>
                <c:pt idx="0">
                  <c:v>0.4</c:v>
                </c:pt>
                <c:pt idx="1">
                  <c:v>0.46</c:v>
                </c:pt>
                <c:pt idx="2">
                  <c:v>1.17</c:v>
                </c:pt>
                <c:pt idx="3">
                  <c:v>1.55</c:v>
                </c:pt>
                <c:pt idx="4">
                  <c:v>1.95</c:v>
                </c:pt>
                <c:pt idx="5" formatCode="General">
                  <c:v>2.33</c:v>
                </c:pt>
                <c:pt idx="6" formatCode="General">
                  <c:v>2.72</c:v>
                </c:pt>
                <c:pt idx="7" formatCode="General">
                  <c:v>3.11</c:v>
                </c:pt>
                <c:pt idx="8" formatCode="General">
                  <c:v>3.51</c:v>
                </c:pt>
                <c:pt idx="9" formatCode="General">
                  <c:v>3.88</c:v>
                </c:pt>
                <c:pt idx="10" formatCode="General">
                  <c:v>4.28</c:v>
                </c:pt>
                <c:pt idx="11" formatCode="General">
                  <c:v>4.66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C3-4B42-9F2D-1B0BF186A93C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SAIFI!$B$40:$M$40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SAIFI!$B$42:$M$42</c:f>
              <c:numCache>
                <c:formatCode>0.00</c:formatCode>
                <c:ptCount val="12"/>
                <c:pt idx="0">
                  <c:v>0.13379733251571399</c:v>
                </c:pt>
                <c:pt idx="1">
                  <c:v>0.22854204039649501</c:v>
                </c:pt>
                <c:pt idx="2">
                  <c:v>0.76779854690774896</c:v>
                </c:pt>
                <c:pt idx="3">
                  <c:v>0.960313975189373</c:v>
                </c:pt>
                <c:pt idx="4">
                  <c:v>0.97959667997273903</c:v>
                </c:pt>
                <c:pt idx="5">
                  <c:v>1.17050954292342</c:v>
                </c:pt>
                <c:pt idx="6" formatCode="_(* #,##0.00_);_(* \(#,##0.00\);_(* &quot;-&quot;??_);_(@_)">
                  <c:v>1.7422964772637717</c:v>
                </c:pt>
                <c:pt idx="7" formatCode="_(* #,##0.00_);_(* \(#,##0.00\);_(* &quot;-&quot;??_);_(@_)">
                  <c:v>2.4163265059293795</c:v>
                </c:pt>
                <c:pt idx="8" formatCode="_(* #,##0.00_);_(* \(#,##0.00\);_(* &quot;-&quot;??_);_(@_)">
                  <c:v>3.2617789360649607</c:v>
                </c:pt>
                <c:pt idx="9" formatCode="_(* #,##0.00_);_(* \(#,##0.00\);_(* &quot;-&quot;??_);_(@_)">
                  <c:v>3.6711881134493987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C3-4B42-9F2D-1B0BF186A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4416319"/>
        <c:axId val="1"/>
      </c:lineChart>
      <c:catAx>
        <c:axId val="1294416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94416319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WIROSARI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'Cash In'!$B$39:$M$39</c:f>
              <c:numCache>
                <c:formatCode>_(* #,##0.00_);_(* \(#,##0.00\);_(* "-"??_);_(@_)</c:formatCode>
                <c:ptCount val="1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C6-45BF-8BBA-7DDFC3279CF1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'Cash In'!$B$40:$M$40</c:f>
              <c:numCache>
                <c:formatCode>_(* #,##0.00_);_(* \(#,##0.00\);_(* "-"??_);_(@_)</c:formatCode>
                <c:ptCount val="12"/>
                <c:pt idx="0">
                  <c:v>85.667047860351403</c:v>
                </c:pt>
                <c:pt idx="1">
                  <c:v>85.663309744148094</c:v>
                </c:pt>
                <c:pt idx="2">
                  <c:v>81.760180995475096</c:v>
                </c:pt>
                <c:pt idx="3">
                  <c:v>85.853977999638005</c:v>
                </c:pt>
                <c:pt idx="4">
                  <c:v>85.882096971440404</c:v>
                </c:pt>
                <c:pt idx="5">
                  <c:v>108.620608290802</c:v>
                </c:pt>
                <c:pt idx="6">
                  <c:v>106.74598659680497</c:v>
                </c:pt>
                <c:pt idx="7">
                  <c:v>89.676081014847654</c:v>
                </c:pt>
                <c:pt idx="8">
                  <c:v>71.762647498989907</c:v>
                </c:pt>
                <c:pt idx="9">
                  <c:v>106.7433477966001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C6-45BF-8BBA-7DDFC3279CF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29C6-45BF-8BBA-7DDFC3279CF1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9C6-45BF-8BBA-7DDFC3279CF1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'Cash In'!$B$4:$M$4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'Cash In'!$B$41:$M$41</c:f>
              <c:numCache>
                <c:formatCode>0.00%</c:formatCode>
                <c:ptCount val="12"/>
                <c:pt idx="0">
                  <c:v>0.85667047860351397</c:v>
                </c:pt>
                <c:pt idx="1">
                  <c:v>0.85663309744148097</c:v>
                </c:pt>
                <c:pt idx="2">
                  <c:v>0.81760180995475096</c:v>
                </c:pt>
                <c:pt idx="3">
                  <c:v>0.85853977999638009</c:v>
                </c:pt>
                <c:pt idx="4">
                  <c:v>0.85882096971440403</c:v>
                </c:pt>
                <c:pt idx="5">
                  <c:v>1.08620608290802</c:v>
                </c:pt>
                <c:pt idx="6">
                  <c:v>1.0674598659680496</c:v>
                </c:pt>
                <c:pt idx="7">
                  <c:v>0.89676081014847653</c:v>
                </c:pt>
                <c:pt idx="8">
                  <c:v>0.71762647498989907</c:v>
                </c:pt>
                <c:pt idx="9">
                  <c:v>1.0674334779660011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9C6-45BF-8BBA-7DDFC3279C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3"/>
          <c:min val="0.9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0" i="0" u="none" strike="noStrike" baseline="0">
                <a:solidFill>
                  <a:srgbClr val="333333"/>
                </a:solidFill>
                <a:latin typeface="Calibri Light"/>
                <a:ea typeface="Calibri Light"/>
                <a:cs typeface="Calibri Light"/>
              </a:defRPr>
            </a:pPr>
            <a:r>
              <a:rPr lang="en-ID" sz="1600" b="0" i="0" u="none" strike="noStrike" baseline="0">
                <a:solidFill>
                  <a:srgbClr val="333333"/>
                </a:solidFill>
                <a:latin typeface="Calibri Light"/>
                <a:ea typeface="Calibri Light"/>
                <a:cs typeface="Calibri Light"/>
              </a:rPr>
              <a:t>Penambahan Daya Pelanggan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2049-452F-B3CD-8C22028FD3FE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 w="28575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049-452F-B3CD-8C22028FD3FE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2049-452F-B3CD-8C22028FD3FE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 w="28575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049-452F-B3CD-8C22028FD3FE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2049-452F-B3CD-8C22028FD3FE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  <a:ln w="28575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049-452F-B3CD-8C22028FD3FE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2049-452F-B3CD-8C22028FD3FE}"/>
              </c:ext>
            </c:extLst>
          </c:dPt>
          <c:dPt>
            <c:idx val="10"/>
            <c:invertIfNegative val="0"/>
            <c:bubble3D val="0"/>
            <c:spPr>
              <a:solidFill>
                <a:srgbClr val="92D050"/>
              </a:solidFill>
              <a:ln w="28575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049-452F-B3CD-8C22028FD3F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'Peng Kwh Tua  &amp; Macet'!$Q$24:$AA$25</c:f>
              <c:multiLvlStrCache>
                <c:ptCount val="11"/>
                <c:lvl>
                  <c:pt idx="0">
                    <c:v>Target</c:v>
                  </c:pt>
                  <c:pt idx="1">
                    <c:v>Real</c:v>
                  </c:pt>
                  <c:pt idx="3">
                    <c:v>Target</c:v>
                  </c:pt>
                  <c:pt idx="4">
                    <c:v>Real</c:v>
                  </c:pt>
                  <c:pt idx="6">
                    <c:v>Target</c:v>
                  </c:pt>
                  <c:pt idx="7">
                    <c:v>Real</c:v>
                  </c:pt>
                  <c:pt idx="9">
                    <c:v>Target</c:v>
                  </c:pt>
                  <c:pt idx="10">
                    <c:v>Real</c:v>
                  </c:pt>
                </c:lvl>
                <c:lvl>
                  <c:pt idx="0">
                    <c:v> DEMAK </c:v>
                  </c:pt>
                  <c:pt idx="3">
                    <c:v>TEGOWANU</c:v>
                  </c:pt>
                  <c:pt idx="6">
                    <c:v>PURWODADI</c:v>
                  </c:pt>
                  <c:pt idx="9">
                    <c:v>WIROSARI</c:v>
                  </c:pt>
                </c:lvl>
              </c:multiLvlStrCache>
            </c:multiLvlStrRef>
          </c:cat>
          <c:val>
            <c:numRef>
              <c:f>'Peng Kwh Tua  &amp; Macet'!$Q$26:$AA$26</c:f>
              <c:numCache>
                <c:formatCode>0.00</c:formatCode>
                <c:ptCount val="11"/>
                <c:pt idx="0">
                  <c:v>1215</c:v>
                </c:pt>
                <c:pt idx="1">
                  <c:v>2618</c:v>
                </c:pt>
                <c:pt idx="3">
                  <c:v>836</c:v>
                </c:pt>
                <c:pt idx="4">
                  <c:v>1217</c:v>
                </c:pt>
                <c:pt idx="6">
                  <c:v>124</c:v>
                </c:pt>
                <c:pt idx="7">
                  <c:v>2028</c:v>
                </c:pt>
                <c:pt idx="9">
                  <c:v>1142</c:v>
                </c:pt>
                <c:pt idx="10">
                  <c:v>2393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049-452F-B3CD-8C22028FD3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965015983"/>
        <c:axId val="1"/>
      </c:barChart>
      <c:catAx>
        <c:axId val="965015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65015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0" i="0" u="none" strike="noStrike" baseline="0">
                <a:solidFill>
                  <a:srgbClr val="666699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Penambahan Daya Pelanggan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666699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'Peng Kwh Tua  &amp; Macet'!$G$5</c:f>
              <c:numCache>
                <c:formatCode>0.00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9ABE-4EE7-8DC0-91BFEC562445}"/>
            </c:ext>
          </c:extLst>
        </c:ser>
        <c:ser>
          <c:idx val="1"/>
          <c:order val="1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l">
                  <a:defRPr sz="1000" b="1" i="0" u="none" strike="noStrike" baseline="0">
                    <a:solidFill>
                      <a:srgbClr val="666699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'Peng Kwh Tua  &amp; Macet'!$G$6</c:f>
              <c:numCache>
                <c:formatCode>_(* #,##0.00_);_(* \(#,##0.00\);_(* "-"??_);_(@_)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1-9ABE-4EE7-8DC0-91BFEC5624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65021983"/>
        <c:axId val="1"/>
      </c:barChart>
      <c:catAx>
        <c:axId val="965021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666699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666699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65021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666699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UP3 Demak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'Peng Kwh Tua  &amp; Macet'!$B$4:$M$4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'Peng Kwh Tua  &amp; Macet'!$B$5:$M$5</c:f>
              <c:numCache>
                <c:formatCode>0.00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45-4259-92DC-550FF50AD871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'Peng Kwh Tua  &amp; Macet'!$B$4:$M$4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'Peng Kwh Tua  &amp; Macet'!$B$6:$M$6</c:f>
              <c:numCache>
                <c:formatCode>0.00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45-4259-92DC-550FF50AD8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5022383"/>
        <c:axId val="1"/>
      </c:lineChart>
      <c:catAx>
        <c:axId val="965022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7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650223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Tegowanu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'Peng Kwh Tua  &amp; Macet'!$B$29:$M$29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'Peng Kwh Tua  &amp; Macet'!$B$30:$M$30</c:f>
              <c:numCache>
                <c:formatCode>0</c:formatCode>
                <c:ptCount val="12"/>
                <c:pt idx="0">
                  <c:v>120</c:v>
                </c:pt>
                <c:pt idx="1">
                  <c:v>209</c:v>
                </c:pt>
                <c:pt idx="2">
                  <c:v>324</c:v>
                </c:pt>
                <c:pt idx="3">
                  <c:v>397</c:v>
                </c:pt>
                <c:pt idx="4">
                  <c:v>436</c:v>
                </c:pt>
                <c:pt idx="5">
                  <c:v>516</c:v>
                </c:pt>
                <c:pt idx="6">
                  <c:v>596</c:v>
                </c:pt>
                <c:pt idx="7">
                  <c:v>676</c:v>
                </c:pt>
                <c:pt idx="8">
                  <c:v>756</c:v>
                </c:pt>
                <c:pt idx="9">
                  <c:v>836</c:v>
                </c:pt>
                <c:pt idx="10">
                  <c:v>916</c:v>
                </c:pt>
                <c:pt idx="11">
                  <c:v>483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EF-441D-A3AA-DD0162027A51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'Peng Kwh Tua  &amp; Macet'!$B$29:$M$29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'Peng Kwh Tua  &amp; Macet'!$B$31:$M$31</c:f>
              <c:numCache>
                <c:formatCode>0</c:formatCode>
                <c:ptCount val="12"/>
                <c:pt idx="0">
                  <c:v>120</c:v>
                </c:pt>
                <c:pt idx="1">
                  <c:v>209</c:v>
                </c:pt>
                <c:pt idx="2">
                  <c:v>324</c:v>
                </c:pt>
                <c:pt idx="3">
                  <c:v>397</c:v>
                </c:pt>
                <c:pt idx="4">
                  <c:v>483</c:v>
                </c:pt>
                <c:pt idx="5">
                  <c:v>514</c:v>
                </c:pt>
                <c:pt idx="6">
                  <c:v>558</c:v>
                </c:pt>
                <c:pt idx="7">
                  <c:v>729</c:v>
                </c:pt>
                <c:pt idx="8">
                  <c:v>1108</c:v>
                </c:pt>
                <c:pt idx="9">
                  <c:v>1217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EF-441D-A3AA-DD0162027A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5010383"/>
        <c:axId val="1"/>
      </c:lineChart>
      <c:catAx>
        <c:axId val="965010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1500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65010383"/>
        <c:crosses val="autoZero"/>
        <c:crossBetween val="between"/>
        <c:minorUnit val="40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Demak Kota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'Peng Kwh Tua  &amp; Macet'!$B$24:$M$24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'Peng Kwh Tua  &amp; Macet'!$B$25:$M$25</c:f>
              <c:numCache>
                <c:formatCode>0</c:formatCode>
                <c:ptCount val="12"/>
                <c:pt idx="0">
                  <c:v>156</c:v>
                </c:pt>
                <c:pt idx="1">
                  <c:v>330</c:v>
                </c:pt>
                <c:pt idx="2">
                  <c:v>604</c:v>
                </c:pt>
                <c:pt idx="3">
                  <c:v>672</c:v>
                </c:pt>
                <c:pt idx="4">
                  <c:v>765</c:v>
                </c:pt>
                <c:pt idx="5">
                  <c:v>855</c:v>
                </c:pt>
                <c:pt idx="6">
                  <c:v>945</c:v>
                </c:pt>
                <c:pt idx="7">
                  <c:v>1035</c:v>
                </c:pt>
                <c:pt idx="8">
                  <c:v>1125</c:v>
                </c:pt>
                <c:pt idx="9">
                  <c:v>1215</c:v>
                </c:pt>
                <c:pt idx="10">
                  <c:v>1305</c:v>
                </c:pt>
                <c:pt idx="11">
                  <c:v>1395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B5-4CE8-981C-0E165B80FDB7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'Peng Kwh Tua  &amp; Macet'!$B$24:$M$24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'Peng Kwh Tua  &amp; Macet'!$B$26:$M$26</c:f>
              <c:numCache>
                <c:formatCode>0</c:formatCode>
                <c:ptCount val="12"/>
                <c:pt idx="0">
                  <c:v>547</c:v>
                </c:pt>
                <c:pt idx="1">
                  <c:v>721</c:v>
                </c:pt>
                <c:pt idx="2">
                  <c:v>995</c:v>
                </c:pt>
                <c:pt idx="3">
                  <c:v>1063</c:v>
                </c:pt>
                <c:pt idx="4">
                  <c:v>1225</c:v>
                </c:pt>
                <c:pt idx="5">
                  <c:v>1404</c:v>
                </c:pt>
                <c:pt idx="6">
                  <c:v>1765</c:v>
                </c:pt>
                <c:pt idx="7">
                  <c:v>2069</c:v>
                </c:pt>
                <c:pt idx="8">
                  <c:v>2380</c:v>
                </c:pt>
                <c:pt idx="9">
                  <c:v>2618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B5-4CE8-981C-0E165B80F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5017183"/>
        <c:axId val="1"/>
      </c:lineChart>
      <c:catAx>
        <c:axId val="965017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2500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650171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Purwodadi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'Peng Kwh Tua  &amp; Macet'!$B$34:$M$34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'Peng Kwh Tua  &amp; Macet'!$B$35:$M$35</c:f>
              <c:numCache>
                <c:formatCode>0</c:formatCode>
                <c:ptCount val="12"/>
                <c:pt idx="0">
                  <c:v>48</c:v>
                </c:pt>
                <c:pt idx="1">
                  <c:v>58</c:v>
                </c:pt>
                <c:pt idx="2">
                  <c:v>67</c:v>
                </c:pt>
                <c:pt idx="3">
                  <c:v>70</c:v>
                </c:pt>
                <c:pt idx="4">
                  <c:v>74</c:v>
                </c:pt>
                <c:pt idx="5">
                  <c:v>84</c:v>
                </c:pt>
                <c:pt idx="6">
                  <c:v>94</c:v>
                </c:pt>
                <c:pt idx="7">
                  <c:v>104</c:v>
                </c:pt>
                <c:pt idx="8">
                  <c:v>114</c:v>
                </c:pt>
                <c:pt idx="9">
                  <c:v>124</c:v>
                </c:pt>
                <c:pt idx="10">
                  <c:v>134</c:v>
                </c:pt>
                <c:pt idx="11">
                  <c:v>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99-4C93-90AF-6A82486FAB26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'Peng Kwh Tua  &amp; Macet'!$B$34:$M$34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'Peng Kwh Tua  &amp; Macet'!$B$36:$M$36</c:f>
              <c:numCache>
                <c:formatCode>0</c:formatCode>
                <c:ptCount val="12"/>
                <c:pt idx="0">
                  <c:v>48</c:v>
                </c:pt>
                <c:pt idx="1">
                  <c:v>58</c:v>
                </c:pt>
                <c:pt idx="2">
                  <c:v>67</c:v>
                </c:pt>
                <c:pt idx="3">
                  <c:v>71</c:v>
                </c:pt>
                <c:pt idx="4">
                  <c:v>73</c:v>
                </c:pt>
                <c:pt idx="5">
                  <c:v>208</c:v>
                </c:pt>
                <c:pt idx="6">
                  <c:v>700</c:v>
                </c:pt>
                <c:pt idx="7">
                  <c:v>1249</c:v>
                </c:pt>
                <c:pt idx="8">
                  <c:v>1754</c:v>
                </c:pt>
                <c:pt idx="9">
                  <c:v>2028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99-4C93-90AF-6A82486FAB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5013183"/>
        <c:axId val="1"/>
      </c:lineChart>
      <c:catAx>
        <c:axId val="965013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2000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650131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Wirosari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'Peng Kwh Tua  &amp; Macet'!$B$39:$M$39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'Peng Kwh Tua  &amp; Macet'!$B$40:$M$40</c:f>
              <c:numCache>
                <c:formatCode>0</c:formatCode>
                <c:ptCount val="12"/>
                <c:pt idx="0">
                  <c:v>224</c:v>
                </c:pt>
                <c:pt idx="1">
                  <c:v>345</c:v>
                </c:pt>
                <c:pt idx="2">
                  <c:v>504</c:v>
                </c:pt>
                <c:pt idx="3">
                  <c:v>535</c:v>
                </c:pt>
                <c:pt idx="4">
                  <c:v>892</c:v>
                </c:pt>
                <c:pt idx="5">
                  <c:v>942</c:v>
                </c:pt>
                <c:pt idx="6">
                  <c:v>992</c:v>
                </c:pt>
                <c:pt idx="7">
                  <c:v>1042</c:v>
                </c:pt>
                <c:pt idx="8">
                  <c:v>1092</c:v>
                </c:pt>
                <c:pt idx="9">
                  <c:v>1142</c:v>
                </c:pt>
                <c:pt idx="10">
                  <c:v>1192</c:v>
                </c:pt>
                <c:pt idx="11">
                  <c:v>1242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C2-4498-B4E3-9B022E707005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'Peng Kwh Tua  &amp; Macet'!$B$39:$M$39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'Peng Kwh Tua  &amp; Macet'!$B$41:$M$41</c:f>
              <c:numCache>
                <c:formatCode>0</c:formatCode>
                <c:ptCount val="12"/>
                <c:pt idx="0">
                  <c:v>224</c:v>
                </c:pt>
                <c:pt idx="1">
                  <c:v>345</c:v>
                </c:pt>
                <c:pt idx="2">
                  <c:v>504</c:v>
                </c:pt>
                <c:pt idx="3">
                  <c:v>535</c:v>
                </c:pt>
                <c:pt idx="4">
                  <c:v>936</c:v>
                </c:pt>
                <c:pt idx="5">
                  <c:v>1127</c:v>
                </c:pt>
                <c:pt idx="6">
                  <c:v>1312</c:v>
                </c:pt>
                <c:pt idx="7">
                  <c:v>1473</c:v>
                </c:pt>
                <c:pt idx="8">
                  <c:v>1825</c:v>
                </c:pt>
                <c:pt idx="9">
                  <c:v>2393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C2-4498-B4E3-9B022E7070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5009583"/>
        <c:axId val="1"/>
      </c:lineChart>
      <c:catAx>
        <c:axId val="965009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1500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650095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Tegowanu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'Peng Kwh Tua  &amp; Macet'!$A$86</c:f>
              <c:strCache>
                <c:ptCount val="1"/>
                <c:pt idx="0">
                  <c:v>TARGET (Komulatif)</c:v>
                </c:pt>
              </c:strCache>
            </c:strRef>
          </c:tx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'Peng Kwh Tua  &amp; Macet'!$B$85:$M$85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'Peng Kwh Tua  &amp; Macet'!$B$86:$M$86</c:f>
              <c:numCache>
                <c:formatCode>0</c:formatCode>
                <c:ptCount val="12"/>
                <c:pt idx="0">
                  <c:v>110</c:v>
                </c:pt>
                <c:pt idx="1">
                  <c:v>620</c:v>
                </c:pt>
                <c:pt idx="2">
                  <c:v>743</c:v>
                </c:pt>
                <c:pt idx="3">
                  <c:v>1037</c:v>
                </c:pt>
                <c:pt idx="4">
                  <c:v>1181</c:v>
                </c:pt>
                <c:pt idx="5">
                  <c:v>1329</c:v>
                </c:pt>
                <c:pt idx="6">
                  <c:v>1477</c:v>
                </c:pt>
                <c:pt idx="7">
                  <c:v>1625</c:v>
                </c:pt>
                <c:pt idx="8">
                  <c:v>1773</c:v>
                </c:pt>
                <c:pt idx="9">
                  <c:v>1921</c:v>
                </c:pt>
                <c:pt idx="10">
                  <c:v>2068</c:v>
                </c:pt>
                <c:pt idx="11">
                  <c:v>2214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CB-427F-BDFF-68363CE2699E}"/>
            </c:ext>
          </c:extLst>
        </c:ser>
        <c:ser>
          <c:idx val="1"/>
          <c:order val="1"/>
          <c:tx>
            <c:strRef>
              <c:f>'Peng Kwh Tua  &amp; Macet'!$A$87</c:f>
              <c:strCache>
                <c:ptCount val="1"/>
                <c:pt idx="0">
                  <c:v>Realisasi (Komulatif)</c:v>
                </c:pt>
              </c:strCache>
            </c:strRef>
          </c:tx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'Peng Kwh Tua  &amp; Macet'!$B$85:$M$85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'Peng Kwh Tua  &amp; Macet'!$B$87:$M$87</c:f>
              <c:numCache>
                <c:formatCode>0</c:formatCode>
                <c:ptCount val="12"/>
                <c:pt idx="0">
                  <c:v>110</c:v>
                </c:pt>
                <c:pt idx="1">
                  <c:v>617</c:v>
                </c:pt>
                <c:pt idx="2">
                  <c:v>740</c:v>
                </c:pt>
                <c:pt idx="3">
                  <c:v>1032</c:v>
                </c:pt>
                <c:pt idx="4">
                  <c:v>1228</c:v>
                </c:pt>
                <c:pt idx="5">
                  <c:v>1541</c:v>
                </c:pt>
                <c:pt idx="6">
                  <c:v>1869</c:v>
                </c:pt>
                <c:pt idx="7">
                  <c:v>2236</c:v>
                </c:pt>
                <c:pt idx="8">
                  <c:v>2510</c:v>
                </c:pt>
                <c:pt idx="9">
                  <c:v>2837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CB-427F-BDFF-68363CE269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5010783"/>
        <c:axId val="1"/>
      </c:lineChart>
      <c:catAx>
        <c:axId val="965010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500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65010783"/>
        <c:crosses val="autoZero"/>
        <c:crossBetween val="between"/>
        <c:minorUnit val="40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Demak Kota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'Peng Kwh Tua  &amp; Macet'!$A$81</c:f>
              <c:strCache>
                <c:ptCount val="1"/>
                <c:pt idx="0">
                  <c:v>TARGET (Komulatif)</c:v>
                </c:pt>
              </c:strCache>
            </c:strRef>
          </c:tx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'Peng Kwh Tua  &amp; Macet'!$B$80:$M$80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'Peng Kwh Tua  &amp; Macet'!$B$81:$M$81</c:f>
              <c:numCache>
                <c:formatCode>0</c:formatCode>
                <c:ptCount val="12"/>
                <c:pt idx="0">
                  <c:v>724</c:v>
                </c:pt>
                <c:pt idx="1">
                  <c:v>1438</c:v>
                </c:pt>
                <c:pt idx="2">
                  <c:v>1817</c:v>
                </c:pt>
                <c:pt idx="3">
                  <c:v>2717</c:v>
                </c:pt>
                <c:pt idx="4">
                  <c:v>2848</c:v>
                </c:pt>
                <c:pt idx="5">
                  <c:v>2996</c:v>
                </c:pt>
                <c:pt idx="6">
                  <c:v>3142</c:v>
                </c:pt>
                <c:pt idx="7">
                  <c:v>3288</c:v>
                </c:pt>
                <c:pt idx="8">
                  <c:v>3434</c:v>
                </c:pt>
                <c:pt idx="9">
                  <c:v>3580</c:v>
                </c:pt>
                <c:pt idx="10">
                  <c:v>3726</c:v>
                </c:pt>
                <c:pt idx="11">
                  <c:v>3872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F5-4A40-8F30-6F8CF8C19839}"/>
            </c:ext>
          </c:extLst>
        </c:ser>
        <c:ser>
          <c:idx val="1"/>
          <c:order val="1"/>
          <c:tx>
            <c:strRef>
              <c:f>'Peng Kwh Tua  &amp; Macet'!$A$82</c:f>
              <c:strCache>
                <c:ptCount val="1"/>
                <c:pt idx="0">
                  <c:v>Realisasi (Komulatif)</c:v>
                </c:pt>
              </c:strCache>
            </c:strRef>
          </c:tx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'Peng Kwh Tua  &amp; Macet'!$B$80:$M$80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'Peng Kwh Tua  &amp; Macet'!$B$82:$M$82</c:f>
              <c:numCache>
                <c:formatCode>0</c:formatCode>
                <c:ptCount val="12"/>
                <c:pt idx="0">
                  <c:v>723</c:v>
                </c:pt>
                <c:pt idx="1">
                  <c:v>1408</c:v>
                </c:pt>
                <c:pt idx="2">
                  <c:v>1760</c:v>
                </c:pt>
                <c:pt idx="3">
                  <c:v>2647</c:v>
                </c:pt>
                <c:pt idx="4">
                  <c:v>2737</c:v>
                </c:pt>
                <c:pt idx="5">
                  <c:v>3398</c:v>
                </c:pt>
                <c:pt idx="6">
                  <c:v>3486</c:v>
                </c:pt>
                <c:pt idx="7">
                  <c:v>3651</c:v>
                </c:pt>
                <c:pt idx="8">
                  <c:v>4178</c:v>
                </c:pt>
                <c:pt idx="9">
                  <c:v>4330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F5-4A40-8F30-6F8CF8C198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5023183"/>
        <c:axId val="1"/>
      </c:lineChart>
      <c:catAx>
        <c:axId val="965023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4500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650231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UP3 Demak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SAIFI!$B$5:$M$5</c:f>
              <c:numCache>
                <c:formatCode>General</c:formatCode>
                <c:ptCount val="12"/>
                <c:pt idx="0">
                  <c:v>0.35</c:v>
                </c:pt>
                <c:pt idx="1">
                  <c:v>0.68</c:v>
                </c:pt>
                <c:pt idx="2">
                  <c:v>1.03</c:v>
                </c:pt>
                <c:pt idx="3">
                  <c:v>1.37</c:v>
                </c:pt>
                <c:pt idx="4">
                  <c:v>1.72</c:v>
                </c:pt>
                <c:pt idx="5">
                  <c:v>2.06</c:v>
                </c:pt>
                <c:pt idx="6">
                  <c:v>2.4</c:v>
                </c:pt>
                <c:pt idx="7">
                  <c:v>2.75</c:v>
                </c:pt>
                <c:pt idx="8">
                  <c:v>3.1</c:v>
                </c:pt>
                <c:pt idx="9">
                  <c:v>3.43</c:v>
                </c:pt>
                <c:pt idx="10">
                  <c:v>3.78</c:v>
                </c:pt>
                <c:pt idx="11">
                  <c:v>4.12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4C-4E49-8398-2154C53F38CF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SAIFI!$B$6:$M$6</c:f>
              <c:numCache>
                <c:formatCode>0.00</c:formatCode>
                <c:ptCount val="12"/>
                <c:pt idx="0">
                  <c:v>0.21613021554355699</c:v>
                </c:pt>
                <c:pt idx="1">
                  <c:v>0.57259582960394495</c:v>
                </c:pt>
                <c:pt idx="2">
                  <c:v>0.82775153731843598</c:v>
                </c:pt>
                <c:pt idx="3">
                  <c:v>0.92131724986706698</c:v>
                </c:pt>
                <c:pt idx="4">
                  <c:v>0.97368463642395897</c:v>
                </c:pt>
                <c:pt idx="5" formatCode="_(* #,##0.00_);_(* \(#,##0.00\);_(* &quot;-&quot;??_);_(@_)">
                  <c:v>1.1030465493672099</c:v>
                </c:pt>
                <c:pt idx="6" formatCode="_(* #,##0.00_);_(* \(#,##0.00\);_(* &quot;-&quot;??_);_(@_)">
                  <c:v>1.35542040357356</c:v>
                </c:pt>
                <c:pt idx="7" formatCode="_(* #,##0.00_);_(* \(#,##0.00\);_(* &quot;-&quot;??_);_(@_)">
                  <c:v>1.8155137976411799</c:v>
                </c:pt>
                <c:pt idx="8" formatCode="_(* #,##0.00_);_(* \(#,##0.00\);_(* &quot;-&quot;??_);_(@_)">
                  <c:v>2.3293090266192746</c:v>
                </c:pt>
                <c:pt idx="9" formatCode="_(* #,##0.00_);_(* \(#,##0.00\);_(* &quot;-&quot;??_);_(@_)">
                  <c:v>2.5668791841293022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4C-4E49-8398-2154C53F38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4427119"/>
        <c:axId val="1"/>
      </c:lineChart>
      <c:catAx>
        <c:axId val="1294427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94427119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Purwodadi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'Peng Kwh Tua  &amp; Macet'!$A$91</c:f>
              <c:strCache>
                <c:ptCount val="1"/>
                <c:pt idx="0">
                  <c:v>TARGET (Komulatif)</c:v>
                </c:pt>
              </c:strCache>
            </c:strRef>
          </c:tx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'Peng Kwh Tua  &amp; Macet'!$B$90:$M$90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'Peng Kwh Tua  &amp; Macet'!$B$91:$M$91</c:f>
              <c:numCache>
                <c:formatCode>0</c:formatCode>
                <c:ptCount val="12"/>
                <c:pt idx="0">
                  <c:v>1150</c:v>
                </c:pt>
                <c:pt idx="1">
                  <c:v>1825</c:v>
                </c:pt>
                <c:pt idx="2">
                  <c:v>2118</c:v>
                </c:pt>
                <c:pt idx="3">
                  <c:v>2582</c:v>
                </c:pt>
                <c:pt idx="4">
                  <c:v>3050</c:v>
                </c:pt>
                <c:pt idx="5">
                  <c:v>3120</c:v>
                </c:pt>
                <c:pt idx="6">
                  <c:v>3190</c:v>
                </c:pt>
                <c:pt idx="7">
                  <c:v>3260</c:v>
                </c:pt>
                <c:pt idx="8">
                  <c:v>3329</c:v>
                </c:pt>
                <c:pt idx="9">
                  <c:v>3398</c:v>
                </c:pt>
                <c:pt idx="10">
                  <c:v>3471</c:v>
                </c:pt>
                <c:pt idx="11">
                  <c:v>3530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EA-40C6-9973-6430304C853C}"/>
            </c:ext>
          </c:extLst>
        </c:ser>
        <c:ser>
          <c:idx val="1"/>
          <c:order val="1"/>
          <c:tx>
            <c:strRef>
              <c:f>'Peng Kwh Tua  &amp; Macet'!$A$92</c:f>
              <c:strCache>
                <c:ptCount val="1"/>
                <c:pt idx="0">
                  <c:v>Realisasi (Komulatif)</c:v>
                </c:pt>
              </c:strCache>
            </c:strRef>
          </c:tx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'Peng Kwh Tua  &amp; Macet'!$B$90:$M$90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'Peng Kwh Tua  &amp; Macet'!$B$92:$M$92</c:f>
              <c:numCache>
                <c:formatCode>0</c:formatCode>
                <c:ptCount val="12"/>
                <c:pt idx="0">
                  <c:v>1149</c:v>
                </c:pt>
                <c:pt idx="1">
                  <c:v>1823</c:v>
                </c:pt>
                <c:pt idx="2">
                  <c:v>2112</c:v>
                </c:pt>
                <c:pt idx="3">
                  <c:v>2575</c:v>
                </c:pt>
                <c:pt idx="4">
                  <c:v>3197</c:v>
                </c:pt>
                <c:pt idx="5">
                  <c:v>3809</c:v>
                </c:pt>
                <c:pt idx="6">
                  <c:v>4039</c:v>
                </c:pt>
                <c:pt idx="7">
                  <c:v>4223</c:v>
                </c:pt>
                <c:pt idx="8">
                  <c:v>4437</c:v>
                </c:pt>
                <c:pt idx="9">
                  <c:v>4724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EA-40C6-9973-6430304C85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5018783"/>
        <c:axId val="1"/>
      </c:lineChart>
      <c:catAx>
        <c:axId val="965018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650187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Wirosari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'Peng Kwh Tua  &amp; Macet'!$A$96</c:f>
              <c:strCache>
                <c:ptCount val="1"/>
                <c:pt idx="0">
                  <c:v>TARGET (Komulatif)</c:v>
                </c:pt>
              </c:strCache>
            </c:strRef>
          </c:tx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'Peng Kwh Tua  &amp; Macet'!$B$95:$M$95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'Peng Kwh Tua  &amp; Macet'!$B$96:$M$96</c:f>
              <c:numCache>
                <c:formatCode>0</c:formatCode>
                <c:ptCount val="12"/>
                <c:pt idx="0">
                  <c:v>180</c:v>
                </c:pt>
                <c:pt idx="1">
                  <c:v>335</c:v>
                </c:pt>
                <c:pt idx="2">
                  <c:v>502</c:v>
                </c:pt>
                <c:pt idx="3">
                  <c:v>770</c:v>
                </c:pt>
                <c:pt idx="4">
                  <c:v>849</c:v>
                </c:pt>
                <c:pt idx="5">
                  <c:v>968</c:v>
                </c:pt>
                <c:pt idx="6">
                  <c:v>1090</c:v>
                </c:pt>
                <c:pt idx="7">
                  <c:v>1209</c:v>
                </c:pt>
                <c:pt idx="8">
                  <c:v>1328</c:v>
                </c:pt>
                <c:pt idx="9">
                  <c:v>1447</c:v>
                </c:pt>
                <c:pt idx="10">
                  <c:v>1566</c:v>
                </c:pt>
                <c:pt idx="11">
                  <c:v>1684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06-455D-8ECC-62270B478979}"/>
            </c:ext>
          </c:extLst>
        </c:ser>
        <c:ser>
          <c:idx val="1"/>
          <c:order val="1"/>
          <c:tx>
            <c:strRef>
              <c:f>'Peng Kwh Tua  &amp; Macet'!$A$97</c:f>
              <c:strCache>
                <c:ptCount val="1"/>
                <c:pt idx="0">
                  <c:v>Realisasi (Komulatif)</c:v>
                </c:pt>
              </c:strCache>
            </c:strRef>
          </c:tx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'Peng Kwh Tua  &amp; Macet'!$B$95:$M$95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'Peng Kwh Tua  &amp; Macet'!$B$97:$M$97</c:f>
              <c:numCache>
                <c:formatCode>0</c:formatCode>
                <c:ptCount val="12"/>
                <c:pt idx="0">
                  <c:v>180</c:v>
                </c:pt>
                <c:pt idx="1">
                  <c:v>335</c:v>
                </c:pt>
                <c:pt idx="2">
                  <c:v>502</c:v>
                </c:pt>
                <c:pt idx="3">
                  <c:v>770</c:v>
                </c:pt>
                <c:pt idx="4">
                  <c:v>856</c:v>
                </c:pt>
                <c:pt idx="5">
                  <c:v>1126</c:v>
                </c:pt>
                <c:pt idx="6">
                  <c:v>1408</c:v>
                </c:pt>
                <c:pt idx="7">
                  <c:v>1655</c:v>
                </c:pt>
                <c:pt idx="8">
                  <c:v>1787</c:v>
                </c:pt>
                <c:pt idx="9">
                  <c:v>1798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06-455D-8ECC-62270B4789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5011183"/>
        <c:axId val="1"/>
      </c:lineChart>
      <c:catAx>
        <c:axId val="965011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2000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650111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DEMAK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'Peng Kwh Tua  &amp; Macet'!$B$25:$M$25</c:f>
              <c:numCache>
                <c:formatCode>0</c:formatCode>
                <c:ptCount val="12"/>
                <c:pt idx="0">
                  <c:v>156</c:v>
                </c:pt>
                <c:pt idx="1">
                  <c:v>330</c:v>
                </c:pt>
                <c:pt idx="2">
                  <c:v>604</c:v>
                </c:pt>
                <c:pt idx="3">
                  <c:v>672</c:v>
                </c:pt>
                <c:pt idx="4">
                  <c:v>765</c:v>
                </c:pt>
                <c:pt idx="5">
                  <c:v>855</c:v>
                </c:pt>
                <c:pt idx="6">
                  <c:v>945</c:v>
                </c:pt>
                <c:pt idx="7">
                  <c:v>1035</c:v>
                </c:pt>
                <c:pt idx="8">
                  <c:v>1125</c:v>
                </c:pt>
                <c:pt idx="9">
                  <c:v>1215</c:v>
                </c:pt>
                <c:pt idx="10">
                  <c:v>1305</c:v>
                </c:pt>
                <c:pt idx="11">
                  <c:v>1395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5E-432F-9BCB-BE5F4CE36913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'Peng Kwh Tua  &amp; Macet'!$B$26:$M$26</c:f>
              <c:numCache>
                <c:formatCode>0</c:formatCode>
                <c:ptCount val="12"/>
                <c:pt idx="0">
                  <c:v>547</c:v>
                </c:pt>
                <c:pt idx="1">
                  <c:v>721</c:v>
                </c:pt>
                <c:pt idx="2">
                  <c:v>995</c:v>
                </c:pt>
                <c:pt idx="3">
                  <c:v>1063</c:v>
                </c:pt>
                <c:pt idx="4">
                  <c:v>1225</c:v>
                </c:pt>
                <c:pt idx="5">
                  <c:v>1404</c:v>
                </c:pt>
                <c:pt idx="6">
                  <c:v>1765</c:v>
                </c:pt>
                <c:pt idx="7">
                  <c:v>2069</c:v>
                </c:pt>
                <c:pt idx="8">
                  <c:v>2380</c:v>
                </c:pt>
                <c:pt idx="9">
                  <c:v>2618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5E-432F-9BCB-BE5F4CE3691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225E-432F-9BCB-BE5F4CE36913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25E-432F-9BCB-BE5F4CE36913}"/>
                </c:ext>
              </c:extLst>
            </c:dLbl>
            <c:dLbl>
              <c:idx val="2"/>
              <c:layout>
                <c:manualLayout>
                  <c:x val="-2.5519975723687836E-2"/>
                  <c:y val="-6.53689538807648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25E-432F-9BCB-BE5F4CE36913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'Peng Kwh Tua  &amp; Macet'!$B$24:$M$24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'Peng Kwh Tua  &amp; Macet'!$B$27:$M$27</c:f>
              <c:numCache>
                <c:formatCode>0.00%</c:formatCode>
                <c:ptCount val="12"/>
                <c:pt idx="0">
                  <c:v>3.5064102564102564</c:v>
                </c:pt>
                <c:pt idx="1">
                  <c:v>2.184848484848485</c:v>
                </c:pt>
                <c:pt idx="2">
                  <c:v>1.6473509933774835</c:v>
                </c:pt>
                <c:pt idx="3">
                  <c:v>1.5818452380952381</c:v>
                </c:pt>
                <c:pt idx="4">
                  <c:v>1.6013071895424837</c:v>
                </c:pt>
                <c:pt idx="5">
                  <c:v>1.6421052631578947</c:v>
                </c:pt>
                <c:pt idx="6">
                  <c:v>1.8677248677248677</c:v>
                </c:pt>
                <c:pt idx="7">
                  <c:v>1.9990338164251207</c:v>
                </c:pt>
                <c:pt idx="8">
                  <c:v>2.1155555555555554</c:v>
                </c:pt>
                <c:pt idx="9">
                  <c:v>2.1547325102880657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25E-432F-9BCB-BE5F4CE369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ax val="4000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3.6"/>
          <c:min val="1.3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TEGOWANU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'Peng Kwh Tua  &amp; Macet'!$B$30:$M$30</c:f>
              <c:numCache>
                <c:formatCode>0</c:formatCode>
                <c:ptCount val="12"/>
                <c:pt idx="0">
                  <c:v>120</c:v>
                </c:pt>
                <c:pt idx="1">
                  <c:v>209</c:v>
                </c:pt>
                <c:pt idx="2">
                  <c:v>324</c:v>
                </c:pt>
                <c:pt idx="3">
                  <c:v>397</c:v>
                </c:pt>
                <c:pt idx="4">
                  <c:v>436</c:v>
                </c:pt>
                <c:pt idx="5">
                  <c:v>516</c:v>
                </c:pt>
                <c:pt idx="6">
                  <c:v>596</c:v>
                </c:pt>
                <c:pt idx="7">
                  <c:v>676</c:v>
                </c:pt>
                <c:pt idx="8">
                  <c:v>756</c:v>
                </c:pt>
                <c:pt idx="9">
                  <c:v>836</c:v>
                </c:pt>
                <c:pt idx="10">
                  <c:v>916</c:v>
                </c:pt>
                <c:pt idx="11">
                  <c:v>483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FF-4B63-97A8-8CE972C39F0B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'Peng Kwh Tua  &amp; Macet'!$B$31:$M$31</c:f>
              <c:numCache>
                <c:formatCode>0</c:formatCode>
                <c:ptCount val="12"/>
                <c:pt idx="0">
                  <c:v>120</c:v>
                </c:pt>
                <c:pt idx="1">
                  <c:v>209</c:v>
                </c:pt>
                <c:pt idx="2">
                  <c:v>324</c:v>
                </c:pt>
                <c:pt idx="3">
                  <c:v>397</c:v>
                </c:pt>
                <c:pt idx="4">
                  <c:v>483</c:v>
                </c:pt>
                <c:pt idx="5">
                  <c:v>514</c:v>
                </c:pt>
                <c:pt idx="6">
                  <c:v>558</c:v>
                </c:pt>
                <c:pt idx="7">
                  <c:v>729</c:v>
                </c:pt>
                <c:pt idx="8">
                  <c:v>1108</c:v>
                </c:pt>
                <c:pt idx="9">
                  <c:v>1217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FF-4B63-97A8-8CE972C39F0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89FF-4B63-97A8-8CE972C39F0B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9FF-4B63-97A8-8CE972C39F0B}"/>
                </c:ext>
              </c:extLst>
            </c:dLbl>
            <c:dLbl>
              <c:idx val="2"/>
              <c:layout>
                <c:manualLayout>
                  <c:x val="-2.5519975723687836E-2"/>
                  <c:y val="-6.53689538807648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9FF-4B63-97A8-8CE972C39F0B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'Peng Kwh Tua  &amp; Macet'!$B$24:$M$24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'Peng Kwh Tua  &amp; Macet'!$B$32:$M$32</c:f>
              <c:numCache>
                <c:formatCode>0.00%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1.1077981651376148</c:v>
                </c:pt>
                <c:pt idx="5">
                  <c:v>0.99612403100775193</c:v>
                </c:pt>
                <c:pt idx="6">
                  <c:v>0.93624161073825507</c:v>
                </c:pt>
                <c:pt idx="7">
                  <c:v>1.0784023668639053</c:v>
                </c:pt>
                <c:pt idx="8">
                  <c:v>1.4656084656084656</c:v>
                </c:pt>
                <c:pt idx="9">
                  <c:v>1.4557416267942584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9FF-4B63-97A8-8CE972C39F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ax val="4000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3.6"/>
          <c:min val="1.3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PURWODADI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'Peng Kwh Tua  &amp; Macet'!$B$35:$M$35</c:f>
              <c:numCache>
                <c:formatCode>0</c:formatCode>
                <c:ptCount val="12"/>
                <c:pt idx="0">
                  <c:v>48</c:v>
                </c:pt>
                <c:pt idx="1">
                  <c:v>58</c:v>
                </c:pt>
                <c:pt idx="2">
                  <c:v>67</c:v>
                </c:pt>
                <c:pt idx="3">
                  <c:v>70</c:v>
                </c:pt>
                <c:pt idx="4">
                  <c:v>74</c:v>
                </c:pt>
                <c:pt idx="5">
                  <c:v>84</c:v>
                </c:pt>
                <c:pt idx="6">
                  <c:v>94</c:v>
                </c:pt>
                <c:pt idx="7">
                  <c:v>104</c:v>
                </c:pt>
                <c:pt idx="8">
                  <c:v>114</c:v>
                </c:pt>
                <c:pt idx="9">
                  <c:v>124</c:v>
                </c:pt>
                <c:pt idx="10">
                  <c:v>134</c:v>
                </c:pt>
                <c:pt idx="11">
                  <c:v>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75-4D70-BF8F-A791F4743C88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'Peng Kwh Tua  &amp; Macet'!$B$36:$M$36</c:f>
              <c:numCache>
                <c:formatCode>0</c:formatCode>
                <c:ptCount val="12"/>
                <c:pt idx="0">
                  <c:v>48</c:v>
                </c:pt>
                <c:pt idx="1">
                  <c:v>58</c:v>
                </c:pt>
                <c:pt idx="2">
                  <c:v>67</c:v>
                </c:pt>
                <c:pt idx="3">
                  <c:v>71</c:v>
                </c:pt>
                <c:pt idx="4">
                  <c:v>73</c:v>
                </c:pt>
                <c:pt idx="5">
                  <c:v>208</c:v>
                </c:pt>
                <c:pt idx="6">
                  <c:v>700</c:v>
                </c:pt>
                <c:pt idx="7">
                  <c:v>1249</c:v>
                </c:pt>
                <c:pt idx="8">
                  <c:v>1754</c:v>
                </c:pt>
                <c:pt idx="9">
                  <c:v>2028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75-4D70-BF8F-A791F4743C8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E175-4D70-BF8F-A791F4743C88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175-4D70-BF8F-A791F4743C88}"/>
                </c:ext>
              </c:extLst>
            </c:dLbl>
            <c:dLbl>
              <c:idx val="2"/>
              <c:layout>
                <c:manualLayout>
                  <c:x val="-2.5519975723687836E-2"/>
                  <c:y val="-6.53689538807648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175-4D70-BF8F-A791F4743C88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'Peng Kwh Tua  &amp; Macet'!$B$24:$M$24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'Peng Kwh Tua  &amp; Macet'!$B$37:$M$37</c:f>
              <c:numCache>
                <c:formatCode>0.00%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1.0142857142857142</c:v>
                </c:pt>
                <c:pt idx="4">
                  <c:v>0.98648648648648651</c:v>
                </c:pt>
                <c:pt idx="5">
                  <c:v>2.4761904761904763</c:v>
                </c:pt>
                <c:pt idx="6">
                  <c:v>7.4468085106382977</c:v>
                </c:pt>
                <c:pt idx="7">
                  <c:v>12.009615384615385</c:v>
                </c:pt>
                <c:pt idx="8">
                  <c:v>15.385964912280702</c:v>
                </c:pt>
                <c:pt idx="9">
                  <c:v>16.35483870967742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175-4D70-BF8F-A791F4743C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ax val="4000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3.6"/>
          <c:min val="1.3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WIROSARI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'Peng Kwh Tua  &amp; Macet'!$B$40:$M$40</c:f>
              <c:numCache>
                <c:formatCode>0</c:formatCode>
                <c:ptCount val="12"/>
                <c:pt idx="0">
                  <c:v>224</c:v>
                </c:pt>
                <c:pt idx="1">
                  <c:v>345</c:v>
                </c:pt>
                <c:pt idx="2">
                  <c:v>504</c:v>
                </c:pt>
                <c:pt idx="3">
                  <c:v>535</c:v>
                </c:pt>
                <c:pt idx="4">
                  <c:v>892</c:v>
                </c:pt>
                <c:pt idx="5">
                  <c:v>942</c:v>
                </c:pt>
                <c:pt idx="6">
                  <c:v>992</c:v>
                </c:pt>
                <c:pt idx="7">
                  <c:v>1042</c:v>
                </c:pt>
                <c:pt idx="8">
                  <c:v>1092</c:v>
                </c:pt>
                <c:pt idx="9">
                  <c:v>1142</c:v>
                </c:pt>
                <c:pt idx="10">
                  <c:v>1192</c:v>
                </c:pt>
                <c:pt idx="11">
                  <c:v>1242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64-4026-A679-C3E90BD2C249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'Peng Kwh Tua  &amp; Macet'!$B$41:$M$41</c:f>
              <c:numCache>
                <c:formatCode>0</c:formatCode>
                <c:ptCount val="12"/>
                <c:pt idx="0">
                  <c:v>224</c:v>
                </c:pt>
                <c:pt idx="1">
                  <c:v>345</c:v>
                </c:pt>
                <c:pt idx="2">
                  <c:v>504</c:v>
                </c:pt>
                <c:pt idx="3">
                  <c:v>535</c:v>
                </c:pt>
                <c:pt idx="4">
                  <c:v>936</c:v>
                </c:pt>
                <c:pt idx="5">
                  <c:v>1127</c:v>
                </c:pt>
                <c:pt idx="6">
                  <c:v>1312</c:v>
                </c:pt>
                <c:pt idx="7">
                  <c:v>1473</c:v>
                </c:pt>
                <c:pt idx="8">
                  <c:v>1825</c:v>
                </c:pt>
                <c:pt idx="9">
                  <c:v>2393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64-4026-A679-C3E90BD2C24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5264-4026-A679-C3E90BD2C249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264-4026-A679-C3E90BD2C249}"/>
                </c:ext>
              </c:extLst>
            </c:dLbl>
            <c:dLbl>
              <c:idx val="2"/>
              <c:layout>
                <c:manualLayout>
                  <c:x val="-2.5519975723687836E-2"/>
                  <c:y val="-6.53689538807648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264-4026-A679-C3E90BD2C249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'Peng Kwh Tua  &amp; Macet'!$B$24:$M$24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'Peng Kwh Tua  &amp; Macet'!$B$42:$M$42</c:f>
              <c:numCache>
                <c:formatCode>0.00%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1.0493273542600896</c:v>
                </c:pt>
                <c:pt idx="5">
                  <c:v>1.1963906581740977</c:v>
                </c:pt>
                <c:pt idx="6">
                  <c:v>1.3225806451612903</c:v>
                </c:pt>
                <c:pt idx="7">
                  <c:v>1.4136276391554703</c:v>
                </c:pt>
                <c:pt idx="8">
                  <c:v>1.6712454212454213</c:v>
                </c:pt>
                <c:pt idx="9">
                  <c:v>2.0954465849387041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264-4026-A679-C3E90BD2C2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ax val="4000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3.6"/>
          <c:min val="1.3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DEMAK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'Peng Kwh Tua  &amp; Macet'!$B$81:$M$81</c:f>
              <c:numCache>
                <c:formatCode>0</c:formatCode>
                <c:ptCount val="12"/>
                <c:pt idx="0">
                  <c:v>724</c:v>
                </c:pt>
                <c:pt idx="1">
                  <c:v>1438</c:v>
                </c:pt>
                <c:pt idx="2">
                  <c:v>1817</c:v>
                </c:pt>
                <c:pt idx="3">
                  <c:v>2717</c:v>
                </c:pt>
                <c:pt idx="4">
                  <c:v>2848</c:v>
                </c:pt>
                <c:pt idx="5">
                  <c:v>2996</c:v>
                </c:pt>
                <c:pt idx="6">
                  <c:v>3142</c:v>
                </c:pt>
                <c:pt idx="7">
                  <c:v>3288</c:v>
                </c:pt>
                <c:pt idx="8">
                  <c:v>3434</c:v>
                </c:pt>
                <c:pt idx="9">
                  <c:v>3580</c:v>
                </c:pt>
                <c:pt idx="10">
                  <c:v>3726</c:v>
                </c:pt>
                <c:pt idx="11">
                  <c:v>3872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D0-411E-AFF6-3F7C80994C6E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'Peng Kwh Tua  &amp; Macet'!$B$82:$M$82</c:f>
              <c:numCache>
                <c:formatCode>0</c:formatCode>
                <c:ptCount val="12"/>
                <c:pt idx="0">
                  <c:v>723</c:v>
                </c:pt>
                <c:pt idx="1">
                  <c:v>1408</c:v>
                </c:pt>
                <c:pt idx="2">
                  <c:v>1760</c:v>
                </c:pt>
                <c:pt idx="3">
                  <c:v>2647</c:v>
                </c:pt>
                <c:pt idx="4">
                  <c:v>2737</c:v>
                </c:pt>
                <c:pt idx="5">
                  <c:v>3398</c:v>
                </c:pt>
                <c:pt idx="6">
                  <c:v>3486</c:v>
                </c:pt>
                <c:pt idx="7">
                  <c:v>3651</c:v>
                </c:pt>
                <c:pt idx="8">
                  <c:v>4178</c:v>
                </c:pt>
                <c:pt idx="9">
                  <c:v>4330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D0-411E-AFF6-3F7C80994C6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B7D0-411E-AFF6-3F7C80994C6E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7D0-411E-AFF6-3F7C80994C6E}"/>
                </c:ext>
              </c:extLst>
            </c:dLbl>
            <c:dLbl>
              <c:idx val="2"/>
              <c:layout>
                <c:manualLayout>
                  <c:x val="-2.5519975723687836E-2"/>
                  <c:y val="-6.53689538807648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7D0-411E-AFF6-3F7C80994C6E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'Peng Kwh Tua  &amp; Macet'!$B$24:$M$24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'Peng Kwh Tua  &amp; Macet'!$B$83:$M$83</c:f>
              <c:numCache>
                <c:formatCode>0.00%</c:formatCode>
                <c:ptCount val="12"/>
                <c:pt idx="0">
                  <c:v>0.99861878453038677</c:v>
                </c:pt>
                <c:pt idx="1">
                  <c:v>0.97913769123783034</c:v>
                </c:pt>
                <c:pt idx="2">
                  <c:v>0.96862960924600994</c:v>
                </c:pt>
                <c:pt idx="3">
                  <c:v>0.97423629002576373</c:v>
                </c:pt>
                <c:pt idx="4">
                  <c:v>0.9610252808988764</c:v>
                </c:pt>
                <c:pt idx="5">
                  <c:v>1.1341789052069426</c:v>
                </c:pt>
                <c:pt idx="6">
                  <c:v>1.1094844048376831</c:v>
                </c:pt>
                <c:pt idx="7">
                  <c:v>1.1104014598540146</c:v>
                </c:pt>
                <c:pt idx="8">
                  <c:v>1.2166569598136283</c:v>
                </c:pt>
                <c:pt idx="9">
                  <c:v>1.2094972067039107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7D0-411E-AFF6-3F7C80994C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ax val="4000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3.6"/>
          <c:min val="1.3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TEGOWANU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'Peng Kwh Tua  &amp; Macet'!$B$86:$M$86</c:f>
              <c:numCache>
                <c:formatCode>0</c:formatCode>
                <c:ptCount val="12"/>
                <c:pt idx="0">
                  <c:v>110</c:v>
                </c:pt>
                <c:pt idx="1">
                  <c:v>620</c:v>
                </c:pt>
                <c:pt idx="2">
                  <c:v>743</c:v>
                </c:pt>
                <c:pt idx="3">
                  <c:v>1037</c:v>
                </c:pt>
                <c:pt idx="4">
                  <c:v>1181</c:v>
                </c:pt>
                <c:pt idx="5">
                  <c:v>1329</c:v>
                </c:pt>
                <c:pt idx="6">
                  <c:v>1477</c:v>
                </c:pt>
                <c:pt idx="7">
                  <c:v>1625</c:v>
                </c:pt>
                <c:pt idx="8">
                  <c:v>1773</c:v>
                </c:pt>
                <c:pt idx="9">
                  <c:v>1921</c:v>
                </c:pt>
                <c:pt idx="10">
                  <c:v>2068</c:v>
                </c:pt>
                <c:pt idx="11">
                  <c:v>2214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AB-4C31-94BE-BA0E3FB18B75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'Peng Kwh Tua  &amp; Macet'!$B$87:$M$87</c:f>
              <c:numCache>
                <c:formatCode>0</c:formatCode>
                <c:ptCount val="12"/>
                <c:pt idx="0">
                  <c:v>110</c:v>
                </c:pt>
                <c:pt idx="1">
                  <c:v>617</c:v>
                </c:pt>
                <c:pt idx="2">
                  <c:v>740</c:v>
                </c:pt>
                <c:pt idx="3">
                  <c:v>1032</c:v>
                </c:pt>
                <c:pt idx="4">
                  <c:v>1228</c:v>
                </c:pt>
                <c:pt idx="5">
                  <c:v>1541</c:v>
                </c:pt>
                <c:pt idx="6">
                  <c:v>1869</c:v>
                </c:pt>
                <c:pt idx="7">
                  <c:v>2236</c:v>
                </c:pt>
                <c:pt idx="8">
                  <c:v>2510</c:v>
                </c:pt>
                <c:pt idx="9">
                  <c:v>2837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AB-4C31-94BE-BA0E3FB18B7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47AB-4C31-94BE-BA0E3FB18B75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7AB-4C31-94BE-BA0E3FB18B75}"/>
                </c:ext>
              </c:extLst>
            </c:dLbl>
            <c:dLbl>
              <c:idx val="2"/>
              <c:layout>
                <c:manualLayout>
                  <c:x val="-2.5519975723687836E-2"/>
                  <c:y val="-6.53689538807648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7AB-4C31-94BE-BA0E3FB18B75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'Peng Kwh Tua  &amp; Macet'!$B$24:$M$24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'Peng Kwh Tua  &amp; Macet'!$B$88:$M$88</c:f>
              <c:numCache>
                <c:formatCode>0.00%</c:formatCode>
                <c:ptCount val="12"/>
                <c:pt idx="0">
                  <c:v>1</c:v>
                </c:pt>
                <c:pt idx="1">
                  <c:v>0.99516129032258061</c:v>
                </c:pt>
                <c:pt idx="2">
                  <c:v>0.99596231493943477</c:v>
                </c:pt>
                <c:pt idx="3">
                  <c:v>0.9951783992285439</c:v>
                </c:pt>
                <c:pt idx="4">
                  <c:v>1.0397967823878069</c:v>
                </c:pt>
                <c:pt idx="5">
                  <c:v>1.1595184349134688</c:v>
                </c:pt>
                <c:pt idx="6">
                  <c:v>1.2654028436018958</c:v>
                </c:pt>
                <c:pt idx="7">
                  <c:v>1.3759999999999999</c:v>
                </c:pt>
                <c:pt idx="8">
                  <c:v>1.4156796390298929</c:v>
                </c:pt>
                <c:pt idx="9">
                  <c:v>1.4768349817803228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7AB-4C31-94BE-BA0E3FB18B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ax val="4000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3.6"/>
          <c:min val="1.3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PURWODADI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'Peng Kwh Tua  &amp; Macet'!$B$91:$M$91</c:f>
              <c:numCache>
                <c:formatCode>0</c:formatCode>
                <c:ptCount val="12"/>
                <c:pt idx="0">
                  <c:v>1150</c:v>
                </c:pt>
                <c:pt idx="1">
                  <c:v>1825</c:v>
                </c:pt>
                <c:pt idx="2">
                  <c:v>2118</c:v>
                </c:pt>
                <c:pt idx="3">
                  <c:v>2582</c:v>
                </c:pt>
                <c:pt idx="4">
                  <c:v>3050</c:v>
                </c:pt>
                <c:pt idx="5">
                  <c:v>3120</c:v>
                </c:pt>
                <c:pt idx="6">
                  <c:v>3190</c:v>
                </c:pt>
                <c:pt idx="7">
                  <c:v>3260</c:v>
                </c:pt>
                <c:pt idx="8">
                  <c:v>3329</c:v>
                </c:pt>
                <c:pt idx="9">
                  <c:v>3398</c:v>
                </c:pt>
                <c:pt idx="10">
                  <c:v>3471</c:v>
                </c:pt>
                <c:pt idx="11">
                  <c:v>3530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D7-42B1-8A4E-6FB3DAA25B99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'Peng Kwh Tua  &amp; Macet'!$B$92:$M$92</c:f>
              <c:numCache>
                <c:formatCode>0</c:formatCode>
                <c:ptCount val="12"/>
                <c:pt idx="0">
                  <c:v>1149</c:v>
                </c:pt>
                <c:pt idx="1">
                  <c:v>1823</c:v>
                </c:pt>
                <c:pt idx="2">
                  <c:v>2112</c:v>
                </c:pt>
                <c:pt idx="3">
                  <c:v>2575</c:v>
                </c:pt>
                <c:pt idx="4">
                  <c:v>3197</c:v>
                </c:pt>
                <c:pt idx="5">
                  <c:v>3809</c:v>
                </c:pt>
                <c:pt idx="6">
                  <c:v>4039</c:v>
                </c:pt>
                <c:pt idx="7">
                  <c:v>4223</c:v>
                </c:pt>
                <c:pt idx="8">
                  <c:v>4437</c:v>
                </c:pt>
                <c:pt idx="9">
                  <c:v>4724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D7-42B1-8A4E-6FB3DAA25B9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0ED7-42B1-8A4E-6FB3DAA25B99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ED7-42B1-8A4E-6FB3DAA25B99}"/>
                </c:ext>
              </c:extLst>
            </c:dLbl>
            <c:dLbl>
              <c:idx val="2"/>
              <c:layout>
                <c:manualLayout>
                  <c:x val="-2.5519975723687836E-2"/>
                  <c:y val="-6.53689538807648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ED7-42B1-8A4E-6FB3DAA25B99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'Peng Kwh Tua  &amp; Macet'!$B$24:$M$24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'Peng Kwh Tua  &amp; Macet'!$B$93:$M$93</c:f>
              <c:numCache>
                <c:formatCode>0.00%</c:formatCode>
                <c:ptCount val="12"/>
                <c:pt idx="0">
                  <c:v>0.99913043478260866</c:v>
                </c:pt>
                <c:pt idx="1">
                  <c:v>0.99890410958904108</c:v>
                </c:pt>
                <c:pt idx="2">
                  <c:v>0.99716713881019825</c:v>
                </c:pt>
                <c:pt idx="3">
                  <c:v>0.99728892331525953</c:v>
                </c:pt>
                <c:pt idx="4">
                  <c:v>1.0481967213114753</c:v>
                </c:pt>
                <c:pt idx="5">
                  <c:v>1.2208333333333334</c:v>
                </c:pt>
                <c:pt idx="6">
                  <c:v>1.2661442006269592</c:v>
                </c:pt>
                <c:pt idx="7">
                  <c:v>1.2953987730061349</c:v>
                </c:pt>
                <c:pt idx="8">
                  <c:v>1.3328326824872334</c:v>
                </c:pt>
                <c:pt idx="9">
                  <c:v>1.3902295467922308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ED7-42B1-8A4E-6FB3DAA25B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ax val="4000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3.6"/>
          <c:min val="1.3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 WIROSARI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'Peng Kwh Tua  &amp; Macet'!$B$96:$M$96</c:f>
              <c:numCache>
                <c:formatCode>0</c:formatCode>
                <c:ptCount val="12"/>
                <c:pt idx="0">
                  <c:v>180</c:v>
                </c:pt>
                <c:pt idx="1">
                  <c:v>335</c:v>
                </c:pt>
                <c:pt idx="2">
                  <c:v>502</c:v>
                </c:pt>
                <c:pt idx="3">
                  <c:v>770</c:v>
                </c:pt>
                <c:pt idx="4">
                  <c:v>849</c:v>
                </c:pt>
                <c:pt idx="5">
                  <c:v>968</c:v>
                </c:pt>
                <c:pt idx="6">
                  <c:v>1090</c:v>
                </c:pt>
                <c:pt idx="7">
                  <c:v>1209</c:v>
                </c:pt>
                <c:pt idx="8">
                  <c:v>1328</c:v>
                </c:pt>
                <c:pt idx="9">
                  <c:v>1447</c:v>
                </c:pt>
                <c:pt idx="10">
                  <c:v>1566</c:v>
                </c:pt>
                <c:pt idx="11">
                  <c:v>1684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87-4F6F-9A67-4C2A11E2CAAE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'Peng Kwh Tua  &amp; Macet'!$B$97:$M$97</c:f>
              <c:numCache>
                <c:formatCode>0</c:formatCode>
                <c:ptCount val="12"/>
                <c:pt idx="0">
                  <c:v>180</c:v>
                </c:pt>
                <c:pt idx="1">
                  <c:v>335</c:v>
                </c:pt>
                <c:pt idx="2">
                  <c:v>502</c:v>
                </c:pt>
                <c:pt idx="3">
                  <c:v>770</c:v>
                </c:pt>
                <c:pt idx="4">
                  <c:v>856</c:v>
                </c:pt>
                <c:pt idx="5">
                  <c:v>1126</c:v>
                </c:pt>
                <c:pt idx="6">
                  <c:v>1408</c:v>
                </c:pt>
                <c:pt idx="7">
                  <c:v>1655</c:v>
                </c:pt>
                <c:pt idx="8">
                  <c:v>1787</c:v>
                </c:pt>
                <c:pt idx="9">
                  <c:v>1798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87-4F6F-9A67-4C2A11E2CAA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2787-4F6F-9A67-4C2A11E2CAAE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787-4F6F-9A67-4C2A11E2CAAE}"/>
                </c:ext>
              </c:extLst>
            </c:dLbl>
            <c:dLbl>
              <c:idx val="2"/>
              <c:layout>
                <c:manualLayout>
                  <c:x val="-2.5519975723687836E-2"/>
                  <c:y val="-6.53689538807648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787-4F6F-9A67-4C2A11E2CAAE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'Peng Kwh Tua  &amp; Macet'!$B$24:$M$24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'Peng Kwh Tua  &amp; Macet'!$B$98:$M$98</c:f>
              <c:numCache>
                <c:formatCode>0.00%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1.0082449941107186</c:v>
                </c:pt>
                <c:pt idx="5">
                  <c:v>1.1632231404958677</c:v>
                </c:pt>
                <c:pt idx="6">
                  <c:v>1.2917431192660551</c:v>
                </c:pt>
                <c:pt idx="7">
                  <c:v>1.368899917287014</c:v>
                </c:pt>
                <c:pt idx="8">
                  <c:v>1.3456325301204819</c:v>
                </c:pt>
                <c:pt idx="9">
                  <c:v>1.2425708362128542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787-4F6F-9A67-4C2A11E2CA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ax val="4000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3.6"/>
          <c:min val="1.3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UP3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SAIFI!$B$5:$M$5</c:f>
              <c:numCache>
                <c:formatCode>General</c:formatCode>
                <c:ptCount val="12"/>
                <c:pt idx="0">
                  <c:v>0.35</c:v>
                </c:pt>
                <c:pt idx="1">
                  <c:v>0.68</c:v>
                </c:pt>
                <c:pt idx="2">
                  <c:v>1.03</c:v>
                </c:pt>
                <c:pt idx="3">
                  <c:v>1.37</c:v>
                </c:pt>
                <c:pt idx="4">
                  <c:v>1.72</c:v>
                </c:pt>
                <c:pt idx="5">
                  <c:v>2.06</c:v>
                </c:pt>
                <c:pt idx="6">
                  <c:v>2.4</c:v>
                </c:pt>
                <c:pt idx="7">
                  <c:v>2.75</c:v>
                </c:pt>
                <c:pt idx="8">
                  <c:v>3.1</c:v>
                </c:pt>
                <c:pt idx="9">
                  <c:v>3.43</c:v>
                </c:pt>
                <c:pt idx="10">
                  <c:v>3.78</c:v>
                </c:pt>
                <c:pt idx="11">
                  <c:v>4.12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C0-4078-BD09-A74C1026286A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SAIFI!$B$6:$M$6</c:f>
              <c:numCache>
                <c:formatCode>0.00</c:formatCode>
                <c:ptCount val="12"/>
                <c:pt idx="0">
                  <c:v>0.21613021554355699</c:v>
                </c:pt>
                <c:pt idx="1">
                  <c:v>0.57259582960394495</c:v>
                </c:pt>
                <c:pt idx="2">
                  <c:v>0.82775153731843598</c:v>
                </c:pt>
                <c:pt idx="3">
                  <c:v>0.92131724986706698</c:v>
                </c:pt>
                <c:pt idx="4">
                  <c:v>0.97368463642395897</c:v>
                </c:pt>
                <c:pt idx="5" formatCode="_(* #,##0.00_);_(* \(#,##0.00\);_(* &quot;-&quot;??_);_(@_)">
                  <c:v>1.1030465493672099</c:v>
                </c:pt>
                <c:pt idx="6" formatCode="_(* #,##0.00_);_(* \(#,##0.00\);_(* &quot;-&quot;??_);_(@_)">
                  <c:v>1.35542040357356</c:v>
                </c:pt>
                <c:pt idx="7" formatCode="_(* #,##0.00_);_(* \(#,##0.00\);_(* &quot;-&quot;??_);_(@_)">
                  <c:v>1.8155137976411799</c:v>
                </c:pt>
                <c:pt idx="8" formatCode="_(* #,##0.00_);_(* \(#,##0.00\);_(* &quot;-&quot;??_);_(@_)">
                  <c:v>2.3293090266192746</c:v>
                </c:pt>
                <c:pt idx="9" formatCode="_(* #,##0.00_);_(* \(#,##0.00\);_(* &quot;-&quot;??_);_(@_)">
                  <c:v>2.5668791841293022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C0-4078-BD09-A74C1026286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E8C0-4078-BD09-A74C1026286A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8C0-4078-BD09-A74C1026286A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'[9]2'!$A$91:$A$104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cat>
          <c:val>
            <c:numRef>
              <c:f>SAIFI!$B$8:$M$8</c:f>
              <c:numCache>
                <c:formatCode>0.00%</c:formatCode>
                <c:ptCount val="12"/>
                <c:pt idx="0">
                  <c:v>1.3824850984469799</c:v>
                </c:pt>
                <c:pt idx="1">
                  <c:v>1.1579473094059634</c:v>
                </c:pt>
                <c:pt idx="2">
                  <c:v>1.1963577307588</c:v>
                </c:pt>
                <c:pt idx="3">
                  <c:v>1.3275056570313382</c:v>
                </c:pt>
                <c:pt idx="4">
                  <c:v>1.4339042811488611</c:v>
                </c:pt>
                <c:pt idx="5">
                  <c:v>1.4645405100159175</c:v>
                </c:pt>
                <c:pt idx="6">
                  <c:v>1.4352414985110167</c:v>
                </c:pt>
                <c:pt idx="7">
                  <c:v>1.3398131644941165</c:v>
                </c:pt>
                <c:pt idx="8">
                  <c:v>1.2486099914131372</c:v>
                </c:pt>
                <c:pt idx="9">
                  <c:v>1.2516387218281917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8C0-4078-BD09-A74C102628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2"/>
          <c:min val="1.1000000000000001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n-ID" sz="1200" b="1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rPr>
              <a:t>PENDAPATAN PER TARIF</a:t>
            </a:r>
          </a:p>
          <a:p>
            <a:pPr>
              <a:defRPr sz="1200" b="1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n-ID" sz="1200" b="1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rPr>
              <a:t>UP3</a:t>
            </a:r>
            <a:endParaRPr lang="en-ID"/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30"/>
      <c:rotY val="23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F66C-40DA-9C40-068235E348D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F66C-40DA-9C40-068235E348D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F66C-40DA-9C40-068235E348D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7-F66C-40DA-9C40-068235E348D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9-F66C-40DA-9C40-068235E348D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B-F66C-40DA-9C40-068235E348DC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66C-40DA-9C40-068235E348DC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66C-40DA-9C40-068235E348DC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66C-40DA-9C40-068235E348DC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66C-40DA-9C40-068235E348DC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66C-40DA-9C40-068235E348DC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F66C-40DA-9C40-068235E348D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3175">
                  <a:solidFill>
                    <a:srgbClr val="969696"/>
                  </a:solidFill>
                  <a:prstDash val="solid"/>
                </a:ln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'PENDAPATAN  (Rupiah)'!$B$4:$B$9</c:f>
              <c:strCache>
                <c:ptCount val="6"/>
                <c:pt idx="0">
                  <c:v>S</c:v>
                </c:pt>
                <c:pt idx="1">
                  <c:v>R</c:v>
                </c:pt>
                <c:pt idx="2">
                  <c:v>B</c:v>
                </c:pt>
                <c:pt idx="3">
                  <c:v>I</c:v>
                </c:pt>
                <c:pt idx="4">
                  <c:v>P</c:v>
                </c:pt>
                <c:pt idx="5">
                  <c:v>L</c:v>
                </c:pt>
              </c:strCache>
            </c:strRef>
          </c:cat>
          <c:val>
            <c:numRef>
              <c:f>Pengusahaan!$M$37:$M$42</c:f>
              <c:numCache>
                <c:formatCode>0%</c:formatCode>
                <c:ptCount val="6"/>
                <c:pt idx="0">
                  <c:v>3.1826241937729309E-2</c:v>
                </c:pt>
                <c:pt idx="1">
                  <c:v>0.45316771991659505</c:v>
                </c:pt>
                <c:pt idx="2">
                  <c:v>9.514601256886436E-2</c:v>
                </c:pt>
                <c:pt idx="3">
                  <c:v>0.38336131085715097</c:v>
                </c:pt>
                <c:pt idx="4">
                  <c:v>2.9319662371647782E-2</c:v>
                </c:pt>
                <c:pt idx="5">
                  <c:v>7.1790523480125259E-3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66C-40DA-9C40-068235E348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n-ID" sz="1200" b="1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rPr>
              <a:t>PENDAPATAN PER TARIF</a:t>
            </a:r>
          </a:p>
          <a:p>
            <a:pPr>
              <a:defRPr sz="1200" b="1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n-ID" sz="1200" b="1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rPr>
              <a:t>UP3</a:t>
            </a:r>
            <a:endParaRPr lang="en-ID"/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20"/>
      <c:hPercent val="100"/>
      <c:rotY val="23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>
          <a:softEdge rad="114300"/>
        </a:effectLst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n-ID" sz="1200" b="1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rPr>
              <a:t>PELANGGAN PER TARIF</a:t>
            </a:r>
          </a:p>
          <a:p>
            <a:pPr>
              <a:defRPr sz="1200" b="1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n-ID" sz="1200" b="1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rPr>
              <a:t>UP3</a:t>
            </a:r>
            <a:endParaRPr lang="en-ID"/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30"/>
      <c:rotY val="23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15EA-4DB2-88C2-7763BF0F7C2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15EA-4DB2-88C2-7763BF0F7C2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15EA-4DB2-88C2-7763BF0F7C2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7-15EA-4DB2-88C2-7763BF0F7C2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9-15EA-4DB2-88C2-7763BF0F7C2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B-15EA-4DB2-88C2-7763BF0F7C2A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5EA-4DB2-88C2-7763BF0F7C2A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5EA-4DB2-88C2-7763BF0F7C2A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5EA-4DB2-88C2-7763BF0F7C2A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5EA-4DB2-88C2-7763BF0F7C2A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5EA-4DB2-88C2-7763BF0F7C2A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15EA-4DB2-88C2-7763BF0F7C2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3175">
                  <a:solidFill>
                    <a:srgbClr val="969696"/>
                  </a:solidFill>
                  <a:prstDash val="solid"/>
                </a:ln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'PENDAPATAN  (Rupiah)'!$B$4:$B$9</c:f>
              <c:strCache>
                <c:ptCount val="6"/>
                <c:pt idx="0">
                  <c:v>S</c:v>
                </c:pt>
                <c:pt idx="1">
                  <c:v>R</c:v>
                </c:pt>
                <c:pt idx="2">
                  <c:v>B</c:v>
                </c:pt>
                <c:pt idx="3">
                  <c:v>I</c:v>
                </c:pt>
                <c:pt idx="4">
                  <c:v>P</c:v>
                </c:pt>
                <c:pt idx="5">
                  <c:v>L</c:v>
                </c:pt>
              </c:strCache>
            </c:strRef>
          </c:cat>
          <c:val>
            <c:numRef>
              <c:f>Pengusahaan!$M$29:$M$34</c:f>
              <c:numCache>
                <c:formatCode>0%</c:formatCode>
                <c:ptCount val="6"/>
                <c:pt idx="0">
                  <c:v>2.835543392220511E-2</c:v>
                </c:pt>
                <c:pt idx="1">
                  <c:v>0.94454091932722573</c:v>
                </c:pt>
                <c:pt idx="2">
                  <c:v>2.1470604478207245E-2</c:v>
                </c:pt>
                <c:pt idx="3">
                  <c:v>6.4184773604472069E-4</c:v>
                </c:pt>
                <c:pt idx="4">
                  <c:v>4.9580589935385696E-3</c:v>
                </c:pt>
                <c:pt idx="5">
                  <c:v>3.3135542778599349E-5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15EA-4DB2-88C2-7763BF0F7C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n-ID" sz="1200" b="1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rPr>
              <a:t>PENJUALAN PER TARIF</a:t>
            </a:r>
          </a:p>
          <a:p>
            <a:pPr>
              <a:defRPr sz="1200" b="1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n-ID" sz="1200" b="1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rPr>
              <a:t>UP3</a:t>
            </a:r>
            <a:endParaRPr lang="en-ID"/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30"/>
      <c:rotY val="23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CC2B-4746-AA71-5F3CE5245E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CC2B-4746-AA71-5F3CE5245E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CC2B-4746-AA71-5F3CE5245E3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7-CC2B-4746-AA71-5F3CE5245E3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9-CC2B-4746-AA71-5F3CE5245E3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B-CC2B-4746-AA71-5F3CE5245E32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C2B-4746-AA71-5F3CE5245E32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C2B-4746-AA71-5F3CE5245E32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C2B-4746-AA71-5F3CE5245E32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C2B-4746-AA71-5F3CE5245E32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CC2B-4746-AA71-5F3CE5245E32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CC2B-4746-AA71-5F3CE5245E3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3175">
                  <a:solidFill>
                    <a:srgbClr val="969696"/>
                  </a:solidFill>
                  <a:prstDash val="solid"/>
                </a:ln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'PENDAPATAN  (Rupiah)'!$B$4:$B$9</c:f>
              <c:strCache>
                <c:ptCount val="6"/>
                <c:pt idx="0">
                  <c:v>S</c:v>
                </c:pt>
                <c:pt idx="1">
                  <c:v>R</c:v>
                </c:pt>
                <c:pt idx="2">
                  <c:v>B</c:v>
                </c:pt>
                <c:pt idx="3">
                  <c:v>I</c:v>
                </c:pt>
                <c:pt idx="4">
                  <c:v>P</c:v>
                </c:pt>
                <c:pt idx="5">
                  <c:v>L</c:v>
                </c:pt>
              </c:strCache>
            </c:strRef>
          </c:cat>
          <c:val>
            <c:numRef>
              <c:f>Pengusahaan!$M$45:$M$50</c:f>
              <c:numCache>
                <c:formatCode>0%</c:formatCode>
                <c:ptCount val="6"/>
                <c:pt idx="0">
                  <c:v>4.1527613929003199E-2</c:v>
                </c:pt>
                <c:pt idx="1">
                  <c:v>0.5184260204268738</c:v>
                </c:pt>
                <c:pt idx="2">
                  <c:v>7.1299970938206503E-2</c:v>
                </c:pt>
                <c:pt idx="3">
                  <c:v>0.34711059626913993</c:v>
                </c:pt>
                <c:pt idx="4">
                  <c:v>1.7536846134202859E-2</c:v>
                </c:pt>
                <c:pt idx="5">
                  <c:v>4.0989523025735776E-3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C2B-4746-AA71-5F3CE5245E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PERINGKAT ULP APRIL 2024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2780599394773"/>
          <c:y val="0.23609538807649"/>
          <c:w val="0.87038438377021099"/>
          <c:h val="0.671720734908136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E30C-4DCB-9042-E0262EC4D9EB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E30C-4DCB-9042-E0262EC4D9E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'Peringkat ULP'!$B$2:$B$5</c:f>
              <c:strCache>
                <c:ptCount val="4"/>
                <c:pt idx="0">
                  <c:v>Purwodadi</c:v>
                </c:pt>
                <c:pt idx="1">
                  <c:v>Demak kota</c:v>
                </c:pt>
                <c:pt idx="2">
                  <c:v>Wirosari</c:v>
                </c:pt>
                <c:pt idx="3">
                  <c:v>Tegowanu</c:v>
                </c:pt>
              </c:strCache>
            </c:strRef>
          </c:cat>
          <c:val>
            <c:numRef>
              <c:f>'Peringkat ULP'!$C$2:$C$5</c:f>
              <c:numCache>
                <c:formatCode>0.00</c:formatCode>
                <c:ptCount val="4"/>
                <c:pt idx="0">
                  <c:v>106.79414555080177</c:v>
                </c:pt>
                <c:pt idx="1">
                  <c:v>105.69332614891177</c:v>
                </c:pt>
                <c:pt idx="2">
                  <c:v>105.64805102295111</c:v>
                </c:pt>
                <c:pt idx="3">
                  <c:v>105.50375066904209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0C-4DCB-9042-E0262EC4D9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92396815"/>
        <c:axId val="1"/>
      </c:barChart>
      <c:catAx>
        <c:axId val="1292396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92396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'Peringkat ULP'!$B$2</c:f>
              <c:strCache>
                <c:ptCount val="1"/>
                <c:pt idx="0">
                  <c:v>Purwodadi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  <a:sp3d/>
          </c:spPr>
          <c:invertIfNegative val="0"/>
          <c:cat>
            <c:strLit>
              <c:ptCount val="1"/>
              <c:pt idx="0">
                <c:v>Nilai</c:v>
              </c:pt>
            </c:strLit>
          </c:cat>
          <c:val>
            <c:numRef>
              <c:f>'Peringkat ULP'!$C$2</c:f>
              <c:numCache>
                <c:formatCode>0.00</c:formatCode>
                <c:ptCount val="1"/>
                <c:pt idx="0">
                  <c:v>106.79414555080177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70-4E08-A766-E17AFB8E6B25}"/>
            </c:ext>
          </c:extLst>
        </c:ser>
        <c:ser>
          <c:idx val="1"/>
          <c:order val="1"/>
          <c:tx>
            <c:strRef>
              <c:f>'Peringkat ULP'!$B$3</c:f>
              <c:strCache>
                <c:ptCount val="1"/>
                <c:pt idx="0">
                  <c:v>Demak kota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>
              <a:noFill/>
            </a:ln>
            <a:effectLst/>
            <a:sp3d/>
          </c:spPr>
          <c:invertIfNegative val="0"/>
          <c:cat>
            <c:strLit>
              <c:ptCount val="1"/>
              <c:pt idx="0">
                <c:v>Nilai</c:v>
              </c:pt>
            </c:strLit>
          </c:cat>
          <c:val>
            <c:numRef>
              <c:f>'Peringkat ULP'!$C$3</c:f>
              <c:numCache>
                <c:formatCode>0.00</c:formatCode>
                <c:ptCount val="1"/>
                <c:pt idx="0">
                  <c:v>105.69332614891177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70-4E08-A766-E17AFB8E6B25}"/>
            </c:ext>
          </c:extLst>
        </c:ser>
        <c:ser>
          <c:idx val="2"/>
          <c:order val="2"/>
          <c:tx>
            <c:strRef>
              <c:f>'Peringkat ULP'!$B$4</c:f>
              <c:strCache>
                <c:ptCount val="1"/>
                <c:pt idx="0">
                  <c:v>Wirosari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  <a:sp3d/>
          </c:spPr>
          <c:invertIfNegative val="0"/>
          <c:cat>
            <c:strLit>
              <c:ptCount val="1"/>
              <c:pt idx="0">
                <c:v>Nilai</c:v>
              </c:pt>
            </c:strLit>
          </c:cat>
          <c:val>
            <c:numRef>
              <c:f>'Peringkat ULP'!$C$4</c:f>
              <c:numCache>
                <c:formatCode>0.00</c:formatCode>
                <c:ptCount val="1"/>
                <c:pt idx="0">
                  <c:v>105.64805102295111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070-4E08-A766-E17AFB8E6B25}"/>
            </c:ext>
          </c:extLst>
        </c:ser>
        <c:ser>
          <c:idx val="3"/>
          <c:order val="3"/>
          <c:tx>
            <c:strRef>
              <c:f>'Peringkat ULP'!$B$5</c:f>
              <c:strCache>
                <c:ptCount val="1"/>
                <c:pt idx="0">
                  <c:v>Tegowanu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solidFill>
                <a:schemeClr val="accent6">
                  <a:lumMod val="60000"/>
                  <a:lumOff val="40000"/>
                </a:schemeClr>
              </a:solidFill>
            </a:ln>
            <a:effectLst/>
            <a:sp3d>
              <a:contourClr>
                <a:schemeClr val="accent6">
                  <a:lumMod val="60000"/>
                  <a:lumOff val="40000"/>
                </a:schemeClr>
              </a:contourClr>
            </a:sp3d>
          </c:spPr>
          <c:invertIfNegative val="0"/>
          <c:cat>
            <c:strLit>
              <c:ptCount val="1"/>
              <c:pt idx="0">
                <c:v>Nilai</c:v>
              </c:pt>
            </c:strLit>
          </c:cat>
          <c:val>
            <c:numRef>
              <c:f>'Peringkat ULP'!$C$5</c:f>
              <c:numCache>
                <c:formatCode>0.00</c:formatCode>
                <c:ptCount val="1"/>
                <c:pt idx="0">
                  <c:v>105.50375066904209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070-4E08-A766-E17AFB8E6B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92395215"/>
        <c:axId val="1"/>
      </c:barChart>
      <c:catAx>
        <c:axId val="1292395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9239521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/>
          <a:lstStyle/>
          <a:p>
            <a:pPr rtl="0">
              <a:defRPr sz="11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80808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BPP vs Rupiah kWH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'BPP X Rupiah JUAL'!$B$10</c:f>
              <c:strCache>
                <c:ptCount val="1"/>
                <c:pt idx="0">
                  <c:v>Rupiah Jual/KWH 2023</c:v>
                </c:pt>
              </c:strCache>
            </c:strRef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'BPP X Rupiah JUAL'!$C$9:$N$9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'BPP X Rupiah JUAL'!$C$10:$N$10</c:f>
              <c:numCache>
                <c:formatCode>_-* #,##0_-;\-* #,##0_-;_-* "-"??_-;_-@_-</c:formatCode>
                <c:ptCount val="12"/>
                <c:pt idx="0">
                  <c:v>979.81458702721898</c:v>
                </c:pt>
                <c:pt idx="1">
                  <c:v>982.04587846053198</c:v>
                </c:pt>
                <c:pt idx="2">
                  <c:v>981.68293853003001</c:v>
                </c:pt>
                <c:pt idx="3">
                  <c:v>976.41212574824897</c:v>
                </c:pt>
                <c:pt idx="4">
                  <c:v>976.31080297609401</c:v>
                </c:pt>
                <c:pt idx="5">
                  <c:v>976.55369976589395</c:v>
                </c:pt>
                <c:pt idx="6">
                  <c:v>976.74146062996795</c:v>
                </c:pt>
                <c:pt idx="7">
                  <c:v>977.46368687278198</c:v>
                </c:pt>
                <c:pt idx="8">
                  <c:v>977.98070105816896</c:v>
                </c:pt>
                <c:pt idx="9">
                  <c:v>978.61971242393804</c:v>
                </c:pt>
                <c:pt idx="10">
                  <c:v>978.69899585508495</c:v>
                </c:pt>
                <c:pt idx="11">
                  <c:v>978.66881946063404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8E-489C-92F4-E1454C5022FE}"/>
            </c:ext>
          </c:extLst>
        </c:ser>
        <c:ser>
          <c:idx val="1"/>
          <c:order val="1"/>
          <c:tx>
            <c:strRef>
              <c:f>'BPP X Rupiah JUAL'!$B$11</c:f>
              <c:strCache>
                <c:ptCount val="1"/>
                <c:pt idx="0">
                  <c:v>BPP 2023</c:v>
                </c:pt>
              </c:strCache>
            </c:strRef>
          </c:tx>
          <c:spPr>
            <a:ln w="38100" cap="flat" cmpd="dbl" algn="ctr">
              <a:solidFill>
                <a:srgbClr val="FF0000"/>
              </a:solidFill>
              <a:miter lim="800000"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'BPP X Rupiah JUAL'!$C$9:$N$9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'BPP X Rupiah JUAL'!$C$11:$N$11</c:f>
              <c:numCache>
                <c:formatCode>_-* #,##0_-;\-* #,##0_-;_-* "-"??_-;_-@_-</c:formatCode>
                <c:ptCount val="12"/>
                <c:pt idx="0">
                  <c:v>1597.0386061407301</c:v>
                </c:pt>
                <c:pt idx="1">
                  <c:v>1627.28317772524</c:v>
                </c:pt>
                <c:pt idx="2">
                  <c:v>1597.8840892405999</c:v>
                </c:pt>
                <c:pt idx="3">
                  <c:v>1534.2259348498501</c:v>
                </c:pt>
                <c:pt idx="4">
                  <c:v>1511.29404290855</c:v>
                </c:pt>
                <c:pt idx="5">
                  <c:v>1497.0941397638601</c:v>
                </c:pt>
                <c:pt idx="6">
                  <c:v>1501.0617029213199</c:v>
                </c:pt>
                <c:pt idx="7">
                  <c:v>1480.7163372669099</c:v>
                </c:pt>
                <c:pt idx="8">
                  <c:v>1498.4657462621201</c:v>
                </c:pt>
                <c:pt idx="9">
                  <c:v>1494.3799713487299</c:v>
                </c:pt>
                <c:pt idx="10">
                  <c:v>1503.94620089355</c:v>
                </c:pt>
                <c:pt idx="11">
                  <c:v>1500.8531479400399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8E-489C-92F4-E1454C5022FE}"/>
            </c:ext>
          </c:extLst>
        </c:ser>
        <c:ser>
          <c:idx val="3"/>
          <c:order val="3"/>
          <c:tx>
            <c:strRef>
              <c:f>'BPP X Rupiah JUAL'!$B$13</c:f>
              <c:strCache>
                <c:ptCount val="1"/>
                <c:pt idx="0">
                  <c:v>BPP 2024</c:v>
                </c:pt>
              </c:strCache>
            </c:strRef>
          </c:tx>
          <c:spPr>
            <a:ln w="38100" cap="flat" cmpd="dbl" algn="ctr">
              <a:solidFill>
                <a:schemeClr val="accent4"/>
              </a:solidFill>
              <a:miter lim="800000"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'BPP X Rupiah JUAL'!$C$9:$N$9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'BPP X Rupiah JUAL'!$C$13:$N$13</c:f>
              <c:numCache>
                <c:formatCode>_-* #,##0_-;\-* #,##0_-;_-* "-"??_-;_-@_-</c:formatCode>
                <c:ptCount val="12"/>
                <c:pt idx="0">
                  <c:v>1461.8864236295544</c:v>
                </c:pt>
                <c:pt idx="1">
                  <c:v>1505.5654032286977</c:v>
                </c:pt>
                <c:pt idx="2">
                  <c:v>1502.2734186379278</c:v>
                </c:pt>
                <c:pt idx="3">
                  <c:v>1537.4623099595676</c:v>
                </c:pt>
                <c:pt idx="4">
                  <c:v>1551.7400081141427</c:v>
                </c:pt>
                <c:pt idx="5">
                  <c:v>1560.4703870346043</c:v>
                </c:pt>
                <c:pt idx="6">
                  <c:v>1557.06065158404</c:v>
                </c:pt>
                <c:pt idx="7">
                  <c:v>1558.6823978179875</c:v>
                </c:pt>
                <c:pt idx="8">
                  <c:v>1554.7662162719832</c:v>
                </c:pt>
                <c:pt idx="9">
                  <c:v>1539.8824311096907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8E-489C-92F4-E1454C5022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8913135"/>
        <c:axId val="1"/>
      </c:lineChart>
      <c:lineChart>
        <c:grouping val="stacked"/>
        <c:varyColors val="0"/>
        <c:ser>
          <c:idx val="2"/>
          <c:order val="2"/>
          <c:tx>
            <c:strRef>
              <c:f>'BPP X Rupiah JUAL'!$B$12</c:f>
              <c:strCache>
                <c:ptCount val="1"/>
                <c:pt idx="0">
                  <c:v>Rupiah Jual/KWH 2024</c:v>
                </c:pt>
              </c:strCache>
            </c:strRef>
          </c:tx>
          <c:spPr>
            <a:ln w="38100" cap="flat" cmpd="dbl" algn="ctr">
              <a:solidFill>
                <a:schemeClr val="accent3"/>
              </a:solidFill>
              <a:miter lim="800000"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'BPP X Rupiah JUAL'!$C$9:$N$9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'BPP X Rupiah JUAL'!$C$12:$N$12</c:f>
              <c:numCache>
                <c:formatCode>_-* #,##0_-;\-* #,##0_-;_-* "-"??_-;_-@_-</c:formatCode>
                <c:ptCount val="12"/>
                <c:pt idx="0">
                  <c:v>982.78925449569999</c:v>
                </c:pt>
                <c:pt idx="1">
                  <c:v>983.13401697517304</c:v>
                </c:pt>
                <c:pt idx="2">
                  <c:v>979.59048553682305</c:v>
                </c:pt>
                <c:pt idx="3">
                  <c:v>980.71329274529205</c:v>
                </c:pt>
                <c:pt idx="4">
                  <c:v>980.71329274529205</c:v>
                </c:pt>
                <c:pt idx="5">
                  <c:v>983.62460122001403</c:v>
                </c:pt>
                <c:pt idx="6">
                  <c:v>982.3</c:v>
                </c:pt>
                <c:pt idx="7">
                  <c:v>983.22094473146592</c:v>
                </c:pt>
                <c:pt idx="8">
                  <c:v>983.90927628936515</c:v>
                </c:pt>
                <c:pt idx="9">
                  <c:v>990.65997892041685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C8E-489C-92F4-E1454C5022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168913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6000"/>
        </c:scaling>
        <c:delete val="1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out"/>
        <c:minorTickMark val="none"/>
        <c:tickLblPos val="nextTo"/>
        <c:crossAx val="1168913135"/>
        <c:crosses val="max"/>
        <c:crossBetween val="between"/>
        <c:majorUnit val="1000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l"/>
        <c:numFmt formatCode="_-* #,##0_-;\-* #,##0_-;_-* &quot;-&quot;??_-;_-@_-" sourceLinked="1"/>
        <c:majorTickMark val="out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666699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BPP vs Rupiah kWH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'BPP X Rupiah JUAL'!$B$12</c:f>
              <c:strCache>
                <c:ptCount val="1"/>
                <c:pt idx="0">
                  <c:v>Rupiah Jual/KWH 2024</c:v>
                </c:pt>
              </c:strCache>
            </c:strRef>
          </c:tx>
          <c:spPr>
            <a:solidFill>
              <a:srgbClr val="FF66CC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>
                    <a:solidFill>
                      <a:schemeClr val="accent2">
                        <a:lumMod val="75000"/>
                      </a:schemeClr>
                    </a:solidFill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'BPP X Rupiah JUAL'!$C$9:$N$9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'BPP X Rupiah JUAL'!$C$12:$N$12</c:f>
              <c:numCache>
                <c:formatCode>_-* #,##0_-;\-* #,##0_-;_-* "-"??_-;_-@_-</c:formatCode>
                <c:ptCount val="12"/>
                <c:pt idx="0">
                  <c:v>982.78925449569999</c:v>
                </c:pt>
                <c:pt idx="1">
                  <c:v>983.13401697517304</c:v>
                </c:pt>
                <c:pt idx="2">
                  <c:v>979.59048553682305</c:v>
                </c:pt>
                <c:pt idx="3">
                  <c:v>980.71329274529205</c:v>
                </c:pt>
                <c:pt idx="4">
                  <c:v>980.71329274529205</c:v>
                </c:pt>
                <c:pt idx="5">
                  <c:v>983.62460122001403</c:v>
                </c:pt>
                <c:pt idx="6">
                  <c:v>982.3</c:v>
                </c:pt>
                <c:pt idx="7">
                  <c:v>983.22094473146592</c:v>
                </c:pt>
                <c:pt idx="8">
                  <c:v>983.90927628936515</c:v>
                </c:pt>
                <c:pt idx="9">
                  <c:v>990.65997892041685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A0-46EB-AC12-93B477081271}"/>
            </c:ext>
          </c:extLst>
        </c:ser>
        <c:ser>
          <c:idx val="3"/>
          <c:order val="3"/>
          <c:tx>
            <c:strRef>
              <c:f>'BPP X Rupiah JUAL'!$B$13</c:f>
              <c:strCache>
                <c:ptCount val="1"/>
                <c:pt idx="0">
                  <c:v>BPP 2024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>
                    <a:solidFill>
                      <a:schemeClr val="accent1">
                        <a:lumMod val="75000"/>
                      </a:schemeClr>
                    </a:solidFill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'BPP X Rupiah JUAL'!$C$9:$N$9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'BPP X Rupiah JUAL'!$C$13:$N$13</c:f>
              <c:numCache>
                <c:formatCode>_-* #,##0_-;\-* #,##0_-;_-* "-"??_-;_-@_-</c:formatCode>
                <c:ptCount val="12"/>
                <c:pt idx="0">
                  <c:v>1461.8864236295544</c:v>
                </c:pt>
                <c:pt idx="1">
                  <c:v>1505.5654032286977</c:v>
                </c:pt>
                <c:pt idx="2">
                  <c:v>1502.2734186379278</c:v>
                </c:pt>
                <c:pt idx="3">
                  <c:v>1537.4623099595676</c:v>
                </c:pt>
                <c:pt idx="4">
                  <c:v>1551.7400081141427</c:v>
                </c:pt>
                <c:pt idx="5">
                  <c:v>1560.4703870346043</c:v>
                </c:pt>
                <c:pt idx="6">
                  <c:v>1557.06065158404</c:v>
                </c:pt>
                <c:pt idx="7">
                  <c:v>1558.6823978179875</c:v>
                </c:pt>
                <c:pt idx="8">
                  <c:v>1554.7662162719832</c:v>
                </c:pt>
                <c:pt idx="9">
                  <c:v>1539.8824311096907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A0-46EB-AC12-93B4770812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axId val="3"/>
        <c:axId val="4"/>
      </c:barChart>
      <c:lineChart>
        <c:grouping val="standard"/>
        <c:varyColors val="0"/>
        <c:ser>
          <c:idx val="0"/>
          <c:order val="0"/>
          <c:tx>
            <c:strRef>
              <c:f>'BPP X Rupiah JUAL'!$B$10</c:f>
              <c:strCache>
                <c:ptCount val="1"/>
                <c:pt idx="0">
                  <c:v>Rupiah Jual/KWH 2023</c:v>
                </c:pt>
              </c:strCache>
            </c:strRef>
          </c:tx>
          <c:spPr>
            <a:ln w="31750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>
                    <a:solidFill>
                      <a:schemeClr val="accent6">
                        <a:lumMod val="50000"/>
                      </a:schemeClr>
                    </a:solidFill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'BPP X Rupiah JUAL'!$C$9:$N$9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'BPP X Rupiah JUAL'!$C$10:$N$10</c:f>
              <c:numCache>
                <c:formatCode>_-* #,##0_-;\-* #,##0_-;_-* "-"??_-;_-@_-</c:formatCode>
                <c:ptCount val="12"/>
                <c:pt idx="0">
                  <c:v>979.81458702721898</c:v>
                </c:pt>
                <c:pt idx="1">
                  <c:v>982.04587846053198</c:v>
                </c:pt>
                <c:pt idx="2">
                  <c:v>981.68293853003001</c:v>
                </c:pt>
                <c:pt idx="3">
                  <c:v>976.41212574824897</c:v>
                </c:pt>
                <c:pt idx="4">
                  <c:v>976.31080297609401</c:v>
                </c:pt>
                <c:pt idx="5">
                  <c:v>976.55369976589395</c:v>
                </c:pt>
                <c:pt idx="6">
                  <c:v>976.74146062996795</c:v>
                </c:pt>
                <c:pt idx="7">
                  <c:v>977.46368687278198</c:v>
                </c:pt>
                <c:pt idx="8">
                  <c:v>977.98070105816896</c:v>
                </c:pt>
                <c:pt idx="9">
                  <c:v>978.61971242393804</c:v>
                </c:pt>
                <c:pt idx="10">
                  <c:v>978.69899585508495</c:v>
                </c:pt>
                <c:pt idx="11">
                  <c:v>978.66881946063404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A0-46EB-AC12-93B4770812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7332607"/>
        <c:axId val="1"/>
      </c:lineChart>
      <c:lineChart>
        <c:grouping val="standard"/>
        <c:varyColors val="0"/>
        <c:ser>
          <c:idx val="1"/>
          <c:order val="1"/>
          <c:tx>
            <c:strRef>
              <c:f>'BPP X Rupiah JUAL'!$B$11</c:f>
              <c:strCache>
                <c:ptCount val="1"/>
                <c:pt idx="0">
                  <c:v>BPP 2023</c:v>
                </c:pt>
              </c:strCache>
            </c:strRef>
          </c:tx>
          <c:spPr>
            <a:ln w="31750" cap="rnd">
              <a:solidFill>
                <a:srgbClr val="FFC000"/>
              </a:solidFill>
              <a:prstDash val="sysDash"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>
                    <a:solidFill>
                      <a:schemeClr val="accent4">
                        <a:lumMod val="75000"/>
                      </a:schemeClr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'BPP X Rupiah JUAL'!$C$9:$N$9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'BPP X Rupiah JUAL'!$C$11:$N$11</c:f>
              <c:numCache>
                <c:formatCode>_-* #,##0_-;\-* #,##0_-;_-* "-"??_-;_-@_-</c:formatCode>
                <c:ptCount val="12"/>
                <c:pt idx="0">
                  <c:v>1597.0386061407301</c:v>
                </c:pt>
                <c:pt idx="1">
                  <c:v>1627.28317772524</c:v>
                </c:pt>
                <c:pt idx="2">
                  <c:v>1597.8840892405999</c:v>
                </c:pt>
                <c:pt idx="3">
                  <c:v>1534.2259348498501</c:v>
                </c:pt>
                <c:pt idx="4">
                  <c:v>1511.29404290855</c:v>
                </c:pt>
                <c:pt idx="5">
                  <c:v>1497.0941397638601</c:v>
                </c:pt>
                <c:pt idx="6">
                  <c:v>1501.0617029213199</c:v>
                </c:pt>
                <c:pt idx="7">
                  <c:v>1480.7163372669099</c:v>
                </c:pt>
                <c:pt idx="8">
                  <c:v>1498.4657462621201</c:v>
                </c:pt>
                <c:pt idx="9">
                  <c:v>1494.3799713487299</c:v>
                </c:pt>
                <c:pt idx="10">
                  <c:v>1503.94620089355</c:v>
                </c:pt>
                <c:pt idx="11">
                  <c:v>1500.8531479400399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0A0-46EB-AC12-93B4770812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167332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666699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666699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7332607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0"/>
      </c:catAx>
      <c:valAx>
        <c:axId val="4"/>
        <c:scaling>
          <c:orientation val="minMax"/>
        </c:scaling>
        <c:delete val="1"/>
        <c:axPos val="r"/>
        <c:numFmt formatCode="_-* #,##0_-;\-* #,##0_-;_-* &quot;-&quot;??_-;_-@_-" sourceLinked="1"/>
        <c:majorTickMark val="out"/>
        <c:minorTickMark val="none"/>
        <c:tickLblPos val="nextTo"/>
        <c:crossAx val="3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01401793525809"/>
          <c:y val="0.82291557305336804"/>
          <c:w val="0.79164085739282597"/>
          <c:h val="0.14930664916885406"/>
        </c:manualLayout>
      </c:layout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666699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80"/>
      <c:rotY val="7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26752385445442201"/>
          <c:y val="0.15096676371503601"/>
          <c:w val="0.42108391077611401"/>
          <c:h val="0.67226366119544501"/>
        </c:manualLayout>
      </c:layout>
      <c:pie3DChart>
        <c:varyColors val="1"/>
        <c:ser>
          <c:idx val="0"/>
          <c:order val="0"/>
          <c:explosion val="1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0-29AB-4230-82F7-D556F94B6C2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29AB-4230-82F7-D556F94B6C2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2-29AB-4230-82F7-D556F94B6C2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29AB-4230-82F7-D556F94B6C2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4-29AB-4230-82F7-D556F94B6C2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29AB-4230-82F7-D556F94B6C2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6-29AB-4230-82F7-D556F94B6C22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7-29AB-4230-82F7-D556F94B6C22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8-29AB-4230-82F7-D556F94B6C22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9-29AB-4230-82F7-D556F94B6C22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A-29AB-4230-82F7-D556F94B6C22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FFCC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9AB-4230-82F7-D556F94B6C22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9AB-4230-82F7-D556F94B6C22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9AB-4230-82F7-D556F94B6C22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66CC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9AB-4230-82F7-D556F94B6C22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66CC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9AB-4230-82F7-D556F94B6C22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66CC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9AB-4230-82F7-D556F94B6C22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66CC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9AB-4230-82F7-D556F94B6C22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FF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9AB-4230-82F7-D556F94B6C22}"/>
                </c:ext>
              </c:extLst>
            </c:dLbl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FF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29AB-4230-82F7-D556F94B6C22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FF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29AB-4230-82F7-D556F94B6C22}"/>
                </c:ext>
              </c:extLst>
            </c:dLbl>
            <c:dLbl>
              <c:idx val="10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3399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29AB-4230-82F7-D556F94B6C2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 b="1" i="0" u="none" strike="noStrike" baseline="0">
                    <a:solidFill>
                      <a:srgbClr val="666699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'Peak Trafo GI'!$K$22:$K$34</c:f>
              <c:strCache>
                <c:ptCount val="13"/>
                <c:pt idx="0">
                  <c:v>GI Kedung Ombo TRF I</c:v>
                </c:pt>
                <c:pt idx="1">
                  <c:v>GI Mranggen TRF I</c:v>
                </c:pt>
                <c:pt idx="2">
                  <c:v>GI Mranggen TRF II</c:v>
                </c:pt>
                <c:pt idx="3">
                  <c:v>GI Purwodadi TRF I</c:v>
                </c:pt>
                <c:pt idx="4">
                  <c:v>GI Purwodadi TRF II</c:v>
                </c:pt>
                <c:pt idx="5">
                  <c:v>GI Purwodadi TRF III</c:v>
                </c:pt>
                <c:pt idx="6">
                  <c:v>GI Purwodadi TRF IV</c:v>
                </c:pt>
                <c:pt idx="7">
                  <c:v>GI Sayung TRF I</c:v>
                </c:pt>
                <c:pt idx="8">
                  <c:v>GI Sayung TRF II</c:v>
                </c:pt>
                <c:pt idx="9">
                  <c:v>GI Sayung TRF III</c:v>
                </c:pt>
                <c:pt idx="10">
                  <c:v>GI Semen Grobogan TRF I</c:v>
                </c:pt>
                <c:pt idx="11">
                  <c:v>GI Kudus TRF 1</c:v>
                </c:pt>
                <c:pt idx="12">
                  <c:v>GI Kudus TRF 2</c:v>
                </c:pt>
              </c:strCache>
            </c:strRef>
          </c:cat>
          <c:val>
            <c:numRef>
              <c:f>'Peak Trafo GI'!$M$22:$M$34</c:f>
              <c:numCache>
                <c:formatCode>0</c:formatCode>
                <c:ptCount val="13"/>
                <c:pt idx="0">
                  <c:v>10.5</c:v>
                </c:pt>
                <c:pt idx="1">
                  <c:v>26.1</c:v>
                </c:pt>
                <c:pt idx="2">
                  <c:v>41.7</c:v>
                </c:pt>
                <c:pt idx="3">
                  <c:v>31.6</c:v>
                </c:pt>
                <c:pt idx="4">
                  <c:v>26.6</c:v>
                </c:pt>
                <c:pt idx="5">
                  <c:v>14.4</c:v>
                </c:pt>
                <c:pt idx="6">
                  <c:v>31.3</c:v>
                </c:pt>
                <c:pt idx="7">
                  <c:v>24.8</c:v>
                </c:pt>
                <c:pt idx="8">
                  <c:v>45.6</c:v>
                </c:pt>
                <c:pt idx="9">
                  <c:v>36.799999999999997</c:v>
                </c:pt>
                <c:pt idx="10">
                  <c:v>36.200000000000003</c:v>
                </c:pt>
                <c:pt idx="11">
                  <c:v>47.7</c:v>
                </c:pt>
                <c:pt idx="12">
                  <c:v>45.7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9AB-4230-82F7-D556F94B6C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Pembebanan Masing2 Gardu Induk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rgbClr val="FFC000"/>
            </a:solidFill>
            <a:ln>
              <a:solidFill>
                <a:schemeClr val="accent2">
                  <a:lumMod val="60000"/>
                  <a:lumOff val="40000"/>
                </a:schemeClr>
              </a:solidFill>
            </a:ln>
            <a:effectLst/>
          </c:spPr>
          <c:invertIfNegative val="0"/>
          <c:dLbls>
            <c:spPr>
              <a:solidFill>
                <a:srgbClr val="FFC000"/>
              </a:solidFill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l"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'Peak Trafo GI'!$K$46:$K$50</c:f>
              <c:strCache>
                <c:ptCount val="5"/>
                <c:pt idx="0">
                  <c:v>GI Kedung Ombo</c:v>
                </c:pt>
                <c:pt idx="1">
                  <c:v>GI Mranggen</c:v>
                </c:pt>
                <c:pt idx="2">
                  <c:v>GI Purwodadi</c:v>
                </c:pt>
                <c:pt idx="3">
                  <c:v>GI Sayung</c:v>
                </c:pt>
                <c:pt idx="4">
                  <c:v>GI Semen Grobogan</c:v>
                </c:pt>
              </c:strCache>
            </c:strRef>
          </c:cat>
          <c:val>
            <c:numRef>
              <c:f>'Peak Trafo GI'!$M$46:$M$50</c:f>
              <c:numCache>
                <c:formatCode>0</c:formatCode>
                <c:ptCount val="5"/>
                <c:pt idx="0">
                  <c:v>10.5</c:v>
                </c:pt>
                <c:pt idx="1">
                  <c:v>67.800000000000011</c:v>
                </c:pt>
                <c:pt idx="2">
                  <c:v>103.9</c:v>
                </c:pt>
                <c:pt idx="3">
                  <c:v>107.2</c:v>
                </c:pt>
                <c:pt idx="4">
                  <c:v>36.200000000000003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F4-43A6-973C-7907D29C26D4}"/>
            </c:ext>
          </c:extLst>
        </c:ser>
        <c:ser>
          <c:idx val="1"/>
          <c:order val="1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'Peak Trafo GI'!$K$46:$K$50</c:f>
              <c:strCache>
                <c:ptCount val="5"/>
                <c:pt idx="0">
                  <c:v>GI Kedung Ombo</c:v>
                </c:pt>
                <c:pt idx="1">
                  <c:v>GI Mranggen</c:v>
                </c:pt>
                <c:pt idx="2">
                  <c:v>GI Purwodadi</c:v>
                </c:pt>
                <c:pt idx="3">
                  <c:v>GI Sayung</c:v>
                </c:pt>
                <c:pt idx="4">
                  <c:v>GI Semen Grobogan</c:v>
                </c:pt>
              </c:strCache>
            </c:strRef>
          </c:cat>
          <c:val>
            <c:numRef>
              <c:f>'Peak Trafo GI'!$N$46:$N$50</c:f>
              <c:numCache>
                <c:formatCode>0</c:formatCode>
                <c:ptCount val="5"/>
                <c:pt idx="0">
                  <c:v>49.5</c:v>
                </c:pt>
                <c:pt idx="1">
                  <c:v>52.199999999999989</c:v>
                </c:pt>
                <c:pt idx="2">
                  <c:v>106.1</c:v>
                </c:pt>
                <c:pt idx="3">
                  <c:v>72.8</c:v>
                </c:pt>
                <c:pt idx="4">
                  <c:v>23.799999999999997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F4-43A6-973C-7907D29C26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9"/>
        <c:overlap val="100"/>
        <c:axId val="965022783"/>
        <c:axId val="1"/>
      </c:barChart>
      <c:catAx>
        <c:axId val="965022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1"/>
        <c:axPos val="l"/>
        <c:numFmt formatCode="0" sourceLinked="1"/>
        <c:majorTickMark val="out"/>
        <c:minorTickMark val="none"/>
        <c:tickLblPos val="nextTo"/>
        <c:crossAx val="9650227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 DEMAK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SAIFI!$B$26:$M$26</c:f>
              <c:numCache>
                <c:formatCode>0.00</c:formatCode>
                <c:ptCount val="12"/>
                <c:pt idx="0">
                  <c:v>0.33</c:v>
                </c:pt>
                <c:pt idx="1">
                  <c:v>0.63</c:v>
                </c:pt>
                <c:pt idx="2">
                  <c:v>0.96</c:v>
                </c:pt>
                <c:pt idx="3">
                  <c:v>1.28</c:v>
                </c:pt>
                <c:pt idx="4">
                  <c:v>1.6</c:v>
                </c:pt>
                <c:pt idx="5" formatCode="General">
                  <c:v>1.92</c:v>
                </c:pt>
                <c:pt idx="6" formatCode="General">
                  <c:v>2.2400000000000002</c:v>
                </c:pt>
                <c:pt idx="7" formatCode="General">
                  <c:v>2.56</c:v>
                </c:pt>
                <c:pt idx="8" formatCode="General">
                  <c:v>2.89</c:v>
                </c:pt>
                <c:pt idx="9" formatCode="General">
                  <c:v>3.2</c:v>
                </c:pt>
                <c:pt idx="10" formatCode="General">
                  <c:v>3.52</c:v>
                </c:pt>
                <c:pt idx="11" formatCode="General">
                  <c:v>3.84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4E-45CC-BBF8-7B2BA1F222B5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SAIFI!$B$27:$M$27</c:f>
              <c:numCache>
                <c:formatCode>0.00</c:formatCode>
                <c:ptCount val="12"/>
                <c:pt idx="0">
                  <c:v>0.191419475466168</c:v>
                </c:pt>
                <c:pt idx="1">
                  <c:v>0.53379652772235198</c:v>
                </c:pt>
                <c:pt idx="2">
                  <c:v>0.76343288274127596</c:v>
                </c:pt>
                <c:pt idx="3">
                  <c:v>0.84836271197779001</c:v>
                </c:pt>
                <c:pt idx="4">
                  <c:v>0.92850023562185402</c:v>
                </c:pt>
                <c:pt idx="5">
                  <c:v>1.10476602434794</c:v>
                </c:pt>
                <c:pt idx="6" formatCode="_(* #,##0.00_);_(* \(#,##0.00\);_(* &quot;-&quot;??_);_(@_)">
                  <c:v>1.2233767741560968</c:v>
                </c:pt>
                <c:pt idx="7" formatCode="_(* #,##0.00_);_(* \(#,##0.00\);_(* &quot;-&quot;??_);_(@_)">
                  <c:v>1.5430493125330513</c:v>
                </c:pt>
                <c:pt idx="8" formatCode="_(* #,##0.00_);_(* \(#,##0.00\);_(* &quot;-&quot;??_);_(@_)">
                  <c:v>1.8062991801590245</c:v>
                </c:pt>
                <c:pt idx="9" formatCode="_(* #,##0.00_);_(* \(#,##0.00\);_(* &quot;-&quot;??_);_(@_)">
                  <c:v>1.9251555066187889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4E-45CC-BBF8-7B2BA1F222B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5A4E-45CC-BBF8-7B2BA1F222B5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A4E-45CC-BBF8-7B2BA1F222B5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'[9]2'!$A$91:$A$104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cat>
          <c:val>
            <c:numRef>
              <c:f>SAIFI!$B$28:$M$28</c:f>
              <c:numCache>
                <c:formatCode>0.00%</c:formatCode>
                <c:ptCount val="12"/>
                <c:pt idx="0">
                  <c:v>1.4199409834358545</c:v>
                </c:pt>
                <c:pt idx="1">
                  <c:v>1.1527039242502348</c:v>
                </c:pt>
                <c:pt idx="2">
                  <c:v>1.204757413811171</c:v>
                </c:pt>
                <c:pt idx="3">
                  <c:v>1.3372166312673515</c:v>
                </c:pt>
                <c:pt idx="4">
                  <c:v>1.4196873527363412</c:v>
                </c:pt>
                <c:pt idx="5">
                  <c:v>1.4246010289854478</c:v>
                </c:pt>
                <c:pt idx="6">
                  <c:v>1.4538496543945998</c:v>
                </c:pt>
                <c:pt idx="7">
                  <c:v>1.3972463622917768</c:v>
                </c:pt>
                <c:pt idx="8">
                  <c:v>1.3749829826439361</c:v>
                </c:pt>
                <c:pt idx="9">
                  <c:v>1.3983889041816284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A4E-45CC-BBF8-7B2BA1F222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2"/>
          <c:min val="1.1000000000000001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Pembebanan Masing2 Gardu Induk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2.46144759900499E-2"/>
          <c:y val="0.107920325323144"/>
          <c:w val="0.95077104801989998"/>
          <c:h val="0.706483439874786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'Peak Trafo GI'!$M$53:$M$54</c:f>
              <c:strCache>
                <c:ptCount val="2"/>
                <c:pt idx="0">
                  <c:v>Pembebanan</c:v>
                </c:pt>
                <c:pt idx="1">
                  <c:v>(MVA)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FFFF00"/>
              </a:solidFill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l"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'Peak Trafo GI'!$K$55:$K$60</c:f>
              <c:strCache>
                <c:ptCount val="6"/>
                <c:pt idx="0">
                  <c:v>GI Kedung Ombo</c:v>
                </c:pt>
                <c:pt idx="1">
                  <c:v>GI Mranggen</c:v>
                </c:pt>
                <c:pt idx="2">
                  <c:v>GI Purwodadi </c:v>
                </c:pt>
                <c:pt idx="3">
                  <c:v>GI Sayung </c:v>
                </c:pt>
                <c:pt idx="4">
                  <c:v>GI Semen Grobogan</c:v>
                </c:pt>
                <c:pt idx="5">
                  <c:v>GI Kudus</c:v>
                </c:pt>
              </c:strCache>
            </c:strRef>
          </c:cat>
          <c:val>
            <c:numRef>
              <c:f>'Peak Trafo GI'!$M$55:$M$60</c:f>
              <c:numCache>
                <c:formatCode>0%</c:formatCode>
                <c:ptCount val="6"/>
                <c:pt idx="0">
                  <c:v>0.17499999999999999</c:v>
                </c:pt>
                <c:pt idx="1">
                  <c:v>0.56500000000000006</c:v>
                </c:pt>
                <c:pt idx="2">
                  <c:v>0.49476190476190479</c:v>
                </c:pt>
                <c:pt idx="3">
                  <c:v>0.59555555555555562</c:v>
                </c:pt>
                <c:pt idx="4">
                  <c:v>0.60333333333333339</c:v>
                </c:pt>
                <c:pt idx="5">
                  <c:v>0.77833333333333343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DF-4E99-9E49-75E8DA613CCD}"/>
            </c:ext>
          </c:extLst>
        </c:ser>
        <c:ser>
          <c:idx val="1"/>
          <c:order val="1"/>
          <c:tx>
            <c:strRef>
              <c:f>'Peak Trafo GI'!$N$53:$N$54</c:f>
              <c:strCache>
                <c:ptCount val="2"/>
                <c:pt idx="0">
                  <c:v>Sisa</c:v>
                </c:pt>
                <c:pt idx="1">
                  <c:v>(MVA)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00B0F0"/>
              </a:solidFill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FFFF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'Peak Trafo GI'!$K$55:$K$60</c:f>
              <c:strCache>
                <c:ptCount val="6"/>
                <c:pt idx="0">
                  <c:v>GI Kedung Ombo</c:v>
                </c:pt>
                <c:pt idx="1">
                  <c:v>GI Mranggen</c:v>
                </c:pt>
                <c:pt idx="2">
                  <c:v>GI Purwodadi </c:v>
                </c:pt>
                <c:pt idx="3">
                  <c:v>GI Sayung </c:v>
                </c:pt>
                <c:pt idx="4">
                  <c:v>GI Semen Grobogan</c:v>
                </c:pt>
                <c:pt idx="5">
                  <c:v>GI Kudus</c:v>
                </c:pt>
              </c:strCache>
            </c:strRef>
          </c:cat>
          <c:val>
            <c:numRef>
              <c:f>'Peak Trafo GI'!$N$55:$N$60</c:f>
              <c:numCache>
                <c:formatCode>0%</c:formatCode>
                <c:ptCount val="6"/>
                <c:pt idx="0">
                  <c:v>0.82499999999999996</c:v>
                </c:pt>
                <c:pt idx="1">
                  <c:v>0.43499999999999989</c:v>
                </c:pt>
                <c:pt idx="2">
                  <c:v>0.50523809523809526</c:v>
                </c:pt>
                <c:pt idx="3">
                  <c:v>0.40444444444444444</c:v>
                </c:pt>
                <c:pt idx="4">
                  <c:v>0.39666666666666661</c:v>
                </c:pt>
                <c:pt idx="5">
                  <c:v>0.22166666666666662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DF-4E99-9E49-75E8DA613C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9"/>
        <c:overlap val="100"/>
        <c:axId val="965020383"/>
        <c:axId val="1"/>
      </c:barChart>
      <c:catAx>
        <c:axId val="965020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1"/>
        <c:axPos val="l"/>
        <c:numFmt formatCode="0%" sourceLinked="1"/>
        <c:majorTickMark val="out"/>
        <c:minorTickMark val="none"/>
        <c:tickLblPos val="nextTo"/>
        <c:crossAx val="965020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'Peak Trafo GI'!$K$46:$K$51</c:f>
              <c:strCache>
                <c:ptCount val="6"/>
                <c:pt idx="0">
                  <c:v>GI Kedung Ombo</c:v>
                </c:pt>
                <c:pt idx="1">
                  <c:v>GI Mranggen</c:v>
                </c:pt>
                <c:pt idx="2">
                  <c:v>GI Purwodadi</c:v>
                </c:pt>
                <c:pt idx="3">
                  <c:v>GI Sayung</c:v>
                </c:pt>
                <c:pt idx="4">
                  <c:v>GI Semen Grobogan</c:v>
                </c:pt>
                <c:pt idx="5">
                  <c:v>GI Kudus</c:v>
                </c:pt>
              </c:strCache>
            </c:strRef>
          </c:cat>
          <c:val>
            <c:numRef>
              <c:f>'Peak Trafo GI'!$N$46:$N$51</c:f>
              <c:numCache>
                <c:formatCode>0</c:formatCode>
                <c:ptCount val="6"/>
                <c:pt idx="0">
                  <c:v>49.5</c:v>
                </c:pt>
                <c:pt idx="1">
                  <c:v>52.199999999999989</c:v>
                </c:pt>
                <c:pt idx="2">
                  <c:v>106.1</c:v>
                </c:pt>
                <c:pt idx="3">
                  <c:v>72.8</c:v>
                </c:pt>
                <c:pt idx="4">
                  <c:v>23.799999999999997</c:v>
                </c:pt>
                <c:pt idx="5">
                  <c:v>26.599999999999994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1B-40EC-8385-2DAF931143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5013983"/>
        <c:axId val="1"/>
      </c:lineChart>
      <c:catAx>
        <c:axId val="96501398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out"/>
        <c:minorTickMark val="none"/>
        <c:tickLblPos val="nextTo"/>
        <c:crossAx val="96501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29420718320991E-2"/>
          <c:y val="9.6192405007896095E-2"/>
          <c:w val="0.92342719706505105"/>
          <c:h val="0.657590384462444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'Gangg Switch'!$B$4:$M$4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'Gangg Switch'!$B$5:$M$5</c:f>
              <c:numCache>
                <c:formatCode>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B3-4D05-97BF-6480487185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1894239"/>
        <c:axId val="1"/>
      </c:lineChart>
      <c:lineChart>
        <c:grouping val="stacke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'Gangg Switch'!$B$4:$M$4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'Gangg Switch'!$B$6:$M$6</c:f>
              <c:numCache>
                <c:formatCode>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 formatCode="_-* #,##0_-;\-* #,##0_-;_-* &quot;-&quot;??_-;_-@_-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B3-4D05-97BF-6480487185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16189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1894239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0"/>
      </c:catAx>
      <c:valAx>
        <c:axId val="4"/>
        <c:scaling>
          <c:orientation val="minMax"/>
        </c:scaling>
        <c:delete val="1"/>
        <c:axPos val="r"/>
        <c:numFmt formatCode="0.00" sourceLinked="1"/>
        <c:majorTickMark val="out"/>
        <c:minorTickMark val="none"/>
        <c:tickLblPos val="nextTo"/>
        <c:crossAx val="3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0070C0"/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808080"/>
                </a:solidFill>
                <a:latin typeface="Calibri Light"/>
                <a:ea typeface="Calibri Light"/>
                <a:cs typeface="Calibri Light"/>
              </a:defRPr>
            </a:pPr>
            <a:r>
              <a:rPr lang="en-ID" sz="1600" b="1" i="0" u="none" strike="noStrike" baseline="0">
                <a:solidFill>
                  <a:srgbClr val="808080"/>
                </a:solidFill>
                <a:latin typeface="Calibri Light"/>
                <a:ea typeface="Calibri Light"/>
                <a:cs typeface="Calibri Light"/>
              </a:rPr>
              <a:t>PENJUALAN (GWH)</a:t>
            </a:r>
          </a:p>
          <a:p>
            <a:pPr>
              <a:defRPr sz="1600" b="1" i="0" u="none" strike="noStrike" baseline="0">
                <a:solidFill>
                  <a:srgbClr val="808080"/>
                </a:solidFill>
                <a:latin typeface="Calibri Light"/>
                <a:ea typeface="Calibri Light"/>
                <a:cs typeface="Calibri Light"/>
              </a:defRPr>
            </a:pPr>
            <a:r>
              <a:rPr lang="en-ID" sz="1600" b="1" i="0" u="none" strike="noStrike" baseline="0">
                <a:solidFill>
                  <a:srgbClr val="808080"/>
                </a:solidFill>
                <a:latin typeface="Calibri Light"/>
                <a:ea typeface="Calibri Light"/>
                <a:cs typeface="Calibri Light"/>
              </a:rPr>
              <a:t>ULP Demak KOTA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'Gangg Switch'!$B$23:$M$23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SAIFI!#REF!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D6-4258-B77F-57131EFC5DD0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'Gangg Switch'!$B$23:$M$23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'Gangg Switch'!$B$25:$M$25</c:f>
              <c:numCache>
                <c:formatCode>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0.000000">
                  <c:v>0</c:v>
                </c:pt>
                <c:pt idx="6" formatCode="_(* #,##0.00_);_(* \(#,##0.00\);_(* &quot;-&quot;??_);_(@_)">
                  <c:v>0</c:v>
                </c:pt>
                <c:pt idx="7" formatCode="_(* #,##0.00_);_(* \(#,##0.00\);_(* &quot;-&quot;??_);_(@_)">
                  <c:v>0</c:v>
                </c:pt>
                <c:pt idx="8" formatCode="_(* #,##0.00_);_(* \(#,##0.00\);_(* &quot;-&quot;??_);_(@_)">
                  <c:v>0</c:v>
                </c:pt>
                <c:pt idx="9" formatCode="_(* #,##0.00_);_(* \(#,##0.00\);_(* &quot;-&quot;??_);_(@_)">
                  <c:v>0</c:v>
                </c:pt>
                <c:pt idx="10" formatCode="_(* #,##0.00_);_(* \(#,##0.00\);_(* &quot;-&quot;??_);_(@_)">
                  <c:v>0</c:v>
                </c:pt>
                <c:pt idx="11" formatCode="_(* #,##0.00_);_(* \(#,##0.00\);_(* &quot;-&quot;??_);_(@_)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D6-4258-B77F-57131EFC5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1161895039"/>
        <c:axId val="1"/>
      </c:barChart>
      <c:catAx>
        <c:axId val="1161895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1895039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rPr>
              <a:t>PENJUALAN (GWH)</a:t>
            </a:r>
          </a:p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rPr>
              <a:t>ULP Tegowanu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'Gangg Switch'!$B$27:$M$27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SAIFI!#REF!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25-4939-BFBF-724C68A9D06D}"/>
            </c:ext>
          </c:extLst>
        </c:ser>
        <c:ser>
          <c:idx val="1"/>
          <c:order val="1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'Gangg Switch'!$B$27:$M$27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'Gangg Switch'!$B$29:$M$29</c:f>
              <c:numCache>
                <c:formatCode>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0.000000">
                  <c:v>0</c:v>
                </c:pt>
                <c:pt idx="6" formatCode="_(* #,##0.00_);_(* \(#,##0.00\);_(* &quot;-&quot;??_);_(@_)">
                  <c:v>0</c:v>
                </c:pt>
                <c:pt idx="7" formatCode="_(* #,##0.00_);_(* \(#,##0.00\);_(* &quot;-&quot;??_);_(@_)">
                  <c:v>0</c:v>
                </c:pt>
                <c:pt idx="8" formatCode="_(* #,##0.00_);_(* \(#,##0.00\);_(* &quot;-&quot;??_);_(@_)">
                  <c:v>0</c:v>
                </c:pt>
                <c:pt idx="9" formatCode="_(* #,##0.00_);_(* \(#,##0.00\);_(* &quot;-&quot;??_);_(@_)">
                  <c:v>0</c:v>
                </c:pt>
                <c:pt idx="10" formatCode="_(* #,##0.00_);_(* \(#,##0.00\);_(* &quot;-&quot;??_);_(@_)">
                  <c:v>0</c:v>
                </c:pt>
                <c:pt idx="11" formatCode="_(* #,##0.00_);_(* \(#,##0.00\);_(* &quot;-&quot;??_);_(@_)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25-4939-BFBF-724C68A9D0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1161895439"/>
        <c:axId val="1"/>
      </c:barChart>
      <c:catAx>
        <c:axId val="1161895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1895439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808080"/>
                </a:solidFill>
                <a:latin typeface="Calibri Light"/>
                <a:ea typeface="Calibri Light"/>
                <a:cs typeface="Calibri Light"/>
              </a:defRPr>
            </a:pPr>
            <a:r>
              <a:rPr lang="en-ID" sz="1600" b="1" i="0" u="none" strike="noStrike" baseline="0">
                <a:solidFill>
                  <a:srgbClr val="808080"/>
                </a:solidFill>
                <a:latin typeface="Calibri Light"/>
                <a:ea typeface="Calibri Light"/>
                <a:cs typeface="Calibri Light"/>
              </a:rPr>
              <a:t>PENJUALAN (GWH)</a:t>
            </a:r>
          </a:p>
          <a:p>
            <a:pPr>
              <a:defRPr sz="1600" b="1" i="0" u="none" strike="noStrike" baseline="0">
                <a:solidFill>
                  <a:srgbClr val="808080"/>
                </a:solidFill>
                <a:latin typeface="Calibri Light"/>
                <a:ea typeface="Calibri Light"/>
                <a:cs typeface="Calibri Light"/>
              </a:defRPr>
            </a:pPr>
            <a:r>
              <a:rPr lang="en-ID" sz="1600" b="1" i="0" u="none" strike="noStrike" baseline="0">
                <a:solidFill>
                  <a:srgbClr val="808080"/>
                </a:solidFill>
                <a:latin typeface="Calibri Light"/>
                <a:ea typeface="Calibri Light"/>
                <a:cs typeface="Calibri Light"/>
              </a:rPr>
              <a:t>ULP Purwodadi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'Gangg Switch'!$B$31:$M$31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SAIFI!#REF!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90-4C8F-B9F1-591920B49C77}"/>
            </c:ext>
          </c:extLst>
        </c:ser>
        <c:ser>
          <c:idx val="1"/>
          <c:order val="1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'Gangg Switch'!$B$31:$M$31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'Gangg Switch'!$B$33:$M$33</c:f>
              <c:numCache>
                <c:formatCode>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0.000000">
                  <c:v>0</c:v>
                </c:pt>
                <c:pt idx="6" formatCode="_(* #,##0.00_);_(* \(#,##0.00\);_(* &quot;-&quot;??_);_(@_)">
                  <c:v>0</c:v>
                </c:pt>
                <c:pt idx="7" formatCode="_(* #,##0.00_);_(* \(#,##0.00\);_(* &quot;-&quot;??_);_(@_)">
                  <c:v>0</c:v>
                </c:pt>
                <c:pt idx="8" formatCode="_(* #,##0.00_);_(* \(#,##0.00\);_(* &quot;-&quot;??_);_(@_)">
                  <c:v>0</c:v>
                </c:pt>
                <c:pt idx="9" formatCode="_(* #,##0.00_);_(* \(#,##0.00\);_(* &quot;-&quot;??_);_(@_)">
                  <c:v>0</c:v>
                </c:pt>
                <c:pt idx="10" formatCode="_(* #,##0.00_);_(* \(#,##0.00\);_(* &quot;-&quot;??_);_(@_)">
                  <c:v>0</c:v>
                </c:pt>
                <c:pt idx="11" formatCode="_(* #,##0.00_);_(* \(#,##0.00\);_(* &quot;-&quot;??_);_(@_)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90-4C8F-B9F1-591920B49C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1161892239"/>
        <c:axId val="1"/>
      </c:barChart>
      <c:catAx>
        <c:axId val="1161892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4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1892239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808080"/>
                </a:solidFill>
                <a:latin typeface="Calibri Light"/>
                <a:ea typeface="Calibri Light"/>
                <a:cs typeface="Calibri Light"/>
              </a:defRPr>
            </a:pPr>
            <a:r>
              <a:rPr lang="en-ID" sz="1600" b="1" i="0" u="none" strike="noStrike" baseline="0">
                <a:solidFill>
                  <a:srgbClr val="808080"/>
                </a:solidFill>
                <a:latin typeface="Calibri Light"/>
                <a:ea typeface="Calibri Light"/>
                <a:cs typeface="Calibri Light"/>
              </a:rPr>
              <a:t>PENJUALAN (GWH)</a:t>
            </a:r>
          </a:p>
          <a:p>
            <a:pPr>
              <a:defRPr sz="1600" b="1" i="0" u="none" strike="noStrike" baseline="0">
                <a:solidFill>
                  <a:srgbClr val="808080"/>
                </a:solidFill>
                <a:latin typeface="Calibri Light"/>
                <a:ea typeface="Calibri Light"/>
                <a:cs typeface="Calibri Light"/>
              </a:defRPr>
            </a:pPr>
            <a:r>
              <a:rPr lang="en-ID" sz="1600" b="1" i="0" u="none" strike="noStrike" baseline="0">
                <a:solidFill>
                  <a:srgbClr val="808080"/>
                </a:solidFill>
                <a:latin typeface="Calibri Light"/>
                <a:ea typeface="Calibri Light"/>
                <a:cs typeface="Calibri Light"/>
              </a:rPr>
              <a:t>ULP Wirosari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'Gangg Switch'!$B$35:$M$35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SAIFI!#REF!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94-41EA-A519-82914215384A}"/>
            </c:ext>
          </c:extLst>
        </c:ser>
        <c:ser>
          <c:idx val="1"/>
          <c:order val="1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'Gangg Switch'!$B$35:$M$35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'Gangg Switch'!$B$37:$M$37</c:f>
              <c:numCache>
                <c:formatCode>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0.000000">
                  <c:v>0</c:v>
                </c:pt>
                <c:pt idx="6" formatCode="_(* #,##0.00_);_(* \(#,##0.00\);_(* &quot;-&quot;??_);_(@_)">
                  <c:v>0</c:v>
                </c:pt>
                <c:pt idx="7" formatCode="_(* #,##0.00_);_(* \(#,##0.00\);_(* &quot;-&quot;??_);_(@_)">
                  <c:v>0</c:v>
                </c:pt>
                <c:pt idx="8" formatCode="_(* #,##0.00_);_(* \(#,##0.00\);_(* &quot;-&quot;??_);_(@_)">
                  <c:v>0</c:v>
                </c:pt>
                <c:pt idx="9" formatCode="_(* #,##0.00_);_(* \(#,##0.00\);_(* &quot;-&quot;??_);_(@_)">
                  <c:v>0</c:v>
                </c:pt>
                <c:pt idx="10" formatCode="_(* #,##0.00_);_(* \(#,##0.00\);_(* &quot;-&quot;??_);_(@_)">
                  <c:v>0</c:v>
                </c:pt>
                <c:pt idx="11" formatCode="_(* #,##0.00_);_(* \(#,##0.00\);_(* &quot;-&quot;??_);_(@_)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94-41EA-A519-8291421538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1165867855"/>
        <c:axId val="1"/>
      </c:barChart>
      <c:catAx>
        <c:axId val="1165867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4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5867855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0" i="0" u="none" strike="noStrike" baseline="0">
                <a:solidFill>
                  <a:srgbClr val="333333"/>
                </a:solidFill>
                <a:latin typeface="Calibri Light"/>
                <a:ea typeface="Calibri Light"/>
                <a:cs typeface="Calibri Light"/>
              </a:defRPr>
            </a:pPr>
            <a:r>
              <a:rPr lang="en-ID"/>
              <a:t>Rating PLN Mobile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A2BE-4333-A677-F4EC362FD229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2BE-4333-A677-F4EC362FD229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A2BE-4333-A677-F4EC362FD229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 w="28575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2BE-4333-A677-F4EC362FD229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A2BE-4333-A677-F4EC362FD229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A2BE-4333-A677-F4EC362FD229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A2BE-4333-A677-F4EC362FD229}"/>
              </c:ext>
            </c:extLst>
          </c:dPt>
          <c:dPt>
            <c:idx val="1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A2BE-4333-A677-F4EC362FD22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'Gangg Switch'!$Q$23:$AA$24</c:f>
              <c:multiLvlStrCache>
                <c:ptCount val="11"/>
                <c:lvl>
                  <c:pt idx="0">
                    <c:v>Target</c:v>
                  </c:pt>
                  <c:pt idx="1">
                    <c:v>Real</c:v>
                  </c:pt>
                  <c:pt idx="3">
                    <c:v>Target</c:v>
                  </c:pt>
                  <c:pt idx="4">
                    <c:v>Real</c:v>
                  </c:pt>
                  <c:pt idx="6">
                    <c:v>Target</c:v>
                  </c:pt>
                  <c:pt idx="7">
                    <c:v>Real</c:v>
                  </c:pt>
                  <c:pt idx="9">
                    <c:v>Target</c:v>
                  </c:pt>
                  <c:pt idx="10">
                    <c:v>Real</c:v>
                  </c:pt>
                </c:lvl>
                <c:lvl>
                  <c:pt idx="0">
                    <c:v> DEMAK </c:v>
                  </c:pt>
                  <c:pt idx="3">
                    <c:v>TEGOWANU</c:v>
                  </c:pt>
                  <c:pt idx="6">
                    <c:v>PURWODADI</c:v>
                  </c:pt>
                  <c:pt idx="9">
                    <c:v>WIROSARI</c:v>
                  </c:pt>
                </c:lvl>
              </c:multiLvlStrCache>
            </c:multiLvlStrRef>
          </c:cat>
          <c:val>
            <c:numRef>
              <c:f>'Gangg Switch'!$Q$25:$AA$25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2BE-4333-A677-F4EC362FD2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1165867455"/>
        <c:axId val="1"/>
      </c:barChart>
      <c:catAx>
        <c:axId val="1165867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2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5867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n-ID" sz="1200" b="1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rPr>
              <a:t>penjualan (kwh) - ulp demak kota</a:t>
            </a:r>
            <a:endParaRPr lang="en-ID"/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30"/>
      <c:rotY val="20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0-449B-40B3-A14C-5923C1010BA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449B-40B3-A14C-5923C1010BA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2-449B-40B3-A14C-5923C1010BA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449B-40B3-A14C-5923C1010BA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4-449B-40B3-A14C-5923C1010BA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449B-40B3-A14C-5923C1010BAE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49B-40B3-A14C-5923C1010BAE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49B-40B3-A14C-5923C1010BAE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49B-40B3-A14C-5923C1010BAE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49B-40B3-A14C-5923C1010BAE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49B-40B3-A14C-5923C1010BAE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49B-40B3-A14C-5923C1010BA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FFFFFF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3175">
                  <a:solidFill>
                    <a:srgbClr val="969696"/>
                  </a:solidFill>
                  <a:prstDash val="solid"/>
                </a:ln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'PENJUALAN (kwh)'!$B$3:$B$8</c:f>
              <c:strCache>
                <c:ptCount val="6"/>
                <c:pt idx="0">
                  <c:v>S</c:v>
                </c:pt>
                <c:pt idx="1">
                  <c:v>R</c:v>
                </c:pt>
                <c:pt idx="2">
                  <c:v>B</c:v>
                </c:pt>
                <c:pt idx="3">
                  <c:v>I</c:v>
                </c:pt>
                <c:pt idx="4">
                  <c:v>P</c:v>
                </c:pt>
                <c:pt idx="5">
                  <c:v>L</c:v>
                </c:pt>
              </c:strCache>
            </c:strRef>
          </c:cat>
          <c:val>
            <c:numRef>
              <c:f>'PENJUALAN (kwh)'!$C$3:$C$8</c:f>
              <c:numCache>
                <c:formatCode>_(* #,##0.00_);_(* \(#,##0.00\);_(* "-"??_);_(@_)</c:formatCode>
                <c:ptCount val="6"/>
                <c:pt idx="0">
                  <c:v>9550648.7339999992</c:v>
                </c:pt>
                <c:pt idx="1">
                  <c:v>107523450.404</c:v>
                </c:pt>
                <c:pt idx="2">
                  <c:v>16074705.729</c:v>
                </c:pt>
                <c:pt idx="3">
                  <c:v>108553819.56</c:v>
                </c:pt>
                <c:pt idx="4">
                  <c:v>5078414.182</c:v>
                </c:pt>
                <c:pt idx="5">
                  <c:v>3359966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49B-40B3-A14C-5923C1010B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n-ID" sz="1200" b="1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rPr>
              <a:t>penjualan (kwh) - ulp tegowanu</a:t>
            </a:r>
            <a:endParaRPr lang="en-ID"/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30"/>
      <c:rotY val="23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0-374F-4E37-B814-DC26C6A03C4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374F-4E37-B814-DC26C6A03C4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2-374F-4E37-B814-DC26C6A03C4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374F-4E37-B814-DC26C6A03C4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4-374F-4E37-B814-DC26C6A03C4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374F-4E37-B814-DC26C6A03C49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74F-4E37-B814-DC26C6A03C49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74F-4E37-B814-DC26C6A03C49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74F-4E37-B814-DC26C6A03C49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74F-4E37-B814-DC26C6A03C49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74F-4E37-B814-DC26C6A03C49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74F-4E37-B814-DC26C6A03C4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3175">
                  <a:solidFill>
                    <a:srgbClr val="969696"/>
                  </a:solidFill>
                  <a:prstDash val="solid"/>
                </a:ln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'PENJUALAN (kwh)'!$B$3:$B$8</c:f>
              <c:strCache>
                <c:ptCount val="6"/>
                <c:pt idx="0">
                  <c:v>S</c:v>
                </c:pt>
                <c:pt idx="1">
                  <c:v>R</c:v>
                </c:pt>
                <c:pt idx="2">
                  <c:v>B</c:v>
                </c:pt>
                <c:pt idx="3">
                  <c:v>I</c:v>
                </c:pt>
                <c:pt idx="4">
                  <c:v>P</c:v>
                </c:pt>
                <c:pt idx="5">
                  <c:v>L</c:v>
                </c:pt>
              </c:strCache>
            </c:strRef>
          </c:cat>
          <c:val>
            <c:numRef>
              <c:f>'PENJUALAN (kwh)'!$D$3:$D$8</c:f>
              <c:numCache>
                <c:formatCode>_(* #,##0.00_);_(* \(#,##0.00\);_(* "-"??_);_(@_)</c:formatCode>
                <c:ptCount val="6"/>
                <c:pt idx="0">
                  <c:v>6246489.6560000004</c:v>
                </c:pt>
                <c:pt idx="1">
                  <c:v>82934327.424999997</c:v>
                </c:pt>
                <c:pt idx="2">
                  <c:v>9756982.3340000007</c:v>
                </c:pt>
                <c:pt idx="3">
                  <c:v>78990059.900000006</c:v>
                </c:pt>
                <c:pt idx="4">
                  <c:v>1699971.04</c:v>
                </c:pt>
                <c:pt idx="5">
                  <c:v>794841.4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74F-4E37-B814-DC26C6A03C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 TEGOWANU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SAIFI!$B$31:$M$31</c:f>
              <c:numCache>
                <c:formatCode>0.00</c:formatCode>
                <c:ptCount val="12"/>
                <c:pt idx="0">
                  <c:v>0.32</c:v>
                </c:pt>
                <c:pt idx="1">
                  <c:v>0.64</c:v>
                </c:pt>
                <c:pt idx="2">
                  <c:v>0.93</c:v>
                </c:pt>
                <c:pt idx="3">
                  <c:v>1.24</c:v>
                </c:pt>
                <c:pt idx="4">
                  <c:v>1.56</c:v>
                </c:pt>
                <c:pt idx="5" formatCode="General">
                  <c:v>1.87</c:v>
                </c:pt>
                <c:pt idx="6" formatCode="General">
                  <c:v>2.1800000000000002</c:v>
                </c:pt>
                <c:pt idx="7" formatCode="General">
                  <c:v>2.5</c:v>
                </c:pt>
                <c:pt idx="8" formatCode="General">
                  <c:v>2.81</c:v>
                </c:pt>
                <c:pt idx="9" formatCode="General">
                  <c:v>3.11</c:v>
                </c:pt>
                <c:pt idx="10" formatCode="General">
                  <c:v>3.43</c:v>
                </c:pt>
                <c:pt idx="11" formatCode="General">
                  <c:v>3.74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56-419F-A34A-B6B9C61F9A4C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SAIFI!$B$32:$M$32</c:f>
              <c:numCache>
                <c:formatCode>0.00</c:formatCode>
                <c:ptCount val="12"/>
                <c:pt idx="0">
                  <c:v>0.23239786346480701</c:v>
                </c:pt>
                <c:pt idx="1">
                  <c:v>0.56201699729188204</c:v>
                </c:pt>
                <c:pt idx="2">
                  <c:v>0.78351251331495797</c:v>
                </c:pt>
                <c:pt idx="3">
                  <c:v>0.83570423036683605</c:v>
                </c:pt>
                <c:pt idx="4">
                  <c:v>0.91699833483471205</c:v>
                </c:pt>
                <c:pt idx="5">
                  <c:v>1.03750816104461</c:v>
                </c:pt>
                <c:pt idx="6" formatCode="_(* #,##0.00_);_(* \(#,##0.00\);_(* &quot;-&quot;??_);_(@_)">
                  <c:v>1.3512178975869946</c:v>
                </c:pt>
                <c:pt idx="7" formatCode="_(* #,##0.00_);_(* \(#,##0.00\);_(* &quot;-&quot;??_);_(@_)">
                  <c:v>1.780712756525312</c:v>
                </c:pt>
                <c:pt idx="8" formatCode="_(* #,##0.00_);_(* \(#,##0.00\);_(* &quot;-&quot;??_);_(@_)">
                  <c:v>2.4720347571098991</c:v>
                </c:pt>
                <c:pt idx="9" formatCode="_(* #,##0.00_);_(* \(#,##0.00\);_(* &quot;-&quot;??_);_(@_)">
                  <c:v>2.7568706161417218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56-419F-A34A-B6B9C61F9A4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2B56-419F-A34A-B6B9C61F9A4C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B56-419F-A34A-B6B9C61F9A4C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'[9]2'!$A$91:$A$104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cat>
          <c:val>
            <c:numRef>
              <c:f>SAIFI!$B$33:$M$33</c:f>
              <c:numCache>
                <c:formatCode>0.00%</c:formatCode>
                <c:ptCount val="12"/>
                <c:pt idx="0">
                  <c:v>1.2737566766724782</c:v>
                </c:pt>
                <c:pt idx="1">
                  <c:v>1.1218484417314345</c:v>
                </c:pt>
                <c:pt idx="2">
                  <c:v>1.157513426543056</c:v>
                </c:pt>
                <c:pt idx="3">
                  <c:v>1.3260449755106161</c:v>
                </c:pt>
                <c:pt idx="4">
                  <c:v>1.4121805545931334</c:v>
                </c:pt>
                <c:pt idx="5">
                  <c:v>1.4451828015804224</c:v>
                </c:pt>
                <c:pt idx="6">
                  <c:v>1.3801752763362409</c:v>
                </c:pt>
                <c:pt idx="7">
                  <c:v>1.2877148973898751</c:v>
                </c:pt>
                <c:pt idx="8">
                  <c:v>1.1202723284306408</c:v>
                </c:pt>
                <c:pt idx="9">
                  <c:v>1.1135464256779031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B56-419F-A34A-B6B9C61F9A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1.8"/>
          <c:min val="1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n-ID" sz="1200" b="1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rPr>
              <a:t>penjualan (kwh) - ulp purwodadi</a:t>
            </a:r>
            <a:endParaRPr lang="en-ID"/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30"/>
      <c:rotY val="23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0-F581-4AF2-AE7B-A66F0767132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F581-4AF2-AE7B-A66F0767132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2-F581-4AF2-AE7B-A66F0767132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F581-4AF2-AE7B-A66F0767132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4-F581-4AF2-AE7B-A66F0767132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F581-4AF2-AE7B-A66F07671322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581-4AF2-AE7B-A66F07671322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581-4AF2-AE7B-A66F07671322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581-4AF2-AE7B-A66F07671322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581-4AF2-AE7B-A66F07671322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581-4AF2-AE7B-A66F07671322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581-4AF2-AE7B-A66F0767132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3175">
                  <a:solidFill>
                    <a:srgbClr val="969696"/>
                  </a:solidFill>
                  <a:prstDash val="solid"/>
                </a:ln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'PENJUALAN (kwh)'!$B$3:$B$8</c:f>
              <c:strCache>
                <c:ptCount val="6"/>
                <c:pt idx="0">
                  <c:v>S</c:v>
                </c:pt>
                <c:pt idx="1">
                  <c:v>R</c:v>
                </c:pt>
                <c:pt idx="2">
                  <c:v>B</c:v>
                </c:pt>
                <c:pt idx="3">
                  <c:v>I</c:v>
                </c:pt>
                <c:pt idx="4">
                  <c:v>P</c:v>
                </c:pt>
                <c:pt idx="5">
                  <c:v>L</c:v>
                </c:pt>
              </c:strCache>
            </c:strRef>
          </c:cat>
          <c:val>
            <c:numRef>
              <c:f>'PENJUALAN (kwh)'!$E$3:$E$8</c:f>
              <c:numCache>
                <c:formatCode>_(* #,##0.00_);_(* \(#,##0.00\);_(* "-"??_);_(@_)</c:formatCode>
                <c:ptCount val="6"/>
                <c:pt idx="0">
                  <c:v>7762365.0389999999</c:v>
                </c:pt>
                <c:pt idx="1">
                  <c:v>94327809.777999997</c:v>
                </c:pt>
                <c:pt idx="2">
                  <c:v>14655716.254000001</c:v>
                </c:pt>
                <c:pt idx="3">
                  <c:v>12913129.1</c:v>
                </c:pt>
                <c:pt idx="4">
                  <c:v>3744477.2439999999</c:v>
                </c:pt>
                <c:pt idx="5">
                  <c:v>269739.7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81-4AF2-AE7B-A66F076713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n-ID" sz="1200" b="1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rPr>
              <a:t>penjualan (kwh) - ulp wirosari</a:t>
            </a:r>
            <a:endParaRPr lang="en-ID"/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30"/>
      <c:rotY val="23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0-120B-4CED-B4BF-2B407789E8C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120B-4CED-B4BF-2B407789E8C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2-120B-4CED-B4BF-2B407789E8C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120B-4CED-B4BF-2B407789E8C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4-120B-4CED-B4BF-2B407789E8C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120B-4CED-B4BF-2B407789E8C3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20B-4CED-B4BF-2B407789E8C3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20B-4CED-B4BF-2B407789E8C3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20B-4CED-B4BF-2B407789E8C3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20B-4CED-B4BF-2B407789E8C3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20B-4CED-B4BF-2B407789E8C3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20B-4CED-B4BF-2B407789E8C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3175">
                  <a:solidFill>
                    <a:srgbClr val="969696"/>
                  </a:solidFill>
                  <a:prstDash val="solid"/>
                </a:ln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'PENJUALAN (kwh)'!$B$3:$B$8</c:f>
              <c:strCache>
                <c:ptCount val="6"/>
                <c:pt idx="0">
                  <c:v>S</c:v>
                </c:pt>
                <c:pt idx="1">
                  <c:v>R</c:v>
                </c:pt>
                <c:pt idx="2">
                  <c:v>B</c:v>
                </c:pt>
                <c:pt idx="3">
                  <c:v>I</c:v>
                </c:pt>
                <c:pt idx="4">
                  <c:v>P</c:v>
                </c:pt>
                <c:pt idx="5">
                  <c:v>L</c:v>
                </c:pt>
              </c:strCache>
            </c:strRef>
          </c:cat>
          <c:val>
            <c:numRef>
              <c:f>'PENJUALAN (kwh)'!$F$3:$F$8</c:f>
              <c:numCache>
                <c:formatCode>_(* #,##0.00_);_(* \(#,##0.00\);_(* "-"??_);_(@_)</c:formatCode>
                <c:ptCount val="6"/>
                <c:pt idx="0">
                  <c:v>3048813.1919999998</c:v>
                </c:pt>
                <c:pt idx="1">
                  <c:v>62820909.582999997</c:v>
                </c:pt>
                <c:pt idx="2">
                  <c:v>6398649.5750000002</c:v>
                </c:pt>
                <c:pt idx="3">
                  <c:v>5403687.7999999998</c:v>
                </c:pt>
                <c:pt idx="4">
                  <c:v>971573.77</c:v>
                </c:pt>
                <c:pt idx="5">
                  <c:v>10670.6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20B-4CED-B4BF-2B407789E8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n-ID" sz="1200" b="1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rPr>
              <a:t>penjualan (kwh) - up3</a:t>
            </a:r>
            <a:endParaRPr lang="en-ID"/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30"/>
      <c:rotY val="21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0-B629-41FC-9FD4-68AF9AE5C15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B629-41FC-9FD4-68AF9AE5C15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2-B629-41FC-9FD4-68AF9AE5C15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B629-41FC-9FD4-68AF9AE5C15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4-B629-41FC-9FD4-68AF9AE5C15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B629-41FC-9FD4-68AF9AE5C15D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629-41FC-9FD4-68AF9AE5C15D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629-41FC-9FD4-68AF9AE5C15D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629-41FC-9FD4-68AF9AE5C15D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629-41FC-9FD4-68AF9AE5C15D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629-41FC-9FD4-68AF9AE5C15D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629-41FC-9FD4-68AF9AE5C15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3175">
                  <a:solidFill>
                    <a:srgbClr val="969696"/>
                  </a:solidFill>
                  <a:prstDash val="solid"/>
                </a:ln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'PENJUALAN (kwh)'!$B$3:$B$8</c:f>
              <c:strCache>
                <c:ptCount val="6"/>
                <c:pt idx="0">
                  <c:v>S</c:v>
                </c:pt>
                <c:pt idx="1">
                  <c:v>R</c:v>
                </c:pt>
                <c:pt idx="2">
                  <c:v>B</c:v>
                </c:pt>
                <c:pt idx="3">
                  <c:v>I</c:v>
                </c:pt>
                <c:pt idx="4">
                  <c:v>P</c:v>
                </c:pt>
                <c:pt idx="5">
                  <c:v>L</c:v>
                </c:pt>
              </c:strCache>
            </c:strRef>
          </c:cat>
          <c:val>
            <c:numRef>
              <c:f>'PENJUALAN (kwh)'!$G$3:$G$8</c:f>
              <c:numCache>
                <c:formatCode>_(* #,##0.00_);_(* \(#,##0.00\);_(* "-"??_);_(@_)</c:formatCode>
                <c:ptCount val="6"/>
                <c:pt idx="0">
                  <c:v>26608316.620999999</c:v>
                </c:pt>
                <c:pt idx="1">
                  <c:v>347606497.19</c:v>
                </c:pt>
                <c:pt idx="2">
                  <c:v>46886053.891999997</c:v>
                </c:pt>
                <c:pt idx="3">
                  <c:v>205860696.36000001</c:v>
                </c:pt>
                <c:pt idx="4">
                  <c:v>11494436.236</c:v>
                </c:pt>
                <c:pt idx="5">
                  <c:v>4435217.7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629-41FC-9FD4-68AF9AE5C1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n-ID" sz="1200" b="1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rPr>
              <a:t>PENDAPATAN (Rupiah) - ulp demak kota</a:t>
            </a:r>
            <a:endParaRPr lang="en-ID"/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30"/>
      <c:rotY val="23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0-CE87-4749-9677-1B30AA303A9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CE87-4749-9677-1B30AA303A9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2-CE87-4749-9677-1B30AA303A9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CE87-4749-9677-1B30AA303A9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4-CE87-4749-9677-1B30AA303A9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CE87-4749-9677-1B30AA303A94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E87-4749-9677-1B30AA303A94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E87-4749-9677-1B30AA303A94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E87-4749-9677-1B30AA303A94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E87-4749-9677-1B30AA303A94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E87-4749-9677-1B30AA303A94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E87-4749-9677-1B30AA303A9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3175">
                  <a:solidFill>
                    <a:srgbClr val="969696"/>
                  </a:solidFill>
                  <a:prstDash val="solid"/>
                </a:ln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'PENDAPATAN  (Rupiah)'!$B$4:$B$9</c:f>
              <c:strCache>
                <c:ptCount val="6"/>
                <c:pt idx="0">
                  <c:v>S</c:v>
                </c:pt>
                <c:pt idx="1">
                  <c:v>R</c:v>
                </c:pt>
                <c:pt idx="2">
                  <c:v>B</c:v>
                </c:pt>
                <c:pt idx="3">
                  <c:v>I</c:v>
                </c:pt>
                <c:pt idx="4">
                  <c:v>P</c:v>
                </c:pt>
                <c:pt idx="5">
                  <c:v>L</c:v>
                </c:pt>
              </c:strCache>
            </c:strRef>
          </c:cat>
          <c:val>
            <c:numRef>
              <c:f>'PENDAPATAN  (Rupiah)'!$C$4:$C$9</c:f>
              <c:numCache>
                <c:formatCode>_-* #,##0_-;\-* #,##0_-;_-* "-"??_-;_-@_-</c:formatCode>
                <c:ptCount val="6"/>
                <c:pt idx="0">
                  <c:v>7381675402</c:v>
                </c:pt>
                <c:pt idx="1">
                  <c:v>93302795715</c:v>
                </c:pt>
                <c:pt idx="2">
                  <c:v>21539938092</c:v>
                </c:pt>
                <c:pt idx="3">
                  <c:v>121199840566</c:v>
                </c:pt>
                <c:pt idx="4">
                  <c:v>8446915776</c:v>
                </c:pt>
                <c:pt idx="5">
                  <c:v>5788134194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87-4749-9677-1B30AA303A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n-ID" sz="1200" b="1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rPr>
              <a:t>PENDAPATAN (Rupiah) - ulp tegowanu</a:t>
            </a:r>
            <a:endParaRPr lang="en-ID"/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30"/>
      <c:rotY val="21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0-062F-4D65-8D0C-729491E0F04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062F-4D65-8D0C-729491E0F04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2-062F-4D65-8D0C-729491E0F04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062F-4D65-8D0C-729491E0F04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4-062F-4D65-8D0C-729491E0F04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062F-4D65-8D0C-729491E0F047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62F-4D65-8D0C-729491E0F047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62F-4D65-8D0C-729491E0F047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62F-4D65-8D0C-729491E0F047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62F-4D65-8D0C-729491E0F047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62F-4D65-8D0C-729491E0F047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62F-4D65-8D0C-729491E0F04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3175">
                  <a:solidFill>
                    <a:srgbClr val="969696"/>
                  </a:solidFill>
                  <a:prstDash val="solid"/>
                </a:ln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'PENDAPATAN  (Rupiah)'!$B$4:$B$9</c:f>
              <c:strCache>
                <c:ptCount val="6"/>
                <c:pt idx="0">
                  <c:v>S</c:v>
                </c:pt>
                <c:pt idx="1">
                  <c:v>R</c:v>
                </c:pt>
                <c:pt idx="2">
                  <c:v>B</c:v>
                </c:pt>
                <c:pt idx="3">
                  <c:v>I</c:v>
                </c:pt>
                <c:pt idx="4">
                  <c:v>P</c:v>
                </c:pt>
                <c:pt idx="5">
                  <c:v>L</c:v>
                </c:pt>
              </c:strCache>
            </c:strRef>
          </c:cat>
          <c:val>
            <c:numRef>
              <c:f>'PENDAPATAN  (Rupiah)'!$D$4:$D$9</c:f>
              <c:numCache>
                <c:formatCode>_-* #,##0_-;\-* #,##0_-;_-* "-"??_-;_-@_-</c:formatCode>
                <c:ptCount val="6"/>
                <c:pt idx="0">
                  <c:v>4505386798</c:v>
                </c:pt>
                <c:pt idx="1">
                  <c:v>72467059466</c:v>
                </c:pt>
                <c:pt idx="2">
                  <c:v>12948360198</c:v>
                </c:pt>
                <c:pt idx="3">
                  <c:v>82259939577</c:v>
                </c:pt>
                <c:pt idx="4">
                  <c:v>2796635322</c:v>
                </c:pt>
                <c:pt idx="5">
                  <c:v>1370576316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62F-4D65-8D0C-729491E0F0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n-ID" sz="1200" b="1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rPr>
              <a:t>PENDAPATAN (Rupiah) - ulp purwodadi</a:t>
            </a:r>
            <a:endParaRPr lang="en-ID"/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30"/>
      <c:rotY val="21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0-B4F1-4714-B6A6-7B5E388F69D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B4F1-4714-B6A6-7B5E388F69D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2-B4F1-4714-B6A6-7B5E388F69D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B4F1-4714-B6A6-7B5E388F69D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4-B4F1-4714-B6A6-7B5E388F69D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B4F1-4714-B6A6-7B5E388F69D3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4F1-4714-B6A6-7B5E388F69D3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4F1-4714-B6A6-7B5E388F69D3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4F1-4714-B6A6-7B5E388F69D3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4F1-4714-B6A6-7B5E388F69D3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4F1-4714-B6A6-7B5E388F69D3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4F1-4714-B6A6-7B5E388F69D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3175">
                  <a:solidFill>
                    <a:srgbClr val="969696"/>
                  </a:solidFill>
                  <a:prstDash val="solid"/>
                </a:ln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'PENDAPATAN  (Rupiah)'!$B$4:$B$9</c:f>
              <c:strCache>
                <c:ptCount val="6"/>
                <c:pt idx="0">
                  <c:v>S</c:v>
                </c:pt>
                <c:pt idx="1">
                  <c:v>R</c:v>
                </c:pt>
                <c:pt idx="2">
                  <c:v>B</c:v>
                </c:pt>
                <c:pt idx="3">
                  <c:v>I</c:v>
                </c:pt>
                <c:pt idx="4">
                  <c:v>P</c:v>
                </c:pt>
                <c:pt idx="5">
                  <c:v>L</c:v>
                </c:pt>
              </c:strCache>
            </c:strRef>
          </c:cat>
          <c:val>
            <c:numRef>
              <c:f>'PENDAPATAN  (Rupiah)'!$E$4:$E$9</c:f>
              <c:numCache>
                <c:formatCode>_-* #,##0_-;\-* #,##0_-;_-* "-"??_-;_-@_-</c:formatCode>
                <c:ptCount val="6"/>
                <c:pt idx="0">
                  <c:v>5862809044</c:v>
                </c:pt>
                <c:pt idx="1">
                  <c:v>84080669836</c:v>
                </c:pt>
                <c:pt idx="2">
                  <c:v>18999871591</c:v>
                </c:pt>
                <c:pt idx="3">
                  <c:v>14419643706</c:v>
                </c:pt>
                <c:pt idx="4">
                  <c:v>6130252178</c:v>
                </c:pt>
                <c:pt idx="5">
                  <c:v>495907873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4F1-4714-B6A6-7B5E388F69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n-ID" sz="1200" b="1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rPr>
              <a:t>PENDAPATAN (Rupiah) - ulp wirosari</a:t>
            </a:r>
            <a:endParaRPr lang="en-ID"/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30"/>
      <c:rotY val="22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0-3875-48FE-9880-E67FA4184D5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3875-48FE-9880-E67FA4184D5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2-3875-48FE-9880-E67FA4184D5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3875-48FE-9880-E67FA4184D5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4-3875-48FE-9880-E67FA4184D5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3875-48FE-9880-E67FA4184D57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875-48FE-9880-E67FA4184D57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875-48FE-9880-E67FA4184D57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875-48FE-9880-E67FA4184D57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875-48FE-9880-E67FA4184D57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875-48FE-9880-E67FA4184D57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875-48FE-9880-E67FA4184D5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3175">
                  <a:solidFill>
                    <a:srgbClr val="969696"/>
                  </a:solidFill>
                  <a:prstDash val="solid"/>
                </a:ln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'PENDAPATAN  (Rupiah)'!$B$4:$B$9</c:f>
              <c:strCache>
                <c:ptCount val="6"/>
                <c:pt idx="0">
                  <c:v>S</c:v>
                </c:pt>
                <c:pt idx="1">
                  <c:v>R</c:v>
                </c:pt>
                <c:pt idx="2">
                  <c:v>B</c:v>
                </c:pt>
                <c:pt idx="3">
                  <c:v>I</c:v>
                </c:pt>
                <c:pt idx="4">
                  <c:v>P</c:v>
                </c:pt>
                <c:pt idx="5">
                  <c:v>L</c:v>
                </c:pt>
              </c:strCache>
            </c:strRef>
          </c:cat>
          <c:val>
            <c:numRef>
              <c:f>'PENDAPATAN  (Rupiah)'!$F$4:$F$9</c:f>
              <c:numCache>
                <c:formatCode>_-* #,##0_-;\-* #,##0_-;_-* "-"??_-;_-@_-</c:formatCode>
                <c:ptCount val="6"/>
                <c:pt idx="0">
                  <c:v>2065575884</c:v>
                </c:pt>
                <c:pt idx="1">
                  <c:v>47869932091</c:v>
                </c:pt>
                <c:pt idx="2">
                  <c:v>8242199703</c:v>
                </c:pt>
                <c:pt idx="3">
                  <c:v>6009711913</c:v>
                </c:pt>
                <c:pt idx="4">
                  <c:v>1568741575</c:v>
                </c:pt>
                <c:pt idx="5">
                  <c:v>17547571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875-48FE-9880-E67FA4184D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n-ID" sz="1200" b="1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rPr>
              <a:t>PENDAPATAN (Rupiah)  kwh - up3</a:t>
            </a:r>
            <a:endParaRPr lang="en-ID"/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30"/>
      <c:rotY val="21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0-9F49-4351-8707-B83409E2F55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9F49-4351-8707-B83409E2F55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2-9F49-4351-8707-B83409E2F55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9F49-4351-8707-B83409E2F55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4-9F49-4351-8707-B83409E2F55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9F49-4351-8707-B83409E2F55D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F49-4351-8707-B83409E2F55D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F49-4351-8707-B83409E2F55D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F49-4351-8707-B83409E2F55D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F49-4351-8707-B83409E2F55D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F49-4351-8707-B83409E2F55D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F49-4351-8707-B83409E2F55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3175">
                  <a:solidFill>
                    <a:srgbClr val="969696"/>
                  </a:solidFill>
                  <a:prstDash val="solid"/>
                </a:ln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'PENDAPATAN  (Rupiah)'!$B$4:$B$9</c:f>
              <c:strCache>
                <c:ptCount val="6"/>
                <c:pt idx="0">
                  <c:v>S</c:v>
                </c:pt>
                <c:pt idx="1">
                  <c:v>R</c:v>
                </c:pt>
                <c:pt idx="2">
                  <c:v>B</c:v>
                </c:pt>
                <c:pt idx="3">
                  <c:v>I</c:v>
                </c:pt>
                <c:pt idx="4">
                  <c:v>P</c:v>
                </c:pt>
                <c:pt idx="5">
                  <c:v>L</c:v>
                </c:pt>
              </c:strCache>
            </c:strRef>
          </c:cat>
          <c:val>
            <c:numRef>
              <c:f>'PENDAPATAN  (Rupiah)'!$G$4:$G$9</c:f>
              <c:numCache>
                <c:formatCode>_-* #,##0_-;\-* #,##0_-;_-* "-"??_-;_-@_-</c:formatCode>
                <c:ptCount val="6"/>
                <c:pt idx="0">
                  <c:v>19815447128</c:v>
                </c:pt>
                <c:pt idx="1">
                  <c:v>297720457108</c:v>
                </c:pt>
                <c:pt idx="2">
                  <c:v>61730369584</c:v>
                </c:pt>
                <c:pt idx="3">
                  <c:v>223889135762</c:v>
                </c:pt>
                <c:pt idx="4">
                  <c:v>18942544851</c:v>
                </c:pt>
                <c:pt idx="5">
                  <c:v>7672165954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F49-4351-8707-B83409E2F5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600" b="1" i="0" u="none" strike="noStrike" baseline="0">
              <a:solidFill>
                <a:srgbClr val="666699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BE2F-4782-9155-43EA0168F57F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E2F-4782-9155-43EA0168F57F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BE2F-4782-9155-43EA0168F57F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E2F-4782-9155-43EA0168F57F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BE2F-4782-9155-43EA0168F57F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BE2F-4782-9155-43EA0168F57F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BE2F-4782-9155-43EA0168F57F}"/>
              </c:ext>
            </c:extLst>
          </c:dPt>
          <c:dPt>
            <c:idx val="1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BE2F-4782-9155-43EA0168F5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666699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1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8-BE2F-4782-9155-43EA0168F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167534895"/>
        <c:axId val="1"/>
      </c:barChart>
      <c:catAx>
        <c:axId val="1167534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666699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666699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75348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Kinerja YoY'!$D$18</c:f>
              <c:strCache>
                <c:ptCount val="1"/>
                <c:pt idx="0">
                  <c:v>Response Time atas Gangguan (G)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5B1C-437F-A69A-039661BE1320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B1C-437F-A69A-039661BE1320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5B1C-437F-A69A-039661BE1320}"/>
              </c:ext>
            </c:extLst>
          </c:dPt>
          <c:dPt>
            <c:idx val="1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B1C-437F-A69A-039661BE1320}"/>
              </c:ext>
            </c:extLst>
          </c:dPt>
          <c:val>
            <c:numRef>
              <c:f>'Data Kinerja YoY'!$J$18:$T$18</c:f>
              <c:numCache>
                <c:formatCode>_(* #,##0.00_);_(* \(#,##0.00\);_(* "-"??_);_(@_)</c:formatCode>
                <c:ptCount val="11"/>
                <c:pt idx="0">
                  <c:v>26.862500000000001</c:v>
                </c:pt>
                <c:pt idx="1">
                  <c:v>18.6218838555179</c:v>
                </c:pt>
                <c:pt idx="3">
                  <c:v>27.69</c:v>
                </c:pt>
                <c:pt idx="4">
                  <c:v>22.594290895901299</c:v>
                </c:pt>
                <c:pt idx="6" formatCode="0.00">
                  <c:v>23.29</c:v>
                </c:pt>
                <c:pt idx="7" formatCode="0.00">
                  <c:v>21.572993173463999</c:v>
                </c:pt>
                <c:pt idx="9" formatCode="0.00">
                  <c:v>21.177499999999998</c:v>
                </c:pt>
                <c:pt idx="10" formatCode="0.00">
                  <c:v>21.42342214328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B1C-437F-A69A-039661BE13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167534095"/>
        <c:axId val="1"/>
      </c:barChart>
      <c:catAx>
        <c:axId val="1167534095"/>
        <c:scaling>
          <c:orientation val="minMax"/>
        </c:scaling>
        <c:delete val="1"/>
        <c:axPos val="b"/>
        <c:title>
          <c:overlay val="0"/>
          <c:spPr>
            <a:noFill/>
            <a:ln>
              <a:noFill/>
            </a:ln>
            <a:effectLst/>
          </c:spPr>
          <c:txPr>
            <a:bodyPr/>
            <a:lstStyle/>
            <a:p>
              <a:pPr>
                <a:defRPr sz="1000" b="0" i="0" u="none" strike="noStrike" baseline="0">
                  <a:solidFill>
                    <a:srgbClr val="333333"/>
                  </a:solidFill>
                  <a:latin typeface="Calibri"/>
                  <a:ea typeface="Calibri"/>
                  <a:cs typeface="Calibri"/>
                </a:defRPr>
              </a:pPr>
              <a:endParaRPr lang="en-US"/>
            </a:p>
          </c:txPr>
        </c:title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/>
            <a:lstStyle/>
            <a:p>
              <a:pPr>
                <a:defRPr sz="1000" b="0" i="0" u="none" strike="noStrike" baseline="0">
                  <a:solidFill>
                    <a:srgbClr val="333333"/>
                  </a:solidFill>
                  <a:latin typeface="Calibri"/>
                  <a:ea typeface="Calibri"/>
                  <a:cs typeface="Calibri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753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 PURWODADI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SAIFI!$B$36:$M$36</c:f>
              <c:numCache>
                <c:formatCode>0.00</c:formatCode>
                <c:ptCount val="12"/>
                <c:pt idx="0">
                  <c:v>0.37</c:v>
                </c:pt>
                <c:pt idx="1">
                  <c:v>0.94</c:v>
                </c:pt>
                <c:pt idx="2">
                  <c:v>1.1000000000000001</c:v>
                </c:pt>
                <c:pt idx="3">
                  <c:v>1.46</c:v>
                </c:pt>
                <c:pt idx="4">
                  <c:v>1.84</c:v>
                </c:pt>
                <c:pt idx="5" formatCode="General">
                  <c:v>2.2000000000000002</c:v>
                </c:pt>
                <c:pt idx="6" formatCode="General">
                  <c:v>2.56</c:v>
                </c:pt>
                <c:pt idx="7" formatCode="General">
                  <c:v>2.94</c:v>
                </c:pt>
                <c:pt idx="8" formatCode="General">
                  <c:v>3.31</c:v>
                </c:pt>
                <c:pt idx="9" formatCode="General">
                  <c:v>3.67</c:v>
                </c:pt>
                <c:pt idx="10" formatCode="General">
                  <c:v>4.04</c:v>
                </c:pt>
                <c:pt idx="11" formatCode="General">
                  <c:v>4.4000000000000004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A4-409A-B54C-752F5050C668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SAIFI!$B$37:$M$37</c:f>
              <c:numCache>
                <c:formatCode>0.00</c:formatCode>
                <c:ptCount val="12"/>
                <c:pt idx="0">
                  <c:v>0.29242099662564203</c:v>
                </c:pt>
                <c:pt idx="1">
                  <c:v>0.88640365997968795</c:v>
                </c:pt>
                <c:pt idx="2">
                  <c:v>0.98216577092592905</c:v>
                </c:pt>
                <c:pt idx="3">
                  <c:v>1.04516952495881</c:v>
                </c:pt>
                <c:pt idx="4">
                  <c:v>1.0674322228138799</c:v>
                </c:pt>
                <c:pt idx="5">
                  <c:v>1.10546201990808</c:v>
                </c:pt>
                <c:pt idx="6" formatCode="_(* #,##0.00_);_(* \(#,##0.00\);_(* &quot;-&quot;??_);_(@_)">
                  <c:v>1.2116923502176766</c:v>
                </c:pt>
                <c:pt idx="7" formatCode="_(* #,##0.00_);_(* \(#,##0.00\);_(* &quot;-&quot;??_);_(@_)">
                  <c:v>1.6916387591130222</c:v>
                </c:pt>
                <c:pt idx="8" formatCode="_(* #,##0.00_);_(* \(#,##0.00\);_(* &quot;-&quot;??_);_(@_)">
                  <c:v>2.081416715928202</c:v>
                </c:pt>
                <c:pt idx="9" formatCode="_(* #,##0.00_);_(* \(#,##0.00\);_(* &quot;-&quot;??_);_(@_)">
                  <c:v>2.2804288148212435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A4-409A-B54C-752F5050C66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AAA4-409A-B54C-752F5050C668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AA4-409A-B54C-752F5050C668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'[9]2'!$A$91:$A$104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cat>
          <c:val>
            <c:numRef>
              <c:f>SAIFI!$B$38:$M$38</c:f>
              <c:numCache>
                <c:formatCode>0.00%</c:formatCode>
                <c:ptCount val="12"/>
                <c:pt idx="0">
                  <c:v>1.2096729820928593</c:v>
                </c:pt>
                <c:pt idx="1">
                  <c:v>1.057017383000332</c:v>
                </c:pt>
                <c:pt idx="2">
                  <c:v>1.1071220264309738</c:v>
                </c:pt>
                <c:pt idx="3">
                  <c:v>1.2841304623569796</c:v>
                </c:pt>
                <c:pt idx="4">
                  <c:v>1.4198737919489783</c:v>
                </c:pt>
                <c:pt idx="5">
                  <c:v>1.4975172636781455</c:v>
                </c:pt>
                <c:pt idx="6">
                  <c:v>1.52668267569622</c:v>
                </c:pt>
                <c:pt idx="7">
                  <c:v>1.4246126669683599</c:v>
                </c:pt>
                <c:pt idx="8">
                  <c:v>1.3711731976047727</c:v>
                </c:pt>
                <c:pt idx="9">
                  <c:v>1.3786297507299063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AA4-409A-B54C-752F5050C6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2"/>
          <c:min val="1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Kinerja YoY'!$D$19</c:f>
              <c:strCache>
                <c:ptCount val="1"/>
                <c:pt idx="0">
                  <c:v>Recovery Time atas Gangguan (G)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926F-4D09-9426-74FACD81BF2F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26F-4D09-9426-74FACD81BF2F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926F-4D09-9426-74FACD81BF2F}"/>
              </c:ext>
            </c:extLst>
          </c:dPt>
          <c:dPt>
            <c:idx val="1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26F-4D09-9426-74FACD81BF2F}"/>
              </c:ext>
            </c:extLst>
          </c:dPt>
          <c:val>
            <c:numRef>
              <c:f>'Data Kinerja YoY'!$J$19:$T$19</c:f>
              <c:numCache>
                <c:formatCode>_(* #,##0.00_);_(* \(#,##0.00\);_(* "-"??_);_(@_)</c:formatCode>
                <c:ptCount val="11"/>
                <c:pt idx="0">
                  <c:v>40.627499999999998</c:v>
                </c:pt>
                <c:pt idx="1">
                  <c:v>30.41</c:v>
                </c:pt>
                <c:pt idx="3">
                  <c:v>41.805</c:v>
                </c:pt>
                <c:pt idx="4">
                  <c:v>35.592500000000001</c:v>
                </c:pt>
                <c:pt idx="6" formatCode="General">
                  <c:v>38.192500000000003</c:v>
                </c:pt>
                <c:pt idx="7" formatCode="0.00">
                  <c:v>36.6875</c:v>
                </c:pt>
                <c:pt idx="9" formatCode="General">
                  <c:v>38.380000000000003</c:v>
                </c:pt>
                <c:pt idx="10" formatCode="General">
                  <c:v>36.637500000000003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26F-4D09-9426-74FACD81BF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167535695"/>
        <c:axId val="1"/>
      </c:barChart>
      <c:catAx>
        <c:axId val="1167535695"/>
        <c:scaling>
          <c:orientation val="minMax"/>
        </c:scaling>
        <c:delete val="1"/>
        <c:axPos val="b"/>
        <c:title>
          <c:overlay val="0"/>
          <c:spPr>
            <a:noFill/>
            <a:ln>
              <a:noFill/>
            </a:ln>
            <a:effectLst/>
          </c:spPr>
          <c:txPr>
            <a:bodyPr/>
            <a:lstStyle/>
            <a:p>
              <a:pPr>
                <a:defRPr sz="1000" b="0" i="0" u="none" strike="noStrike" baseline="0">
                  <a:solidFill>
                    <a:srgbClr val="333333"/>
                  </a:solidFill>
                  <a:latin typeface="Calibri"/>
                  <a:ea typeface="Calibri"/>
                  <a:cs typeface="Calibri"/>
                </a:defRPr>
              </a:pPr>
              <a:endParaRPr lang="en-US"/>
            </a:p>
          </c:txPr>
        </c:title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/>
            <a:lstStyle/>
            <a:p>
              <a:pPr>
                <a:defRPr sz="1000" b="0" i="0" u="none" strike="noStrike" baseline="0">
                  <a:solidFill>
                    <a:srgbClr val="333333"/>
                  </a:solidFill>
                  <a:latin typeface="Calibri"/>
                  <a:ea typeface="Calibri"/>
                  <a:cs typeface="Calibri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7535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Kinerja YoY'!$D$20</c:f>
              <c:strCache>
                <c:ptCount val="1"/>
                <c:pt idx="0">
                  <c:v>Response Time atas Keluhan (K)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879B-4289-A33D-05D01FA8F407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79B-4289-A33D-05D01FA8F407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879B-4289-A33D-05D01FA8F407}"/>
              </c:ext>
            </c:extLst>
          </c:dPt>
          <c:dPt>
            <c:idx val="1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79B-4289-A33D-05D01FA8F407}"/>
              </c:ext>
            </c:extLst>
          </c:dPt>
          <c:val>
            <c:numRef>
              <c:f>'Data Kinerja YoY'!$J$20:$T$20</c:f>
              <c:numCache>
                <c:formatCode>_(* #,##0.00_);_(* \(#,##0.00\);_(* "-"??_);_(@_)</c:formatCode>
                <c:ptCount val="11"/>
                <c:pt idx="0">
                  <c:v>0.39500000000000002</c:v>
                </c:pt>
                <c:pt idx="1">
                  <c:v>0.14749999999999999</c:v>
                </c:pt>
                <c:pt idx="3">
                  <c:v>0.3775</c:v>
                </c:pt>
                <c:pt idx="4">
                  <c:v>0.05</c:v>
                </c:pt>
                <c:pt idx="6" formatCode="0.00">
                  <c:v>0.46</c:v>
                </c:pt>
                <c:pt idx="7" formatCode="0.00">
                  <c:v>0.23</c:v>
                </c:pt>
                <c:pt idx="9" formatCode="0.00">
                  <c:v>0.35499999999999998</c:v>
                </c:pt>
                <c:pt idx="10" formatCode="0.00">
                  <c:v>6.7500000000000004E-2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79B-4289-A33D-05D01FA8F4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167534495"/>
        <c:axId val="1"/>
      </c:barChart>
      <c:catAx>
        <c:axId val="1167534495"/>
        <c:scaling>
          <c:orientation val="minMax"/>
        </c:scaling>
        <c:delete val="1"/>
        <c:axPos val="b"/>
        <c:title>
          <c:overlay val="0"/>
          <c:spPr>
            <a:noFill/>
            <a:ln>
              <a:noFill/>
            </a:ln>
            <a:effectLst/>
          </c:spPr>
          <c:txPr>
            <a:bodyPr/>
            <a:lstStyle/>
            <a:p>
              <a:pPr>
                <a:defRPr sz="1000" b="0" i="0" u="none" strike="noStrike" baseline="0">
                  <a:solidFill>
                    <a:srgbClr val="333333"/>
                  </a:solidFill>
                  <a:latin typeface="Calibri"/>
                  <a:ea typeface="Calibri"/>
                  <a:cs typeface="Calibri"/>
                </a:defRPr>
              </a:pPr>
              <a:endParaRPr lang="en-US"/>
            </a:p>
          </c:txPr>
        </c:title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/>
            <a:lstStyle/>
            <a:p>
              <a:pPr>
                <a:defRPr sz="1000" b="0" i="0" u="none" strike="noStrike" baseline="0">
                  <a:solidFill>
                    <a:srgbClr val="333333"/>
                  </a:solidFill>
                  <a:latin typeface="Calibri"/>
                  <a:ea typeface="Calibri"/>
                  <a:cs typeface="Calibri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7534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Kinerja YoY'!$D$21</c:f>
              <c:strCache>
                <c:ptCount val="1"/>
                <c:pt idx="0">
                  <c:v>Recovery Time atas Keluhan (K)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4EBF-4B90-8287-E1E732C356C7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EBF-4B90-8287-E1E732C356C7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4EBF-4B90-8287-E1E732C356C7}"/>
              </c:ext>
            </c:extLst>
          </c:dPt>
          <c:dPt>
            <c:idx val="1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EBF-4B90-8287-E1E732C356C7}"/>
              </c:ext>
            </c:extLst>
          </c:dPt>
          <c:val>
            <c:numRef>
              <c:f>'Data Kinerja YoY'!$J$21:$T$21</c:f>
              <c:numCache>
                <c:formatCode>_(* #,##0.00_);_(* \(#,##0.00\);_(* "-"??_);_(@_)</c:formatCode>
                <c:ptCount val="11"/>
                <c:pt idx="0">
                  <c:v>0.51500000000000001</c:v>
                </c:pt>
                <c:pt idx="1">
                  <c:v>0.30499999999999999</c:v>
                </c:pt>
                <c:pt idx="3">
                  <c:v>0.4975</c:v>
                </c:pt>
                <c:pt idx="4">
                  <c:v>0.28000000000000003</c:v>
                </c:pt>
                <c:pt idx="6" formatCode="General">
                  <c:v>0.48749999999999999</c:v>
                </c:pt>
                <c:pt idx="7" formatCode="General">
                  <c:v>0.3075</c:v>
                </c:pt>
                <c:pt idx="9" formatCode="0.00">
                  <c:v>0.38500000000000001</c:v>
                </c:pt>
                <c:pt idx="10" formatCode="0.00">
                  <c:v>0.125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EBF-4B90-8287-E1E732C356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167533695"/>
        <c:axId val="1"/>
      </c:barChart>
      <c:catAx>
        <c:axId val="1167533695"/>
        <c:scaling>
          <c:orientation val="minMax"/>
        </c:scaling>
        <c:delete val="1"/>
        <c:axPos val="b"/>
        <c:title>
          <c:overlay val="0"/>
          <c:spPr>
            <a:noFill/>
            <a:ln>
              <a:noFill/>
            </a:ln>
            <a:effectLst/>
          </c:spPr>
          <c:txPr>
            <a:bodyPr/>
            <a:lstStyle/>
            <a:p>
              <a:pPr>
                <a:defRPr sz="1000" b="0" i="0" u="none" strike="noStrike" baseline="0">
                  <a:solidFill>
                    <a:srgbClr val="333333"/>
                  </a:solidFill>
                  <a:latin typeface="Calibri"/>
                  <a:ea typeface="Calibri"/>
                  <a:cs typeface="Calibri"/>
                </a:defRPr>
              </a:pPr>
              <a:endParaRPr lang="en-US"/>
            </a:p>
          </c:txPr>
        </c:title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/>
            <a:lstStyle/>
            <a:p>
              <a:pPr>
                <a:defRPr sz="1000" b="0" i="0" u="none" strike="noStrike" baseline="0">
                  <a:solidFill>
                    <a:srgbClr val="333333"/>
                  </a:solidFill>
                  <a:latin typeface="Calibri"/>
                  <a:ea typeface="Calibri"/>
                  <a:cs typeface="Calibri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7533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Kinerja YoY'!$D$23</c:f>
              <c:strCache>
                <c:ptCount val="1"/>
                <c:pt idx="0">
                  <c:v>PB/PD Paskem TR Tanpa Perluasan Jaringan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8030-4FFF-8A8F-66E852DA3F7A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030-4FFF-8A8F-66E852DA3F7A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8030-4FFF-8A8F-66E852DA3F7A}"/>
              </c:ext>
            </c:extLst>
          </c:dPt>
          <c:dPt>
            <c:idx val="1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030-4FFF-8A8F-66E852DA3F7A}"/>
              </c:ext>
            </c:extLst>
          </c:dPt>
          <c:val>
            <c:numRef>
              <c:f>'Data Kinerja YoY'!$J$23:$T$23</c:f>
              <c:numCache>
                <c:formatCode>_(* #,##0.00_);_(* \(#,##0.00\);_(* "-"??_);_(@_)</c:formatCode>
                <c:ptCount val="11"/>
                <c:pt idx="0">
                  <c:v>1.4789719626168201</c:v>
                </c:pt>
                <c:pt idx="1">
                  <c:v>0.71646859083191805</c:v>
                </c:pt>
                <c:pt idx="3">
                  <c:v>1.37843907916901</c:v>
                </c:pt>
                <c:pt idx="4">
                  <c:v>0.61266968325791904</c:v>
                </c:pt>
                <c:pt idx="6" formatCode="0.00">
                  <c:v>1.2105263157894699</c:v>
                </c:pt>
                <c:pt idx="7" formatCode="0.00">
                  <c:v>0.70185873605948002</c:v>
                </c:pt>
                <c:pt idx="9" formatCode="0.00">
                  <c:v>1.2703862660944201</c:v>
                </c:pt>
                <c:pt idx="10" formatCode="0.00">
                  <c:v>0.51076923076923098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030-4FFF-8A8F-66E852DA3F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167535295"/>
        <c:axId val="1"/>
      </c:barChart>
      <c:catAx>
        <c:axId val="1167535295"/>
        <c:scaling>
          <c:orientation val="minMax"/>
        </c:scaling>
        <c:delete val="1"/>
        <c:axPos val="b"/>
        <c:title>
          <c:overlay val="0"/>
          <c:spPr>
            <a:noFill/>
            <a:ln>
              <a:noFill/>
            </a:ln>
            <a:effectLst/>
          </c:spPr>
          <c:txPr>
            <a:bodyPr/>
            <a:lstStyle/>
            <a:p>
              <a:pPr>
                <a:defRPr sz="1000" b="0" i="0" u="none" strike="noStrike" baseline="0">
                  <a:solidFill>
                    <a:srgbClr val="333333"/>
                  </a:solidFill>
                  <a:latin typeface="Calibri"/>
                  <a:ea typeface="Calibri"/>
                  <a:cs typeface="Calibri"/>
                </a:defRPr>
              </a:pPr>
              <a:endParaRPr lang="en-US"/>
            </a:p>
          </c:txPr>
        </c:title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/>
            <a:lstStyle/>
            <a:p>
              <a:pPr>
                <a:defRPr sz="1000" b="0" i="0" u="none" strike="noStrike" baseline="0">
                  <a:solidFill>
                    <a:srgbClr val="333333"/>
                  </a:solidFill>
                  <a:latin typeface="Calibri"/>
                  <a:ea typeface="Calibri"/>
                  <a:cs typeface="Calibri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75352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Kinerja YoY'!$D$24</c:f>
              <c:strCache>
                <c:ptCount val="1"/>
                <c:pt idx="0">
                  <c:v>PB/PD Paskem TR Dengan Perluasan Jaringan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9A76-458A-B3C5-83E168C0EF98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A76-458A-B3C5-83E168C0EF98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9A76-458A-B3C5-83E168C0EF98}"/>
              </c:ext>
            </c:extLst>
          </c:dPt>
          <c:dPt>
            <c:idx val="1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A76-458A-B3C5-83E168C0EF98}"/>
              </c:ext>
            </c:extLst>
          </c:dPt>
          <c:val>
            <c:numRef>
              <c:f>'Data Kinerja YoY'!$J$24:$T$24</c:f>
              <c:numCache>
                <c:formatCode>_(* #,##0.00_);_(* \(#,##0.00\);_(* "-"??_);_(@_)</c:formatCode>
                <c:ptCount val="11"/>
                <c:pt idx="0">
                  <c:v>6.3076923076923102</c:v>
                </c:pt>
                <c:pt idx="1">
                  <c:v>3.8333333333333299</c:v>
                </c:pt>
                <c:pt idx="3">
                  <c:v>6.6666666666666696</c:v>
                </c:pt>
                <c:pt idx="4">
                  <c:v>3.2058823529411802</c:v>
                </c:pt>
                <c:pt idx="6" formatCode="0.00">
                  <c:v>3.6296296296296302</c:v>
                </c:pt>
                <c:pt idx="7" formatCode="0.00">
                  <c:v>2</c:v>
                </c:pt>
                <c:pt idx="9" formatCode="0.00">
                  <c:v>6.3</c:v>
                </c:pt>
                <c:pt idx="10" formatCode="0.00">
                  <c:v>4.4444444444444402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A76-458A-B3C5-83E168C0EF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167532895"/>
        <c:axId val="1"/>
      </c:barChart>
      <c:catAx>
        <c:axId val="1167532895"/>
        <c:scaling>
          <c:orientation val="minMax"/>
        </c:scaling>
        <c:delete val="1"/>
        <c:axPos val="b"/>
        <c:title>
          <c:overlay val="0"/>
          <c:spPr>
            <a:noFill/>
            <a:ln>
              <a:noFill/>
            </a:ln>
            <a:effectLst/>
          </c:spPr>
          <c:txPr>
            <a:bodyPr/>
            <a:lstStyle/>
            <a:p>
              <a:pPr>
                <a:defRPr sz="1000" b="0" i="0" u="none" strike="noStrike" baseline="0">
                  <a:solidFill>
                    <a:srgbClr val="333333"/>
                  </a:solidFill>
                  <a:latin typeface="Calibri"/>
                  <a:ea typeface="Calibri"/>
                  <a:cs typeface="Calibri"/>
                </a:defRPr>
              </a:pPr>
              <a:endParaRPr lang="en-US"/>
            </a:p>
          </c:txPr>
        </c:title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/>
            <a:lstStyle/>
            <a:p>
              <a:pPr>
                <a:defRPr sz="1000" b="0" i="0" u="none" strike="noStrike" baseline="0">
                  <a:solidFill>
                    <a:srgbClr val="333333"/>
                  </a:solidFill>
                  <a:latin typeface="Calibri"/>
                  <a:ea typeface="Calibri"/>
                  <a:cs typeface="Calibri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75328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Kinerja YoY'!$D$21</c:f>
              <c:strCache>
                <c:ptCount val="1"/>
                <c:pt idx="0">
                  <c:v>Recovery Time atas Keluhan (K)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0E76-4FE7-9E06-491F9A3902D6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E76-4FE7-9E06-491F9A3902D6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0E76-4FE7-9E06-491F9A3902D6}"/>
              </c:ext>
            </c:extLst>
          </c:dPt>
          <c:dPt>
            <c:idx val="1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E76-4FE7-9E06-491F9A3902D6}"/>
              </c:ext>
            </c:extLst>
          </c:dPt>
          <c:val>
            <c:numRef>
              <c:f>'Data Kinerja YoY'!$J$21:$T$21</c:f>
              <c:numCache>
                <c:formatCode>_(* #,##0.00_);_(* \(#,##0.00\);_(* "-"??_);_(@_)</c:formatCode>
                <c:ptCount val="11"/>
                <c:pt idx="0">
                  <c:v>0.51500000000000001</c:v>
                </c:pt>
                <c:pt idx="1">
                  <c:v>0.30499999999999999</c:v>
                </c:pt>
                <c:pt idx="3">
                  <c:v>0.4975</c:v>
                </c:pt>
                <c:pt idx="4">
                  <c:v>0.28000000000000003</c:v>
                </c:pt>
                <c:pt idx="6" formatCode="General">
                  <c:v>0.48749999999999999</c:v>
                </c:pt>
                <c:pt idx="7" formatCode="General">
                  <c:v>0.3075</c:v>
                </c:pt>
                <c:pt idx="9" formatCode="0.00">
                  <c:v>0.38500000000000001</c:v>
                </c:pt>
                <c:pt idx="10" formatCode="0.00">
                  <c:v>0.125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E76-4FE7-9E06-491F9A3902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167536495"/>
        <c:axId val="1"/>
      </c:barChart>
      <c:catAx>
        <c:axId val="1167536495"/>
        <c:scaling>
          <c:orientation val="minMax"/>
        </c:scaling>
        <c:delete val="1"/>
        <c:axPos val="b"/>
        <c:title>
          <c:overlay val="0"/>
          <c:spPr>
            <a:noFill/>
            <a:ln>
              <a:noFill/>
            </a:ln>
            <a:effectLst/>
          </c:spPr>
          <c:txPr>
            <a:bodyPr/>
            <a:lstStyle/>
            <a:p>
              <a:pPr>
                <a:defRPr sz="1000" b="0" i="0" u="none" strike="noStrike" baseline="0">
                  <a:solidFill>
                    <a:srgbClr val="333333"/>
                  </a:solidFill>
                  <a:latin typeface="Calibri"/>
                  <a:ea typeface="Calibri"/>
                  <a:cs typeface="Calibri"/>
                </a:defRPr>
              </a:pPr>
              <a:endParaRPr lang="en-US"/>
            </a:p>
          </c:txPr>
        </c:title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/>
            <a:lstStyle/>
            <a:p>
              <a:pPr>
                <a:defRPr sz="1000" b="0" i="0" u="none" strike="noStrike" baseline="0">
                  <a:solidFill>
                    <a:srgbClr val="333333"/>
                  </a:solidFill>
                  <a:latin typeface="Calibri"/>
                  <a:ea typeface="Calibri"/>
                  <a:cs typeface="Calibri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7536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Kinerja YoY'!$D$27</c:f>
              <c:strCache>
                <c:ptCount val="1"/>
                <c:pt idx="0">
                  <c:v>Persentase Rata-Rata Saldo PAL (Rp) Non Kogol 1 tanggal 20 dibandingkan Rata-Rata Rekening Baru (RPPTL) non kogol 1 bulan berjalan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C45C-4C52-8398-8A69B5199945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45C-4C52-8398-8A69B5199945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C45C-4C52-8398-8A69B5199945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45C-4C52-8398-8A69B5199945}"/>
              </c:ext>
            </c:extLst>
          </c:dPt>
          <c:val>
            <c:numRef>
              <c:f>'Data Kinerja YoY'!$J$27:$T$27</c:f>
              <c:numCache>
                <c:formatCode>_(* #,##0.00_);_(* \(#,##0.00\);_(* "-"??_);_(@_)</c:formatCode>
                <c:ptCount val="11"/>
                <c:pt idx="0">
                  <c:v>5.6040252915289797</c:v>
                </c:pt>
                <c:pt idx="1">
                  <c:v>3.99352180500538</c:v>
                </c:pt>
                <c:pt idx="3">
                  <c:v>5.0526301606531199</c:v>
                </c:pt>
                <c:pt idx="4">
                  <c:v>4.1870987130097701</c:v>
                </c:pt>
                <c:pt idx="6" formatCode="0.00">
                  <c:v>12.890044006572399</c:v>
                </c:pt>
                <c:pt idx="7" formatCode="0.00">
                  <c:v>8.6206029663162305</c:v>
                </c:pt>
                <c:pt idx="9" formatCode="0.00">
                  <c:v>11.6365783896781</c:v>
                </c:pt>
                <c:pt idx="10" formatCode="0.00">
                  <c:v>6.9789837964439698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45C-4C52-8398-8A69B51999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167533295"/>
        <c:axId val="1"/>
      </c:barChart>
      <c:catAx>
        <c:axId val="1167533295"/>
        <c:scaling>
          <c:orientation val="minMax"/>
        </c:scaling>
        <c:delete val="1"/>
        <c:axPos val="b"/>
        <c:title>
          <c:overlay val="0"/>
          <c:spPr>
            <a:noFill/>
            <a:ln>
              <a:noFill/>
            </a:ln>
            <a:effectLst/>
          </c:spPr>
          <c:txPr>
            <a:bodyPr/>
            <a:lstStyle/>
            <a:p>
              <a:pPr>
                <a:defRPr sz="1000" b="0" i="0" u="none" strike="noStrike" baseline="0">
                  <a:solidFill>
                    <a:srgbClr val="333333"/>
                  </a:solidFill>
                  <a:latin typeface="Calibri"/>
                  <a:ea typeface="Calibri"/>
                  <a:cs typeface="Calibri"/>
                </a:defRPr>
              </a:pPr>
              <a:endParaRPr lang="en-US"/>
            </a:p>
          </c:txPr>
        </c:title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/>
            <a:lstStyle/>
            <a:p>
              <a:pPr>
                <a:defRPr sz="1000" b="0" i="0" u="none" strike="noStrike" baseline="0">
                  <a:solidFill>
                    <a:srgbClr val="333333"/>
                  </a:solidFill>
                  <a:latin typeface="Calibri"/>
                  <a:ea typeface="Calibri"/>
                  <a:cs typeface="Calibri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75332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Kinerja YoY'!$D$29</c:f>
              <c:strCache>
                <c:ptCount val="1"/>
                <c:pt idx="0">
                  <c:v>Penurunan Saldo Piutang Prabayar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5664-4655-8EBD-90F10B7FE85B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664-4655-8EBD-90F10B7FE85B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5664-4655-8EBD-90F10B7FE85B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664-4655-8EBD-90F10B7FE85B}"/>
              </c:ext>
            </c:extLst>
          </c:dPt>
          <c:val>
            <c:numRef>
              <c:f>'Data Kinerja YoY'!$J$29:$T$29</c:f>
              <c:numCache>
                <c:formatCode>_(* #,##0.00_);_(* \(#,##0.00\);_(* "-"??_);_(@_)</c:formatCode>
                <c:ptCount val="11"/>
                <c:pt idx="0">
                  <c:v>114.89216999999999</c:v>
                </c:pt>
                <c:pt idx="1">
                  <c:v>67.003311999999994</c:v>
                </c:pt>
                <c:pt idx="3">
                  <c:v>787.64774</c:v>
                </c:pt>
                <c:pt idx="4">
                  <c:v>469.146792</c:v>
                </c:pt>
                <c:pt idx="6" formatCode="0.00">
                  <c:v>15.216170999999999</c:v>
                </c:pt>
                <c:pt idx="7" formatCode="0.00">
                  <c:v>0</c:v>
                </c:pt>
                <c:pt idx="9" formatCode="0.00">
                  <c:v>36.906719000000002</c:v>
                </c:pt>
                <c:pt idx="10" formatCode="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664-4655-8EBD-90F10B7FE8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164922431"/>
        <c:axId val="1"/>
      </c:barChart>
      <c:catAx>
        <c:axId val="1164922431"/>
        <c:scaling>
          <c:orientation val="minMax"/>
        </c:scaling>
        <c:delete val="1"/>
        <c:axPos val="b"/>
        <c:title>
          <c:overlay val="0"/>
          <c:spPr>
            <a:noFill/>
            <a:ln>
              <a:noFill/>
            </a:ln>
            <a:effectLst/>
          </c:spPr>
          <c:txPr>
            <a:bodyPr/>
            <a:lstStyle/>
            <a:p>
              <a:pPr>
                <a:defRPr sz="1000" b="0" i="0" u="none" strike="noStrike" baseline="0">
                  <a:solidFill>
                    <a:srgbClr val="333333"/>
                  </a:solidFill>
                  <a:latin typeface="Calibri"/>
                  <a:ea typeface="Calibri"/>
                  <a:cs typeface="Calibri"/>
                </a:defRPr>
              </a:pPr>
              <a:endParaRPr lang="en-US"/>
            </a:p>
          </c:txPr>
        </c:title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/>
            <a:lstStyle/>
            <a:p>
              <a:pPr>
                <a:defRPr sz="1000" b="0" i="0" u="none" strike="noStrike" baseline="0">
                  <a:solidFill>
                    <a:srgbClr val="333333"/>
                  </a:solidFill>
                  <a:latin typeface="Calibri"/>
                  <a:ea typeface="Calibri"/>
                  <a:cs typeface="Calibri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49224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600" b="1" i="0" u="none" strike="noStrike" baseline="0">
              <a:solidFill>
                <a:srgbClr val="666699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95EE-42DD-9B2A-AA1DFE9311E4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5EE-42DD-9B2A-AA1DFE9311E4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95EE-42DD-9B2A-AA1DFE9311E4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5EE-42DD-9B2A-AA1DFE9311E4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95EE-42DD-9B2A-AA1DFE9311E4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5EE-42DD-9B2A-AA1DFE9311E4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95EE-42DD-9B2A-AA1DFE9311E4}"/>
              </c:ext>
            </c:extLst>
          </c:dPt>
          <c:dPt>
            <c:idx val="1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95EE-42DD-9B2A-AA1DFE9311E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666699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1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8-95EE-42DD-9B2A-AA1DFE9311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164922831"/>
        <c:axId val="1"/>
      </c:barChart>
      <c:catAx>
        <c:axId val="1164922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666699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666699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4922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600" b="1" i="0" u="none" strike="noStrike" baseline="0">
              <a:solidFill>
                <a:srgbClr val="666699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B4CA-4B36-9486-C8C2C211C80E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4CA-4B36-9486-C8C2C211C80E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B4CA-4B36-9486-C8C2C211C80E}"/>
              </c:ext>
            </c:extLst>
          </c:dPt>
          <c:dPt>
            <c:idx val="1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4CA-4B36-9486-C8C2C211C80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666699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1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4-B4CA-4B36-9486-C8C2C211C8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164919631"/>
        <c:axId val="1"/>
      </c:barChart>
      <c:catAx>
        <c:axId val="1164919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666699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666699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4919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 WIROSARI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SAIFI!$B$41:$M$41</c:f>
              <c:numCache>
                <c:formatCode>0.00</c:formatCode>
                <c:ptCount val="12"/>
                <c:pt idx="0">
                  <c:v>0.4</c:v>
                </c:pt>
                <c:pt idx="1">
                  <c:v>0.46</c:v>
                </c:pt>
                <c:pt idx="2">
                  <c:v>1.17</c:v>
                </c:pt>
                <c:pt idx="3">
                  <c:v>1.55</c:v>
                </c:pt>
                <c:pt idx="4">
                  <c:v>1.95</c:v>
                </c:pt>
                <c:pt idx="5" formatCode="General">
                  <c:v>2.33</c:v>
                </c:pt>
                <c:pt idx="6" formatCode="General">
                  <c:v>2.72</c:v>
                </c:pt>
                <c:pt idx="7" formatCode="General">
                  <c:v>3.11</c:v>
                </c:pt>
                <c:pt idx="8" formatCode="General">
                  <c:v>3.51</c:v>
                </c:pt>
                <c:pt idx="9" formatCode="General">
                  <c:v>3.88</c:v>
                </c:pt>
                <c:pt idx="10" formatCode="General">
                  <c:v>4.28</c:v>
                </c:pt>
                <c:pt idx="11" formatCode="General">
                  <c:v>4.66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1E-4441-A2CF-0FFA11F97137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SAIFI!$B$42:$M$42</c:f>
              <c:numCache>
                <c:formatCode>0.00</c:formatCode>
                <c:ptCount val="12"/>
                <c:pt idx="0">
                  <c:v>0.13379733251571399</c:v>
                </c:pt>
                <c:pt idx="1">
                  <c:v>0.22854204039649501</c:v>
                </c:pt>
                <c:pt idx="2">
                  <c:v>0.76779854690774896</c:v>
                </c:pt>
                <c:pt idx="3">
                  <c:v>0.960313975189373</c:v>
                </c:pt>
                <c:pt idx="4">
                  <c:v>0.97959667997273903</c:v>
                </c:pt>
                <c:pt idx="5">
                  <c:v>1.17050954292342</c:v>
                </c:pt>
                <c:pt idx="6" formatCode="_(* #,##0.00_);_(* \(#,##0.00\);_(* &quot;-&quot;??_);_(@_)">
                  <c:v>1.7422964772637717</c:v>
                </c:pt>
                <c:pt idx="7" formatCode="_(* #,##0.00_);_(* \(#,##0.00\);_(* &quot;-&quot;??_);_(@_)">
                  <c:v>2.4163265059293795</c:v>
                </c:pt>
                <c:pt idx="8" formatCode="_(* #,##0.00_);_(* \(#,##0.00\);_(* &quot;-&quot;??_);_(@_)">
                  <c:v>3.2617789360649607</c:v>
                </c:pt>
                <c:pt idx="9" formatCode="_(* #,##0.00_);_(* \(#,##0.00\);_(* &quot;-&quot;??_);_(@_)">
                  <c:v>3.6711881134493987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1E-4441-A2CF-0FFA11F9713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A11E-4441-A2CF-0FFA11F97137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11E-4441-A2CF-0FFA11F97137}"/>
                </c:ext>
              </c:extLst>
            </c:dLbl>
            <c:dLbl>
              <c:idx val="8"/>
              <c:layout>
                <c:manualLayout>
                  <c:x val="-2.3797765814881248E-2"/>
                  <c:y val="-5.054267741633925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11E-4441-A2CF-0FFA11F97137}"/>
                </c:ext>
              </c:extLst>
            </c:dLbl>
            <c:dLbl>
              <c:idx val="9"/>
              <c:layout>
                <c:manualLayout>
                  <c:x val="-2.2340244471087883E-2"/>
                  <c:y val="-5.525419176382773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11E-4441-A2CF-0FFA11F97137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'[9]2'!$A$91:$A$104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cat>
          <c:val>
            <c:numRef>
              <c:f>SAIFI!$B$43:$M$43</c:f>
              <c:numCache>
                <c:formatCode>0.00%</c:formatCode>
                <c:ptCount val="12"/>
                <c:pt idx="0">
                  <c:v>1.665506668710715</c:v>
                </c:pt>
                <c:pt idx="1">
                  <c:v>1.5031694773989239</c:v>
                </c:pt>
                <c:pt idx="2">
                  <c:v>1.3437619257198725</c:v>
                </c:pt>
                <c:pt idx="3">
                  <c:v>1.3804425966520175</c:v>
                </c:pt>
                <c:pt idx="4">
                  <c:v>1.497642728219108</c:v>
                </c:pt>
                <c:pt idx="5">
                  <c:v>1.4976353893032532</c:v>
                </c:pt>
                <c:pt idx="6">
                  <c:v>1.3594498245353781</c:v>
                </c:pt>
                <c:pt idx="7">
                  <c:v>1.2230461395725467</c:v>
                </c:pt>
                <c:pt idx="8">
                  <c:v>1.0707182518333445</c:v>
                </c:pt>
                <c:pt idx="9">
                  <c:v>1.05381749653366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11E-4441-A2CF-0FFA11F971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2.1"/>
          <c:min val="1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600" b="1" i="0" u="none" strike="noStrike" baseline="0">
              <a:solidFill>
                <a:srgbClr val="666699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B40F-4E1F-9FC4-091F14DC6724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40F-4E1F-9FC4-091F14DC6724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B40F-4E1F-9FC4-091F14DC6724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40F-4E1F-9FC4-091F14DC6724}"/>
              </c:ext>
            </c:extLst>
          </c:dPt>
          <c:val>
            <c:numLit>
              <c:formatCode>General</c:formatCode>
              <c:ptCount val="11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4-B40F-4E1F-9FC4-091F14DC67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164920831"/>
        <c:axId val="1"/>
      </c:barChart>
      <c:catAx>
        <c:axId val="1164920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666699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666699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4920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600" b="1" i="0" u="none" strike="noStrike" baseline="0">
              <a:solidFill>
                <a:srgbClr val="666699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3EF9-4CFF-A4FE-010884E5C2F4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EF9-4CFF-A4FE-010884E5C2F4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3EF9-4CFF-A4FE-010884E5C2F4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EF9-4CFF-A4FE-010884E5C2F4}"/>
              </c:ext>
            </c:extLst>
          </c:dPt>
          <c:val>
            <c:numLit>
              <c:formatCode>General</c:formatCode>
              <c:ptCount val="11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4-3EF9-4CFF-A4FE-010884E5C2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164919231"/>
        <c:axId val="1"/>
      </c:barChart>
      <c:catAx>
        <c:axId val="1164919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666699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666699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4919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600" b="1" i="0" u="none" strike="noStrike" baseline="0">
              <a:solidFill>
                <a:srgbClr val="666699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1C6B-4446-B28E-EAAFC318A250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C6B-4446-B28E-EAAFC318A250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1C6B-4446-B28E-EAAFC318A250}"/>
              </c:ext>
            </c:extLst>
          </c:dPt>
          <c:dPt>
            <c:idx val="1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C6B-4446-B28E-EAAFC318A250}"/>
              </c:ext>
            </c:extLst>
          </c:dPt>
          <c:val>
            <c:numLit>
              <c:formatCode>General</c:formatCode>
              <c:ptCount val="11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4-1C6B-4446-B28E-EAAFC318A2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164920031"/>
        <c:axId val="1"/>
      </c:barChart>
      <c:catAx>
        <c:axId val="1164920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666699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666699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4920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600" b="1" i="0" u="none" strike="noStrike" baseline="0">
              <a:solidFill>
                <a:srgbClr val="666699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8DA9-4CD5-A1BC-DE64111AF4D2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DA9-4CD5-A1BC-DE64111AF4D2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8DA9-4CD5-A1BC-DE64111AF4D2}"/>
              </c:ext>
            </c:extLst>
          </c:dPt>
          <c:dPt>
            <c:idx val="1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DA9-4CD5-A1BC-DE64111AF4D2}"/>
              </c:ext>
            </c:extLst>
          </c:dPt>
          <c:val>
            <c:numLit>
              <c:formatCode>General</c:formatCode>
              <c:ptCount val="11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4-8DA9-4CD5-A1BC-DE64111AF4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166551711"/>
        <c:axId val="1"/>
      </c:barChart>
      <c:catAx>
        <c:axId val="1166551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666699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666699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65517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600" b="1" i="0" u="none" strike="noStrike" baseline="0">
              <a:solidFill>
                <a:srgbClr val="666699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CA30-4DC7-9313-E4C58531D8D5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A30-4DC7-9313-E4C58531D8D5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CA30-4DC7-9313-E4C58531D8D5}"/>
              </c:ext>
            </c:extLst>
          </c:dPt>
          <c:dPt>
            <c:idx val="1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A30-4DC7-9313-E4C58531D8D5}"/>
              </c:ext>
            </c:extLst>
          </c:dPt>
          <c:val>
            <c:numLit>
              <c:formatCode>General</c:formatCode>
              <c:ptCount val="11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4-CA30-4DC7-9313-E4C58531D8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166552111"/>
        <c:axId val="1"/>
      </c:barChart>
      <c:catAx>
        <c:axId val="1166552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666699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666699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6552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600" b="1" i="0" u="none" strike="noStrike" baseline="0">
              <a:solidFill>
                <a:srgbClr val="666699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C020-41A8-AC78-D14C3259770D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020-41A8-AC78-D14C3259770D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C020-41A8-AC78-D14C3259770D}"/>
              </c:ext>
            </c:extLst>
          </c:dPt>
          <c:dPt>
            <c:idx val="1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020-41A8-AC78-D14C3259770D}"/>
              </c:ext>
            </c:extLst>
          </c:dPt>
          <c:val>
            <c:numLit>
              <c:formatCode>General</c:formatCode>
              <c:ptCount val="11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4-C020-41A8-AC78-D14C325977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166554911"/>
        <c:axId val="1"/>
      </c:barChart>
      <c:catAx>
        <c:axId val="1166554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666699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666699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65549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600" b="1" i="0" u="none" strike="noStrike" baseline="0">
              <a:solidFill>
                <a:srgbClr val="666699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9FDB-4B8B-913E-4BC2E732B078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FDB-4B8B-913E-4BC2E732B078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9FDB-4B8B-913E-4BC2E732B078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FDB-4B8B-913E-4BC2E732B078}"/>
              </c:ext>
            </c:extLst>
          </c:dPt>
          <c:val>
            <c:numLit>
              <c:formatCode>General</c:formatCode>
              <c:ptCount val="11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4-9FDB-4B8B-913E-4BC2E732B0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166555311"/>
        <c:axId val="1"/>
      </c:barChart>
      <c:catAx>
        <c:axId val="1166555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666699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666699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65553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600" b="1" i="0" u="none" strike="noStrike" baseline="0">
              <a:solidFill>
                <a:srgbClr val="666699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9D7F-4F4A-9A7F-EB8F1D44763C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D7F-4F4A-9A7F-EB8F1D44763C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9D7F-4F4A-9A7F-EB8F1D44763C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D7F-4F4A-9A7F-EB8F1D44763C}"/>
              </c:ext>
            </c:extLst>
          </c:dPt>
          <c:val>
            <c:numLit>
              <c:formatCode>General</c:formatCode>
              <c:ptCount val="11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4-9D7F-4F4A-9A7F-EB8F1D4476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166554111"/>
        <c:axId val="1"/>
      </c:barChart>
      <c:catAx>
        <c:axId val="1166554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666699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666699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6554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600" b="1" i="0" u="none" strike="noStrike" baseline="0">
              <a:solidFill>
                <a:srgbClr val="666699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3127-4352-8069-0EC3D9244573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127-4352-8069-0EC3D9244573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3127-4352-8069-0EC3D9244573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127-4352-8069-0EC3D9244573}"/>
              </c:ext>
            </c:extLst>
          </c:dPt>
          <c:val>
            <c:numLit>
              <c:formatCode>General</c:formatCode>
              <c:ptCount val="11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4-3127-4352-8069-0EC3D92445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166552511"/>
        <c:axId val="1"/>
      </c:barChart>
      <c:catAx>
        <c:axId val="1166552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666699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666699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65525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600" b="1" i="0" u="none" strike="noStrike" baseline="0">
              <a:solidFill>
                <a:srgbClr val="666699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3FEF-4E1C-8174-3BE32F26A458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FEF-4E1C-8174-3BE32F26A458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3FEF-4E1C-8174-3BE32F26A458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FEF-4E1C-8174-3BE32F26A458}"/>
              </c:ext>
            </c:extLst>
          </c:dPt>
          <c:val>
            <c:numLit>
              <c:formatCode>General</c:formatCode>
              <c:ptCount val="11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4-3FEF-4E1C-8174-3BE32F26A4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166553711"/>
        <c:axId val="1"/>
      </c:barChart>
      <c:catAx>
        <c:axId val="1166553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666699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666699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65537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0" i="0" u="none" strike="noStrike" baseline="0">
                <a:solidFill>
                  <a:srgbClr val="333333"/>
                </a:solidFill>
                <a:latin typeface="Calibri Light"/>
                <a:ea typeface="Calibri Light"/>
                <a:cs typeface="Calibri Light"/>
              </a:defRPr>
            </a:pPr>
            <a:r>
              <a:rPr lang="en-ID"/>
              <a:t>ENS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ln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710E-4736-B84C-95CCF826D71D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10E-4736-B84C-95CCF826D71D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710E-4736-B84C-95CCF826D71D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10E-4736-B84C-95CCF826D71D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710E-4736-B84C-95CCF826D71D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10E-4736-B84C-95CCF826D71D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710E-4736-B84C-95CCF826D71D}"/>
              </c:ext>
            </c:extLst>
          </c:dPt>
          <c:dPt>
            <c:idx val="10"/>
            <c:invertIfNegative val="0"/>
            <c:bubble3D val="0"/>
            <c:spPr>
              <a:solidFill>
                <a:srgbClr val="92D050"/>
              </a:solidFill>
              <a:ln w="28575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710E-4736-B84C-95CCF826D71D}"/>
              </c:ext>
            </c:extLst>
          </c:dPt>
          <c:cat>
            <c:multiLvlStrRef>
              <c:f>ENS!$Q$23:$AA$24</c:f>
              <c:multiLvlStrCache>
                <c:ptCount val="11"/>
                <c:lvl>
                  <c:pt idx="0">
                    <c:v>Target</c:v>
                  </c:pt>
                  <c:pt idx="1">
                    <c:v>Real</c:v>
                  </c:pt>
                  <c:pt idx="3">
                    <c:v>Target</c:v>
                  </c:pt>
                  <c:pt idx="4">
                    <c:v>Real</c:v>
                  </c:pt>
                  <c:pt idx="6">
                    <c:v>Target</c:v>
                  </c:pt>
                  <c:pt idx="7">
                    <c:v>Real</c:v>
                  </c:pt>
                  <c:pt idx="9">
                    <c:v>Target</c:v>
                  </c:pt>
                  <c:pt idx="10">
                    <c:v>Real</c:v>
                  </c:pt>
                </c:lvl>
                <c:lvl>
                  <c:pt idx="0">
                    <c:v> DEMAK </c:v>
                  </c:pt>
                  <c:pt idx="3">
                    <c:v>TEGOWANU</c:v>
                  </c:pt>
                  <c:pt idx="6">
                    <c:v>PURWODADI</c:v>
                  </c:pt>
                  <c:pt idx="9">
                    <c:v>WIROSARI</c:v>
                  </c:pt>
                </c:lvl>
              </c:multiLvlStrCache>
            </c:multiLvlStrRef>
          </c:cat>
          <c:val>
            <c:numRef>
              <c:f>ENS!$Q$25:$AA$25</c:f>
              <c:numCache>
                <c:formatCode>_(* #,##0.00_);_(* \(#,##0.00\);_(* "-"??_);_(@_)</c:formatCode>
                <c:ptCount val="11"/>
                <c:pt idx="0">
                  <c:v>238.35</c:v>
                </c:pt>
                <c:pt idx="1">
                  <c:v>122.4098</c:v>
                </c:pt>
                <c:pt idx="3">
                  <c:v>237.36</c:v>
                </c:pt>
                <c:pt idx="4">
                  <c:v>108.80010000000001</c:v>
                </c:pt>
                <c:pt idx="6">
                  <c:v>151.33000000000001</c:v>
                </c:pt>
                <c:pt idx="7">
                  <c:v>68.09</c:v>
                </c:pt>
                <c:pt idx="9">
                  <c:v>108.06</c:v>
                </c:pt>
                <c:pt idx="10">
                  <c:v>61.875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10E-4736-B84C-95CCF826D71D}"/>
            </c:ext>
          </c:extLst>
        </c:ser>
        <c:ser>
          <c:idx val="0"/>
          <c:order val="1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710E-4736-B84C-95CCF826D71D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710E-4736-B84C-95CCF826D71D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710E-4736-B84C-95CCF826D71D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710E-4736-B84C-95CCF826D71D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710E-4736-B84C-95CCF826D71D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710E-4736-B84C-95CCF826D71D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710E-4736-B84C-95CCF826D71D}"/>
              </c:ext>
            </c:extLst>
          </c:dPt>
          <c:dPt>
            <c:idx val="10"/>
            <c:invertIfNegative val="0"/>
            <c:bubble3D val="0"/>
            <c:spPr>
              <a:solidFill>
                <a:srgbClr val="92D050"/>
              </a:solidFill>
              <a:ln w="28575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710E-4736-B84C-95CCF826D71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ENS!$Q$23:$AA$24</c:f>
              <c:multiLvlStrCache>
                <c:ptCount val="11"/>
                <c:lvl>
                  <c:pt idx="0">
                    <c:v>Target</c:v>
                  </c:pt>
                  <c:pt idx="1">
                    <c:v>Real</c:v>
                  </c:pt>
                  <c:pt idx="3">
                    <c:v>Target</c:v>
                  </c:pt>
                  <c:pt idx="4">
                    <c:v>Real</c:v>
                  </c:pt>
                  <c:pt idx="6">
                    <c:v>Target</c:v>
                  </c:pt>
                  <c:pt idx="7">
                    <c:v>Real</c:v>
                  </c:pt>
                  <c:pt idx="9">
                    <c:v>Target</c:v>
                  </c:pt>
                  <c:pt idx="10">
                    <c:v>Real</c:v>
                  </c:pt>
                </c:lvl>
                <c:lvl>
                  <c:pt idx="0">
                    <c:v> DEMAK </c:v>
                  </c:pt>
                  <c:pt idx="3">
                    <c:v>TEGOWANU</c:v>
                  </c:pt>
                  <c:pt idx="6">
                    <c:v>PURWODADI</c:v>
                  </c:pt>
                  <c:pt idx="9">
                    <c:v>WIROSARI</c:v>
                  </c:pt>
                </c:lvl>
              </c:multiLvlStrCache>
            </c:multiLvlStrRef>
          </c:cat>
          <c:val>
            <c:numRef>
              <c:f>ENS!$Q$25:$AA$25</c:f>
              <c:numCache>
                <c:formatCode>_(* #,##0.00_);_(* \(#,##0.00\);_(* "-"??_);_(@_)</c:formatCode>
                <c:ptCount val="11"/>
                <c:pt idx="0">
                  <c:v>238.35</c:v>
                </c:pt>
                <c:pt idx="1">
                  <c:v>122.4098</c:v>
                </c:pt>
                <c:pt idx="3">
                  <c:v>237.36</c:v>
                </c:pt>
                <c:pt idx="4">
                  <c:v>108.80010000000001</c:v>
                </c:pt>
                <c:pt idx="6">
                  <c:v>151.33000000000001</c:v>
                </c:pt>
                <c:pt idx="7">
                  <c:v>68.09</c:v>
                </c:pt>
                <c:pt idx="9">
                  <c:v>108.06</c:v>
                </c:pt>
                <c:pt idx="10">
                  <c:v>61.875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710E-4736-B84C-95CCF826D7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1281160799"/>
        <c:axId val="1"/>
      </c:barChart>
      <c:catAx>
        <c:axId val="1281160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81160799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Kinerja YoY'!$D$18</c:f>
              <c:strCache>
                <c:ptCount val="1"/>
                <c:pt idx="0">
                  <c:v>Response Time atas Gangguan (G)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3AF1-47E0-B8F8-7892BA01F8AC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AF1-47E0-B8F8-7892BA01F8AC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3AF1-47E0-B8F8-7892BA01F8AC}"/>
              </c:ext>
            </c:extLst>
          </c:dPt>
          <c:dPt>
            <c:idx val="1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AF1-47E0-B8F8-7892BA01F8AC}"/>
              </c:ext>
            </c:extLst>
          </c:dPt>
          <c:val>
            <c:numRef>
              <c:f>'Data Kinerja YoY'!$J$18:$T$18</c:f>
              <c:numCache>
                <c:formatCode>_(* #,##0.00_);_(* \(#,##0.00\);_(* "-"??_);_(@_)</c:formatCode>
                <c:ptCount val="11"/>
                <c:pt idx="0">
                  <c:v>26.862500000000001</c:v>
                </c:pt>
                <c:pt idx="1">
                  <c:v>18.6218838555179</c:v>
                </c:pt>
                <c:pt idx="3">
                  <c:v>27.69</c:v>
                </c:pt>
                <c:pt idx="4">
                  <c:v>22.594290895901299</c:v>
                </c:pt>
                <c:pt idx="6" formatCode="0.00">
                  <c:v>23.29</c:v>
                </c:pt>
                <c:pt idx="7" formatCode="0.00">
                  <c:v>21.572993173463999</c:v>
                </c:pt>
                <c:pt idx="9" formatCode="0.00">
                  <c:v>21.177499999999998</c:v>
                </c:pt>
                <c:pt idx="10" formatCode="0.00">
                  <c:v>21.42342214328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AF1-47E0-B8F8-7892BA01F8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166552911"/>
        <c:axId val="1"/>
      </c:barChart>
      <c:catAx>
        <c:axId val="1166552911"/>
        <c:scaling>
          <c:orientation val="minMax"/>
        </c:scaling>
        <c:delete val="1"/>
        <c:axPos val="b"/>
        <c:title>
          <c:overlay val="0"/>
          <c:spPr>
            <a:noFill/>
            <a:ln>
              <a:noFill/>
            </a:ln>
            <a:effectLst/>
          </c:spPr>
          <c:txPr>
            <a:bodyPr/>
            <a:lstStyle/>
            <a:p>
              <a:pPr>
                <a:defRPr sz="1000" b="0" i="0" u="none" strike="noStrike" baseline="0">
                  <a:solidFill>
                    <a:srgbClr val="333333"/>
                  </a:solidFill>
                  <a:latin typeface="Calibri"/>
                  <a:ea typeface="Calibri"/>
                  <a:cs typeface="Calibri"/>
                </a:defRPr>
              </a:pPr>
              <a:endParaRPr lang="en-US"/>
            </a:p>
          </c:txPr>
        </c:title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/>
            <a:lstStyle/>
            <a:p>
              <a:pPr>
                <a:defRPr sz="1000" b="0" i="0" u="none" strike="noStrike" baseline="0">
                  <a:solidFill>
                    <a:srgbClr val="333333"/>
                  </a:solidFill>
                  <a:latin typeface="Calibri"/>
                  <a:ea typeface="Calibri"/>
                  <a:cs typeface="Calibri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65529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Kinerja YoY'!$D$19</c:f>
              <c:strCache>
                <c:ptCount val="1"/>
                <c:pt idx="0">
                  <c:v>Recovery Time atas Gangguan (G)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EF4C-40B6-A4A2-BBE4EA130335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F4C-40B6-A4A2-BBE4EA130335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EF4C-40B6-A4A2-BBE4EA130335}"/>
              </c:ext>
            </c:extLst>
          </c:dPt>
          <c:dPt>
            <c:idx val="1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F4C-40B6-A4A2-BBE4EA130335}"/>
              </c:ext>
            </c:extLst>
          </c:dPt>
          <c:val>
            <c:numRef>
              <c:f>'Data Kinerja YoY'!$J$19:$T$19</c:f>
              <c:numCache>
                <c:formatCode>_(* #,##0.00_);_(* \(#,##0.00\);_(* "-"??_);_(@_)</c:formatCode>
                <c:ptCount val="11"/>
                <c:pt idx="0">
                  <c:v>40.627499999999998</c:v>
                </c:pt>
                <c:pt idx="1">
                  <c:v>30.41</c:v>
                </c:pt>
                <c:pt idx="3">
                  <c:v>41.805</c:v>
                </c:pt>
                <c:pt idx="4">
                  <c:v>35.592500000000001</c:v>
                </c:pt>
                <c:pt idx="6" formatCode="General">
                  <c:v>38.192500000000003</c:v>
                </c:pt>
                <c:pt idx="7" formatCode="0.00">
                  <c:v>36.6875</c:v>
                </c:pt>
                <c:pt idx="9" formatCode="General">
                  <c:v>38.380000000000003</c:v>
                </c:pt>
                <c:pt idx="10" formatCode="General">
                  <c:v>36.637500000000003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F4C-40B6-A4A2-BBE4EA1303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166554511"/>
        <c:axId val="1"/>
      </c:barChart>
      <c:catAx>
        <c:axId val="1166554511"/>
        <c:scaling>
          <c:orientation val="minMax"/>
        </c:scaling>
        <c:delete val="1"/>
        <c:axPos val="b"/>
        <c:title>
          <c:overlay val="0"/>
          <c:spPr>
            <a:noFill/>
            <a:ln>
              <a:noFill/>
            </a:ln>
            <a:effectLst/>
          </c:spPr>
          <c:txPr>
            <a:bodyPr/>
            <a:lstStyle/>
            <a:p>
              <a:pPr>
                <a:defRPr sz="1000" b="0" i="0" u="none" strike="noStrike" baseline="0">
                  <a:solidFill>
                    <a:srgbClr val="333333"/>
                  </a:solidFill>
                  <a:latin typeface="Calibri"/>
                  <a:ea typeface="Calibri"/>
                  <a:cs typeface="Calibri"/>
                </a:defRPr>
              </a:pPr>
              <a:endParaRPr lang="en-US"/>
            </a:p>
          </c:txPr>
        </c:title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/>
            <a:lstStyle/>
            <a:p>
              <a:pPr>
                <a:defRPr sz="1000" b="0" i="0" u="none" strike="noStrike" baseline="0">
                  <a:solidFill>
                    <a:srgbClr val="333333"/>
                  </a:solidFill>
                  <a:latin typeface="Calibri"/>
                  <a:ea typeface="Calibri"/>
                  <a:cs typeface="Calibri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65545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Kinerja YoY'!$D$20</c:f>
              <c:strCache>
                <c:ptCount val="1"/>
                <c:pt idx="0">
                  <c:v>Response Time atas Keluhan (K)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4BEC-4E8D-9DDC-1026DC807F7D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BEC-4E8D-9DDC-1026DC807F7D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4BEC-4E8D-9DDC-1026DC807F7D}"/>
              </c:ext>
            </c:extLst>
          </c:dPt>
          <c:dPt>
            <c:idx val="1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BEC-4E8D-9DDC-1026DC807F7D}"/>
              </c:ext>
            </c:extLst>
          </c:dPt>
          <c:val>
            <c:numRef>
              <c:f>'Data Kinerja YoY'!$J$20:$T$20</c:f>
              <c:numCache>
                <c:formatCode>_(* #,##0.00_);_(* \(#,##0.00\);_(* "-"??_);_(@_)</c:formatCode>
                <c:ptCount val="11"/>
                <c:pt idx="0">
                  <c:v>0.39500000000000002</c:v>
                </c:pt>
                <c:pt idx="1">
                  <c:v>0.14749999999999999</c:v>
                </c:pt>
                <c:pt idx="3">
                  <c:v>0.3775</c:v>
                </c:pt>
                <c:pt idx="4">
                  <c:v>0.05</c:v>
                </c:pt>
                <c:pt idx="6" formatCode="0.00">
                  <c:v>0.46</c:v>
                </c:pt>
                <c:pt idx="7" formatCode="0.00">
                  <c:v>0.23</c:v>
                </c:pt>
                <c:pt idx="9" formatCode="0.00">
                  <c:v>0.35499999999999998</c:v>
                </c:pt>
                <c:pt idx="10" formatCode="0.00">
                  <c:v>6.7500000000000004E-2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BEC-4E8D-9DDC-1026DC807F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166553311"/>
        <c:axId val="1"/>
      </c:barChart>
      <c:catAx>
        <c:axId val="1166553311"/>
        <c:scaling>
          <c:orientation val="minMax"/>
        </c:scaling>
        <c:delete val="1"/>
        <c:axPos val="b"/>
        <c:title>
          <c:overlay val="0"/>
          <c:spPr>
            <a:noFill/>
            <a:ln>
              <a:noFill/>
            </a:ln>
            <a:effectLst/>
          </c:spPr>
          <c:txPr>
            <a:bodyPr/>
            <a:lstStyle/>
            <a:p>
              <a:pPr>
                <a:defRPr sz="1000" b="0" i="0" u="none" strike="noStrike" baseline="0">
                  <a:solidFill>
                    <a:srgbClr val="333333"/>
                  </a:solidFill>
                  <a:latin typeface="Calibri"/>
                  <a:ea typeface="Calibri"/>
                  <a:cs typeface="Calibri"/>
                </a:defRPr>
              </a:pPr>
              <a:endParaRPr lang="en-US"/>
            </a:p>
          </c:txPr>
        </c:title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/>
            <a:lstStyle/>
            <a:p>
              <a:pPr>
                <a:defRPr sz="1000" b="0" i="0" u="none" strike="noStrike" baseline="0">
                  <a:solidFill>
                    <a:srgbClr val="333333"/>
                  </a:solidFill>
                  <a:latin typeface="Calibri"/>
                  <a:ea typeface="Calibri"/>
                  <a:cs typeface="Calibri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65533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Kinerja YoY'!$D$21</c:f>
              <c:strCache>
                <c:ptCount val="1"/>
                <c:pt idx="0">
                  <c:v>Recovery Time atas Keluhan (K)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50C7-42A9-A203-92643BF8B235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0C7-42A9-A203-92643BF8B235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50C7-42A9-A203-92643BF8B235}"/>
              </c:ext>
            </c:extLst>
          </c:dPt>
          <c:dPt>
            <c:idx val="1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0C7-42A9-A203-92643BF8B235}"/>
              </c:ext>
            </c:extLst>
          </c:dPt>
          <c:val>
            <c:numRef>
              <c:f>'Data Kinerja YoY'!$J$21:$T$21</c:f>
              <c:numCache>
                <c:formatCode>_(* #,##0.00_);_(* \(#,##0.00\);_(* "-"??_);_(@_)</c:formatCode>
                <c:ptCount val="11"/>
                <c:pt idx="0">
                  <c:v>0.51500000000000001</c:v>
                </c:pt>
                <c:pt idx="1">
                  <c:v>0.30499999999999999</c:v>
                </c:pt>
                <c:pt idx="3">
                  <c:v>0.4975</c:v>
                </c:pt>
                <c:pt idx="4">
                  <c:v>0.28000000000000003</c:v>
                </c:pt>
                <c:pt idx="6" formatCode="General">
                  <c:v>0.48749999999999999</c:v>
                </c:pt>
                <c:pt idx="7" formatCode="General">
                  <c:v>0.3075</c:v>
                </c:pt>
                <c:pt idx="9" formatCode="0.00">
                  <c:v>0.38500000000000001</c:v>
                </c:pt>
                <c:pt idx="10" formatCode="0.00">
                  <c:v>0.125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0C7-42A9-A203-92643BF8B2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172381087"/>
        <c:axId val="1"/>
      </c:barChart>
      <c:catAx>
        <c:axId val="1172381087"/>
        <c:scaling>
          <c:orientation val="minMax"/>
        </c:scaling>
        <c:delete val="1"/>
        <c:axPos val="b"/>
        <c:title>
          <c:overlay val="0"/>
          <c:spPr>
            <a:noFill/>
            <a:ln>
              <a:noFill/>
            </a:ln>
            <a:effectLst/>
          </c:spPr>
          <c:txPr>
            <a:bodyPr/>
            <a:lstStyle/>
            <a:p>
              <a:pPr>
                <a:defRPr sz="1000" b="0" i="0" u="none" strike="noStrike" baseline="0">
                  <a:solidFill>
                    <a:srgbClr val="333333"/>
                  </a:solidFill>
                  <a:latin typeface="Calibri"/>
                  <a:ea typeface="Calibri"/>
                  <a:cs typeface="Calibri"/>
                </a:defRPr>
              </a:pPr>
              <a:endParaRPr lang="en-US"/>
            </a:p>
          </c:txPr>
        </c:title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/>
            <a:lstStyle/>
            <a:p>
              <a:pPr>
                <a:defRPr sz="1000" b="0" i="0" u="none" strike="noStrike" baseline="0">
                  <a:solidFill>
                    <a:srgbClr val="333333"/>
                  </a:solidFill>
                  <a:latin typeface="Calibri"/>
                  <a:ea typeface="Calibri"/>
                  <a:cs typeface="Calibri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723810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Kinerja YoY'!$D$23</c:f>
              <c:strCache>
                <c:ptCount val="1"/>
                <c:pt idx="0">
                  <c:v>PB/PD Paskem TR Tanpa Perluasan Jaringan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D371-4FCE-8E4D-2A4E74FE43AD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371-4FCE-8E4D-2A4E74FE43AD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D371-4FCE-8E4D-2A4E74FE43AD}"/>
              </c:ext>
            </c:extLst>
          </c:dPt>
          <c:dPt>
            <c:idx val="1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371-4FCE-8E4D-2A4E74FE43AD}"/>
              </c:ext>
            </c:extLst>
          </c:dPt>
          <c:val>
            <c:numRef>
              <c:f>'Data Kinerja YoY'!$J$23:$T$23</c:f>
              <c:numCache>
                <c:formatCode>_(* #,##0.00_);_(* \(#,##0.00\);_(* "-"??_);_(@_)</c:formatCode>
                <c:ptCount val="11"/>
                <c:pt idx="0">
                  <c:v>1.4789719626168201</c:v>
                </c:pt>
                <c:pt idx="1">
                  <c:v>0.71646859083191805</c:v>
                </c:pt>
                <c:pt idx="3">
                  <c:v>1.37843907916901</c:v>
                </c:pt>
                <c:pt idx="4">
                  <c:v>0.61266968325791904</c:v>
                </c:pt>
                <c:pt idx="6" formatCode="0.00">
                  <c:v>1.2105263157894699</c:v>
                </c:pt>
                <c:pt idx="7" formatCode="0.00">
                  <c:v>0.70185873605948002</c:v>
                </c:pt>
                <c:pt idx="9" formatCode="0.00">
                  <c:v>1.2703862660944201</c:v>
                </c:pt>
                <c:pt idx="10" formatCode="0.00">
                  <c:v>0.51076923076923098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371-4FCE-8E4D-2A4E74FE43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172378287"/>
        <c:axId val="1"/>
      </c:barChart>
      <c:catAx>
        <c:axId val="1172378287"/>
        <c:scaling>
          <c:orientation val="minMax"/>
        </c:scaling>
        <c:delete val="1"/>
        <c:axPos val="b"/>
        <c:title>
          <c:overlay val="0"/>
          <c:spPr>
            <a:noFill/>
            <a:ln>
              <a:noFill/>
            </a:ln>
            <a:effectLst/>
          </c:spPr>
          <c:txPr>
            <a:bodyPr/>
            <a:lstStyle/>
            <a:p>
              <a:pPr>
                <a:defRPr sz="1000" b="0" i="0" u="none" strike="noStrike" baseline="0">
                  <a:solidFill>
                    <a:srgbClr val="333333"/>
                  </a:solidFill>
                  <a:latin typeface="Calibri"/>
                  <a:ea typeface="Calibri"/>
                  <a:cs typeface="Calibri"/>
                </a:defRPr>
              </a:pPr>
              <a:endParaRPr lang="en-US"/>
            </a:p>
          </c:txPr>
        </c:title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/>
            <a:lstStyle/>
            <a:p>
              <a:pPr>
                <a:defRPr sz="1000" b="0" i="0" u="none" strike="noStrike" baseline="0">
                  <a:solidFill>
                    <a:srgbClr val="333333"/>
                  </a:solidFill>
                  <a:latin typeface="Calibri"/>
                  <a:ea typeface="Calibri"/>
                  <a:cs typeface="Calibri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72378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Kinerja YoY'!$D$24</c:f>
              <c:strCache>
                <c:ptCount val="1"/>
                <c:pt idx="0">
                  <c:v>PB/PD Paskem TR Dengan Perluasan Jaringan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35D4-472C-BDA1-00677BE54997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5D4-472C-BDA1-00677BE54997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35D4-472C-BDA1-00677BE54997}"/>
              </c:ext>
            </c:extLst>
          </c:dPt>
          <c:dPt>
            <c:idx val="1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5D4-472C-BDA1-00677BE54997}"/>
              </c:ext>
            </c:extLst>
          </c:dPt>
          <c:val>
            <c:numRef>
              <c:f>'Data Kinerja YoY'!$J$24:$T$24</c:f>
              <c:numCache>
                <c:formatCode>_(* #,##0.00_);_(* \(#,##0.00\);_(* "-"??_);_(@_)</c:formatCode>
                <c:ptCount val="11"/>
                <c:pt idx="0">
                  <c:v>6.3076923076923102</c:v>
                </c:pt>
                <c:pt idx="1">
                  <c:v>3.8333333333333299</c:v>
                </c:pt>
                <c:pt idx="3">
                  <c:v>6.6666666666666696</c:v>
                </c:pt>
                <c:pt idx="4">
                  <c:v>3.2058823529411802</c:v>
                </c:pt>
                <c:pt idx="6" formatCode="0.00">
                  <c:v>3.6296296296296302</c:v>
                </c:pt>
                <c:pt idx="7" formatCode="0.00">
                  <c:v>2</c:v>
                </c:pt>
                <c:pt idx="9" formatCode="0.00">
                  <c:v>6.3</c:v>
                </c:pt>
                <c:pt idx="10" formatCode="0.00">
                  <c:v>4.4444444444444402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5D4-472C-BDA1-00677BE549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172374287"/>
        <c:axId val="1"/>
      </c:barChart>
      <c:catAx>
        <c:axId val="1172374287"/>
        <c:scaling>
          <c:orientation val="minMax"/>
        </c:scaling>
        <c:delete val="1"/>
        <c:axPos val="b"/>
        <c:title>
          <c:overlay val="0"/>
          <c:spPr>
            <a:noFill/>
            <a:ln>
              <a:noFill/>
            </a:ln>
            <a:effectLst/>
          </c:spPr>
          <c:txPr>
            <a:bodyPr/>
            <a:lstStyle/>
            <a:p>
              <a:pPr>
                <a:defRPr sz="1000" b="0" i="0" u="none" strike="noStrike" baseline="0">
                  <a:solidFill>
                    <a:srgbClr val="333333"/>
                  </a:solidFill>
                  <a:latin typeface="Calibri"/>
                  <a:ea typeface="Calibri"/>
                  <a:cs typeface="Calibri"/>
                </a:defRPr>
              </a:pPr>
              <a:endParaRPr lang="en-US"/>
            </a:p>
          </c:txPr>
        </c:title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/>
            <a:lstStyle/>
            <a:p>
              <a:pPr>
                <a:defRPr sz="1000" b="0" i="0" u="none" strike="noStrike" baseline="0">
                  <a:solidFill>
                    <a:srgbClr val="333333"/>
                  </a:solidFill>
                  <a:latin typeface="Calibri"/>
                  <a:ea typeface="Calibri"/>
                  <a:cs typeface="Calibri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72374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Kinerja YoY'!$D$21</c:f>
              <c:strCache>
                <c:ptCount val="1"/>
                <c:pt idx="0">
                  <c:v>Recovery Time atas Keluhan (K)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C448-4499-B3EB-A2D430A95062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448-4499-B3EB-A2D430A95062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C448-4499-B3EB-A2D430A95062}"/>
              </c:ext>
            </c:extLst>
          </c:dPt>
          <c:dPt>
            <c:idx val="1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448-4499-B3EB-A2D430A95062}"/>
              </c:ext>
            </c:extLst>
          </c:dPt>
          <c:val>
            <c:numRef>
              <c:f>'Data Kinerja YoY'!$J$21:$T$21</c:f>
              <c:numCache>
                <c:formatCode>_(* #,##0.00_);_(* \(#,##0.00\);_(* "-"??_);_(@_)</c:formatCode>
                <c:ptCount val="11"/>
                <c:pt idx="0">
                  <c:v>0.51500000000000001</c:v>
                </c:pt>
                <c:pt idx="1">
                  <c:v>0.30499999999999999</c:v>
                </c:pt>
                <c:pt idx="3">
                  <c:v>0.4975</c:v>
                </c:pt>
                <c:pt idx="4">
                  <c:v>0.28000000000000003</c:v>
                </c:pt>
                <c:pt idx="6" formatCode="General">
                  <c:v>0.48749999999999999</c:v>
                </c:pt>
                <c:pt idx="7" formatCode="General">
                  <c:v>0.3075</c:v>
                </c:pt>
                <c:pt idx="9" formatCode="0.00">
                  <c:v>0.38500000000000001</c:v>
                </c:pt>
                <c:pt idx="10" formatCode="0.00">
                  <c:v>0.125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448-4499-B3EB-A2D430A950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172380687"/>
        <c:axId val="1"/>
      </c:barChart>
      <c:catAx>
        <c:axId val="1172380687"/>
        <c:scaling>
          <c:orientation val="minMax"/>
        </c:scaling>
        <c:delete val="1"/>
        <c:axPos val="b"/>
        <c:title>
          <c:overlay val="0"/>
          <c:spPr>
            <a:noFill/>
            <a:ln>
              <a:noFill/>
            </a:ln>
            <a:effectLst/>
          </c:spPr>
          <c:txPr>
            <a:bodyPr/>
            <a:lstStyle/>
            <a:p>
              <a:pPr>
                <a:defRPr sz="1000" b="0" i="0" u="none" strike="noStrike" baseline="0">
                  <a:solidFill>
                    <a:srgbClr val="333333"/>
                  </a:solidFill>
                  <a:latin typeface="Calibri"/>
                  <a:ea typeface="Calibri"/>
                  <a:cs typeface="Calibri"/>
                </a:defRPr>
              </a:pPr>
              <a:endParaRPr lang="en-US"/>
            </a:p>
          </c:txPr>
        </c:title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/>
            <a:lstStyle/>
            <a:p>
              <a:pPr>
                <a:defRPr sz="1000" b="0" i="0" u="none" strike="noStrike" baseline="0">
                  <a:solidFill>
                    <a:srgbClr val="333333"/>
                  </a:solidFill>
                  <a:latin typeface="Calibri"/>
                  <a:ea typeface="Calibri"/>
                  <a:cs typeface="Calibri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72380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Kinerja YoY'!$D$27</c:f>
              <c:strCache>
                <c:ptCount val="1"/>
                <c:pt idx="0">
                  <c:v>Persentase Rata-Rata Saldo PAL (Rp) Non Kogol 1 tanggal 20 dibandingkan Rata-Rata Rekening Baru (RPPTL) non kogol 1 bulan berjalan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926E-431F-A3B4-33B81270FC63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26E-431F-A3B4-33B81270FC63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926E-431F-A3B4-33B81270FC63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26E-431F-A3B4-33B81270FC63}"/>
              </c:ext>
            </c:extLst>
          </c:dPt>
          <c:val>
            <c:numRef>
              <c:f>'Data Kinerja YoY'!$J$27:$T$27</c:f>
              <c:numCache>
                <c:formatCode>_(* #,##0.00_);_(* \(#,##0.00\);_(* "-"??_);_(@_)</c:formatCode>
                <c:ptCount val="11"/>
                <c:pt idx="0">
                  <c:v>5.6040252915289797</c:v>
                </c:pt>
                <c:pt idx="1">
                  <c:v>3.99352180500538</c:v>
                </c:pt>
                <c:pt idx="3">
                  <c:v>5.0526301606531199</c:v>
                </c:pt>
                <c:pt idx="4">
                  <c:v>4.1870987130097701</c:v>
                </c:pt>
                <c:pt idx="6" formatCode="0.00">
                  <c:v>12.890044006572399</c:v>
                </c:pt>
                <c:pt idx="7" formatCode="0.00">
                  <c:v>8.6206029663162305</c:v>
                </c:pt>
                <c:pt idx="9" formatCode="0.00">
                  <c:v>11.6365783896781</c:v>
                </c:pt>
                <c:pt idx="10" formatCode="0.00">
                  <c:v>6.9789837964439698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26E-431F-A3B4-33B81270FC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172373487"/>
        <c:axId val="1"/>
      </c:barChart>
      <c:catAx>
        <c:axId val="1172373487"/>
        <c:scaling>
          <c:orientation val="minMax"/>
        </c:scaling>
        <c:delete val="1"/>
        <c:axPos val="b"/>
        <c:title>
          <c:overlay val="0"/>
          <c:spPr>
            <a:noFill/>
            <a:ln>
              <a:noFill/>
            </a:ln>
            <a:effectLst/>
          </c:spPr>
          <c:txPr>
            <a:bodyPr/>
            <a:lstStyle/>
            <a:p>
              <a:pPr>
                <a:defRPr sz="1000" b="0" i="0" u="none" strike="noStrike" baseline="0">
                  <a:solidFill>
                    <a:srgbClr val="333333"/>
                  </a:solidFill>
                  <a:latin typeface="Calibri"/>
                  <a:ea typeface="Calibri"/>
                  <a:cs typeface="Calibri"/>
                </a:defRPr>
              </a:pPr>
              <a:endParaRPr lang="en-US"/>
            </a:p>
          </c:txPr>
        </c:title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/>
            <a:lstStyle/>
            <a:p>
              <a:pPr>
                <a:defRPr sz="1000" b="0" i="0" u="none" strike="noStrike" baseline="0">
                  <a:solidFill>
                    <a:srgbClr val="333333"/>
                  </a:solidFill>
                  <a:latin typeface="Calibri"/>
                  <a:ea typeface="Calibri"/>
                  <a:cs typeface="Calibri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72373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Kinerja YoY'!$D$29</c:f>
              <c:strCache>
                <c:ptCount val="1"/>
                <c:pt idx="0">
                  <c:v>Penurunan Saldo Piutang Prabayar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C211-4049-B48F-1F503C849F18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211-4049-B48F-1F503C849F18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C211-4049-B48F-1F503C849F18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211-4049-B48F-1F503C849F18}"/>
              </c:ext>
            </c:extLst>
          </c:dPt>
          <c:val>
            <c:numRef>
              <c:f>'Data Kinerja YoY'!$J$29:$T$29</c:f>
              <c:numCache>
                <c:formatCode>_(* #,##0.00_);_(* \(#,##0.00\);_(* "-"??_);_(@_)</c:formatCode>
                <c:ptCount val="11"/>
                <c:pt idx="0">
                  <c:v>114.89216999999999</c:v>
                </c:pt>
                <c:pt idx="1">
                  <c:v>67.003311999999994</c:v>
                </c:pt>
                <c:pt idx="3">
                  <c:v>787.64774</c:v>
                </c:pt>
                <c:pt idx="4">
                  <c:v>469.146792</c:v>
                </c:pt>
                <c:pt idx="6" formatCode="0.00">
                  <c:v>15.216170999999999</c:v>
                </c:pt>
                <c:pt idx="7" formatCode="0.00">
                  <c:v>0</c:v>
                </c:pt>
                <c:pt idx="9" formatCode="0.00">
                  <c:v>36.906719000000002</c:v>
                </c:pt>
                <c:pt idx="10" formatCode="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211-4049-B48F-1F503C849F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172377887"/>
        <c:axId val="1"/>
      </c:barChart>
      <c:catAx>
        <c:axId val="1172377887"/>
        <c:scaling>
          <c:orientation val="minMax"/>
        </c:scaling>
        <c:delete val="1"/>
        <c:axPos val="b"/>
        <c:title>
          <c:overlay val="0"/>
          <c:spPr>
            <a:noFill/>
            <a:ln>
              <a:noFill/>
            </a:ln>
            <a:effectLst/>
          </c:spPr>
          <c:txPr>
            <a:bodyPr/>
            <a:lstStyle/>
            <a:p>
              <a:pPr>
                <a:defRPr sz="1000" b="0" i="0" u="none" strike="noStrike" baseline="0">
                  <a:solidFill>
                    <a:srgbClr val="333333"/>
                  </a:solidFill>
                  <a:latin typeface="Calibri"/>
                  <a:ea typeface="Calibri"/>
                  <a:cs typeface="Calibri"/>
                </a:defRPr>
              </a:pPr>
              <a:endParaRPr lang="en-US"/>
            </a:p>
          </c:txPr>
        </c:title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/>
            <a:lstStyle/>
            <a:p>
              <a:pPr>
                <a:defRPr sz="1000" b="0" i="0" u="none" strike="noStrike" baseline="0">
                  <a:solidFill>
                    <a:srgbClr val="333333"/>
                  </a:solidFill>
                  <a:latin typeface="Calibri"/>
                  <a:ea typeface="Calibri"/>
                  <a:cs typeface="Calibri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72377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800" b="1" i="0" u="none" strike="noStrike" baseline="0">
              <a:solidFill>
                <a:srgbClr val="80808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Kinerja YoY'!$D$3</c:f>
              <c:strCache>
                <c:ptCount val="1"/>
                <c:pt idx="0">
                  <c:v>Penjualan Tenaga Listrik</c:v>
                </c:pt>
              </c:strCache>
            </c:strRef>
          </c:tx>
          <c:spPr>
            <a:pattFill prst="ltDnDiag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solidFill>
                <a:schemeClr val="accent1"/>
              </a:solidFill>
            </a:ln>
            <a:effectLst/>
            <a:sp3d>
              <a:contourClr>
                <a:schemeClr val="accent1"/>
              </a:contourClr>
            </a:sp3d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solidFill>
                  <a:schemeClr val="accent1"/>
                </a:solidFill>
              </a:ln>
              <a:effectLst/>
              <a:sp3d>
                <a:contourClr>
                  <a:schemeClr val="accen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0-46FE-4AD0-AF05-88019749E841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solidFill>
                  <a:schemeClr val="accent1"/>
                </a:solidFill>
              </a:ln>
              <a:effectLst/>
              <a:sp3d>
                <a:contourClr>
                  <a:schemeClr val="accen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46FE-4AD0-AF05-88019749E841}"/>
              </c:ext>
            </c:extLst>
          </c:dPt>
          <c:val>
            <c:numRef>
              <c:f>'Data Kinerja YoY'!$G$3:$H$3</c:f>
              <c:numCache>
                <c:formatCode>_(* #,##0.00_);_(* \(#,##0.00\);_(* "-"??_);_(@_)</c:formatCode>
                <c:ptCount val="2"/>
                <c:pt idx="0">
                  <c:v>588.60904746300002</c:v>
                </c:pt>
                <c:pt idx="1">
                  <c:v>642.89121799899999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FE-4AD0-AF05-88019749E8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0"/>
        <c:axId val="1172376687"/>
        <c:axId val="1"/>
      </c:barChart>
      <c:catAx>
        <c:axId val="1172376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7237668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/>
          <a:lstStyle/>
          <a:p>
            <a:pPr rtl="0"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666699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ENS!$R$9</c:f>
              <c:numCache>
                <c:formatCode>General</c:formatCode>
                <c:ptCount val="1"/>
                <c:pt idx="0">
                  <c:v>695.15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81-4B84-9F04-C2AF6C5D25AF}"/>
            </c:ext>
          </c:extLst>
        </c:ser>
        <c:ser>
          <c:idx val="1"/>
          <c:order val="1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l">
                  <a:defRPr sz="1000" b="1" i="0" u="none" strike="noStrike" baseline="0">
                    <a:solidFill>
                      <a:srgbClr val="666699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ENS!$R$10</c:f>
              <c:numCache>
                <c:formatCode>0.00</c:formatCode>
                <c:ptCount val="1"/>
                <c:pt idx="0">
                  <c:v>361.17489999999998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81-4B84-9F04-C2AF6C5D25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281161199"/>
        <c:axId val="1"/>
      </c:barChart>
      <c:catAx>
        <c:axId val="1281161199"/>
        <c:scaling>
          <c:orientation val="minMax"/>
        </c:scaling>
        <c:delete val="1"/>
        <c:axPos val="b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666699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81161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800" b="1" i="0" u="none" strike="noStrike" baseline="0">
              <a:solidFill>
                <a:srgbClr val="80808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Kinerja YoY'!$D$5</c:f>
              <c:strCache>
                <c:ptCount val="1"/>
                <c:pt idx="0">
                  <c:v>SAIDI sesuai kewenangannya</c:v>
                </c:pt>
              </c:strCache>
            </c:strRef>
          </c:tx>
          <c:spPr>
            <a:pattFill prst="ltDnDiag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solidFill>
                <a:schemeClr val="accent1"/>
              </a:solidFill>
            </a:ln>
            <a:effectLst/>
            <a:sp3d>
              <a:contourClr>
                <a:schemeClr val="accent1"/>
              </a:contourClr>
            </a:sp3d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solidFill>
                  <a:schemeClr val="accent1"/>
                </a:solidFill>
              </a:ln>
              <a:effectLst/>
              <a:sp3d>
                <a:contourClr>
                  <a:schemeClr val="accen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0-4D1E-442B-A9E3-2687E1750F99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solidFill>
                  <a:schemeClr val="accent1"/>
                </a:solidFill>
              </a:ln>
              <a:effectLst/>
              <a:sp3d>
                <a:contourClr>
                  <a:schemeClr val="accen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4D1E-442B-A9E3-2687E1750F99}"/>
              </c:ext>
            </c:extLst>
          </c:dPt>
          <c:val>
            <c:numRef>
              <c:f>'Data Kinerja YoY'!$G$5:$H$5</c:f>
              <c:numCache>
                <c:formatCode>_(* #,##0.00_);_(* \(#,##0.00\);_(* "-"??_);_(@_)</c:formatCode>
                <c:ptCount val="2"/>
                <c:pt idx="0">
                  <c:v>133.276559678251</c:v>
                </c:pt>
                <c:pt idx="1">
                  <c:v>80.543591119809705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D1E-442B-A9E3-2687E1750F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0"/>
        <c:axId val="1172377087"/>
        <c:axId val="1"/>
      </c:barChart>
      <c:catAx>
        <c:axId val="1172377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7237708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/>
          <a:lstStyle/>
          <a:p>
            <a:pPr rtl="0"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800" b="1" i="0" u="none" strike="noStrike" baseline="0">
              <a:solidFill>
                <a:srgbClr val="80808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Kinerja YoY'!$D$6</c:f>
              <c:strCache>
                <c:ptCount val="1"/>
                <c:pt idx="0">
                  <c:v>SAIFI sesuai kewenangannya</c:v>
                </c:pt>
              </c:strCache>
            </c:strRef>
          </c:tx>
          <c:spPr>
            <a:pattFill prst="ltDnDiag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solidFill>
                <a:schemeClr val="accent1"/>
              </a:solidFill>
            </a:ln>
            <a:effectLst/>
            <a:sp3d>
              <a:contourClr>
                <a:schemeClr val="accent1"/>
              </a:contourClr>
            </a:sp3d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solidFill>
                  <a:schemeClr val="accent1"/>
                </a:solidFill>
              </a:ln>
              <a:effectLst/>
              <a:sp3d>
                <a:contourClr>
                  <a:schemeClr val="accen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0-D911-4AE5-9855-944DC11DE862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solidFill>
                  <a:schemeClr val="accent1"/>
                </a:solidFill>
              </a:ln>
              <a:effectLst/>
              <a:sp3d>
                <a:contourClr>
                  <a:schemeClr val="accen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D911-4AE5-9855-944DC11DE862}"/>
              </c:ext>
            </c:extLst>
          </c:dPt>
          <c:val>
            <c:numRef>
              <c:f>'Data Kinerja YoY'!$G$6:$H$6</c:f>
              <c:numCache>
                <c:formatCode>_(* #,##0.00_);_(* \(#,##0.00\);_(* "-"??_);_(@_)</c:formatCode>
                <c:ptCount val="2"/>
                <c:pt idx="0">
                  <c:v>1.56696362582375</c:v>
                </c:pt>
                <c:pt idx="1">
                  <c:v>0.92023006812672703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911-4AE5-9855-944DC11DE8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0"/>
        <c:axId val="1172379487"/>
        <c:axId val="1"/>
      </c:barChart>
      <c:catAx>
        <c:axId val="1172379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7237948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/>
          <a:lstStyle/>
          <a:p>
            <a:pPr rtl="0"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800" b="1" i="0" u="none" strike="noStrike" baseline="0">
              <a:solidFill>
                <a:srgbClr val="80808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Kinerja YoY'!$D$9</c:f>
              <c:strCache>
                <c:ptCount val="1"/>
                <c:pt idx="0">
                  <c:v>Susut Distribusi (Tanpa E-min)</c:v>
                </c:pt>
              </c:strCache>
            </c:strRef>
          </c:tx>
          <c:spPr>
            <a:pattFill prst="ltDnDiag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solidFill>
                <a:schemeClr val="accent1"/>
              </a:solidFill>
            </a:ln>
            <a:effectLst/>
            <a:sp3d>
              <a:contourClr>
                <a:schemeClr val="accent1"/>
              </a:contourClr>
            </a:sp3d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solidFill>
                  <a:schemeClr val="accent1"/>
                </a:solidFill>
              </a:ln>
              <a:effectLst/>
              <a:sp3d>
                <a:contourClr>
                  <a:schemeClr val="accen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0-D58B-4073-B84D-9074162C32E7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solidFill>
                  <a:schemeClr val="accent1"/>
                </a:solidFill>
              </a:ln>
              <a:effectLst/>
              <a:sp3d>
                <a:contourClr>
                  <a:schemeClr val="accen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D58B-4073-B84D-9074162C32E7}"/>
              </c:ext>
            </c:extLst>
          </c:dPt>
          <c:val>
            <c:numRef>
              <c:f>'Data Kinerja YoY'!$G$9:$H$9</c:f>
              <c:numCache>
                <c:formatCode>_(* #,##0.00_);_(* \(#,##0.00\);_(* "-"??_);_(@_)</c:formatCode>
                <c:ptCount val="2"/>
                <c:pt idx="0">
                  <c:v>9.3607088731377601</c:v>
                </c:pt>
                <c:pt idx="1">
                  <c:v>9.1857889590678408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8B-4073-B84D-9074162C3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0"/>
        <c:axId val="1172374687"/>
        <c:axId val="1"/>
      </c:barChart>
      <c:catAx>
        <c:axId val="1172374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7237468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/>
          <a:lstStyle/>
          <a:p>
            <a:pPr rtl="0"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800" b="1" i="0" u="none" strike="noStrike" baseline="0">
              <a:solidFill>
                <a:srgbClr val="80808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Kinerja YoY'!$D$10</c:f>
              <c:strCache>
                <c:ptCount val="1"/>
                <c:pt idx="0">
                  <c:v>Perolehan kWh P2TL</c:v>
                </c:pt>
              </c:strCache>
            </c:strRef>
          </c:tx>
          <c:spPr>
            <a:pattFill prst="ltDnDiag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solidFill>
                <a:schemeClr val="accent1"/>
              </a:solidFill>
            </a:ln>
            <a:effectLst/>
            <a:sp3d>
              <a:contourClr>
                <a:schemeClr val="accent1"/>
              </a:contourClr>
            </a:sp3d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solidFill>
                  <a:schemeClr val="accent1"/>
                </a:solidFill>
              </a:ln>
              <a:effectLst/>
              <a:sp3d>
                <a:contourClr>
                  <a:schemeClr val="accen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0-26A8-4ED1-AEF8-97527DF2A215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solidFill>
                  <a:schemeClr val="accent1"/>
                </a:solidFill>
              </a:ln>
              <a:effectLst/>
              <a:sp3d>
                <a:contourClr>
                  <a:schemeClr val="accen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26A8-4ED1-AEF8-97527DF2A215}"/>
              </c:ext>
            </c:extLst>
          </c:dPt>
          <c:val>
            <c:numRef>
              <c:f>'Data Kinerja YoY'!$G$10:$H$10</c:f>
              <c:numCache>
                <c:formatCode>_-* #,##0_-;\-* #,##0_-;_-* "-"??_-;_-@_-</c:formatCode>
                <c:ptCount val="2"/>
                <c:pt idx="0">
                  <c:v>2444463</c:v>
                </c:pt>
                <c:pt idx="1">
                  <c:v>2095918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A8-4ED1-AEF8-97527DF2A2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0"/>
        <c:axId val="1172375887"/>
        <c:axId val="1"/>
      </c:barChart>
      <c:catAx>
        <c:axId val="1172375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7237588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/>
          <a:lstStyle/>
          <a:p>
            <a:pPr rtl="0"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800" b="1" i="0" u="none" strike="noStrike" baseline="0">
              <a:solidFill>
                <a:srgbClr val="80808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Kinerja YoY'!$D$13</c:f>
              <c:strCache>
                <c:ptCount val="1"/>
                <c:pt idx="0">
                  <c:v>Penurunan Feedback Rating Negatif pada PLN Mobile - Gangguan (G)</c:v>
                </c:pt>
              </c:strCache>
            </c:strRef>
          </c:tx>
          <c:spPr>
            <a:pattFill prst="ltDnDiag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solidFill>
                <a:schemeClr val="accent1"/>
              </a:solidFill>
            </a:ln>
            <a:effectLst/>
            <a:sp3d>
              <a:contourClr>
                <a:schemeClr val="accent1"/>
              </a:contourClr>
            </a:sp3d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solidFill>
                  <a:schemeClr val="accent1"/>
                </a:solidFill>
              </a:ln>
              <a:effectLst/>
              <a:sp3d>
                <a:contourClr>
                  <a:schemeClr val="accen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0-2B90-422D-89E9-648108BCDB56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solidFill>
                  <a:schemeClr val="accent1"/>
                </a:solidFill>
              </a:ln>
              <a:effectLst/>
              <a:sp3d>
                <a:contourClr>
                  <a:schemeClr val="accen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2B90-422D-89E9-648108BCDB56}"/>
              </c:ext>
            </c:extLst>
          </c:dPt>
          <c:val>
            <c:numRef>
              <c:f>'Data Kinerja YoY'!$G$13:$H$13</c:f>
              <c:numCache>
                <c:formatCode>_(* #,##0.00_);_(* \(#,##0.00\);_(* "-"??_);_(@_)</c:formatCode>
                <c:ptCount val="2"/>
                <c:pt idx="0">
                  <c:v>11.394463024897799</c:v>
                </c:pt>
                <c:pt idx="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B90-422D-89E9-648108BCDB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0"/>
        <c:axId val="1172377487"/>
        <c:axId val="1"/>
      </c:barChart>
      <c:catAx>
        <c:axId val="1172377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7237748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800" b="1" i="0" u="none" strike="noStrike" baseline="0">
              <a:solidFill>
                <a:srgbClr val="80808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Kinerja YoY'!$D$14</c:f>
              <c:strCache>
                <c:ptCount val="1"/>
                <c:pt idx="0">
                  <c:v>Penurunan Feedback Rating Negatif pada PLN Mobile - Keluhan (K)</c:v>
                </c:pt>
              </c:strCache>
            </c:strRef>
          </c:tx>
          <c:spPr>
            <a:pattFill prst="ltDnDiag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solidFill>
                <a:schemeClr val="accent1"/>
              </a:solidFill>
            </a:ln>
            <a:effectLst/>
            <a:sp3d>
              <a:contourClr>
                <a:schemeClr val="accent1"/>
              </a:contourClr>
            </a:sp3d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solidFill>
                  <a:schemeClr val="accent1"/>
                </a:solidFill>
              </a:ln>
              <a:effectLst/>
              <a:sp3d>
                <a:contourClr>
                  <a:schemeClr val="accen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0-53D4-4BB8-894B-B7890E52B5A7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solidFill>
                  <a:schemeClr val="accent1"/>
                </a:solidFill>
              </a:ln>
              <a:effectLst/>
              <a:sp3d>
                <a:contourClr>
                  <a:schemeClr val="accen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53D4-4BB8-894B-B7890E52B5A7}"/>
              </c:ext>
            </c:extLst>
          </c:dPt>
          <c:val>
            <c:numRef>
              <c:f>'Data Kinerja YoY'!$G$14:$H$14</c:f>
              <c:numCache>
                <c:formatCode>_(* #,##0.00_);_(* \(#,##0.00\);_(* "-"??_);_(@_)</c:formatCode>
                <c:ptCount val="2"/>
                <c:pt idx="0">
                  <c:v>50.136454606100997</c:v>
                </c:pt>
                <c:pt idx="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D4-4BB8-894B-B7890E52B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0"/>
        <c:axId val="1172379887"/>
        <c:axId val="1"/>
      </c:barChart>
      <c:catAx>
        <c:axId val="1172379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7237988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800" b="1" i="0" u="none" strike="noStrike" baseline="0">
              <a:solidFill>
                <a:srgbClr val="80808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Kinerja YoY'!$D$15</c:f>
              <c:strCache>
                <c:ptCount val="1"/>
                <c:pt idx="0">
                  <c:v>Penurunan Pengaduan Gangguan  Berulang Pada PLN Mobile (diluar Marking)</c:v>
                </c:pt>
              </c:strCache>
            </c:strRef>
          </c:tx>
          <c:spPr>
            <a:pattFill prst="ltDnDiag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solidFill>
                <a:schemeClr val="accent1"/>
              </a:solidFill>
            </a:ln>
            <a:effectLst/>
            <a:sp3d>
              <a:contourClr>
                <a:schemeClr val="accent1"/>
              </a:contourClr>
            </a:sp3d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solidFill>
                  <a:schemeClr val="accent1"/>
                </a:solidFill>
              </a:ln>
              <a:effectLst/>
              <a:sp3d>
                <a:contourClr>
                  <a:schemeClr val="accen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0-1410-40FE-B062-4DDED36DE361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solidFill>
                  <a:schemeClr val="accent1"/>
                </a:solidFill>
              </a:ln>
              <a:effectLst/>
              <a:sp3d>
                <a:contourClr>
                  <a:schemeClr val="accen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1410-40FE-B062-4DDED36DE361}"/>
              </c:ext>
            </c:extLst>
          </c:dPt>
          <c:val>
            <c:numRef>
              <c:f>'Data Kinerja YoY'!$G$15:$H$15</c:f>
              <c:numCache>
                <c:formatCode>_(* #,##0.00_);_(* \(#,##0.00\);_(* "-"??_);_(@_)</c:formatCode>
                <c:ptCount val="2"/>
                <c:pt idx="0">
                  <c:v>89.484178029328504</c:v>
                </c:pt>
                <c:pt idx="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410-40FE-B062-4DDED36DE3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0"/>
        <c:axId val="1281156399"/>
        <c:axId val="1"/>
      </c:barChart>
      <c:catAx>
        <c:axId val="1281156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8115639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800" b="1" i="0" u="none" strike="noStrike" baseline="0">
              <a:solidFill>
                <a:srgbClr val="80808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Kinerja YoY'!$D$16</c:f>
              <c:strCache>
                <c:ptCount val="1"/>
                <c:pt idx="0">
                  <c:v>Penambahan Jumlah pengguna aplikasi PLN Mobile</c:v>
                </c:pt>
              </c:strCache>
            </c:strRef>
          </c:tx>
          <c:spPr>
            <a:pattFill prst="ltDnDiag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solidFill>
                <a:schemeClr val="accent1"/>
              </a:solidFill>
            </a:ln>
            <a:effectLst/>
            <a:sp3d>
              <a:contourClr>
                <a:schemeClr val="accent1"/>
              </a:contourClr>
            </a:sp3d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solidFill>
                  <a:schemeClr val="accent1"/>
                </a:solidFill>
              </a:ln>
              <a:effectLst/>
              <a:sp3d>
                <a:contourClr>
                  <a:schemeClr val="accen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0-2A99-44F2-AB18-105BF8AAE56B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solidFill>
                  <a:schemeClr val="accent1"/>
                </a:solidFill>
              </a:ln>
              <a:effectLst/>
              <a:sp3d>
                <a:contourClr>
                  <a:schemeClr val="accen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2A99-44F2-AB18-105BF8AAE56B}"/>
              </c:ext>
            </c:extLst>
          </c:dPt>
          <c:val>
            <c:numRef>
              <c:f>'Data Kinerja YoY'!$G$16:$H$16</c:f>
              <c:numCache>
                <c:formatCode>_-* #,##0_-;\-* #,##0_-;_-* "-"??_-;_-@_-</c:formatCode>
                <c:ptCount val="2"/>
                <c:pt idx="0" formatCode="_(* #,##0.00_);_(* \(#,##0.00\);_(* &quot;-&quot;??_);_(@_)">
                  <c:v>778164</c:v>
                </c:pt>
                <c:pt idx="1">
                  <c:v>772015.15159999998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99-44F2-AB18-105BF8AAE5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0"/>
        <c:axId val="1281158799"/>
        <c:axId val="1"/>
      </c:barChart>
      <c:catAx>
        <c:axId val="1281158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8115879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800" b="1" i="0" u="none" strike="noStrike" baseline="0">
              <a:solidFill>
                <a:srgbClr val="80808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Kinerja YoY'!$D$18</c:f>
              <c:strCache>
                <c:ptCount val="1"/>
                <c:pt idx="0">
                  <c:v>Response Time atas Gangguan (G)</c:v>
                </c:pt>
              </c:strCache>
            </c:strRef>
          </c:tx>
          <c:spPr>
            <a:pattFill prst="ltDnDiag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solidFill>
                <a:schemeClr val="accent1"/>
              </a:solidFill>
            </a:ln>
            <a:effectLst/>
            <a:sp3d>
              <a:contourClr>
                <a:schemeClr val="accent1"/>
              </a:contourClr>
            </a:sp3d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solidFill>
                  <a:schemeClr val="accent1"/>
                </a:solidFill>
              </a:ln>
              <a:effectLst/>
              <a:sp3d>
                <a:contourClr>
                  <a:schemeClr val="accen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0-F92F-4E1B-916F-422690FDBDE8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solidFill>
                  <a:schemeClr val="accent1"/>
                </a:solidFill>
              </a:ln>
              <a:effectLst/>
              <a:sp3d>
                <a:contourClr>
                  <a:schemeClr val="accen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F92F-4E1B-916F-422690FDBDE8}"/>
              </c:ext>
            </c:extLst>
          </c:dPt>
          <c:val>
            <c:numRef>
              <c:f>'Data Kinerja YoY'!$G$18:$H$18</c:f>
              <c:numCache>
                <c:formatCode>_(* #,##0.00_);_(* \(#,##0.00\);_(* "-"??_);_(@_)</c:formatCode>
                <c:ptCount val="2"/>
                <c:pt idx="0">
                  <c:v>24.934999999999999</c:v>
                </c:pt>
                <c:pt idx="1">
                  <c:v>20.765371786420602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2F-4E1B-916F-422690FDBD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0"/>
        <c:axId val="1281155599"/>
        <c:axId val="1"/>
      </c:barChart>
      <c:catAx>
        <c:axId val="1281155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8115559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800" b="1" i="0" u="none" strike="noStrike" baseline="0">
              <a:solidFill>
                <a:srgbClr val="80808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Kinerja YoY'!$D$19</c:f>
              <c:strCache>
                <c:ptCount val="1"/>
                <c:pt idx="0">
                  <c:v>Recovery Time atas Gangguan (G)</c:v>
                </c:pt>
              </c:strCache>
            </c:strRef>
          </c:tx>
          <c:spPr>
            <a:pattFill prst="ltDnDiag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solidFill>
                <a:schemeClr val="accent1"/>
              </a:solidFill>
            </a:ln>
            <a:effectLst/>
            <a:sp3d>
              <a:contourClr>
                <a:schemeClr val="accent1"/>
              </a:contourClr>
            </a:sp3d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solidFill>
                  <a:schemeClr val="accent1"/>
                </a:solidFill>
              </a:ln>
              <a:effectLst/>
              <a:sp3d>
                <a:contourClr>
                  <a:schemeClr val="accen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0-2C35-492C-8508-9B887C76D196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solidFill>
                  <a:schemeClr val="accent1"/>
                </a:solidFill>
              </a:ln>
              <a:effectLst/>
              <a:sp3d>
                <a:contourClr>
                  <a:schemeClr val="accen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2C35-492C-8508-9B887C76D196}"/>
              </c:ext>
            </c:extLst>
          </c:dPt>
          <c:val>
            <c:numRef>
              <c:f>'Data Kinerja YoY'!$G$19:$H$19</c:f>
              <c:numCache>
                <c:formatCode>_(* #,##0.00_);_(* \(#,##0.00\);_(* "-"??_);_(@_)</c:formatCode>
                <c:ptCount val="2"/>
                <c:pt idx="0">
                  <c:v>39.717500000000001</c:v>
                </c:pt>
                <c:pt idx="1">
                  <c:v>34.395000000000003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35-492C-8508-9B887C76D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0"/>
        <c:axId val="1281162399"/>
        <c:axId val="1"/>
      </c:barChart>
      <c:catAx>
        <c:axId val="1281162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8116239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Tegowanu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ENS!$B$28:$M$28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ENS!$B$29:$M$29</c:f>
              <c:numCache>
                <c:formatCode>General</c:formatCode>
                <c:ptCount val="12"/>
                <c:pt idx="0">
                  <c:v>24.55</c:v>
                </c:pt>
                <c:pt idx="1">
                  <c:v>46.93</c:v>
                </c:pt>
                <c:pt idx="2">
                  <c:v>70.94</c:v>
                </c:pt>
                <c:pt idx="3">
                  <c:v>94.4</c:v>
                </c:pt>
                <c:pt idx="4">
                  <c:v>118.95</c:v>
                </c:pt>
                <c:pt idx="5">
                  <c:v>142.41999999999999</c:v>
                </c:pt>
                <c:pt idx="6">
                  <c:v>165.88</c:v>
                </c:pt>
                <c:pt idx="7">
                  <c:v>189.89</c:v>
                </c:pt>
                <c:pt idx="8">
                  <c:v>213.35</c:v>
                </c:pt>
                <c:pt idx="9">
                  <c:v>237.36</c:v>
                </c:pt>
                <c:pt idx="10">
                  <c:v>260.27999999999997</c:v>
                </c:pt>
                <c:pt idx="11">
                  <c:v>284.83999999999997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80-4E5B-9563-203360121046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ENS!$B$28:$M$28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ENS!$B$30:$M$30</c:f>
              <c:numCache>
                <c:formatCode>0.00</c:formatCode>
                <c:ptCount val="12"/>
                <c:pt idx="0">
                  <c:v>16.917000000000002</c:v>
                </c:pt>
                <c:pt idx="1">
                  <c:v>41.765999999999998</c:v>
                </c:pt>
                <c:pt idx="2">
                  <c:v>62.75</c:v>
                </c:pt>
                <c:pt idx="3">
                  <c:v>69.760000000000005</c:v>
                </c:pt>
                <c:pt idx="4">
                  <c:v>70.477099999999993</c:v>
                </c:pt>
                <c:pt idx="5" formatCode="_(* #,##0.00_);_(* \(#,##0.00\);_(* &quot;-&quot;??_);_(@_)">
                  <c:v>71.5411</c:v>
                </c:pt>
                <c:pt idx="6" formatCode="_(* #,##0.00_);_(* \(#,##0.00\);_(* &quot;-&quot;??_);_(@_)">
                  <c:v>81.471100000000007</c:v>
                </c:pt>
                <c:pt idx="7" formatCode="_(* #,##0.00_);_(* \(#,##0.00\);_(* &quot;-&quot;??_);_(@_)">
                  <c:v>88.592624999999998</c:v>
                </c:pt>
                <c:pt idx="8" formatCode="_(* #,##0.00_);_(* \(#,##0.00\);_(* &quot;-&quot;??_);_(@_)">
                  <c:v>105.72709999999999</c:v>
                </c:pt>
                <c:pt idx="9" formatCode="_(* #,##0.00_);_(* \(#,##0.00\);_(* &quot;-&quot;??_);_(@_)">
                  <c:v>108.80010000000001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80-4E5B-9563-203360121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395903"/>
        <c:axId val="1"/>
      </c:lineChart>
      <c:catAx>
        <c:axId val="1162395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39590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800" b="1" i="0" u="none" strike="noStrike" baseline="0">
              <a:solidFill>
                <a:srgbClr val="80808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Kinerja YoY'!$D$20</c:f>
              <c:strCache>
                <c:ptCount val="1"/>
                <c:pt idx="0">
                  <c:v>Response Time atas Keluhan (K)</c:v>
                </c:pt>
              </c:strCache>
            </c:strRef>
          </c:tx>
          <c:spPr>
            <a:pattFill prst="ltDnDiag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solidFill>
                <a:schemeClr val="accent1"/>
              </a:solidFill>
            </a:ln>
            <a:effectLst/>
            <a:sp3d>
              <a:contourClr>
                <a:schemeClr val="accent1"/>
              </a:contourClr>
            </a:sp3d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solidFill>
                  <a:schemeClr val="accent1"/>
                </a:solidFill>
              </a:ln>
              <a:effectLst/>
              <a:sp3d>
                <a:contourClr>
                  <a:schemeClr val="accen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0-B216-4704-9FE2-BE788D4AE682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solidFill>
                  <a:schemeClr val="accent1"/>
                </a:solidFill>
              </a:ln>
              <a:effectLst/>
              <a:sp3d>
                <a:contourClr>
                  <a:schemeClr val="accen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B216-4704-9FE2-BE788D4AE682}"/>
              </c:ext>
            </c:extLst>
          </c:dPt>
          <c:val>
            <c:numRef>
              <c:f>'Data Kinerja YoY'!$G$20:$H$20</c:f>
              <c:numCache>
                <c:formatCode>_(* #,##0.00_);_(* \(#,##0.00\);_(* "-"??_);_(@_)</c:formatCode>
                <c:ptCount val="2"/>
                <c:pt idx="0">
                  <c:v>0.3775</c:v>
                </c:pt>
                <c:pt idx="1">
                  <c:v>9.2499999999999999E-2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16-4704-9FE2-BE788D4AE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0"/>
        <c:axId val="1281157599"/>
        <c:axId val="1"/>
      </c:barChart>
      <c:catAx>
        <c:axId val="1281157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8115759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800" b="1" i="0" u="none" strike="noStrike" baseline="0">
              <a:solidFill>
                <a:srgbClr val="80808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Kinerja YoY'!$D$21</c:f>
              <c:strCache>
                <c:ptCount val="1"/>
                <c:pt idx="0">
                  <c:v>Recovery Time atas Keluhan (K)</c:v>
                </c:pt>
              </c:strCache>
            </c:strRef>
          </c:tx>
          <c:spPr>
            <a:pattFill prst="ltDnDiag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solidFill>
                <a:schemeClr val="accent1"/>
              </a:solidFill>
            </a:ln>
            <a:effectLst/>
            <a:sp3d>
              <a:contourClr>
                <a:schemeClr val="accent1"/>
              </a:contourClr>
            </a:sp3d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solidFill>
                  <a:schemeClr val="accent1"/>
                </a:solidFill>
              </a:ln>
              <a:effectLst/>
              <a:sp3d>
                <a:contourClr>
                  <a:schemeClr val="accen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0-8D3F-45E9-9B88-DAE9FF9C8478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solidFill>
                  <a:schemeClr val="accent1"/>
                </a:solidFill>
              </a:ln>
              <a:effectLst/>
              <a:sp3d>
                <a:contourClr>
                  <a:schemeClr val="accen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8D3F-45E9-9B88-DAE9FF9C8478}"/>
              </c:ext>
            </c:extLst>
          </c:dPt>
          <c:val>
            <c:numRef>
              <c:f>'Data Kinerja YoY'!$G$21:$H$21</c:f>
              <c:numCache>
                <c:formatCode>_(* #,##0.00_);_(* \(#,##0.00\);_(* "-"??_);_(@_)</c:formatCode>
                <c:ptCount val="2"/>
                <c:pt idx="0">
                  <c:v>0.46750000000000003</c:v>
                </c:pt>
                <c:pt idx="1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D3F-45E9-9B88-DAE9FF9C84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0"/>
        <c:axId val="1281155999"/>
        <c:axId val="1"/>
      </c:barChart>
      <c:catAx>
        <c:axId val="1281155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8115599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800" b="1" i="0" u="none" strike="noStrike" baseline="0">
              <a:solidFill>
                <a:srgbClr val="80808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Kinerja YoY'!$D$23</c:f>
              <c:strCache>
                <c:ptCount val="1"/>
                <c:pt idx="0">
                  <c:v>PB/PD Paskem TR Tanpa Perluasan Jaringan</c:v>
                </c:pt>
              </c:strCache>
            </c:strRef>
          </c:tx>
          <c:spPr>
            <a:pattFill prst="ltDnDiag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solidFill>
                <a:schemeClr val="accent1"/>
              </a:solidFill>
            </a:ln>
            <a:effectLst/>
            <a:sp3d>
              <a:contourClr>
                <a:schemeClr val="accent1"/>
              </a:contourClr>
            </a:sp3d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solidFill>
                  <a:schemeClr val="accent1"/>
                </a:solidFill>
              </a:ln>
              <a:effectLst/>
              <a:sp3d>
                <a:contourClr>
                  <a:schemeClr val="accen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0-9EB5-4DC4-BC74-99F1ACAC49A5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solidFill>
                  <a:schemeClr val="accent1"/>
                </a:solidFill>
              </a:ln>
              <a:effectLst/>
              <a:sp3d>
                <a:contourClr>
                  <a:schemeClr val="accen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9EB5-4DC4-BC74-99F1ACAC49A5}"/>
              </c:ext>
            </c:extLst>
          </c:dPt>
          <c:val>
            <c:numRef>
              <c:f>'Data Kinerja YoY'!$G$23:$H$23</c:f>
              <c:numCache>
                <c:formatCode>_(* #,##0.00_);_(* \(#,##0.00\);_(* "-"??_);_(@_)</c:formatCode>
                <c:ptCount val="2"/>
                <c:pt idx="0">
                  <c:v>1.3441776040212201</c:v>
                </c:pt>
                <c:pt idx="1">
                  <c:v>0.65196456086286603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B5-4DC4-BC74-99F1ACAC49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0"/>
        <c:axId val="1281162799"/>
        <c:axId val="1"/>
      </c:barChart>
      <c:catAx>
        <c:axId val="1281162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8116279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800" b="1" i="0" u="none" strike="noStrike" baseline="0">
              <a:solidFill>
                <a:srgbClr val="80808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Kinerja YoY'!$D$24</c:f>
              <c:strCache>
                <c:ptCount val="1"/>
                <c:pt idx="0">
                  <c:v>PB/PD Paskem TR Dengan Perluasan Jaringan</c:v>
                </c:pt>
              </c:strCache>
            </c:strRef>
          </c:tx>
          <c:spPr>
            <a:pattFill prst="ltDnDiag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solidFill>
                <a:schemeClr val="accent1"/>
              </a:solidFill>
            </a:ln>
            <a:effectLst/>
            <a:sp3d>
              <a:contourClr>
                <a:schemeClr val="accent1"/>
              </a:contourClr>
            </a:sp3d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solidFill>
                  <a:schemeClr val="accent1"/>
                </a:solidFill>
              </a:ln>
              <a:effectLst/>
              <a:sp3d>
                <a:contourClr>
                  <a:schemeClr val="accen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0-BAA8-49BF-B447-F7242414B439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solidFill>
                  <a:schemeClr val="accent1"/>
                </a:solidFill>
              </a:ln>
              <a:effectLst/>
              <a:sp3d>
                <a:contourClr>
                  <a:schemeClr val="accen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BAA8-49BF-B447-F7242414B439}"/>
              </c:ext>
            </c:extLst>
          </c:dPt>
          <c:val>
            <c:numRef>
              <c:f>'Data Kinerja YoY'!$G$24:$H$24</c:f>
              <c:numCache>
                <c:formatCode>_(* #,##0.00_);_(* \(#,##0.00\);_(* "-"??_);_(@_)</c:formatCode>
                <c:ptCount val="2"/>
                <c:pt idx="0">
                  <c:v>5.2272727272727302</c:v>
                </c:pt>
                <c:pt idx="1">
                  <c:v>3.4509803921568598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A8-49BF-B447-F7242414B4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0"/>
        <c:axId val="1281159999"/>
        <c:axId val="1"/>
      </c:barChart>
      <c:catAx>
        <c:axId val="1281159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8115999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800" b="1" i="0" u="none" strike="noStrike" baseline="0">
              <a:solidFill>
                <a:srgbClr val="80808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Kinerja YoY'!$D$25</c:f>
              <c:strCache>
                <c:ptCount val="1"/>
                <c:pt idx="0">
                  <c:v>Penyambungan Pelanggan Rumah Tangga</c:v>
                </c:pt>
              </c:strCache>
            </c:strRef>
          </c:tx>
          <c:spPr>
            <a:pattFill prst="ltDnDiag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solidFill>
                <a:schemeClr val="accent1"/>
              </a:solidFill>
            </a:ln>
            <a:effectLst/>
            <a:sp3d>
              <a:contourClr>
                <a:schemeClr val="accent1"/>
              </a:contourClr>
            </a:sp3d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solidFill>
                  <a:schemeClr val="accent1"/>
                </a:solidFill>
              </a:ln>
              <a:effectLst/>
              <a:sp3d>
                <a:contourClr>
                  <a:schemeClr val="accen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0-F708-40A4-BE9F-C3E3FD89BBED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solidFill>
                  <a:schemeClr val="accent1"/>
                </a:solidFill>
              </a:ln>
              <a:effectLst/>
              <a:sp3d>
                <a:contourClr>
                  <a:schemeClr val="accen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F708-40A4-BE9F-C3E3FD89BBED}"/>
              </c:ext>
            </c:extLst>
          </c:dPt>
          <c:val>
            <c:numRef>
              <c:f>'Data Kinerja YoY'!$G$25:$H$25</c:f>
              <c:numCache>
                <c:formatCode>_(* #,##0.00_);_(* \(#,##0.00\);_(* "-"??_);_(@_)</c:formatCode>
                <c:ptCount val="2"/>
                <c:pt idx="0">
                  <c:v>4432</c:v>
                </c:pt>
                <c:pt idx="1">
                  <c:v>6356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708-40A4-BE9F-C3E3FD89BB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0"/>
        <c:axId val="1281155199"/>
        <c:axId val="1"/>
      </c:barChart>
      <c:catAx>
        <c:axId val="1281155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8115519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PENCAPAIN KINERJA UP3 Demak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2023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'Pencapaian kinerja'!$C$2:$N$2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'Pencapaian kinerja'!$C$3:$N$3</c:f>
              <c:numCache>
                <c:formatCode>General</c:formatCode>
                <c:ptCount val="12"/>
                <c:pt idx="0">
                  <c:v>100.82</c:v>
                </c:pt>
                <c:pt idx="1">
                  <c:v>102.07</c:v>
                </c:pt>
                <c:pt idx="2">
                  <c:v>102.52</c:v>
                </c:pt>
                <c:pt idx="3">
                  <c:v>102.28</c:v>
                </c:pt>
                <c:pt idx="4">
                  <c:v>102.28</c:v>
                </c:pt>
                <c:pt idx="5">
                  <c:v>102.85</c:v>
                </c:pt>
                <c:pt idx="6">
                  <c:v>105.11</c:v>
                </c:pt>
                <c:pt idx="7">
                  <c:v>105.4</c:v>
                </c:pt>
                <c:pt idx="8">
                  <c:v>105.33</c:v>
                </c:pt>
                <c:pt idx="9">
                  <c:v>105.42</c:v>
                </c:pt>
                <c:pt idx="10">
                  <c:v>105.41</c:v>
                </c:pt>
                <c:pt idx="11">
                  <c:v>106.27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A5-4DE2-B04C-E7C94F8DC4B9}"/>
            </c:ext>
          </c:extLst>
        </c:ser>
        <c:ser>
          <c:idx val="1"/>
          <c:order val="1"/>
          <c:tx>
            <c:v>2024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'Pencapaian kinerja'!$C$2:$N$2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'Pencapaian kinerja'!$C$4:$N$4</c:f>
              <c:numCache>
                <c:formatCode>General</c:formatCode>
                <c:ptCount val="12"/>
                <c:pt idx="0">
                  <c:v>102.91</c:v>
                </c:pt>
                <c:pt idx="1">
                  <c:v>95.18</c:v>
                </c:pt>
                <c:pt idx="2">
                  <c:v>97.47</c:v>
                </c:pt>
                <c:pt idx="3">
                  <c:v>95.08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A5-4DE2-B04C-E7C94F8DC4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5023583"/>
        <c:axId val="1"/>
      </c:lineChart>
      <c:catAx>
        <c:axId val="965023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65023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PENCAPAIN KINERJA ULP Demak kota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2023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'Pencapaian kinerja'!$C$6:$N$6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'Pencapaian kinerja'!$C$7:$N$7</c:f>
              <c:numCache>
                <c:formatCode>0.00</c:formatCode>
                <c:ptCount val="12"/>
                <c:pt idx="0">
                  <c:v>100.676273370643</c:v>
                </c:pt>
                <c:pt idx="1">
                  <c:v>101.6327366995</c:v>
                </c:pt>
                <c:pt idx="2">
                  <c:v>102.49632730368801</c:v>
                </c:pt>
                <c:pt idx="3">
                  <c:v>103.693545476221</c:v>
                </c:pt>
                <c:pt idx="4">
                  <c:v>103.45720306702</c:v>
                </c:pt>
                <c:pt idx="5">
                  <c:v>104.207672752037</c:v>
                </c:pt>
                <c:pt idx="6">
                  <c:v>104.988992029183</c:v>
                </c:pt>
                <c:pt idx="7">
                  <c:v>105.25631047877999</c:v>
                </c:pt>
                <c:pt idx="8">
                  <c:v>105.442606908351</c:v>
                </c:pt>
                <c:pt idx="9">
                  <c:v>105.123183956288</c:v>
                </c:pt>
                <c:pt idx="10">
                  <c:v>105.30000855646099</c:v>
                </c:pt>
                <c:pt idx="11">
                  <c:v>104.878690646149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1E-4B3A-9903-0D9E695ADD78}"/>
            </c:ext>
          </c:extLst>
        </c:ser>
        <c:ser>
          <c:idx val="1"/>
          <c:order val="1"/>
          <c:tx>
            <c:v>2024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'Pencapaian kinerja'!$C$6:$N$6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'Pencapaian kinerja'!$C$8:$N$8</c:f>
              <c:numCache>
                <c:formatCode>0.00</c:formatCode>
                <c:ptCount val="12"/>
                <c:pt idx="0">
                  <c:v>107.21249315409</c:v>
                </c:pt>
                <c:pt idx="1">
                  <c:v>101.092878442884</c:v>
                </c:pt>
                <c:pt idx="2">
                  <c:v>103.82636914708399</c:v>
                </c:pt>
                <c:pt idx="3">
                  <c:v>104.42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1E-4B3A-9903-0D9E695ADD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5016783"/>
        <c:axId val="1"/>
      </c:lineChart>
      <c:catAx>
        <c:axId val="965016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65016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PENCAPAIN KINERJA ULP Tegowanu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2023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'Pencapaian kinerja'!$C$10:$N$10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'Pencapaian kinerja'!$C$11:$N$11</c:f>
              <c:numCache>
                <c:formatCode>0.00</c:formatCode>
                <c:ptCount val="12"/>
                <c:pt idx="0">
                  <c:v>94.033540033887803</c:v>
                </c:pt>
                <c:pt idx="1">
                  <c:v>101.318294638301</c:v>
                </c:pt>
                <c:pt idx="2">
                  <c:v>99.717395066772795</c:v>
                </c:pt>
                <c:pt idx="3">
                  <c:v>92.080685028490393</c:v>
                </c:pt>
                <c:pt idx="4">
                  <c:v>100.405473046392</c:v>
                </c:pt>
                <c:pt idx="5">
                  <c:v>102.08758515093901</c:v>
                </c:pt>
                <c:pt idx="6">
                  <c:v>101.691183018711</c:v>
                </c:pt>
                <c:pt idx="7">
                  <c:v>102.699588494661</c:v>
                </c:pt>
                <c:pt idx="8">
                  <c:v>102.814809621263</c:v>
                </c:pt>
                <c:pt idx="9">
                  <c:v>102.966501312582</c:v>
                </c:pt>
                <c:pt idx="10">
                  <c:v>103.737376938487</c:v>
                </c:pt>
                <c:pt idx="11">
                  <c:v>104.206091534563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F6-4056-94D2-CD3D53C9DC2A}"/>
            </c:ext>
          </c:extLst>
        </c:ser>
        <c:ser>
          <c:idx val="1"/>
          <c:order val="1"/>
          <c:tx>
            <c:v>2024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'Pencapaian kinerja'!$C$10:$N$10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'Pencapaian kinerja'!$C$12:$N$12</c:f>
              <c:numCache>
                <c:formatCode>0.00</c:formatCode>
                <c:ptCount val="12"/>
                <c:pt idx="0">
                  <c:v>94.240942910401799</c:v>
                </c:pt>
                <c:pt idx="1">
                  <c:v>99.803167233035595</c:v>
                </c:pt>
                <c:pt idx="2">
                  <c:v>99.978200601294901</c:v>
                </c:pt>
                <c:pt idx="3" formatCode="General">
                  <c:v>98.15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F6-4056-94D2-CD3D53C9DC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5017983"/>
        <c:axId val="1"/>
      </c:lineChart>
      <c:catAx>
        <c:axId val="965017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65017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PENCAPAIN KINERJA ULP Wirosari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2023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'Pencapaian kinerja'!$C$18:$N$18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'Pencapaian kinerja'!$C$19:$N$19</c:f>
              <c:numCache>
                <c:formatCode>0.00</c:formatCode>
                <c:ptCount val="12"/>
                <c:pt idx="0">
                  <c:v>97.825646662308799</c:v>
                </c:pt>
                <c:pt idx="1">
                  <c:v>99.5854652976587</c:v>
                </c:pt>
                <c:pt idx="2">
                  <c:v>100.37981839611101</c:v>
                </c:pt>
                <c:pt idx="3">
                  <c:v>101.205658900228</c:v>
                </c:pt>
                <c:pt idx="4">
                  <c:v>104.792953546801</c:v>
                </c:pt>
                <c:pt idx="5">
                  <c:v>105.262029377639</c:v>
                </c:pt>
                <c:pt idx="6">
                  <c:v>105.22530686941199</c:v>
                </c:pt>
                <c:pt idx="7">
                  <c:v>105.109386751098</c:v>
                </c:pt>
                <c:pt idx="8">
                  <c:v>105.260072414692</c:v>
                </c:pt>
                <c:pt idx="9">
                  <c:v>105.508102598802</c:v>
                </c:pt>
                <c:pt idx="10">
                  <c:v>105.626770896023</c:v>
                </c:pt>
                <c:pt idx="11">
                  <c:v>105.617699181334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88-4F45-9D67-F287D130259B}"/>
            </c:ext>
          </c:extLst>
        </c:ser>
        <c:ser>
          <c:idx val="1"/>
          <c:order val="1"/>
          <c:tx>
            <c:v>2024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'Pencapaian kinerja'!$C$18:$N$18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'Pencapaian kinerja'!$C$20:$N$20</c:f>
              <c:numCache>
                <c:formatCode>0.00</c:formatCode>
                <c:ptCount val="12"/>
                <c:pt idx="0">
                  <c:v>98.376981973972704</c:v>
                </c:pt>
                <c:pt idx="1">
                  <c:v>98.257329421159497</c:v>
                </c:pt>
                <c:pt idx="2">
                  <c:v>95.306515039763397</c:v>
                </c:pt>
                <c:pt idx="3">
                  <c:v>101.307627134573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88-4F45-9D67-F287D13025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5021183"/>
        <c:axId val="1"/>
      </c:lineChart>
      <c:catAx>
        <c:axId val="965021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65021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PENCAPAIN KINERJA ULP Purwodadi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2023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'Pencapaian kinerja'!$C$14:$N$14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'Pencapaian kinerja'!$C$15:$N$15</c:f>
              <c:numCache>
                <c:formatCode>0.00</c:formatCode>
                <c:ptCount val="12"/>
                <c:pt idx="0">
                  <c:v>89.290838071229004</c:v>
                </c:pt>
                <c:pt idx="1">
                  <c:v>91.704192318548394</c:v>
                </c:pt>
                <c:pt idx="2">
                  <c:v>97.339398102081503</c:v>
                </c:pt>
                <c:pt idx="3">
                  <c:v>95.116081135518399</c:v>
                </c:pt>
                <c:pt idx="4">
                  <c:v>102.633158514499</c:v>
                </c:pt>
                <c:pt idx="5">
                  <c:v>104.18383156568299</c:v>
                </c:pt>
                <c:pt idx="6">
                  <c:v>104.744368361418</c:v>
                </c:pt>
                <c:pt idx="7">
                  <c:v>105.397067751077</c:v>
                </c:pt>
                <c:pt idx="8">
                  <c:v>106.056143217816</c:v>
                </c:pt>
                <c:pt idx="9">
                  <c:v>106.337741550939</c:v>
                </c:pt>
                <c:pt idx="10">
                  <c:v>106.49334114153901</c:v>
                </c:pt>
                <c:pt idx="11">
                  <c:v>106.50708079230201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D6-45F4-B356-3A7E441C3FC7}"/>
            </c:ext>
          </c:extLst>
        </c:ser>
        <c:ser>
          <c:idx val="1"/>
          <c:order val="1"/>
          <c:tx>
            <c:v>2024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'Pencapaian kinerja'!$C$14:$N$14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'Pencapaian kinerja'!$C$16:$N$16</c:f>
              <c:numCache>
                <c:formatCode>0.00</c:formatCode>
                <c:ptCount val="12"/>
                <c:pt idx="0">
                  <c:v>104.59390741763001</c:v>
                </c:pt>
                <c:pt idx="1">
                  <c:v>97.930537257062099</c:v>
                </c:pt>
                <c:pt idx="2">
                  <c:v>104.76671462365</c:v>
                </c:pt>
                <c:pt idx="3">
                  <c:v>102.779329587866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D6-45F4-B356-3A7E441C3F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5018383"/>
        <c:axId val="1"/>
      </c:lineChart>
      <c:catAx>
        <c:axId val="965018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65018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Demak Kota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Penjualan!$A$55</c:f>
              <c:strCache>
                <c:ptCount val="1"/>
                <c:pt idx="0">
                  <c:v>DMK_TARGET (Komulatif)</c:v>
                </c:pt>
              </c:strCache>
            </c:strRef>
          </c:tx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Penjualan!$B$54:$M$54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Penjualan!$B$55:$M$55</c:f>
              <c:numCache>
                <c:formatCode>_(* #,##0.00_);_(* \(#,##0.00\);_(* "-"??_);_(@_)</c:formatCode>
                <c:ptCount val="12"/>
                <c:pt idx="0">
                  <c:v>64.013242000000005</c:v>
                </c:pt>
                <c:pt idx="1">
                  <c:v>122.832689</c:v>
                </c:pt>
                <c:pt idx="2">
                  <c:v>189.011764</c:v>
                </c:pt>
                <c:pt idx="3">
                  <c:v>249.77508900000001</c:v>
                </c:pt>
                <c:pt idx="4">
                  <c:v>317.69270299999999</c:v>
                </c:pt>
                <c:pt idx="5">
                  <c:v>384.45746000000003</c:v>
                </c:pt>
                <c:pt idx="6">
                  <c:v>451.86724299999997</c:v>
                </c:pt>
                <c:pt idx="7">
                  <c:v>519.95152099999996</c:v>
                </c:pt>
                <c:pt idx="8">
                  <c:v>587.30485599999997</c:v>
                </c:pt>
                <c:pt idx="9">
                  <c:v>659.84773399999995</c:v>
                </c:pt>
                <c:pt idx="10">
                  <c:v>731.36100999999996</c:v>
                </c:pt>
                <c:pt idx="11">
                  <c:v>802.74204699999996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33-411B-89BA-F70BEA9245FE}"/>
            </c:ext>
          </c:extLst>
        </c:ser>
        <c:ser>
          <c:idx val="3"/>
          <c:order val="1"/>
          <c:tx>
            <c:strRef>
              <c:f>Penjualan!$A$56</c:f>
              <c:strCache>
                <c:ptCount val="1"/>
                <c:pt idx="0">
                  <c:v>DMK_Realisasi (Komulatif)</c:v>
                </c:pt>
              </c:strCache>
            </c:strRef>
          </c:tx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Penjualan!$B$54:$M$54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Penjualan!$B$56:$M$56</c:f>
              <c:numCache>
                <c:formatCode>_(* #,##0.00_);_(* \(#,##0.00\);_(* "-"??_);_(@_)</c:formatCode>
                <c:ptCount val="12"/>
                <c:pt idx="0">
                  <c:v>65.563792269999993</c:v>
                </c:pt>
                <c:pt idx="1">
                  <c:v>126.51844295799999</c:v>
                </c:pt>
                <c:pt idx="2">
                  <c:v>191.50432158500001</c:v>
                </c:pt>
                <c:pt idx="3">
                  <c:v>250.14100460899999</c:v>
                </c:pt>
                <c:pt idx="4">
                  <c:v>317.32246894600001</c:v>
                </c:pt>
                <c:pt idx="5">
                  <c:v>382.05724976900001</c:v>
                </c:pt>
                <c:pt idx="6">
                  <c:v>450.67823290399997</c:v>
                </c:pt>
                <c:pt idx="7">
                  <c:v>519.33993545299995</c:v>
                </c:pt>
                <c:pt idx="8">
                  <c:v>586.72763271899998</c:v>
                </c:pt>
                <c:pt idx="9">
                  <c:v>658.39942540499999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33-411B-89BA-F70BEA9245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4177039"/>
        <c:axId val="1"/>
      </c:lineChart>
      <c:catAx>
        <c:axId val="1164177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4177039"/>
        <c:crosses val="autoZero"/>
        <c:crossBetween val="between"/>
        <c:majorUnit val="200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Demak Kota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ENS!$B$23:$M$23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ENS!$B$24:$M$24</c:f>
              <c:numCache>
                <c:formatCode>General</c:formatCode>
                <c:ptCount val="12"/>
                <c:pt idx="0">
                  <c:v>24.66</c:v>
                </c:pt>
                <c:pt idx="1">
                  <c:v>47.12</c:v>
                </c:pt>
                <c:pt idx="2">
                  <c:v>71.23</c:v>
                </c:pt>
                <c:pt idx="3">
                  <c:v>94.79</c:v>
                </c:pt>
                <c:pt idx="4">
                  <c:v>119.45</c:v>
                </c:pt>
                <c:pt idx="5">
                  <c:v>143.01</c:v>
                </c:pt>
                <c:pt idx="6">
                  <c:v>166.57</c:v>
                </c:pt>
                <c:pt idx="7">
                  <c:v>190.68</c:v>
                </c:pt>
                <c:pt idx="8">
                  <c:v>214.24</c:v>
                </c:pt>
                <c:pt idx="9">
                  <c:v>238.35</c:v>
                </c:pt>
                <c:pt idx="10">
                  <c:v>261.36</c:v>
                </c:pt>
                <c:pt idx="11">
                  <c:v>286.02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1C-48D7-8B65-D8E7B429F631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ENS!$B$23:$M$23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ENS!$B$25:$M$25</c:f>
              <c:numCache>
                <c:formatCode>0.00</c:formatCode>
                <c:ptCount val="12"/>
                <c:pt idx="0">
                  <c:v>12.76</c:v>
                </c:pt>
                <c:pt idx="1">
                  <c:v>52.508000000000003</c:v>
                </c:pt>
                <c:pt idx="2">
                  <c:v>76.09</c:v>
                </c:pt>
                <c:pt idx="3">
                  <c:v>84.554400000000001</c:v>
                </c:pt>
                <c:pt idx="4">
                  <c:v>85.158799999999999</c:v>
                </c:pt>
                <c:pt idx="5" formatCode="_(* #,##0.00_);_(* \(#,##0.00\);_(* &quot;-&quot;??_);_(@_)">
                  <c:v>87.621799999999993</c:v>
                </c:pt>
                <c:pt idx="6" formatCode="_(* #,##0.00_);_(* \(#,##0.00\);_(* &quot;-&quot;??_);_(@_)">
                  <c:v>92.052800000000005</c:v>
                </c:pt>
                <c:pt idx="7" formatCode="_(* #,##0.00_);_(* \(#,##0.00\);_(* &quot;-&quot;??_);_(@_)">
                  <c:v>100.022325</c:v>
                </c:pt>
                <c:pt idx="8" formatCode="_(* #,##0.00_);_(* \(#,##0.00\);_(* &quot;-&quot;??_);_(@_)">
                  <c:v>121.0128</c:v>
                </c:pt>
                <c:pt idx="9" formatCode="_(* #,##0.00_);_(* \(#,##0.00\);_(* &quot;-&quot;??_);_(@_)">
                  <c:v>122.4098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1C-48D7-8B65-D8E7B429F6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79583"/>
        <c:axId val="1"/>
      </c:lineChart>
      <c:catAx>
        <c:axId val="1162179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795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808080"/>
                </a:solidFill>
                <a:latin typeface="Calibri Light"/>
                <a:ea typeface="Calibri Light"/>
                <a:cs typeface="Calibri Light"/>
              </a:defRPr>
            </a:pPr>
            <a:r>
              <a:rPr lang="en-ID"/>
              <a:t>PENCAPAIN KINERJA 2024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'Pencapaian kinerja'!$B$23</c:f>
              <c:strCache>
                <c:ptCount val="1"/>
                <c:pt idx="0">
                  <c:v>TARGET 110%</c:v>
                </c:pt>
              </c:strCache>
            </c:strRef>
          </c:tx>
          <c:spPr>
            <a:ln w="22225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tx1">
                    <a:lumMod val="75000"/>
                    <a:lumOff val="25000"/>
                  </a:schemeClr>
                </a:solidFill>
                <a:round/>
              </a:ln>
              <a:effectLst/>
            </c:spPr>
          </c:marker>
          <c:cat>
            <c:strRef>
              <c:f>'Pencapaian kinerja'!$C$22:$M$22</c:f>
              <c:strCache>
                <c:ptCount val="11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</c:strCache>
            </c:strRef>
          </c:cat>
          <c:val>
            <c:numRef>
              <c:f>'Pencapaian kinerja'!$C$23:$M$23</c:f>
              <c:numCache>
                <c:formatCode>General</c:formatCode>
                <c:ptCount val="11"/>
                <c:pt idx="0">
                  <c:v>110</c:v>
                </c:pt>
                <c:pt idx="1">
                  <c:v>110</c:v>
                </c:pt>
                <c:pt idx="2">
                  <c:v>110</c:v>
                </c:pt>
                <c:pt idx="3">
                  <c:v>110</c:v>
                </c:pt>
                <c:pt idx="4">
                  <c:v>110</c:v>
                </c:pt>
                <c:pt idx="5">
                  <c:v>110</c:v>
                </c:pt>
                <c:pt idx="6">
                  <c:v>110</c:v>
                </c:pt>
                <c:pt idx="7">
                  <c:v>110</c:v>
                </c:pt>
                <c:pt idx="8">
                  <c:v>110</c:v>
                </c:pt>
                <c:pt idx="9">
                  <c:v>110</c:v>
                </c:pt>
                <c:pt idx="10">
                  <c:v>110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59-4815-A7A7-FD377346F1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5021583"/>
        <c:axId val="1"/>
      </c:lineChart>
      <c:lineChart>
        <c:grouping val="standard"/>
        <c:varyColors val="0"/>
        <c:ser>
          <c:idx val="1"/>
          <c:order val="1"/>
          <c:tx>
            <c:strRef>
              <c:f>'Pencapaian kinerja'!$B$24</c:f>
              <c:strCache>
                <c:ptCount val="1"/>
                <c:pt idx="0">
                  <c:v>UP3 DEMAK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'Pencapaian kinerja'!$C$22:$M$22</c:f>
              <c:strCache>
                <c:ptCount val="11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</c:strCache>
            </c:strRef>
          </c:cat>
          <c:val>
            <c:numRef>
              <c:f>'Pencapaian kinerja'!$C$24:$M$24</c:f>
              <c:numCache>
                <c:formatCode>General</c:formatCode>
                <c:ptCount val="11"/>
                <c:pt idx="0">
                  <c:v>102.91</c:v>
                </c:pt>
                <c:pt idx="1">
                  <c:v>95.18</c:v>
                </c:pt>
                <c:pt idx="2">
                  <c:v>97.47</c:v>
                </c:pt>
                <c:pt idx="3">
                  <c:v>95.08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59-4815-A7A7-FD377346F188}"/>
            </c:ext>
          </c:extLst>
        </c:ser>
        <c:ser>
          <c:idx val="2"/>
          <c:order val="2"/>
          <c:tx>
            <c:strRef>
              <c:f>'Pencapaian kinerja'!$B$25</c:f>
              <c:strCache>
                <c:ptCount val="1"/>
                <c:pt idx="0">
                  <c:v>ULP DEMAK KOTA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3"/>
                </a:solidFill>
                <a:round/>
              </a:ln>
              <a:effectLst/>
            </c:spPr>
          </c:marker>
          <c:cat>
            <c:strRef>
              <c:f>'Pencapaian kinerja'!$C$22:$M$22</c:f>
              <c:strCache>
                <c:ptCount val="11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</c:strCache>
            </c:strRef>
          </c:cat>
          <c:val>
            <c:numRef>
              <c:f>'Pencapaian kinerja'!$C$25:$M$25</c:f>
              <c:numCache>
                <c:formatCode>0.00</c:formatCode>
                <c:ptCount val="11"/>
                <c:pt idx="0">
                  <c:v>94.240942910401799</c:v>
                </c:pt>
                <c:pt idx="1">
                  <c:v>99.803167233035595</c:v>
                </c:pt>
                <c:pt idx="2">
                  <c:v>99.978200601294901</c:v>
                </c:pt>
                <c:pt idx="3">
                  <c:v>98.15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59-4815-A7A7-FD377346F188}"/>
            </c:ext>
          </c:extLst>
        </c:ser>
        <c:ser>
          <c:idx val="3"/>
          <c:order val="3"/>
          <c:tx>
            <c:strRef>
              <c:f>'Pencapaian kinerja'!$B$26</c:f>
              <c:strCache>
                <c:ptCount val="1"/>
                <c:pt idx="0">
                  <c:v>ULP TEGOWANU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4"/>
                </a:solidFill>
                <a:round/>
              </a:ln>
              <a:effectLst/>
            </c:spPr>
          </c:marker>
          <c:cat>
            <c:strRef>
              <c:f>'Pencapaian kinerja'!$C$22:$M$22</c:f>
              <c:strCache>
                <c:ptCount val="11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</c:strCache>
            </c:strRef>
          </c:cat>
          <c:val>
            <c:numRef>
              <c:f>'Pencapaian kinerja'!$C$26:$M$26</c:f>
              <c:numCache>
                <c:formatCode>0.00</c:formatCode>
                <c:ptCount val="11"/>
                <c:pt idx="0">
                  <c:v>94.240942910401799</c:v>
                </c:pt>
                <c:pt idx="1">
                  <c:v>99.803167233035595</c:v>
                </c:pt>
                <c:pt idx="2">
                  <c:v>99.978200601294901</c:v>
                </c:pt>
                <c:pt idx="3">
                  <c:v>98.15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259-4815-A7A7-FD377346F188}"/>
            </c:ext>
          </c:extLst>
        </c:ser>
        <c:ser>
          <c:idx val="4"/>
          <c:order val="4"/>
          <c:tx>
            <c:strRef>
              <c:f>'Pencapaian kinerja'!$B$27</c:f>
              <c:strCache>
                <c:ptCount val="1"/>
                <c:pt idx="0">
                  <c:v>ULP PURWODADI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5"/>
                </a:solidFill>
                <a:round/>
              </a:ln>
              <a:effectLst/>
            </c:spPr>
          </c:marker>
          <c:cat>
            <c:strRef>
              <c:f>'Pencapaian kinerja'!$C$22:$M$22</c:f>
              <c:strCache>
                <c:ptCount val="11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</c:strCache>
            </c:strRef>
          </c:cat>
          <c:val>
            <c:numRef>
              <c:f>'Pencapaian kinerja'!$C$27:$M$27</c:f>
              <c:numCache>
                <c:formatCode>0.00</c:formatCode>
                <c:ptCount val="11"/>
                <c:pt idx="0">
                  <c:v>104.59390741763001</c:v>
                </c:pt>
                <c:pt idx="1">
                  <c:v>97.930537257062099</c:v>
                </c:pt>
                <c:pt idx="2">
                  <c:v>104.76671462365</c:v>
                </c:pt>
                <c:pt idx="3">
                  <c:v>102.779329587866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259-4815-A7A7-FD377346F188}"/>
            </c:ext>
          </c:extLst>
        </c:ser>
        <c:ser>
          <c:idx val="5"/>
          <c:order val="5"/>
          <c:tx>
            <c:strRef>
              <c:f>'Pencapaian kinerja'!$B$28</c:f>
              <c:strCache>
                <c:ptCount val="1"/>
                <c:pt idx="0">
                  <c:v>ULP WIROSARI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6"/>
                </a:solidFill>
                <a:round/>
              </a:ln>
              <a:effectLst/>
            </c:spPr>
          </c:marker>
          <c:cat>
            <c:strRef>
              <c:f>'Pencapaian kinerja'!$C$22:$M$22</c:f>
              <c:strCache>
                <c:ptCount val="11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</c:strCache>
            </c:strRef>
          </c:cat>
          <c:val>
            <c:numRef>
              <c:f>'Pencapaian kinerja'!$C$28:$M$28</c:f>
              <c:numCache>
                <c:formatCode>0.00</c:formatCode>
                <c:ptCount val="11"/>
                <c:pt idx="0">
                  <c:v>98.376981973972704</c:v>
                </c:pt>
                <c:pt idx="1">
                  <c:v>98.257329421159497</c:v>
                </c:pt>
                <c:pt idx="2">
                  <c:v>95.306515039763397</c:v>
                </c:pt>
                <c:pt idx="3">
                  <c:v>101.307627134573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259-4815-A7A7-FD377346F1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965021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in val="9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65021583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0"/>
      </c:catAx>
      <c:valAx>
        <c:axId val="4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3"/>
        <c:crosses val="max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4008194897721"/>
          <c:y val="0.161022823094635"/>
          <c:w val="0.717151432180127"/>
          <c:h val="0.54539103838232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'KWH P2TL'!$B$5</c:f>
              <c:strCache>
                <c:ptCount val="1"/>
                <c:pt idx="0">
                  <c:v>Realisasi 2023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'KWH P2TL'!$C$4:$N$4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'KWH P2TL'!$C$5:$N$5</c:f>
              <c:numCache>
                <c:formatCode>_-* #,##0_-;\-* #,##0_-;_-* "-"??_-;_-@_-</c:formatCode>
                <c:ptCount val="12"/>
                <c:pt idx="0">
                  <c:v>764283</c:v>
                </c:pt>
                <c:pt idx="1">
                  <c:v>1465661</c:v>
                </c:pt>
                <c:pt idx="2">
                  <c:v>2046740</c:v>
                </c:pt>
                <c:pt idx="3">
                  <c:v>2444463</c:v>
                </c:pt>
                <c:pt idx="4">
                  <c:v>3027131</c:v>
                </c:pt>
                <c:pt idx="5">
                  <c:v>4297659</c:v>
                </c:pt>
                <c:pt idx="6">
                  <c:v>4802316</c:v>
                </c:pt>
                <c:pt idx="7">
                  <c:v>5498522</c:v>
                </c:pt>
                <c:pt idx="8">
                  <c:v>6221044</c:v>
                </c:pt>
                <c:pt idx="9">
                  <c:v>6820877</c:v>
                </c:pt>
                <c:pt idx="10">
                  <c:v>7522774</c:v>
                </c:pt>
                <c:pt idx="11">
                  <c:v>8250894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8F-4105-B654-F5F16404EE36}"/>
            </c:ext>
          </c:extLst>
        </c:ser>
        <c:ser>
          <c:idx val="1"/>
          <c:order val="1"/>
          <c:tx>
            <c:strRef>
              <c:f>'KWH P2TL'!$B$6</c:f>
              <c:strCache>
                <c:ptCount val="1"/>
                <c:pt idx="0">
                  <c:v>Target 2024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'KWH P2TL'!$C$4:$N$4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'KWH P2TL'!$C$6:$N$6</c:f>
              <c:numCache>
                <c:formatCode>_-* #,##0_-;\-* #,##0_-;_-* "-"??_-;_-@_-</c:formatCode>
                <c:ptCount val="12"/>
                <c:pt idx="0">
                  <c:v>647382</c:v>
                </c:pt>
                <c:pt idx="1">
                  <c:v>1294764</c:v>
                </c:pt>
                <c:pt idx="2">
                  <c:v>1942146</c:v>
                </c:pt>
                <c:pt idx="3">
                  <c:v>2589528</c:v>
                </c:pt>
                <c:pt idx="4">
                  <c:v>3236910</c:v>
                </c:pt>
                <c:pt idx="5">
                  <c:v>3884292</c:v>
                </c:pt>
                <c:pt idx="6">
                  <c:v>4855368</c:v>
                </c:pt>
                <c:pt idx="7">
                  <c:v>5826444</c:v>
                </c:pt>
                <c:pt idx="8">
                  <c:v>6797520</c:v>
                </c:pt>
                <c:pt idx="9">
                  <c:v>7768596</c:v>
                </c:pt>
                <c:pt idx="10">
                  <c:v>8739673</c:v>
                </c:pt>
                <c:pt idx="11">
                  <c:v>9710750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8F-4105-B654-F5F16404EE36}"/>
            </c:ext>
          </c:extLst>
        </c:ser>
        <c:ser>
          <c:idx val="2"/>
          <c:order val="2"/>
          <c:tx>
            <c:strRef>
              <c:f>'KWH P2TL'!$B$7</c:f>
              <c:strCache>
                <c:ptCount val="1"/>
                <c:pt idx="0">
                  <c:v>Realisasi 2024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'KWH P2TL'!$C$4:$N$4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'KWH P2TL'!$C$7:$N$7</c:f>
              <c:numCache>
                <c:formatCode>_-* #,##0_-;\-* #,##0_-;_-* "-"??_-;_-@_-</c:formatCode>
                <c:ptCount val="12"/>
                <c:pt idx="0">
                  <c:v>583698</c:v>
                </c:pt>
                <c:pt idx="1">
                  <c:v>1043263</c:v>
                </c:pt>
                <c:pt idx="2">
                  <c:v>1539862</c:v>
                </c:pt>
                <c:pt idx="3">
                  <c:v>2095918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98F-4105-B654-F5F16404E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overlap val="-27"/>
        <c:axId val="1163527871"/>
        <c:axId val="1"/>
      </c:barChart>
      <c:lineChart>
        <c:grouping val="standard"/>
        <c:varyColors val="0"/>
        <c:ser>
          <c:idx val="3"/>
          <c:order val="3"/>
          <c:tx>
            <c:strRef>
              <c:f>'KWH P2TL'!$B$8</c:f>
              <c:strCache>
                <c:ptCount val="1"/>
                <c:pt idx="0">
                  <c:v>% Pencapaian 2024</c:v>
                </c:pt>
              </c:strCache>
            </c:strRef>
          </c:tx>
          <c:spPr>
            <a:ln w="317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strRef>
              <c:f>'KWH P2TL'!$C$4:$N$4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'KWH P2TL'!$C$8:$N$8</c:f>
              <c:numCache>
                <c:formatCode>0.00%</c:formatCode>
                <c:ptCount val="12"/>
                <c:pt idx="0">
                  <c:v>1.0578000000000001</c:v>
                </c:pt>
                <c:pt idx="1">
                  <c:v>0.80349999999999999</c:v>
                </c:pt>
                <c:pt idx="2">
                  <c:v>0.79059999999999997</c:v>
                </c:pt>
                <c:pt idx="3">
                  <c:v>0.80710000000000004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98F-4105-B654-F5F16404E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163527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666699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666699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3527871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800" b="0" i="1" u="none" strike="noStrike" baseline="0">
                <a:solidFill>
                  <a:srgbClr val="666699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"/>
        <c:crosses val="max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2">
                <a:lumMod val="15000"/>
                <a:lumOff val="85000"/>
              </a:schemeClr>
            </a:solidFill>
          </a:ln>
          <a:effectLst/>
        </c:spPr>
        <c:txPr>
          <a:bodyPr/>
          <a:lstStyle/>
          <a:p>
            <a:pPr rtl="0">
              <a:defRPr sz="900" b="0" i="0" u="none" strike="noStrike" baseline="0">
                <a:solidFill>
                  <a:srgbClr val="666699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'KWH P2TL'!$B$31</c:f>
              <c:strCache>
                <c:ptCount val="1"/>
                <c:pt idx="0">
                  <c:v>Target 2024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'KWH P2TL'!$C$30:$F$30</c:f>
              <c:strCache>
                <c:ptCount val="4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</c:strCache>
            </c:strRef>
          </c:cat>
          <c:val>
            <c:numRef>
              <c:f>'KWH P2TL'!$C$31:$F$31</c:f>
              <c:numCache>
                <c:formatCode>_-* #,##0_-;\-* #,##0_-;_-* "-"??_-;_-@_-</c:formatCode>
                <c:ptCount val="4"/>
                <c:pt idx="0">
                  <c:v>647382</c:v>
                </c:pt>
                <c:pt idx="1">
                  <c:v>647382</c:v>
                </c:pt>
                <c:pt idx="2">
                  <c:v>647382</c:v>
                </c:pt>
                <c:pt idx="3">
                  <c:v>647382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E9-4859-BA4B-4AB3254E5BB9}"/>
            </c:ext>
          </c:extLst>
        </c:ser>
        <c:ser>
          <c:idx val="1"/>
          <c:order val="1"/>
          <c:tx>
            <c:strRef>
              <c:f>'KWH P2TL'!$B$32</c:f>
              <c:strCache>
                <c:ptCount val="1"/>
                <c:pt idx="0">
                  <c:v>Realisasi 2024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solidFill>
                <a:schemeClr val="accent5">
                  <a:lumMod val="75000"/>
                </a:schemeClr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'KWH P2TL'!$C$30:$F$30</c:f>
              <c:strCache>
                <c:ptCount val="4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</c:strCache>
            </c:strRef>
          </c:cat>
          <c:val>
            <c:numRef>
              <c:f>'KWH P2TL'!$C$32:$F$32</c:f>
              <c:numCache>
                <c:formatCode>_-* #,##0_-;\-* #,##0_-;_-* "-"??_-;_-@_-</c:formatCode>
                <c:ptCount val="4"/>
                <c:pt idx="0">
                  <c:v>583698</c:v>
                </c:pt>
                <c:pt idx="1">
                  <c:v>459565</c:v>
                </c:pt>
                <c:pt idx="2">
                  <c:v>496599</c:v>
                </c:pt>
                <c:pt idx="3">
                  <c:v>556056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E9-4859-BA4B-4AB3254E5B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axId val="965015183"/>
        <c:axId val="1"/>
      </c:barChart>
      <c:lineChart>
        <c:grouping val="standard"/>
        <c:varyColors val="0"/>
        <c:ser>
          <c:idx val="2"/>
          <c:order val="2"/>
          <c:tx>
            <c:strRef>
              <c:f>'KWH P2TL'!$B$33</c:f>
              <c:strCache>
                <c:ptCount val="1"/>
                <c:pt idx="0">
                  <c:v>% Pencapaian 2024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Pt>
            <c:idx val="0"/>
            <c:marker>
              <c:spPr>
                <a:solidFill>
                  <a:srgbClr val="FF0000"/>
                </a:solidFill>
                <a:ln w="9525">
                  <a:solidFill>
                    <a:schemeClr val="accent3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78E9-4859-BA4B-4AB3254E5BB9}"/>
              </c:ext>
            </c:extLst>
          </c:dPt>
          <c:dPt>
            <c:idx val="1"/>
            <c:marker>
              <c:spPr>
                <a:solidFill>
                  <a:srgbClr val="FF0000"/>
                </a:solidFill>
                <a:ln w="9525">
                  <a:solidFill>
                    <a:schemeClr val="accent3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78E9-4859-BA4B-4AB3254E5BB9}"/>
              </c:ext>
            </c:extLst>
          </c:dPt>
          <c:dPt>
            <c:idx val="2"/>
            <c:marker>
              <c:spPr>
                <a:solidFill>
                  <a:srgbClr val="FF0000"/>
                </a:solidFill>
                <a:ln w="9525">
                  <a:solidFill>
                    <a:schemeClr val="accent3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78E9-4859-BA4B-4AB3254E5BB9}"/>
              </c:ext>
            </c:extLst>
          </c:dPt>
          <c:cat>
            <c:strRef>
              <c:f>'KWH P2TL'!$C$30:$F$30</c:f>
              <c:strCache>
                <c:ptCount val="4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</c:strCache>
            </c:strRef>
          </c:cat>
          <c:val>
            <c:numRef>
              <c:f>'KWH P2TL'!$C$33:$F$33</c:f>
              <c:numCache>
                <c:formatCode>0.00%</c:formatCode>
                <c:ptCount val="4"/>
                <c:pt idx="0">
                  <c:v>1.0578000000000001</c:v>
                </c:pt>
                <c:pt idx="1">
                  <c:v>0.80349999999999999</c:v>
                </c:pt>
                <c:pt idx="2">
                  <c:v>0.79059999999999997</c:v>
                </c:pt>
                <c:pt idx="3">
                  <c:v>0.80710000000000004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8E9-4859-BA4B-4AB3254E5B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965015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65015183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4008194897721"/>
          <c:y val="0.161022823094635"/>
          <c:w val="0.717151432180127"/>
          <c:h val="0.54539103838232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Susut!$B$5</c:f>
              <c:strCache>
                <c:ptCount val="1"/>
                <c:pt idx="0">
                  <c:v>Realisasi 2023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Susut!$C$4:$N$4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Susut!$C$5:$N$5</c:f>
              <c:numCache>
                <c:formatCode>_(* #,##0.00_);_(* \(#,##0.00\);_(* "-"??_);_(@_)</c:formatCode>
                <c:ptCount val="12"/>
                <c:pt idx="0">
                  <c:v>8.9011505431408295</c:v>
                </c:pt>
                <c:pt idx="1">
                  <c:v>8.3550862737564202</c:v>
                </c:pt>
                <c:pt idx="2">
                  <c:v>8.8034129410641793</c:v>
                </c:pt>
                <c:pt idx="3">
                  <c:v>9.3607088731377601</c:v>
                </c:pt>
                <c:pt idx="4">
                  <c:v>9.2453931567813505</c:v>
                </c:pt>
                <c:pt idx="5">
                  <c:v>9.1678882488344406</c:v>
                </c:pt>
                <c:pt idx="6">
                  <c:v>9.0405509509386395</c:v>
                </c:pt>
                <c:pt idx="7">
                  <c:v>9.0106621464966707</c:v>
                </c:pt>
                <c:pt idx="8">
                  <c:v>8.9820984679856792</c:v>
                </c:pt>
                <c:pt idx="9">
                  <c:v>9.0286183759101899</c:v>
                </c:pt>
                <c:pt idx="10">
                  <c:v>8.9496107474147504</c:v>
                </c:pt>
                <c:pt idx="11">
                  <c:v>8.9539474212716392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E2-4AE8-96E6-B43563ADBA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axId val="1294416719"/>
        <c:axId val="1"/>
      </c:barChart>
      <c:lineChart>
        <c:grouping val="standard"/>
        <c:varyColors val="0"/>
        <c:ser>
          <c:idx val="1"/>
          <c:order val="1"/>
          <c:tx>
            <c:strRef>
              <c:f>Susut!$B$6</c:f>
              <c:strCache>
                <c:ptCount val="1"/>
                <c:pt idx="0">
                  <c:v>Target 2024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666699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Susut!$C$4:$N$4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Susut!$C$6:$N$6</c:f>
              <c:numCache>
                <c:formatCode>_(* #,##0.00_);_(* \(#,##0.00\);_(* "-"??_);_(@_)</c:formatCode>
                <c:ptCount val="12"/>
                <c:pt idx="0">
                  <c:v>9.1999999999999993</c:v>
                </c:pt>
                <c:pt idx="1">
                  <c:v>9.16</c:v>
                </c:pt>
                <c:pt idx="2">
                  <c:v>9.15</c:v>
                </c:pt>
                <c:pt idx="3">
                  <c:v>9.1199999999999992</c:v>
                </c:pt>
                <c:pt idx="4">
                  <c:v>9.1</c:v>
                </c:pt>
                <c:pt idx="5">
                  <c:v>9.08</c:v>
                </c:pt>
                <c:pt idx="6">
                  <c:v>9.0500000000000007</c:v>
                </c:pt>
                <c:pt idx="7">
                  <c:v>9.0399999999999991</c:v>
                </c:pt>
                <c:pt idx="8">
                  <c:v>9.0299999999999994</c:v>
                </c:pt>
                <c:pt idx="9">
                  <c:v>9</c:v>
                </c:pt>
                <c:pt idx="10">
                  <c:v>8.99</c:v>
                </c:pt>
                <c:pt idx="11">
                  <c:v>8.9600000000000009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E2-4AE8-96E6-B43563ADBA10}"/>
            </c:ext>
          </c:extLst>
        </c:ser>
        <c:ser>
          <c:idx val="2"/>
          <c:order val="2"/>
          <c:tx>
            <c:strRef>
              <c:f>Susut!$B$7</c:f>
              <c:strCache>
                <c:ptCount val="1"/>
                <c:pt idx="0">
                  <c:v>Realisasi 2024</c:v>
                </c:pt>
              </c:strCache>
            </c:strRef>
          </c:tx>
          <c:spPr>
            <a:ln w="31750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rgbClr val="92D050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666699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Susut!$C$4:$N$4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Susut!$C$7:$N$7</c:f>
              <c:numCache>
                <c:formatCode>_(* #,##0.00_);_(* \(#,##0.00\);_(* "-"??_);_(@_)</c:formatCode>
                <c:ptCount val="12"/>
                <c:pt idx="0">
                  <c:v>8.67</c:v>
                </c:pt>
                <c:pt idx="1">
                  <c:v>8.67</c:v>
                </c:pt>
                <c:pt idx="2">
                  <c:v>8.9664243694916301</c:v>
                </c:pt>
                <c:pt idx="3">
                  <c:v>9.19</c:v>
                </c:pt>
                <c:pt idx="4">
                  <c:v>9.16</c:v>
                </c:pt>
                <c:pt idx="5">
                  <c:v>8.9700000000000006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E2-4AE8-96E6-B43563ADBA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4416719"/>
        <c:axId val="1"/>
      </c:lineChart>
      <c:catAx>
        <c:axId val="1294416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666699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666699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9441671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2">
                <a:lumMod val="15000"/>
                <a:lumOff val="85000"/>
              </a:schemeClr>
            </a:solidFill>
          </a:ln>
          <a:effectLst/>
        </c:spPr>
        <c:txPr>
          <a:bodyPr/>
          <a:lstStyle/>
          <a:p>
            <a:pPr rtl="0">
              <a:defRPr sz="900" b="0" i="0" u="none" strike="noStrike" baseline="0">
                <a:solidFill>
                  <a:srgbClr val="666699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Susut!$B$31</c:f>
              <c:strCache>
                <c:ptCount val="1"/>
                <c:pt idx="0">
                  <c:v>Target 2024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Susut!$C$30:$F$30</c:f>
              <c:strCache>
                <c:ptCount val="4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</c:strCache>
            </c:strRef>
          </c:cat>
          <c:val>
            <c:numRef>
              <c:f>Susut!$C$31:$F$31</c:f>
              <c:numCache>
                <c:formatCode>_(* #,##0.00_);_(* \(#,##0.00\);_(* "-"??_);_(@_)</c:formatCode>
                <c:ptCount val="4"/>
                <c:pt idx="0">
                  <c:v>9.1999999999999993</c:v>
                </c:pt>
                <c:pt idx="1">
                  <c:v>9.16</c:v>
                </c:pt>
                <c:pt idx="2">
                  <c:v>9.15</c:v>
                </c:pt>
                <c:pt idx="3">
                  <c:v>9.1199999999999992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D5-416E-BB70-363B6A750759}"/>
            </c:ext>
          </c:extLst>
        </c:ser>
        <c:ser>
          <c:idx val="1"/>
          <c:order val="1"/>
          <c:tx>
            <c:strRef>
              <c:f>Susut!$B$32</c:f>
              <c:strCache>
                <c:ptCount val="1"/>
                <c:pt idx="0">
                  <c:v>Realisasi 2024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solidFill>
                <a:schemeClr val="accent5">
                  <a:lumMod val="75000"/>
                </a:schemeClr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Susut!$C$30:$F$30</c:f>
              <c:strCache>
                <c:ptCount val="4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</c:strCache>
            </c:strRef>
          </c:cat>
          <c:val>
            <c:numRef>
              <c:f>Susut!$C$32:$F$32</c:f>
              <c:numCache>
                <c:formatCode>_(* #,##0.00_);_(* \(#,##0.00\);_(* "-"??_);_(@_)</c:formatCode>
                <c:ptCount val="4"/>
                <c:pt idx="0">
                  <c:v>8.6724305353779094</c:v>
                </c:pt>
                <c:pt idx="1">
                  <c:v>8.6755031393162092</c:v>
                </c:pt>
                <c:pt idx="2">
                  <c:v>9.5229707175216607</c:v>
                </c:pt>
                <c:pt idx="3">
                  <c:v>9.8632394960625298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D5-416E-BB70-363B6A7507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axId val="1294427919"/>
        <c:axId val="1"/>
      </c:barChart>
      <c:lineChart>
        <c:grouping val="standard"/>
        <c:varyColors val="0"/>
        <c:ser>
          <c:idx val="2"/>
          <c:order val="2"/>
          <c:tx>
            <c:strRef>
              <c:f>Susut!$B$33</c:f>
              <c:strCache>
                <c:ptCount val="1"/>
                <c:pt idx="0">
                  <c:v>% Pencapaian 2024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Pt>
            <c:idx val="0"/>
            <c:marker>
              <c:spPr>
                <a:solidFill>
                  <a:srgbClr val="FF0000"/>
                </a:solidFill>
                <a:ln w="9525">
                  <a:solidFill>
                    <a:schemeClr val="accent3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4CD5-416E-BB70-363B6A750759}"/>
              </c:ext>
            </c:extLst>
          </c:dPt>
          <c:dPt>
            <c:idx val="1"/>
            <c:marker>
              <c:spPr>
                <a:solidFill>
                  <a:srgbClr val="FF0000"/>
                </a:solidFill>
                <a:ln w="9525">
                  <a:solidFill>
                    <a:schemeClr val="accent3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4CD5-416E-BB70-363B6A750759}"/>
              </c:ext>
            </c:extLst>
          </c:dPt>
          <c:dPt>
            <c:idx val="2"/>
            <c:marker>
              <c:spPr>
                <a:solidFill>
                  <a:srgbClr val="FF0000"/>
                </a:solidFill>
                <a:ln w="9525">
                  <a:solidFill>
                    <a:schemeClr val="accent3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4CD5-416E-BB70-363B6A750759}"/>
              </c:ext>
            </c:extLst>
          </c:dPt>
          <c:cat>
            <c:strRef>
              <c:f>Susut!$C$30:$F$30</c:f>
              <c:strCache>
                <c:ptCount val="4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</c:strCache>
            </c:strRef>
          </c:cat>
          <c:val>
            <c:numRef>
              <c:f>Susut!$C$33:$F$33</c:f>
              <c:numCache>
                <c:formatCode>0.00%</c:formatCode>
                <c:ptCount val="4"/>
                <c:pt idx="0">
                  <c:v>1.0317000000000001</c:v>
                </c:pt>
                <c:pt idx="1">
                  <c:v>1.0313000000000001</c:v>
                </c:pt>
                <c:pt idx="2">
                  <c:v>0.99860000000000004</c:v>
                </c:pt>
                <c:pt idx="3">
                  <c:v>0.99219999999999997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CD5-416E-BB70-363B6A7507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294427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94427919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4008194897721"/>
          <c:y val="0.161022823094635"/>
          <c:w val="0.717151432180127"/>
          <c:h val="0.54539103838232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RCT!$B$5</c:f>
              <c:strCache>
                <c:ptCount val="1"/>
                <c:pt idx="0">
                  <c:v>Realisasi 2023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RCT!$C$4:$N$4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RCT!$C$5:$N$5</c:f>
              <c:numCache>
                <c:formatCode>_(* #,##0.00_);_(* \(#,##0.00\);_(* "-"??_);_(@_)</c:formatCode>
                <c:ptCount val="12"/>
                <c:pt idx="0">
                  <c:v>25.63</c:v>
                </c:pt>
                <c:pt idx="1">
                  <c:v>25.105</c:v>
                </c:pt>
                <c:pt idx="2">
                  <c:v>24.963333333333299</c:v>
                </c:pt>
                <c:pt idx="3">
                  <c:v>39.717500000000001</c:v>
                </c:pt>
                <c:pt idx="4">
                  <c:v>39.584000000000003</c:v>
                </c:pt>
                <c:pt idx="5">
                  <c:v>38.668333333333301</c:v>
                </c:pt>
                <c:pt idx="6">
                  <c:v>38.43</c:v>
                </c:pt>
                <c:pt idx="7">
                  <c:v>38.1875</c:v>
                </c:pt>
                <c:pt idx="8">
                  <c:v>38.051111111111098</c:v>
                </c:pt>
                <c:pt idx="9">
                  <c:v>37.997</c:v>
                </c:pt>
                <c:pt idx="10">
                  <c:v>37.900909090909103</c:v>
                </c:pt>
                <c:pt idx="11">
                  <c:v>37.694166666666703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5A-4ECF-ACB8-9685A9BBEE6C}"/>
            </c:ext>
          </c:extLst>
        </c:ser>
        <c:ser>
          <c:idx val="1"/>
          <c:order val="1"/>
          <c:tx>
            <c:strRef>
              <c:f>RCT!$B$6</c:f>
              <c:strCache>
                <c:ptCount val="1"/>
                <c:pt idx="0">
                  <c:v>Target 2024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RCT!$C$4:$N$4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RCT!$C$6:$N$6</c:f>
              <c:numCache>
                <c:formatCode>_(* #,##0.00_);_(* \(#,##0.00\);_(* "-"??_);_(@_)</c:formatCode>
                <c:ptCount val="12"/>
                <c:pt idx="0">
                  <c:v>40.47</c:v>
                </c:pt>
                <c:pt idx="1">
                  <c:v>39.656224992751497</c:v>
                </c:pt>
                <c:pt idx="2">
                  <c:v>40.2064882978122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5A-4ECF-ACB8-9685A9BBEE6C}"/>
            </c:ext>
          </c:extLst>
        </c:ser>
        <c:ser>
          <c:idx val="2"/>
          <c:order val="2"/>
          <c:tx>
            <c:strRef>
              <c:f>RCT!$B$7</c:f>
              <c:strCache>
                <c:ptCount val="1"/>
                <c:pt idx="0">
                  <c:v>Realisasi 2024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RCT!$C$4:$N$4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RCT!$C$7:$N$7</c:f>
              <c:numCache>
                <c:formatCode>_(* #,##0.00_);_(* \(#,##0.00\);_(* "-"??_);_(@_)</c:formatCode>
                <c:ptCount val="12"/>
                <c:pt idx="0">
                  <c:v>32.81</c:v>
                </c:pt>
                <c:pt idx="1">
                  <c:v>33.505000000000003</c:v>
                </c:pt>
                <c:pt idx="2">
                  <c:v>33.7633333333333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F5A-4ECF-ACB8-9685A9BBEE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overlap val="-27"/>
        <c:axId val="1292388415"/>
        <c:axId val="1"/>
      </c:barChart>
      <c:lineChart>
        <c:grouping val="standard"/>
        <c:varyColors val="0"/>
        <c:ser>
          <c:idx val="3"/>
          <c:order val="3"/>
          <c:tx>
            <c:strRef>
              <c:f>RCT!$B$8</c:f>
              <c:strCache>
                <c:ptCount val="1"/>
                <c:pt idx="0">
                  <c:v>% Pencapaian 2024</c:v>
                </c:pt>
              </c:strCache>
            </c:strRef>
          </c:tx>
          <c:spPr>
            <a:ln w="317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strRef>
              <c:f>RCT!$C$4:$N$4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RCT!$C$8:$N$8</c:f>
              <c:numCache>
                <c:formatCode>0.00%</c:formatCode>
                <c:ptCount val="12"/>
                <c:pt idx="0">
                  <c:v>1.0578000000000001</c:v>
                </c:pt>
                <c:pt idx="1">
                  <c:v>0.80349999999999999</c:v>
                </c:pt>
                <c:pt idx="2">
                  <c:v>0.79059999999999997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F5A-4ECF-ACB8-9685A9BBEE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292388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666699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666699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92388415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800" b="0" i="1" u="none" strike="noStrike" baseline="0">
                <a:solidFill>
                  <a:srgbClr val="666699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"/>
        <c:crosses val="max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2">
                <a:lumMod val="15000"/>
                <a:lumOff val="85000"/>
              </a:schemeClr>
            </a:solidFill>
          </a:ln>
          <a:effectLst/>
        </c:spPr>
        <c:txPr>
          <a:bodyPr/>
          <a:lstStyle/>
          <a:p>
            <a:pPr rtl="0">
              <a:defRPr sz="900" b="0" i="0" u="none" strike="noStrike" baseline="0">
                <a:solidFill>
                  <a:srgbClr val="666699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RCT!$B$31</c:f>
              <c:strCache>
                <c:ptCount val="1"/>
                <c:pt idx="0">
                  <c:v>Target 2024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RCT!$C$30:$E$30</c:f>
              <c:strCache>
                <c:ptCount val="3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</c:strCache>
            </c:strRef>
          </c:cat>
          <c:val>
            <c:numRef>
              <c:f>RCT!$C$31:$E$31</c:f>
              <c:numCache>
                <c:formatCode>_(* #,##0.00_);_(* \(#,##0.00\);_(* "-"??_);_(@_)</c:formatCode>
                <c:ptCount val="3"/>
                <c:pt idx="0">
                  <c:v>40.47</c:v>
                </c:pt>
                <c:pt idx="1">
                  <c:v>39.656224992751497</c:v>
                </c:pt>
                <c:pt idx="2">
                  <c:v>40.2064882978122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39-4663-A938-7DA4B9668220}"/>
            </c:ext>
          </c:extLst>
        </c:ser>
        <c:ser>
          <c:idx val="1"/>
          <c:order val="1"/>
          <c:tx>
            <c:strRef>
              <c:f>RCT!$B$32</c:f>
              <c:strCache>
                <c:ptCount val="1"/>
                <c:pt idx="0">
                  <c:v>Realisasi 2024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solidFill>
                <a:schemeClr val="accent5">
                  <a:lumMod val="75000"/>
                </a:schemeClr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RCT!$C$30:$E$30</c:f>
              <c:strCache>
                <c:ptCount val="3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</c:strCache>
            </c:strRef>
          </c:cat>
          <c:val>
            <c:numRef>
              <c:f>RCT!$C$32:$E$32</c:f>
              <c:numCache>
                <c:formatCode>_(* #,##0.00_);_(* \(#,##0.00\);_(* "-"??_);_(@_)</c:formatCode>
                <c:ptCount val="3"/>
                <c:pt idx="0">
                  <c:v>32.81</c:v>
                </c:pt>
                <c:pt idx="1">
                  <c:v>34.200000000000003</c:v>
                </c:pt>
                <c:pt idx="2">
                  <c:v>34.28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39-4663-A938-7DA4B96682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axId val="1292396015"/>
        <c:axId val="1"/>
      </c:barChart>
      <c:lineChart>
        <c:grouping val="standard"/>
        <c:varyColors val="0"/>
        <c:ser>
          <c:idx val="2"/>
          <c:order val="2"/>
          <c:tx>
            <c:strRef>
              <c:f>RCT!$B$33</c:f>
              <c:strCache>
                <c:ptCount val="1"/>
                <c:pt idx="0">
                  <c:v>% Pencapaian 2024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Pt>
            <c:idx val="0"/>
            <c:marker>
              <c:spPr>
                <a:solidFill>
                  <a:srgbClr val="FF0000"/>
                </a:solidFill>
                <a:ln w="9525">
                  <a:solidFill>
                    <a:schemeClr val="accent3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EC39-4663-A938-7DA4B9668220}"/>
              </c:ext>
            </c:extLst>
          </c:dPt>
          <c:dPt>
            <c:idx val="1"/>
            <c:marker>
              <c:spPr>
                <a:solidFill>
                  <a:srgbClr val="FF0000"/>
                </a:solidFill>
                <a:ln w="9525">
                  <a:solidFill>
                    <a:schemeClr val="accent3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EC39-4663-A938-7DA4B9668220}"/>
              </c:ext>
            </c:extLst>
          </c:dPt>
          <c:dPt>
            <c:idx val="2"/>
            <c:marker>
              <c:spPr>
                <a:solidFill>
                  <a:srgbClr val="FF0000"/>
                </a:solidFill>
                <a:ln w="9525">
                  <a:solidFill>
                    <a:schemeClr val="accent3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EC39-4663-A938-7DA4B9668220}"/>
              </c:ext>
            </c:extLst>
          </c:dPt>
          <c:cat>
            <c:strRef>
              <c:f>RCT!$C$30:$E$30</c:f>
              <c:strCache>
                <c:ptCount val="3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</c:strCache>
            </c:strRef>
          </c:cat>
          <c:val>
            <c:numRef>
              <c:f>RCT!$C$33:$E$33</c:f>
              <c:numCache>
                <c:formatCode>0.00%</c:formatCode>
                <c:ptCount val="3"/>
                <c:pt idx="0">
                  <c:v>1.1000000000000001</c:v>
                </c:pt>
                <c:pt idx="1">
                  <c:v>1.1000000000000001</c:v>
                </c:pt>
                <c:pt idx="2">
                  <c:v>1.1000000000000001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C39-4663-A938-7DA4B96682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292396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92396015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800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 w="25400" cap="flat" cmpd="sng" algn="ctr">
              <a:solidFill>
                <a:schemeClr val="accent4"/>
              </a:solidFill>
              <a:miter lim="800000"/>
            </a:ln>
            <a:effectLst/>
          </c:spPr>
          <c:invertIfNegative val="0"/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AF04-42AC-8624-0442A3F52889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AF04-42AC-8624-0442A3F52889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AF04-42AC-8624-0442A3F52889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AF04-42AC-8624-0442A3F5288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8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4-AF04-42AC-8624-0442A3F528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35"/>
        <c:axId val="1167334607"/>
        <c:axId val="1"/>
      </c:barChart>
      <c:catAx>
        <c:axId val="1167334607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/>
            <a:lstStyle/>
            <a:p>
              <a:pPr>
                <a:defRPr sz="900" b="0" i="0" u="none" strike="noStrike" baseline="0">
                  <a:solidFill>
                    <a:srgbClr val="808080"/>
                  </a:solidFill>
                  <a:latin typeface="Calibri"/>
                  <a:ea typeface="Calibri"/>
                  <a:cs typeface="Calibri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80808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/>
            <a:lstStyle/>
            <a:p>
              <a:pPr>
                <a:defRPr sz="900" b="0" i="0" u="none" strike="noStrike" baseline="0">
                  <a:solidFill>
                    <a:srgbClr val="808080"/>
                  </a:solidFill>
                  <a:latin typeface="Calibri"/>
                  <a:ea typeface="Calibri"/>
                  <a:cs typeface="Calibri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80808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7334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800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 w="25400" cap="flat" cmpd="sng" algn="ctr">
              <a:solidFill>
                <a:schemeClr val="accent4"/>
              </a:solidFill>
              <a:miter lim="800000"/>
            </a:ln>
            <a:effectLst/>
          </c:spPr>
          <c:invertIfNegative val="0"/>
          <c:val>
            <c:numLit>
              <c:formatCode>General</c:formatCode>
              <c:ptCount val="8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5E8B-4A46-8DA5-BD74A3491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35"/>
        <c:axId val="1162394703"/>
        <c:axId val="1"/>
      </c:barChart>
      <c:catAx>
        <c:axId val="1162394703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/>
            <a:lstStyle/>
            <a:p>
              <a:pPr>
                <a:defRPr sz="900" b="0" i="0" u="none" strike="noStrike" baseline="0">
                  <a:solidFill>
                    <a:srgbClr val="808080"/>
                  </a:solidFill>
                  <a:latin typeface="Calibri"/>
                  <a:ea typeface="Calibri"/>
                  <a:cs typeface="Calibri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80808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/>
            <a:lstStyle/>
            <a:p>
              <a:pPr>
                <a:defRPr sz="900" b="0" i="0" u="none" strike="noStrike" baseline="0">
                  <a:solidFill>
                    <a:srgbClr val="808080"/>
                  </a:solidFill>
                  <a:latin typeface="Calibri"/>
                  <a:ea typeface="Calibri"/>
                  <a:cs typeface="Calibri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80808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394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800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 w="25400" cap="flat" cmpd="sng" algn="ctr">
              <a:solidFill>
                <a:schemeClr val="accent4"/>
              </a:solidFill>
              <a:miter lim="800000"/>
            </a:ln>
            <a:effectLst/>
          </c:spPr>
          <c:invertIfNegative val="0"/>
          <c:val>
            <c:numLit>
              <c:formatCode>General</c:formatCode>
              <c:ptCount val="8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EE60-4410-8632-87AE877955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35"/>
        <c:axId val="1162395103"/>
        <c:axId val="1"/>
      </c:barChart>
      <c:catAx>
        <c:axId val="1162395103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/>
            <a:lstStyle/>
            <a:p>
              <a:pPr>
                <a:defRPr sz="900" b="0" i="0" u="none" strike="noStrike" baseline="0">
                  <a:solidFill>
                    <a:srgbClr val="808080"/>
                  </a:solidFill>
                  <a:latin typeface="Calibri"/>
                  <a:ea typeface="Calibri"/>
                  <a:cs typeface="Calibri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80808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/>
            <a:lstStyle/>
            <a:p>
              <a:pPr>
                <a:defRPr sz="900" b="0" i="0" u="none" strike="noStrike" baseline="0">
                  <a:solidFill>
                    <a:srgbClr val="808080"/>
                  </a:solidFill>
                  <a:latin typeface="Calibri"/>
                  <a:ea typeface="Calibri"/>
                  <a:cs typeface="Calibri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80808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395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Purwodadi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ENS!$B$33:$M$33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ENS!$B$34:$M$34</c:f>
              <c:numCache>
                <c:formatCode>General</c:formatCode>
                <c:ptCount val="12"/>
                <c:pt idx="0">
                  <c:v>15.66</c:v>
                </c:pt>
                <c:pt idx="1">
                  <c:v>29.92</c:v>
                </c:pt>
                <c:pt idx="2">
                  <c:v>45.23</c:v>
                </c:pt>
                <c:pt idx="3">
                  <c:v>60.19</c:v>
                </c:pt>
                <c:pt idx="4">
                  <c:v>75.84</c:v>
                </c:pt>
                <c:pt idx="5">
                  <c:v>90.8</c:v>
                </c:pt>
                <c:pt idx="6">
                  <c:v>105.76</c:v>
                </c:pt>
                <c:pt idx="7">
                  <c:v>121.07</c:v>
                </c:pt>
                <c:pt idx="8">
                  <c:v>136.03</c:v>
                </c:pt>
                <c:pt idx="9">
                  <c:v>151.33000000000001</c:v>
                </c:pt>
                <c:pt idx="10">
                  <c:v>165.94</c:v>
                </c:pt>
                <c:pt idx="11">
                  <c:v>181.6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5B-48EA-9993-9395D83EB7C0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ENS!$B$33:$M$33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ENS!$B$35:$M$35</c:f>
              <c:numCache>
                <c:formatCode>0.00</c:formatCode>
                <c:ptCount val="12"/>
                <c:pt idx="0">
                  <c:v>6.0170000000000003</c:v>
                </c:pt>
                <c:pt idx="1">
                  <c:v>11.625999999999999</c:v>
                </c:pt>
                <c:pt idx="2">
                  <c:v>27.491</c:v>
                </c:pt>
                <c:pt idx="3">
                  <c:v>35.332000000000001</c:v>
                </c:pt>
                <c:pt idx="4">
                  <c:v>35.451999999999998</c:v>
                </c:pt>
                <c:pt idx="5" formatCode="_(* #,##0.00_);_(* \(#,##0.00\);_(* &quot;-&quot;??_);_(@_)">
                  <c:v>43.555999999999997</c:v>
                </c:pt>
                <c:pt idx="6" formatCode="_(* #,##0.00_);_(* \(#,##0.00\);_(* &quot;-&quot;??_);_(@_)">
                  <c:v>46.06</c:v>
                </c:pt>
                <c:pt idx="7" formatCode="_(* #,##0.00_);_(* \(#,##0.00\);_(* &quot;-&quot;??_);_(@_)">
                  <c:v>53.182524999999998</c:v>
                </c:pt>
                <c:pt idx="8" formatCode="_(* #,##0.00_);_(* \(#,##0.00\);_(* &quot;-&quot;??_);_(@_)">
                  <c:v>60.896999999999998</c:v>
                </c:pt>
                <c:pt idx="9" formatCode="_(* #,##0.00_);_(* \(#,##0.00\);_(* &quot;-&quot;??_);_(@_)">
                  <c:v>68.09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5B-48EA-9993-9395D83EB7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78383"/>
        <c:axId val="1"/>
      </c:lineChart>
      <c:catAx>
        <c:axId val="1162178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783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800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 w="25400" cap="flat" cmpd="sng" algn="ctr">
              <a:solidFill>
                <a:schemeClr val="accent4"/>
              </a:solidFill>
              <a:miter lim="800000"/>
            </a:ln>
            <a:effectLst/>
          </c:spPr>
          <c:invertIfNegative val="0"/>
          <c:val>
            <c:numLit>
              <c:formatCode>General</c:formatCode>
              <c:ptCount val="8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EB0D-497E-B7AA-5F7CF745EA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35"/>
        <c:axId val="1162393503"/>
        <c:axId val="1"/>
      </c:barChart>
      <c:catAx>
        <c:axId val="1162393503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/>
            <a:lstStyle/>
            <a:p>
              <a:pPr>
                <a:defRPr sz="900" b="0" i="0" u="none" strike="noStrike" baseline="0">
                  <a:solidFill>
                    <a:srgbClr val="808080"/>
                  </a:solidFill>
                  <a:latin typeface="Calibri"/>
                  <a:ea typeface="Calibri"/>
                  <a:cs typeface="Calibri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80808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/>
            <a:lstStyle/>
            <a:p>
              <a:pPr>
                <a:defRPr sz="900" b="0" i="0" u="none" strike="noStrike" baseline="0">
                  <a:solidFill>
                    <a:srgbClr val="808080"/>
                  </a:solidFill>
                  <a:latin typeface="Calibri"/>
                  <a:ea typeface="Calibri"/>
                  <a:cs typeface="Calibri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80808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393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800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 w="25400" cap="flat" cmpd="sng" algn="ctr">
              <a:solidFill>
                <a:schemeClr val="accent4"/>
              </a:solidFill>
              <a:miter lim="800000"/>
            </a:ln>
            <a:effectLst/>
          </c:spPr>
          <c:invertIfNegative val="0"/>
          <c:val>
            <c:numLit>
              <c:formatCode>General</c:formatCode>
              <c:ptCount val="8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7E99-43A4-8B7E-18A7C15106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35"/>
        <c:axId val="1162392303"/>
        <c:axId val="1"/>
      </c:barChart>
      <c:catAx>
        <c:axId val="1162392303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/>
            <a:lstStyle/>
            <a:p>
              <a:pPr>
                <a:defRPr sz="900" b="0" i="0" u="none" strike="noStrike" baseline="0">
                  <a:solidFill>
                    <a:srgbClr val="808080"/>
                  </a:solidFill>
                  <a:latin typeface="Calibri"/>
                  <a:ea typeface="Calibri"/>
                  <a:cs typeface="Calibri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80808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/>
            <a:lstStyle/>
            <a:p>
              <a:pPr>
                <a:defRPr sz="900" b="0" i="0" u="none" strike="noStrike" baseline="0">
                  <a:solidFill>
                    <a:srgbClr val="808080"/>
                  </a:solidFill>
                  <a:latin typeface="Calibri"/>
                  <a:ea typeface="Calibri"/>
                  <a:cs typeface="Calibri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80808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3923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800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 w="25400" cap="flat" cmpd="sng" algn="ctr">
              <a:solidFill>
                <a:schemeClr val="accent4"/>
              </a:solidFill>
              <a:miter lim="800000"/>
            </a:ln>
            <a:effectLst/>
          </c:spPr>
          <c:invertIfNegative val="0"/>
          <c:val>
            <c:numLit>
              <c:formatCode>General</c:formatCode>
              <c:ptCount val="8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6D3C-4CFC-86F6-7F380DD04A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35"/>
        <c:axId val="1167536095"/>
        <c:axId val="1"/>
      </c:barChart>
      <c:catAx>
        <c:axId val="1167536095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/>
            <a:lstStyle/>
            <a:p>
              <a:pPr>
                <a:defRPr sz="900" b="0" i="0" u="none" strike="noStrike" baseline="0">
                  <a:solidFill>
                    <a:srgbClr val="808080"/>
                  </a:solidFill>
                  <a:latin typeface="Calibri"/>
                  <a:ea typeface="Calibri"/>
                  <a:cs typeface="Calibri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80808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/>
            <a:lstStyle/>
            <a:p>
              <a:pPr>
                <a:defRPr sz="900" b="0" i="0" u="none" strike="noStrike" baseline="0">
                  <a:solidFill>
                    <a:srgbClr val="808080"/>
                  </a:solidFill>
                  <a:latin typeface="Calibri"/>
                  <a:ea typeface="Calibri"/>
                  <a:cs typeface="Calibri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80808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7536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'Gangg Zone 1 (Kali)'!$Q$9</c:f>
              <c:strCache>
                <c:ptCount val="1"/>
                <c:pt idx="0">
                  <c:v>Target UP3 Demak</c:v>
                </c:pt>
              </c:strCache>
            </c:strRef>
          </c:tx>
          <c:spPr>
            <a:noFill/>
            <a:ln>
              <a:solidFill>
                <a:srgbClr val="FF0000"/>
              </a:solidFill>
              <a:prstDash val="dashDot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'Gangg Zone 1 (Kali)'!$R$9:$V$9</c:f>
              <c:numCache>
                <c:formatCode>General</c:formatCode>
                <c:ptCount val="5"/>
                <c:pt idx="0">
                  <c:v>2</c:v>
                </c:pt>
                <c:pt idx="1">
                  <c:v>5</c:v>
                </c:pt>
                <c:pt idx="2">
                  <c:v>9</c:v>
                </c:pt>
                <c:pt idx="3">
                  <c:v>10</c:v>
                </c:pt>
                <c:pt idx="4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2B-4F97-BDA6-BA8E33B65A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165866655"/>
        <c:axId val="1"/>
      </c:barChart>
      <c:lineChart>
        <c:grouping val="standard"/>
        <c:varyColors val="0"/>
        <c:ser>
          <c:idx val="2"/>
          <c:order val="2"/>
          <c:tx>
            <c:strRef>
              <c:f>'Gangg Zone 1 (Kali)'!$Q$13</c:f>
              <c:strCache>
                <c:ptCount val="1"/>
                <c:pt idx="0">
                  <c:v>Real UP3 Demak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'Gangg Zone 1 (Kali)'!$R$13:$V$13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2B-4F97-BDA6-BA8E33B65A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5866655"/>
        <c:axId val="1"/>
      </c:lineChart>
      <c:lineChart>
        <c:grouping val="standard"/>
        <c:varyColors val="0"/>
        <c:ser>
          <c:idx val="1"/>
          <c:order val="1"/>
          <c:tx>
            <c:strRef>
              <c:f>'Gangg Zone 1 (Kali)'!$Q$12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rgbClr val="FFC000"/>
                </a:solidFill>
              </a:ln>
              <a:effectLst/>
            </c:spPr>
          </c:marker>
          <c:val>
            <c:numRef>
              <c:f>'Gangg Zone 1 (Kali)'!$R$12:$V$12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2B-4F97-BDA6-BA8E33B65AB5}"/>
            </c:ext>
          </c:extLst>
        </c:ser>
        <c:ser>
          <c:idx val="3"/>
          <c:order val="3"/>
          <c:tx>
            <c:strRef>
              <c:f>'Gangg Zone 1 (Kali)'!$Q$14</c:f>
              <c:strCache>
                <c:ptCount val="1"/>
                <c:pt idx="0">
                  <c:v>Real ULP Demak</c:v>
                </c:pt>
              </c:strCache>
            </c:strRef>
          </c:tx>
          <c:spPr>
            <a:ln w="28575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'Gangg Zone 1 (Kali)'!$R$14:$V$14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62B-4F97-BDA6-BA8E33B65AB5}"/>
            </c:ext>
          </c:extLst>
        </c:ser>
        <c:ser>
          <c:idx val="4"/>
          <c:order val="4"/>
          <c:tx>
            <c:strRef>
              <c:f>'Gangg Zone 1 (Kali)'!$Q$15</c:f>
              <c:strCache>
                <c:ptCount val="1"/>
                <c:pt idx="0">
                  <c:v>Real ULP Tegowanu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rgbClr val="FFC000"/>
                </a:solidFill>
              </a:ln>
              <a:effectLst/>
            </c:spPr>
          </c:marker>
          <c:val>
            <c:numRef>
              <c:f>'Gangg Zone 1 (Kali)'!$R$15:$V$15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62B-4F97-BDA6-BA8E33B65AB5}"/>
            </c:ext>
          </c:extLst>
        </c:ser>
        <c:ser>
          <c:idx val="5"/>
          <c:order val="5"/>
          <c:tx>
            <c:strRef>
              <c:f>'Gangg Zone 1 (Kali)'!$Q$16</c:f>
              <c:strCache>
                <c:ptCount val="1"/>
                <c:pt idx="0">
                  <c:v>Real ULP Purwodadi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'Gangg Zone 1 (Kali)'!$R$16:$V$16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62B-4F97-BDA6-BA8E33B65AB5}"/>
            </c:ext>
          </c:extLst>
        </c:ser>
        <c:ser>
          <c:idx val="6"/>
          <c:order val="6"/>
          <c:tx>
            <c:strRef>
              <c:f>'Gangg Zone 1 (Kali)'!$Q$17</c:f>
              <c:strCache>
                <c:ptCount val="1"/>
                <c:pt idx="0">
                  <c:v>Real ULP Wirosari</c:v>
                </c:pt>
              </c:strCache>
            </c:strRef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bg2">
                    <a:lumMod val="75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'Gangg Zone 1 (Kali)'!$R$17:$V$17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62B-4F97-BDA6-BA8E33B65A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16586665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1165866655"/>
        <c:crosses val="max"/>
        <c:crossBetween val="between"/>
      </c:valAx>
      <c:catAx>
        <c:axId val="3"/>
        <c:scaling>
          <c:orientation val="minMax"/>
        </c:scaling>
        <c:delete val="1"/>
        <c:axPos val="b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'Gangg Zone 2 '!$B$9</c:f>
              <c:strCache>
                <c:ptCount val="1"/>
                <c:pt idx="0">
                  <c:v>Target UP3 Demak</c:v>
                </c:pt>
              </c:strCache>
            </c:strRef>
          </c:tx>
          <c:spPr>
            <a:noFill/>
            <a:ln w="12700">
              <a:solidFill>
                <a:srgbClr val="FF0000"/>
              </a:solidFill>
              <a:prstDash val="dashDot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'Gangg Zone 2 '!$C$9:$G$9</c:f>
              <c:numCache>
                <c:formatCode>General</c:formatCode>
                <c:ptCount val="5"/>
                <c:pt idx="0">
                  <c:v>8</c:v>
                </c:pt>
                <c:pt idx="1">
                  <c:v>13</c:v>
                </c:pt>
                <c:pt idx="2">
                  <c:v>21</c:v>
                </c:pt>
                <c:pt idx="3">
                  <c:v>25</c:v>
                </c:pt>
                <c:pt idx="4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24-481A-A7AC-1D52CC5227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161872895"/>
        <c:axId val="1"/>
      </c:barChart>
      <c:lineChart>
        <c:grouping val="standard"/>
        <c:varyColors val="0"/>
        <c:ser>
          <c:idx val="2"/>
          <c:order val="2"/>
          <c:tx>
            <c:strRef>
              <c:f>'Gangg Zone 2 '!$B$13</c:f>
              <c:strCache>
                <c:ptCount val="1"/>
                <c:pt idx="0">
                  <c:v>Real UP3 Demak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'Gangg Zone 2 '!$C$13:$G$13</c:f>
              <c:numCache>
                <c:formatCode>General</c:formatCode>
                <c:ptCount val="5"/>
                <c:pt idx="0">
                  <c:v>8</c:v>
                </c:pt>
                <c:pt idx="1">
                  <c:v>13</c:v>
                </c:pt>
                <c:pt idx="2">
                  <c:v>20</c:v>
                </c:pt>
                <c:pt idx="3">
                  <c:v>25</c:v>
                </c:pt>
                <c:pt idx="4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24-481A-A7AC-1D52CC5227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1872895"/>
        <c:axId val="1"/>
      </c:lineChart>
      <c:lineChart>
        <c:grouping val="standard"/>
        <c:varyColors val="0"/>
        <c:ser>
          <c:idx val="1"/>
          <c:order val="1"/>
          <c:tx>
            <c:strRef>
              <c:f>'Gangg Zone 2 '!$B$12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rgbClr val="FFC000"/>
                </a:solidFill>
              </a:ln>
              <a:effectLst/>
            </c:spPr>
          </c:marker>
          <c:val>
            <c:numRef>
              <c:f>'Gangg Zone 2 '!$C$12:$G$12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C24-481A-A7AC-1D52CC5227ED}"/>
            </c:ext>
          </c:extLst>
        </c:ser>
        <c:ser>
          <c:idx val="3"/>
          <c:order val="3"/>
          <c:tx>
            <c:strRef>
              <c:f>'Gangg Zone 2 '!$B$14</c:f>
              <c:strCache>
                <c:ptCount val="1"/>
                <c:pt idx="0">
                  <c:v>Real ULP Demak</c:v>
                </c:pt>
              </c:strCache>
            </c:strRef>
          </c:tx>
          <c:spPr>
            <a:ln w="28575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'Gangg Zone 2 '!$C$14:$G$14</c:f>
              <c:numCache>
                <c:formatCode>General</c:formatCode>
                <c:ptCount val="5"/>
                <c:pt idx="0">
                  <c:v>3</c:v>
                </c:pt>
                <c:pt idx="1">
                  <c:v>5</c:v>
                </c:pt>
                <c:pt idx="2">
                  <c:v>8</c:v>
                </c:pt>
                <c:pt idx="3">
                  <c:v>11</c:v>
                </c:pt>
                <c:pt idx="4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C24-481A-A7AC-1D52CC5227ED}"/>
            </c:ext>
          </c:extLst>
        </c:ser>
        <c:ser>
          <c:idx val="4"/>
          <c:order val="4"/>
          <c:tx>
            <c:strRef>
              <c:f>'Gangg Zone 2 '!$B$15</c:f>
              <c:strCache>
                <c:ptCount val="1"/>
                <c:pt idx="0">
                  <c:v>Real ULP Tegowanu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rgbClr val="FFC000"/>
                </a:solidFill>
              </a:ln>
              <a:effectLst/>
            </c:spPr>
          </c:marker>
          <c:val>
            <c:numRef>
              <c:f>'Gangg Zone 2 '!$C$15:$G$15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C24-481A-A7AC-1D52CC5227ED}"/>
            </c:ext>
          </c:extLst>
        </c:ser>
        <c:ser>
          <c:idx val="5"/>
          <c:order val="5"/>
          <c:tx>
            <c:strRef>
              <c:f>'Gangg Zone 2 '!$B$16</c:f>
              <c:strCache>
                <c:ptCount val="1"/>
                <c:pt idx="0">
                  <c:v>Real ULP Purwodadi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'Gangg Zone 2 '!$C$16:$G$16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C24-481A-A7AC-1D52CC5227ED}"/>
            </c:ext>
          </c:extLst>
        </c:ser>
        <c:ser>
          <c:idx val="6"/>
          <c:order val="6"/>
          <c:tx>
            <c:strRef>
              <c:f>'Gangg Zone 2 '!$B$17</c:f>
              <c:strCache>
                <c:ptCount val="1"/>
                <c:pt idx="0">
                  <c:v>Real ULP Wirosari</c:v>
                </c:pt>
              </c:strCache>
            </c:strRef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bg2">
                    <a:lumMod val="75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'Gangg Zone 2 '!$C$17:$G$17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C24-481A-A7AC-1D52CC5227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16187289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1161872895"/>
        <c:crosses val="max"/>
        <c:crossBetween val="between"/>
      </c:valAx>
      <c:catAx>
        <c:axId val="3"/>
        <c:scaling>
          <c:orientation val="minMax"/>
        </c:scaling>
        <c:delete val="1"/>
        <c:axPos val="b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Gangguan JTM Zona 2 - ULP Demak Kota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areaChart>
        <c:grouping val="stacked"/>
        <c:varyColors val="0"/>
        <c:ser>
          <c:idx val="1"/>
          <c:order val="1"/>
          <c:spPr>
            <a:solidFill>
              <a:schemeClr val="accent4">
                <a:lumMod val="40000"/>
                <a:lumOff val="60000"/>
              </a:schemeClr>
            </a:solidFill>
            <a:ln>
              <a:solidFill>
                <a:srgbClr val="FFC000"/>
              </a:solidFill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CCFF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'Gangg Zone 2 '!$C$4:$N$4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Mei</c:v>
                </c:pt>
                <c:pt idx="5">
                  <c:v>Jun</c:v>
                </c:pt>
                <c:pt idx="6">
                  <c:v>Jul</c:v>
                </c:pt>
                <c:pt idx="7">
                  <c:v>Agu</c:v>
                </c:pt>
                <c:pt idx="8">
                  <c:v>Sep</c:v>
                </c:pt>
                <c:pt idx="9">
                  <c:v>Okt</c:v>
                </c:pt>
                <c:pt idx="10">
                  <c:v>Nov</c:v>
                </c:pt>
                <c:pt idx="11">
                  <c:v>Des</c:v>
                </c:pt>
              </c:strCache>
            </c:strRef>
          </c:cat>
          <c:val>
            <c:numRef>
              <c:f>'Gangg Zone 2 '!$C$9:$N$9</c:f>
              <c:numCache>
                <c:formatCode>General</c:formatCode>
                <c:ptCount val="12"/>
                <c:pt idx="0">
                  <c:v>8</c:v>
                </c:pt>
                <c:pt idx="1">
                  <c:v>13</c:v>
                </c:pt>
                <c:pt idx="2">
                  <c:v>21</c:v>
                </c:pt>
                <c:pt idx="3">
                  <c:v>25</c:v>
                </c:pt>
                <c:pt idx="4">
                  <c:v>29</c:v>
                </c:pt>
                <c:pt idx="5">
                  <c:v>31</c:v>
                </c:pt>
                <c:pt idx="6">
                  <c:v>35</c:v>
                </c:pt>
                <c:pt idx="7">
                  <c:v>41</c:v>
                </c:pt>
                <c:pt idx="8">
                  <c:v>41</c:v>
                </c:pt>
                <c:pt idx="9">
                  <c:v>49</c:v>
                </c:pt>
                <c:pt idx="10">
                  <c:v>68</c:v>
                </c:pt>
                <c:pt idx="11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71-4D15-BBC0-88C6B13220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1874495"/>
        <c:axId val="1"/>
      </c:areaChar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>
                    <a:lumMod val="75000"/>
                  </a:schemeClr>
                </a:solidFill>
                <a:prstDash val="sysDash"/>
              </a:ln>
              <a:effectLst/>
            </c:spPr>
          </c:marker>
          <c:cat>
            <c:strRef>
              <c:f>'Gangg Zone 2 '!$C$4:$N$4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Mei</c:v>
                </c:pt>
                <c:pt idx="5">
                  <c:v>Jun</c:v>
                </c:pt>
                <c:pt idx="6">
                  <c:v>Jul</c:v>
                </c:pt>
                <c:pt idx="7">
                  <c:v>Agu</c:v>
                </c:pt>
                <c:pt idx="8">
                  <c:v>Sep</c:v>
                </c:pt>
                <c:pt idx="9">
                  <c:v>Okt</c:v>
                </c:pt>
                <c:pt idx="10">
                  <c:v>Nov</c:v>
                </c:pt>
                <c:pt idx="11">
                  <c:v>Des</c:v>
                </c:pt>
              </c:strCache>
            </c:strRef>
          </c:cat>
          <c:val>
            <c:numRef>
              <c:f>'Gangg Zone 2 '!$C$5:$N$5</c:f>
              <c:numCache>
                <c:formatCode>General</c:formatCode>
                <c:ptCount val="12"/>
                <c:pt idx="0">
                  <c:v>4</c:v>
                </c:pt>
                <c:pt idx="1">
                  <c:v>6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14</c:v>
                </c:pt>
                <c:pt idx="7">
                  <c:v>16</c:v>
                </c:pt>
                <c:pt idx="8">
                  <c:v>16</c:v>
                </c:pt>
                <c:pt idx="9">
                  <c:v>17</c:v>
                </c:pt>
                <c:pt idx="10">
                  <c:v>22</c:v>
                </c:pt>
                <c:pt idx="11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71-4D15-BBC0-88C6B13220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1874495"/>
        <c:axId val="1"/>
      </c:lineChart>
      <c:lineChart>
        <c:grouping val="stacked"/>
        <c:varyColors val="0"/>
        <c:ser>
          <c:idx val="2"/>
          <c:order val="2"/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2857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'Gangg Zone 2 '!$C$4:$N$4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Mei</c:v>
                </c:pt>
                <c:pt idx="5">
                  <c:v>Jun</c:v>
                </c:pt>
                <c:pt idx="6">
                  <c:v>Jul</c:v>
                </c:pt>
                <c:pt idx="7">
                  <c:v>Agu</c:v>
                </c:pt>
                <c:pt idx="8">
                  <c:v>Sep</c:v>
                </c:pt>
                <c:pt idx="9">
                  <c:v>Okt</c:v>
                </c:pt>
                <c:pt idx="10">
                  <c:v>Nov</c:v>
                </c:pt>
                <c:pt idx="11">
                  <c:v>Des</c:v>
                </c:pt>
              </c:strCache>
            </c:strRef>
          </c:cat>
          <c:val>
            <c:numRef>
              <c:f>'Gangg Zone 2 '!$C$14:$N$14</c:f>
              <c:numCache>
                <c:formatCode>General</c:formatCode>
                <c:ptCount val="12"/>
                <c:pt idx="0">
                  <c:v>3</c:v>
                </c:pt>
                <c:pt idx="1">
                  <c:v>5</c:v>
                </c:pt>
                <c:pt idx="2">
                  <c:v>8</c:v>
                </c:pt>
                <c:pt idx="3">
                  <c:v>11</c:v>
                </c:pt>
                <c:pt idx="4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71-4D15-BBC0-88C6B13220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161874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8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1874495"/>
        <c:crosses val="autoZero"/>
        <c:crossBetween val="between"/>
        <c:majorUnit val="5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0"/>
      </c:catAx>
      <c:valAx>
        <c:axId val="4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3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Gangguan JTM Zona 2 - UP3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cked"/>
        <c:varyColors val="0"/>
        <c:ser>
          <c:idx val="2"/>
          <c:order val="1"/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accent4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1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'Gangg Zone 2 '!$C$4:$N$4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Mei</c:v>
                </c:pt>
                <c:pt idx="5">
                  <c:v>Jun</c:v>
                </c:pt>
                <c:pt idx="6">
                  <c:v>Jul</c:v>
                </c:pt>
                <c:pt idx="7">
                  <c:v>Agu</c:v>
                </c:pt>
                <c:pt idx="8">
                  <c:v>Sep</c:v>
                </c:pt>
                <c:pt idx="9">
                  <c:v>Okt</c:v>
                </c:pt>
                <c:pt idx="10">
                  <c:v>Nov</c:v>
                </c:pt>
                <c:pt idx="11">
                  <c:v>Des</c:v>
                </c:pt>
              </c:strCache>
            </c:strRef>
          </c:cat>
          <c:val>
            <c:numRef>
              <c:f>'Gangg Zone 2 '!$C$13:$N$13</c:f>
              <c:numCache>
                <c:formatCode>General</c:formatCode>
                <c:ptCount val="12"/>
                <c:pt idx="0">
                  <c:v>8</c:v>
                </c:pt>
                <c:pt idx="1">
                  <c:v>13</c:v>
                </c:pt>
                <c:pt idx="2">
                  <c:v>20</c:v>
                </c:pt>
                <c:pt idx="3">
                  <c:v>25</c:v>
                </c:pt>
                <c:pt idx="4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73-4A19-AD46-622B955D36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1872495"/>
        <c:axId val="1"/>
      </c:lineChart>
      <c:lineChart>
        <c:grouping val="stacked"/>
        <c:varyColors val="0"/>
        <c:ser>
          <c:idx val="1"/>
          <c:order val="0"/>
          <c:spPr>
            <a:ln w="28575" cap="rnd">
              <a:solidFill>
                <a:srgbClr val="FFC00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rgbClr val="FFC000"/>
                </a:solidFill>
                <a:prstDash val="sysDash"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3366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'Gangg Zone 2 '!$C$4:$N$4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Mei</c:v>
                </c:pt>
                <c:pt idx="5">
                  <c:v>Jun</c:v>
                </c:pt>
                <c:pt idx="6">
                  <c:v>Jul</c:v>
                </c:pt>
                <c:pt idx="7">
                  <c:v>Agu</c:v>
                </c:pt>
                <c:pt idx="8">
                  <c:v>Sep</c:v>
                </c:pt>
                <c:pt idx="9">
                  <c:v>Okt</c:v>
                </c:pt>
                <c:pt idx="10">
                  <c:v>Nov</c:v>
                </c:pt>
                <c:pt idx="11">
                  <c:v>Des</c:v>
                </c:pt>
              </c:strCache>
            </c:strRef>
          </c:cat>
          <c:val>
            <c:numRef>
              <c:f>'Gangg Zone 2 '!$C$9:$N$9</c:f>
              <c:numCache>
                <c:formatCode>General</c:formatCode>
                <c:ptCount val="12"/>
                <c:pt idx="0">
                  <c:v>8</c:v>
                </c:pt>
                <c:pt idx="1">
                  <c:v>13</c:v>
                </c:pt>
                <c:pt idx="2">
                  <c:v>21</c:v>
                </c:pt>
                <c:pt idx="3">
                  <c:v>25</c:v>
                </c:pt>
                <c:pt idx="4">
                  <c:v>29</c:v>
                </c:pt>
                <c:pt idx="5">
                  <c:v>31</c:v>
                </c:pt>
                <c:pt idx="6">
                  <c:v>35</c:v>
                </c:pt>
                <c:pt idx="7">
                  <c:v>41</c:v>
                </c:pt>
                <c:pt idx="8">
                  <c:v>41</c:v>
                </c:pt>
                <c:pt idx="9">
                  <c:v>49</c:v>
                </c:pt>
                <c:pt idx="10">
                  <c:v>68</c:v>
                </c:pt>
                <c:pt idx="11">
                  <c:v>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73-4A19-AD46-622B955D36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161872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8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1872495"/>
        <c:crosses val="autoZero"/>
        <c:crossBetween val="between"/>
        <c:majorUnit val="10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0"/>
      </c:catAx>
      <c:valAx>
        <c:axId val="4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3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Wirosari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ENS!$B$38:$M$38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ENS!$B$39:$M$39</c:f>
              <c:numCache>
                <c:formatCode>General</c:formatCode>
                <c:ptCount val="12"/>
                <c:pt idx="0">
                  <c:v>11.18</c:v>
                </c:pt>
                <c:pt idx="1">
                  <c:v>21.36</c:v>
                </c:pt>
                <c:pt idx="2">
                  <c:v>32.29</c:v>
                </c:pt>
                <c:pt idx="3">
                  <c:v>42.97</c:v>
                </c:pt>
                <c:pt idx="4">
                  <c:v>54.15</c:v>
                </c:pt>
                <c:pt idx="5">
                  <c:v>64.83</c:v>
                </c:pt>
                <c:pt idx="6">
                  <c:v>75.510000000000005</c:v>
                </c:pt>
                <c:pt idx="7">
                  <c:v>86.44</c:v>
                </c:pt>
                <c:pt idx="8">
                  <c:v>97.13</c:v>
                </c:pt>
                <c:pt idx="9">
                  <c:v>108.06</c:v>
                </c:pt>
                <c:pt idx="10">
                  <c:v>118.49</c:v>
                </c:pt>
                <c:pt idx="11">
                  <c:v>129.66999999999999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52-4C63-986D-B756CF45F00A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ENS!$B$38:$M$38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ENS!$B$40:$M$40</c:f>
              <c:numCache>
                <c:formatCode>_(* #,##0.00_);_(* \(#,##0.00\);_(* "-"??_);_(@_)</c:formatCode>
                <c:ptCount val="12"/>
                <c:pt idx="0">
                  <c:v>6.0170000000000003</c:v>
                </c:pt>
                <c:pt idx="1">
                  <c:v>11.625999999999999</c:v>
                </c:pt>
                <c:pt idx="2">
                  <c:v>27.491</c:v>
                </c:pt>
                <c:pt idx="3">
                  <c:v>35.332000000000001</c:v>
                </c:pt>
                <c:pt idx="4">
                  <c:v>35.451999999999998</c:v>
                </c:pt>
                <c:pt idx="5">
                  <c:v>36.447000000000003</c:v>
                </c:pt>
                <c:pt idx="6">
                  <c:v>47.617999999999995</c:v>
                </c:pt>
                <c:pt idx="7">
                  <c:v>54.258524999999992</c:v>
                </c:pt>
                <c:pt idx="8">
                  <c:v>60.106000000000002</c:v>
                </c:pt>
                <c:pt idx="9">
                  <c:v>61.875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52-4C63-986D-B756CF45F0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79983"/>
        <c:axId val="1"/>
      </c:lineChart>
      <c:catAx>
        <c:axId val="1162179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799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UP3 Demak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ENS!$B$4:$M$4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ENS!$B$5:$M$5</c:f>
              <c:numCache>
                <c:formatCode>General</c:formatCode>
                <c:ptCount val="12"/>
                <c:pt idx="0">
                  <c:v>71.91</c:v>
                </c:pt>
                <c:pt idx="1">
                  <c:v>137.43</c:v>
                </c:pt>
                <c:pt idx="2">
                  <c:v>207.75</c:v>
                </c:pt>
                <c:pt idx="3">
                  <c:v>276.45999999999998</c:v>
                </c:pt>
                <c:pt idx="4">
                  <c:v>348.37</c:v>
                </c:pt>
                <c:pt idx="5">
                  <c:v>417.09</c:v>
                </c:pt>
                <c:pt idx="6">
                  <c:v>485.81</c:v>
                </c:pt>
                <c:pt idx="7">
                  <c:v>556.12</c:v>
                </c:pt>
                <c:pt idx="8">
                  <c:v>624.84</c:v>
                </c:pt>
                <c:pt idx="9">
                  <c:v>695.15</c:v>
                </c:pt>
                <c:pt idx="10">
                  <c:v>762.27</c:v>
                </c:pt>
                <c:pt idx="11">
                  <c:v>834.18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F3-49AB-8C65-30B584EDE59D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ENS!$B$4:$M$4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ENS!$B$6:$M$6</c:f>
              <c:numCache>
                <c:formatCode>0.00</c:formatCode>
                <c:ptCount val="12"/>
                <c:pt idx="0">
                  <c:v>44.732999999999997</c:v>
                </c:pt>
                <c:pt idx="1">
                  <c:v>135.571</c:v>
                </c:pt>
                <c:pt idx="2">
                  <c:v>204.774</c:v>
                </c:pt>
                <c:pt idx="3">
                  <c:v>232.57939999999999</c:v>
                </c:pt>
                <c:pt idx="4">
                  <c:v>234.30090000000001</c:v>
                </c:pt>
                <c:pt idx="5" formatCode="_(* #,##0.00_);_(* \(#,##0.00\);_(* &quot;-&quot;??_);_(@_)">
                  <c:v>239.16589999999999</c:v>
                </c:pt>
                <c:pt idx="6" formatCode="_(* #,##0.00_);_(* \(#,##0.00\);_(* &quot;-&quot;??_);_(@_)">
                  <c:v>267.20190000000002</c:v>
                </c:pt>
                <c:pt idx="7" formatCode="_(* #,##0.00_);_(* \(#,##0.00\);_(* &quot;-&quot;??_);_(@_)">
                  <c:v>296.05599999999998</c:v>
                </c:pt>
                <c:pt idx="8" formatCode="_(* #,##0.00_);_(* \(#,##0.00\);_(* &quot;-&quot;??_);_(@_)">
                  <c:v>347.74290000000002</c:v>
                </c:pt>
                <c:pt idx="9" formatCode="_(* #,##0.00_);_(* \(#,##0.00\);_(* &quot;-&quot;??_);_(@_)">
                  <c:v>361.17489999999998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F3-49AB-8C65-30B584EDE5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81583"/>
        <c:axId val="1"/>
      </c:lineChart>
      <c:catAx>
        <c:axId val="1162181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9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815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UP3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ENS!$B$5:$M$5</c:f>
              <c:numCache>
                <c:formatCode>General</c:formatCode>
                <c:ptCount val="12"/>
                <c:pt idx="0">
                  <c:v>71.91</c:v>
                </c:pt>
                <c:pt idx="1">
                  <c:v>137.43</c:v>
                </c:pt>
                <c:pt idx="2">
                  <c:v>207.75</c:v>
                </c:pt>
                <c:pt idx="3">
                  <c:v>276.45999999999998</c:v>
                </c:pt>
                <c:pt idx="4">
                  <c:v>348.37</c:v>
                </c:pt>
                <c:pt idx="5">
                  <c:v>417.09</c:v>
                </c:pt>
                <c:pt idx="6">
                  <c:v>485.81</c:v>
                </c:pt>
                <c:pt idx="7">
                  <c:v>556.12</c:v>
                </c:pt>
                <c:pt idx="8">
                  <c:v>624.84</c:v>
                </c:pt>
                <c:pt idx="9">
                  <c:v>695.15</c:v>
                </c:pt>
                <c:pt idx="10">
                  <c:v>762.27</c:v>
                </c:pt>
                <c:pt idx="11">
                  <c:v>834.18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12-4971-B813-A7A4F5F27E6C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ENS!$B$6:$M$6</c:f>
              <c:numCache>
                <c:formatCode>0.00</c:formatCode>
                <c:ptCount val="12"/>
                <c:pt idx="0">
                  <c:v>44.732999999999997</c:v>
                </c:pt>
                <c:pt idx="1">
                  <c:v>135.571</c:v>
                </c:pt>
                <c:pt idx="2">
                  <c:v>204.774</c:v>
                </c:pt>
                <c:pt idx="3">
                  <c:v>232.57939999999999</c:v>
                </c:pt>
                <c:pt idx="4">
                  <c:v>234.30090000000001</c:v>
                </c:pt>
                <c:pt idx="5" formatCode="_(* #,##0.00_);_(* \(#,##0.00\);_(* &quot;-&quot;??_);_(@_)">
                  <c:v>239.16589999999999</c:v>
                </c:pt>
                <c:pt idx="6" formatCode="_(* #,##0.00_);_(* \(#,##0.00\);_(* &quot;-&quot;??_);_(@_)">
                  <c:v>267.20190000000002</c:v>
                </c:pt>
                <c:pt idx="7" formatCode="_(* #,##0.00_);_(* \(#,##0.00\);_(* &quot;-&quot;??_);_(@_)">
                  <c:v>296.05599999999998</c:v>
                </c:pt>
                <c:pt idx="8" formatCode="_(* #,##0.00_);_(* \(#,##0.00\);_(* &quot;-&quot;??_);_(@_)">
                  <c:v>347.74290000000002</c:v>
                </c:pt>
                <c:pt idx="9" formatCode="_(* #,##0.00_);_(* \(#,##0.00\);_(* &quot;-&quot;??_);_(@_)">
                  <c:v>361.17489999999998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12-4971-B813-A7A4F5F27E6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B712-4971-B813-A7A4F5F27E6C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712-4971-B813-A7A4F5F27E6C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ENS!$B$4:$M$4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ENS!$B$8:$M$8</c:f>
              <c:numCache>
                <c:formatCode>0.00%</c:formatCode>
                <c:ptCount val="12"/>
                <c:pt idx="0">
                  <c:v>1.3779307467667918</c:v>
                </c:pt>
                <c:pt idx="1">
                  <c:v>1.0135268864149021</c:v>
                </c:pt>
                <c:pt idx="2">
                  <c:v>1.0143249097472924</c:v>
                </c:pt>
                <c:pt idx="3">
                  <c:v>1.1587231425884394</c:v>
                </c:pt>
                <c:pt idx="4">
                  <c:v>1.3274366334644201</c:v>
                </c:pt>
                <c:pt idx="5">
                  <c:v>1.4265844302188975</c:v>
                </c:pt>
                <c:pt idx="6">
                  <c:v>1.4499868261254401</c:v>
                </c:pt>
                <c:pt idx="7">
                  <c:v>1.4676400776810761</c:v>
                </c:pt>
                <c:pt idx="8">
                  <c:v>1.443468888035337</c:v>
                </c:pt>
                <c:pt idx="9">
                  <c:v>1.4804360210026615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712-4971-B813-A7A4F5F27E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2.5"/>
          <c:min val="0.9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DEMAK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ENS!$B$24:$M$24</c:f>
              <c:numCache>
                <c:formatCode>General</c:formatCode>
                <c:ptCount val="12"/>
                <c:pt idx="0">
                  <c:v>24.66</c:v>
                </c:pt>
                <c:pt idx="1">
                  <c:v>47.12</c:v>
                </c:pt>
                <c:pt idx="2">
                  <c:v>71.23</c:v>
                </c:pt>
                <c:pt idx="3">
                  <c:v>94.79</c:v>
                </c:pt>
                <c:pt idx="4">
                  <c:v>119.45</c:v>
                </c:pt>
                <c:pt idx="5">
                  <c:v>143.01</c:v>
                </c:pt>
                <c:pt idx="6">
                  <c:v>166.57</c:v>
                </c:pt>
                <c:pt idx="7">
                  <c:v>190.68</c:v>
                </c:pt>
                <c:pt idx="8">
                  <c:v>214.24</c:v>
                </c:pt>
                <c:pt idx="9">
                  <c:v>238.35</c:v>
                </c:pt>
                <c:pt idx="10">
                  <c:v>261.36</c:v>
                </c:pt>
                <c:pt idx="11">
                  <c:v>286.02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E6-4438-9024-7530097BAB0F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ENS!$B$25:$M$25</c:f>
              <c:numCache>
                <c:formatCode>0.00</c:formatCode>
                <c:ptCount val="12"/>
                <c:pt idx="0">
                  <c:v>12.76</c:v>
                </c:pt>
                <c:pt idx="1">
                  <c:v>52.508000000000003</c:v>
                </c:pt>
                <c:pt idx="2">
                  <c:v>76.09</c:v>
                </c:pt>
                <c:pt idx="3">
                  <c:v>84.554400000000001</c:v>
                </c:pt>
                <c:pt idx="4">
                  <c:v>85.158799999999999</c:v>
                </c:pt>
                <c:pt idx="5" formatCode="_(* #,##0.00_);_(* \(#,##0.00\);_(* &quot;-&quot;??_);_(@_)">
                  <c:v>87.621799999999993</c:v>
                </c:pt>
                <c:pt idx="6" formatCode="_(* #,##0.00_);_(* \(#,##0.00\);_(* &quot;-&quot;??_);_(@_)">
                  <c:v>92.052800000000005</c:v>
                </c:pt>
                <c:pt idx="7" formatCode="_(* #,##0.00_);_(* \(#,##0.00\);_(* &quot;-&quot;??_);_(@_)">
                  <c:v>100.022325</c:v>
                </c:pt>
                <c:pt idx="8" formatCode="_(* #,##0.00_);_(* \(#,##0.00\);_(* &quot;-&quot;??_);_(@_)">
                  <c:v>121.0128</c:v>
                </c:pt>
                <c:pt idx="9" formatCode="_(* #,##0.00_);_(* \(#,##0.00\);_(* &quot;-&quot;??_);_(@_)">
                  <c:v>122.4098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E6-4438-9024-7530097BAB0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D6E6-4438-9024-7530097BAB0F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6E6-4438-9024-7530097BAB0F}"/>
                </c:ext>
              </c:extLst>
            </c:dLbl>
            <c:dLbl>
              <c:idx val="2"/>
              <c:layout>
                <c:manualLayout>
                  <c:x val="-2.5519975723687836E-2"/>
                  <c:y val="-6.53689538807648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D6E6-4438-9024-7530097BAB0F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ENS!$B$4:$M$4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ENS!$B$26:$M$26</c:f>
              <c:numCache>
                <c:formatCode>0.00%</c:formatCode>
                <c:ptCount val="12"/>
                <c:pt idx="0">
                  <c:v>1.4825628548256287</c:v>
                </c:pt>
                <c:pt idx="1">
                  <c:v>0.8856536502546688</c:v>
                </c:pt>
                <c:pt idx="2">
                  <c:v>0.93177032149375272</c:v>
                </c:pt>
                <c:pt idx="3">
                  <c:v>1.1079818546260154</c:v>
                </c:pt>
                <c:pt idx="4">
                  <c:v>1.2870757639179573</c:v>
                </c:pt>
                <c:pt idx="5">
                  <c:v>1.3873029858051884</c:v>
                </c:pt>
                <c:pt idx="6">
                  <c:v>1.4473626703488023</c:v>
                </c:pt>
                <c:pt idx="7">
                  <c:v>1.4754440685966017</c:v>
                </c:pt>
                <c:pt idx="8">
                  <c:v>1.4351530993278567</c:v>
                </c:pt>
                <c:pt idx="9">
                  <c:v>1.4864283616530312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6E6-4438-9024-7530097BAB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2.8"/>
          <c:min val="0.8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TEGOWANU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ENS!$B$29:$M$29</c:f>
              <c:numCache>
                <c:formatCode>General</c:formatCode>
                <c:ptCount val="12"/>
                <c:pt idx="0">
                  <c:v>24.55</c:v>
                </c:pt>
                <c:pt idx="1">
                  <c:v>46.93</c:v>
                </c:pt>
                <c:pt idx="2">
                  <c:v>70.94</c:v>
                </c:pt>
                <c:pt idx="3">
                  <c:v>94.4</c:v>
                </c:pt>
                <c:pt idx="4">
                  <c:v>118.95</c:v>
                </c:pt>
                <c:pt idx="5">
                  <c:v>142.41999999999999</c:v>
                </c:pt>
                <c:pt idx="6">
                  <c:v>165.88</c:v>
                </c:pt>
                <c:pt idx="7">
                  <c:v>189.89</c:v>
                </c:pt>
                <c:pt idx="8">
                  <c:v>213.35</c:v>
                </c:pt>
                <c:pt idx="9">
                  <c:v>237.36</c:v>
                </c:pt>
                <c:pt idx="10">
                  <c:v>260.27999999999997</c:v>
                </c:pt>
                <c:pt idx="11">
                  <c:v>284.83999999999997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09-44E6-9D90-A79061ABC094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ENS!$B$30:$M$30</c:f>
              <c:numCache>
                <c:formatCode>0.00</c:formatCode>
                <c:ptCount val="12"/>
                <c:pt idx="0">
                  <c:v>16.917000000000002</c:v>
                </c:pt>
                <c:pt idx="1">
                  <c:v>41.765999999999998</c:v>
                </c:pt>
                <c:pt idx="2">
                  <c:v>62.75</c:v>
                </c:pt>
                <c:pt idx="3">
                  <c:v>69.760000000000005</c:v>
                </c:pt>
                <c:pt idx="4">
                  <c:v>70.477099999999993</c:v>
                </c:pt>
                <c:pt idx="5" formatCode="_(* #,##0.00_);_(* \(#,##0.00\);_(* &quot;-&quot;??_);_(@_)">
                  <c:v>71.5411</c:v>
                </c:pt>
                <c:pt idx="6" formatCode="_(* #,##0.00_);_(* \(#,##0.00\);_(* &quot;-&quot;??_);_(@_)">
                  <c:v>81.471100000000007</c:v>
                </c:pt>
                <c:pt idx="7" formatCode="_(* #,##0.00_);_(* \(#,##0.00\);_(* &quot;-&quot;??_);_(@_)">
                  <c:v>88.592624999999998</c:v>
                </c:pt>
                <c:pt idx="8" formatCode="_(* #,##0.00_);_(* \(#,##0.00\);_(* &quot;-&quot;??_);_(@_)">
                  <c:v>105.72709999999999</c:v>
                </c:pt>
                <c:pt idx="9" formatCode="_(* #,##0.00_);_(* \(#,##0.00\);_(* &quot;-&quot;??_);_(@_)">
                  <c:v>108.80010000000001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09-44E6-9D90-A79061ABC09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2509-44E6-9D90-A79061ABC094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509-44E6-9D90-A79061ABC094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ENS!$B$4:$M$4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ENS!$B$31:$M$31</c:f>
              <c:numCache>
                <c:formatCode>0.00%</c:formatCode>
                <c:ptCount val="12"/>
                <c:pt idx="0">
                  <c:v>1.3109164969450102</c:v>
                </c:pt>
                <c:pt idx="1">
                  <c:v>1.1100362241636481</c:v>
                </c:pt>
                <c:pt idx="2">
                  <c:v>1.1154496757823513</c:v>
                </c:pt>
                <c:pt idx="3">
                  <c:v>1.2610169491525425</c:v>
                </c:pt>
                <c:pt idx="4">
                  <c:v>1.407506515342581</c:v>
                </c:pt>
                <c:pt idx="5">
                  <c:v>1.4976751860693722</c:v>
                </c:pt>
                <c:pt idx="6">
                  <c:v>1.5088551965276102</c:v>
                </c:pt>
                <c:pt idx="7">
                  <c:v>1.5334529201116436</c:v>
                </c:pt>
                <c:pt idx="8">
                  <c:v>1.5044429341457699</c:v>
                </c:pt>
                <c:pt idx="9">
                  <c:v>1.5416241152679473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509-44E6-9D90-A79061ABC0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2.8"/>
          <c:min val="0.9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PURWODADI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ENS!$B$34:$M$34</c:f>
              <c:numCache>
                <c:formatCode>General</c:formatCode>
                <c:ptCount val="12"/>
                <c:pt idx="0">
                  <c:v>15.66</c:v>
                </c:pt>
                <c:pt idx="1">
                  <c:v>29.92</c:v>
                </c:pt>
                <c:pt idx="2">
                  <c:v>45.23</c:v>
                </c:pt>
                <c:pt idx="3">
                  <c:v>60.19</c:v>
                </c:pt>
                <c:pt idx="4">
                  <c:v>75.84</c:v>
                </c:pt>
                <c:pt idx="5">
                  <c:v>90.8</c:v>
                </c:pt>
                <c:pt idx="6">
                  <c:v>105.76</c:v>
                </c:pt>
                <c:pt idx="7">
                  <c:v>121.07</c:v>
                </c:pt>
                <c:pt idx="8">
                  <c:v>136.03</c:v>
                </c:pt>
                <c:pt idx="9">
                  <c:v>151.33000000000001</c:v>
                </c:pt>
                <c:pt idx="10">
                  <c:v>165.94</c:v>
                </c:pt>
                <c:pt idx="11">
                  <c:v>181.6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6E-4F4E-9166-30CB58FC4386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ENS!$B$35:$M$35</c:f>
              <c:numCache>
                <c:formatCode>0.00</c:formatCode>
                <c:ptCount val="12"/>
                <c:pt idx="0">
                  <c:v>6.0170000000000003</c:v>
                </c:pt>
                <c:pt idx="1">
                  <c:v>11.625999999999999</c:v>
                </c:pt>
                <c:pt idx="2">
                  <c:v>27.491</c:v>
                </c:pt>
                <c:pt idx="3">
                  <c:v>35.332000000000001</c:v>
                </c:pt>
                <c:pt idx="4">
                  <c:v>35.451999999999998</c:v>
                </c:pt>
                <c:pt idx="5" formatCode="_(* #,##0.00_);_(* \(#,##0.00\);_(* &quot;-&quot;??_);_(@_)">
                  <c:v>43.555999999999997</c:v>
                </c:pt>
                <c:pt idx="6" formatCode="_(* #,##0.00_);_(* \(#,##0.00\);_(* &quot;-&quot;??_);_(@_)">
                  <c:v>46.06</c:v>
                </c:pt>
                <c:pt idx="7" formatCode="_(* #,##0.00_);_(* \(#,##0.00\);_(* &quot;-&quot;??_);_(@_)">
                  <c:v>53.182524999999998</c:v>
                </c:pt>
                <c:pt idx="8" formatCode="_(* #,##0.00_);_(* \(#,##0.00\);_(* &quot;-&quot;??_);_(@_)">
                  <c:v>60.896999999999998</c:v>
                </c:pt>
                <c:pt idx="9" formatCode="_(* #,##0.00_);_(* \(#,##0.00\);_(* &quot;-&quot;??_);_(@_)">
                  <c:v>68.09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6E-4F4E-9166-30CB58FC438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8C6E-4F4E-9166-30CB58FC4386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C6E-4F4E-9166-30CB58FC4386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ENS!$B$4:$M$4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ENS!$B$36:$M$36</c:f>
              <c:numCache>
                <c:formatCode>0.00%</c:formatCode>
                <c:ptCount val="12"/>
                <c:pt idx="0">
                  <c:v>1.6157726692209451</c:v>
                </c:pt>
                <c:pt idx="1">
                  <c:v>1.6114304812834224</c:v>
                </c:pt>
                <c:pt idx="2">
                  <c:v>1.3921954455007737</c:v>
                </c:pt>
                <c:pt idx="3">
                  <c:v>1.4129921913939192</c:v>
                </c:pt>
                <c:pt idx="4">
                  <c:v>1.532542194092827</c:v>
                </c:pt>
                <c:pt idx="5">
                  <c:v>1.5203083700440529</c:v>
                </c:pt>
                <c:pt idx="6">
                  <c:v>1.5644856278366113</c:v>
                </c:pt>
                <c:pt idx="7">
                  <c:v>1.5607291236474767</c:v>
                </c:pt>
                <c:pt idx="8">
                  <c:v>1.5523266926413291</c:v>
                </c:pt>
                <c:pt idx="9">
                  <c:v>1.5500561686380758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C6E-4F4E-9166-30CB58FC43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3"/>
          <c:min val="0.9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WIROSARI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ENS!$B$39:$M$39</c:f>
              <c:numCache>
                <c:formatCode>General</c:formatCode>
                <c:ptCount val="12"/>
                <c:pt idx="0">
                  <c:v>11.18</c:v>
                </c:pt>
                <c:pt idx="1">
                  <c:v>21.36</c:v>
                </c:pt>
                <c:pt idx="2">
                  <c:v>32.29</c:v>
                </c:pt>
                <c:pt idx="3">
                  <c:v>42.97</c:v>
                </c:pt>
                <c:pt idx="4">
                  <c:v>54.15</c:v>
                </c:pt>
                <c:pt idx="5">
                  <c:v>64.83</c:v>
                </c:pt>
                <c:pt idx="6">
                  <c:v>75.510000000000005</c:v>
                </c:pt>
                <c:pt idx="7">
                  <c:v>86.44</c:v>
                </c:pt>
                <c:pt idx="8">
                  <c:v>97.13</c:v>
                </c:pt>
                <c:pt idx="9">
                  <c:v>108.06</c:v>
                </c:pt>
                <c:pt idx="10">
                  <c:v>118.49</c:v>
                </c:pt>
                <c:pt idx="11">
                  <c:v>129.66999999999999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84-4018-BD53-65CE37C25EE1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ENS!$B$40:$M$40</c:f>
              <c:numCache>
                <c:formatCode>_(* #,##0.00_);_(* \(#,##0.00\);_(* "-"??_);_(@_)</c:formatCode>
                <c:ptCount val="12"/>
                <c:pt idx="0">
                  <c:v>6.0170000000000003</c:v>
                </c:pt>
                <c:pt idx="1">
                  <c:v>11.625999999999999</c:v>
                </c:pt>
                <c:pt idx="2">
                  <c:v>27.491</c:v>
                </c:pt>
                <c:pt idx="3">
                  <c:v>35.332000000000001</c:v>
                </c:pt>
                <c:pt idx="4">
                  <c:v>35.451999999999998</c:v>
                </c:pt>
                <c:pt idx="5">
                  <c:v>36.447000000000003</c:v>
                </c:pt>
                <c:pt idx="6">
                  <c:v>47.617999999999995</c:v>
                </c:pt>
                <c:pt idx="7">
                  <c:v>54.258524999999992</c:v>
                </c:pt>
                <c:pt idx="8">
                  <c:v>60.106000000000002</c:v>
                </c:pt>
                <c:pt idx="9">
                  <c:v>61.875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84-4018-BD53-65CE37C25EE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C284-4018-BD53-65CE37C25EE1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284-4018-BD53-65CE37C25EE1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ENS!$B$4:$M$4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ENS!$B$41:$M$41</c:f>
              <c:numCache>
                <c:formatCode>0.00%</c:formatCode>
                <c:ptCount val="12"/>
                <c:pt idx="0">
                  <c:v>1.4618067978533094</c:v>
                </c:pt>
                <c:pt idx="1">
                  <c:v>1.4557116104868912</c:v>
                </c:pt>
                <c:pt idx="2">
                  <c:v>1.1486218643542894</c:v>
                </c:pt>
                <c:pt idx="3">
                  <c:v>1.1777519199441471</c:v>
                </c:pt>
                <c:pt idx="4">
                  <c:v>1.3453000923361036</c:v>
                </c:pt>
                <c:pt idx="5">
                  <c:v>1.4378065710319297</c:v>
                </c:pt>
                <c:pt idx="6">
                  <c:v>1.369381538869024</c:v>
                </c:pt>
                <c:pt idx="7">
                  <c:v>1.3722984150856086</c:v>
                </c:pt>
                <c:pt idx="8">
                  <c:v>1.3811798620405642</c:v>
                </c:pt>
                <c:pt idx="9">
                  <c:v>1.4274014436424209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284-4018-BD53-65CE37C25E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3"/>
          <c:min val="0.9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0" i="0" u="none" strike="noStrike" baseline="0">
                <a:solidFill>
                  <a:srgbClr val="333333"/>
                </a:solidFill>
                <a:latin typeface="Calibri Light"/>
                <a:ea typeface="Calibri Light"/>
                <a:cs typeface="Calibri Light"/>
              </a:defRPr>
            </a:pPr>
            <a:r>
              <a:rPr lang="en-ID"/>
              <a:t>ENS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ln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DD1-43D7-A786-6379A983BD47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DD1-43D7-A786-6379A983BD47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0DD1-43D7-A786-6379A983BD47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0DD1-43D7-A786-6379A983BD47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0DD1-43D7-A786-6379A983BD47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0DD1-43D7-A786-6379A983BD47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0DD1-43D7-A786-6379A983BD47}"/>
              </c:ext>
            </c:extLst>
          </c:dPt>
          <c:dPt>
            <c:idx val="10"/>
            <c:invertIfNegative val="0"/>
            <c:bubble3D val="0"/>
            <c:spPr>
              <a:solidFill>
                <a:srgbClr val="92D050"/>
              </a:solidFill>
              <a:ln w="28575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0DD1-43D7-A786-6379A983BD47}"/>
              </c:ext>
            </c:extLst>
          </c:dPt>
          <c:cat>
            <c:multiLvlStrRef>
              <c:f>FGTM!$Q$23:$AA$24</c:f>
              <c:multiLvlStrCache>
                <c:ptCount val="11"/>
                <c:lvl>
                  <c:pt idx="0">
                    <c:v>Target</c:v>
                  </c:pt>
                  <c:pt idx="1">
                    <c:v>Real</c:v>
                  </c:pt>
                  <c:pt idx="3">
                    <c:v>Target</c:v>
                  </c:pt>
                  <c:pt idx="4">
                    <c:v>Real</c:v>
                  </c:pt>
                  <c:pt idx="6">
                    <c:v>Target</c:v>
                  </c:pt>
                  <c:pt idx="7">
                    <c:v>Real</c:v>
                  </c:pt>
                  <c:pt idx="9">
                    <c:v>Target</c:v>
                  </c:pt>
                  <c:pt idx="10">
                    <c:v>Real</c:v>
                  </c:pt>
                </c:lvl>
                <c:lvl>
                  <c:pt idx="0">
                    <c:v> DEMAK </c:v>
                  </c:pt>
                  <c:pt idx="3">
                    <c:v>TEGOWANU</c:v>
                  </c:pt>
                  <c:pt idx="6">
                    <c:v>PURWODADI</c:v>
                  </c:pt>
                  <c:pt idx="9">
                    <c:v>WIROSARI</c:v>
                  </c:pt>
                </c:lvl>
              </c:multiLvlStrCache>
            </c:multiLvlStrRef>
          </c:cat>
          <c:val>
            <c:numRef>
              <c:f>FGTM!$Q$25:$AA$25</c:f>
              <c:numCache>
                <c:formatCode>_(* #,##0.00_);_(* \(#,##0.00\);_(* "-"??_);_(@_)</c:formatCode>
                <c:ptCount val="11"/>
                <c:pt idx="0">
                  <c:v>3.96</c:v>
                </c:pt>
                <c:pt idx="1">
                  <c:v>2.0252337919763286</c:v>
                </c:pt>
                <c:pt idx="3">
                  <c:v>1.9</c:v>
                </c:pt>
                <c:pt idx="4">
                  <c:v>0.62152793408465412</c:v>
                </c:pt>
                <c:pt idx="6">
                  <c:v>1.49</c:v>
                </c:pt>
                <c:pt idx="7">
                  <c:v>0.90543975268559918</c:v>
                </c:pt>
                <c:pt idx="9">
                  <c:v>1.4</c:v>
                </c:pt>
                <c:pt idx="10">
                  <c:v>0.70366918916433885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DD1-43D7-A786-6379A983BD47}"/>
            </c:ext>
          </c:extLst>
        </c:ser>
        <c:ser>
          <c:idx val="0"/>
          <c:order val="1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0DD1-43D7-A786-6379A983BD47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0DD1-43D7-A786-6379A983BD47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0DD1-43D7-A786-6379A983BD47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0DD1-43D7-A786-6379A983BD47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0DD1-43D7-A786-6379A983BD47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C-0DD1-43D7-A786-6379A983BD47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0DD1-43D7-A786-6379A983BD47}"/>
              </c:ext>
            </c:extLst>
          </c:dPt>
          <c:dPt>
            <c:idx val="10"/>
            <c:invertIfNegative val="0"/>
            <c:bubble3D val="0"/>
            <c:spPr>
              <a:solidFill>
                <a:srgbClr val="92D050"/>
              </a:solidFill>
              <a:ln w="28575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0-0DD1-43D7-A786-6379A983BD4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FGTM!$Q$23:$AA$24</c:f>
              <c:multiLvlStrCache>
                <c:ptCount val="11"/>
                <c:lvl>
                  <c:pt idx="0">
                    <c:v>Target</c:v>
                  </c:pt>
                  <c:pt idx="1">
                    <c:v>Real</c:v>
                  </c:pt>
                  <c:pt idx="3">
                    <c:v>Target</c:v>
                  </c:pt>
                  <c:pt idx="4">
                    <c:v>Real</c:v>
                  </c:pt>
                  <c:pt idx="6">
                    <c:v>Target</c:v>
                  </c:pt>
                  <c:pt idx="7">
                    <c:v>Real</c:v>
                  </c:pt>
                  <c:pt idx="9">
                    <c:v>Target</c:v>
                  </c:pt>
                  <c:pt idx="10">
                    <c:v>Real</c:v>
                  </c:pt>
                </c:lvl>
                <c:lvl>
                  <c:pt idx="0">
                    <c:v> DEMAK </c:v>
                  </c:pt>
                  <c:pt idx="3">
                    <c:v>TEGOWANU</c:v>
                  </c:pt>
                  <c:pt idx="6">
                    <c:v>PURWODADI</c:v>
                  </c:pt>
                  <c:pt idx="9">
                    <c:v>WIROSARI</c:v>
                  </c:pt>
                </c:lvl>
              </c:multiLvlStrCache>
            </c:multiLvlStrRef>
          </c:cat>
          <c:val>
            <c:numRef>
              <c:f>FGTM!$Q$25:$AA$25</c:f>
              <c:numCache>
                <c:formatCode>_(* #,##0.00_);_(* \(#,##0.00\);_(* "-"??_);_(@_)</c:formatCode>
                <c:ptCount val="11"/>
                <c:pt idx="0">
                  <c:v>3.96</c:v>
                </c:pt>
                <c:pt idx="1">
                  <c:v>2.0252337919763286</c:v>
                </c:pt>
                <c:pt idx="3">
                  <c:v>1.9</c:v>
                </c:pt>
                <c:pt idx="4">
                  <c:v>0.62152793408465412</c:v>
                </c:pt>
                <c:pt idx="6">
                  <c:v>1.49</c:v>
                </c:pt>
                <c:pt idx="7">
                  <c:v>0.90543975268559918</c:v>
                </c:pt>
                <c:pt idx="9">
                  <c:v>1.4</c:v>
                </c:pt>
                <c:pt idx="10">
                  <c:v>0.70366918916433885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0DD1-43D7-A786-6379A983BD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1281160799"/>
        <c:axId val="1"/>
      </c:barChart>
      <c:catAx>
        <c:axId val="1281160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81160799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Tegowanu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Penjualan!$A$60</c:f>
              <c:strCache>
                <c:ptCount val="1"/>
                <c:pt idx="0">
                  <c:v>TGW_TARGET (Komulatif)</c:v>
                </c:pt>
              </c:strCache>
            </c:strRef>
          </c:tx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Penjualan!$B$59:$M$59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Penjualan!$B$60:$M$60</c:f>
              <c:numCache>
                <c:formatCode>_(* #,##0.00_);_(* \(#,##0.00\);_(* "-"??_);_(@_)</c:formatCode>
                <c:ptCount val="12"/>
                <c:pt idx="0">
                  <c:v>44.649628999999997</c:v>
                </c:pt>
                <c:pt idx="1">
                  <c:v>85.676553999999996</c:v>
                </c:pt>
                <c:pt idx="2">
                  <c:v>131.83686499999999</c:v>
                </c:pt>
                <c:pt idx="3">
                  <c:v>174.21965700000001</c:v>
                </c:pt>
                <c:pt idx="4">
                  <c:v>221.59260900000001</c:v>
                </c:pt>
                <c:pt idx="5">
                  <c:v>268.16143699999998</c:v>
                </c:pt>
                <c:pt idx="6">
                  <c:v>315.18017400000002</c:v>
                </c:pt>
                <c:pt idx="7">
                  <c:v>362.669375</c:v>
                </c:pt>
                <c:pt idx="8">
                  <c:v>409.64873899999998</c:v>
                </c:pt>
                <c:pt idx="9">
                  <c:v>460.24784199999999</c:v>
                </c:pt>
                <c:pt idx="10">
                  <c:v>510.12879099999998</c:v>
                </c:pt>
                <c:pt idx="11">
                  <c:v>559.91750200000001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2A-49E0-9488-0ABD617389A6}"/>
            </c:ext>
          </c:extLst>
        </c:ser>
        <c:ser>
          <c:idx val="3"/>
          <c:order val="1"/>
          <c:tx>
            <c:strRef>
              <c:f>Penjualan!$A$61</c:f>
              <c:strCache>
                <c:ptCount val="1"/>
                <c:pt idx="0">
                  <c:v>TGW_Realisasi (Komulatif)</c:v>
                </c:pt>
              </c:strCache>
            </c:strRef>
          </c:tx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Penjualan!$B$59:$M$59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Penjualan!$B$61:$M$61</c:f>
              <c:numCache>
                <c:formatCode>_(* #,##0.00_);_(* \(#,##0.00\);_(* "-"??_);_(@_)</c:formatCode>
                <c:ptCount val="12"/>
                <c:pt idx="0">
                  <c:v>45.566823274999997</c:v>
                </c:pt>
                <c:pt idx="1">
                  <c:v>90.278217531999999</c:v>
                </c:pt>
                <c:pt idx="2">
                  <c:v>140.348274188</c:v>
                </c:pt>
                <c:pt idx="3">
                  <c:v>180.42267175500001</c:v>
                </c:pt>
                <c:pt idx="4">
                  <c:v>238.12945498799999</c:v>
                </c:pt>
                <c:pt idx="5">
                  <c:v>292.25324420999999</c:v>
                </c:pt>
                <c:pt idx="6">
                  <c:v>347.12490030100008</c:v>
                </c:pt>
                <c:pt idx="7">
                  <c:v>402.54967755300004</c:v>
                </c:pt>
                <c:pt idx="8">
                  <c:v>454.78986669400001</c:v>
                </c:pt>
                <c:pt idx="9">
                  <c:v>512.37895867500004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2A-49E0-9488-0ABD617389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4173439"/>
        <c:axId val="1"/>
      </c:lineChart>
      <c:catAx>
        <c:axId val="1164173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4173439"/>
        <c:crosses val="autoZero"/>
        <c:crossBetween val="between"/>
        <c:majorUnit val="200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666699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FGTM!$R$9</c:f>
              <c:numCache>
                <c:formatCode>General</c:formatCode>
                <c:ptCount val="1"/>
                <c:pt idx="0">
                  <c:v>2.19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E0-42AF-AF79-8B2CFA7AB475}"/>
            </c:ext>
          </c:extLst>
        </c:ser>
        <c:ser>
          <c:idx val="1"/>
          <c:order val="1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l">
                  <a:defRPr sz="1000" b="1" i="0" u="none" strike="noStrike" baseline="0">
                    <a:solidFill>
                      <a:srgbClr val="666699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FGTM!$R$10</c:f>
              <c:numCache>
                <c:formatCode>0.00</c:formatCode>
                <c:ptCount val="1"/>
                <c:pt idx="0">
                  <c:v>1.0435847870553663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E0-42AF-AF79-8B2CFA7AB4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281161199"/>
        <c:axId val="1"/>
      </c:barChart>
      <c:catAx>
        <c:axId val="1281161199"/>
        <c:scaling>
          <c:orientation val="minMax"/>
        </c:scaling>
        <c:delete val="1"/>
        <c:axPos val="b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666699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81161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Tegowanu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FGTM!$B$28:$M$28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FGTM!$B$29:$M$29</c:f>
              <c:numCache>
                <c:formatCode>General</c:formatCode>
                <c:ptCount val="12"/>
                <c:pt idx="0">
                  <c:v>0.24</c:v>
                </c:pt>
                <c:pt idx="1">
                  <c:v>0.36</c:v>
                </c:pt>
                <c:pt idx="2">
                  <c:v>0.71</c:v>
                </c:pt>
                <c:pt idx="3">
                  <c:v>0.83</c:v>
                </c:pt>
                <c:pt idx="4">
                  <c:v>0.95</c:v>
                </c:pt>
                <c:pt idx="5">
                  <c:v>1.07</c:v>
                </c:pt>
                <c:pt idx="6">
                  <c:v>1.55</c:v>
                </c:pt>
                <c:pt idx="7">
                  <c:v>1.67</c:v>
                </c:pt>
                <c:pt idx="8">
                  <c:v>1.67</c:v>
                </c:pt>
                <c:pt idx="9">
                  <c:v>1.9</c:v>
                </c:pt>
                <c:pt idx="10">
                  <c:v>3.33</c:v>
                </c:pt>
                <c:pt idx="11">
                  <c:v>3.57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64-4228-B32E-012C9DBB0A3F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FGTM!$B$28:$M$28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FGTM!$B$30:$M$30</c:f>
              <c:numCache>
                <c:formatCode>0.00</c:formatCode>
                <c:ptCount val="12"/>
                <c:pt idx="0">
                  <c:v>0.39679652935302301</c:v>
                </c:pt>
                <c:pt idx="1">
                  <c:v>0.52719077635884504</c:v>
                </c:pt>
                <c:pt idx="2">
                  <c:v>0.91781323324389197</c:v>
                </c:pt>
                <c:pt idx="3">
                  <c:v>0.91781323324389197</c:v>
                </c:pt>
                <c:pt idx="4">
                  <c:v>0.91115580113373795</c:v>
                </c:pt>
                <c:pt idx="5" formatCode="_(* #,##0.00_);_(* \(#,##0.00\);_(* &quot;-&quot;??_);_(@_)">
                  <c:v>0.906671156847634</c:v>
                </c:pt>
                <c:pt idx="6" formatCode="_(* #,##0.00_);_(* \(#,##0.00\);_(* &quot;-&quot;??_);_(@_)">
                  <c:v>0.63760598263871793</c:v>
                </c:pt>
                <c:pt idx="7" formatCode="_(* #,##0.00_);_(* \(#,##0.00\);_(* &quot;-&quot;??_);_(@_)">
                  <c:v>0.63760598263871793</c:v>
                </c:pt>
                <c:pt idx="8" formatCode="_(* #,##0.00_);_(* \(#,##0.00\);_(* &quot;-&quot;??_);_(@_)">
                  <c:v>0.63760598263871793</c:v>
                </c:pt>
                <c:pt idx="9" formatCode="_(* #,##0.00_);_(* \(#,##0.00\);_(* &quot;-&quot;??_);_(@_)">
                  <c:v>0.62152793408465412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64-4228-B32E-012C9DBB0A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395903"/>
        <c:axId val="1"/>
      </c:lineChart>
      <c:catAx>
        <c:axId val="1162395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39590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Demak Kota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FGTM!$B$23:$M$23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FGTM!$B$24:$M$24</c:f>
              <c:numCache>
                <c:formatCode>General</c:formatCode>
                <c:ptCount val="12"/>
                <c:pt idx="0">
                  <c:v>0.87</c:v>
                </c:pt>
                <c:pt idx="1">
                  <c:v>1.48</c:v>
                </c:pt>
                <c:pt idx="2">
                  <c:v>2.4700000000000002</c:v>
                </c:pt>
                <c:pt idx="3">
                  <c:v>2.72</c:v>
                </c:pt>
                <c:pt idx="4">
                  <c:v>2.97</c:v>
                </c:pt>
                <c:pt idx="5">
                  <c:v>3.34</c:v>
                </c:pt>
                <c:pt idx="6">
                  <c:v>3.34</c:v>
                </c:pt>
                <c:pt idx="7">
                  <c:v>3.58</c:v>
                </c:pt>
                <c:pt idx="8">
                  <c:v>3.71</c:v>
                </c:pt>
                <c:pt idx="9">
                  <c:v>3.96</c:v>
                </c:pt>
                <c:pt idx="10">
                  <c:v>4.7</c:v>
                </c:pt>
                <c:pt idx="11">
                  <c:v>5.19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27-45B6-AE17-8D962F2B9802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FGTM!$B$23:$M$23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FGTM!$B$25:$M$25</c:f>
              <c:numCache>
                <c:formatCode>0.00</c:formatCode>
                <c:ptCount val="12"/>
                <c:pt idx="0">
                  <c:v>0.41028994602403301</c:v>
                </c:pt>
                <c:pt idx="1">
                  <c:v>0.82050134942793695</c:v>
                </c:pt>
                <c:pt idx="2">
                  <c:v>1.2306174200681299</c:v>
                </c:pt>
                <c:pt idx="3">
                  <c:v>1.6406494103539799</c:v>
                </c:pt>
                <c:pt idx="4">
                  <c:v>1.7727226878217801</c:v>
                </c:pt>
                <c:pt idx="5">
                  <c:v>1.7677809493127801</c:v>
                </c:pt>
                <c:pt idx="6" formatCode="_(* #,##0.00_);_(* \(#,##0.00\);_(* &quot;-&quot;??_);_(@_)">
                  <c:v>1.8998888062934847</c:v>
                </c:pt>
                <c:pt idx="7" formatCode="_(* #,##0.00_);_(* \(#,##0.00\);_(* &quot;-&quot;??_);_(@_)">
                  <c:v>1.8995021445582725</c:v>
                </c:pt>
                <c:pt idx="8" formatCode="_(* #,##0.00_);_(* \(#,##0.00\);_(* &quot;-&quot;??_);_(@_)">
                  <c:v>2.0348495662168733</c:v>
                </c:pt>
                <c:pt idx="9" formatCode="_(* #,##0.00_);_(* \(#,##0.00\);_(* &quot;-&quot;??_);_(@_)">
                  <c:v>2.0252337919763286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27-45B6-AE17-8D962F2B98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79583"/>
        <c:axId val="1"/>
      </c:lineChart>
      <c:catAx>
        <c:axId val="1162179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795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Purwodadi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FGTM!$B$33:$M$33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FGTM!$B$34:$M$34</c:f>
              <c:numCache>
                <c:formatCode>General</c:formatCode>
                <c:ptCount val="12"/>
                <c:pt idx="0">
                  <c:v>0.08</c:v>
                </c:pt>
                <c:pt idx="1">
                  <c:v>0.25</c:v>
                </c:pt>
                <c:pt idx="2">
                  <c:v>0.41</c:v>
                </c:pt>
                <c:pt idx="3">
                  <c:v>0.66</c:v>
                </c:pt>
                <c:pt idx="4">
                  <c:v>0.74</c:v>
                </c:pt>
                <c:pt idx="5">
                  <c:v>0.74</c:v>
                </c:pt>
                <c:pt idx="6">
                  <c:v>0.91</c:v>
                </c:pt>
                <c:pt idx="7">
                  <c:v>1.1599999999999999</c:v>
                </c:pt>
                <c:pt idx="8">
                  <c:v>1.24</c:v>
                </c:pt>
                <c:pt idx="9">
                  <c:v>1.49</c:v>
                </c:pt>
                <c:pt idx="10">
                  <c:v>2.23</c:v>
                </c:pt>
                <c:pt idx="11">
                  <c:v>2.48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CF-443B-9D44-5C22242FA8DD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FGTM!$B$33:$M$33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FGTM!$B$35:$M$35</c:f>
              <c:numCache>
                <c:formatCode>0.00</c:formatCode>
                <c:ptCount val="12"/>
                <c:pt idx="0">
                  <c:v>0.183456330101047</c:v>
                </c:pt>
                <c:pt idx="1">
                  <c:v>0.27518449515157001</c:v>
                </c:pt>
                <c:pt idx="2">
                  <c:v>0.36691266020209401</c:v>
                </c:pt>
                <c:pt idx="3">
                  <c:v>0.45864082525261701</c:v>
                </c:pt>
                <c:pt idx="4">
                  <c:v>0.55013559079133301</c:v>
                </c:pt>
                <c:pt idx="5">
                  <c:v>0.54651941369032997</c:v>
                </c:pt>
                <c:pt idx="6" formatCode="_(* #,##0.00_);_(* \(#,##0.00\);_(* &quot;-&quot;??_);_(@_)">
                  <c:v>0.9064950369396727</c:v>
                </c:pt>
                <c:pt idx="7" formatCode="_(* #,##0.00_);_(* \(#,##0.00\);_(* &quot;-&quot;??_);_(@_)">
                  <c:v>0.90614300231066469</c:v>
                </c:pt>
                <c:pt idx="8" formatCode="_(* #,##0.00_);_(* \(#,##0.00\);_(* &quot;-&quot;??_);_(@_)">
                  <c:v>0.90543975268559918</c:v>
                </c:pt>
                <c:pt idx="9" formatCode="_(* #,##0.00_);_(* \(#,##0.00\);_(* &quot;-&quot;??_);_(@_)">
                  <c:v>0.90543975268559918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CF-443B-9D44-5C22242FA8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78383"/>
        <c:axId val="1"/>
      </c:lineChart>
      <c:catAx>
        <c:axId val="1162178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783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Wirosari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FGTM!$B$38:$M$38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FGTM!$B$39:$M$39</c:f>
              <c:numCache>
                <c:formatCode>General</c:formatCode>
                <c:ptCount val="12"/>
                <c:pt idx="0">
                  <c:v>0.23</c:v>
                </c:pt>
                <c:pt idx="1">
                  <c:v>0.47</c:v>
                </c:pt>
                <c:pt idx="2">
                  <c:v>0.47</c:v>
                </c:pt>
                <c:pt idx="3">
                  <c:v>0.47</c:v>
                </c:pt>
                <c:pt idx="4">
                  <c:v>0.93</c:v>
                </c:pt>
                <c:pt idx="5">
                  <c:v>0.93</c:v>
                </c:pt>
                <c:pt idx="6">
                  <c:v>0.93</c:v>
                </c:pt>
                <c:pt idx="7">
                  <c:v>0.93</c:v>
                </c:pt>
                <c:pt idx="8">
                  <c:v>0.93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65-415A-BF54-47D76F326928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FGTM!$B$38:$M$38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FGTM!$B$40:$M$40</c:f>
              <c:numCache>
                <c:formatCode>_(* #,##0.00_);_(* \(#,##0.00\);_(* "-"??_);_(@_)</c:formatCode>
                <c:ptCount val="12"/>
                <c:pt idx="0">
                  <c:v>0.25873977686799099</c:v>
                </c:pt>
                <c:pt idx="1">
                  <c:v>0.51747955373598198</c:v>
                </c:pt>
                <c:pt idx="2">
                  <c:v>0.51747955373598198</c:v>
                </c:pt>
                <c:pt idx="3">
                  <c:v>0.77621933060397397</c:v>
                </c:pt>
                <c:pt idx="4">
                  <c:v>0.77621933060397397</c:v>
                </c:pt>
                <c:pt idx="5">
                  <c:v>0.77621933060397397</c:v>
                </c:pt>
                <c:pt idx="6">
                  <c:v>0.77621933060397363</c:v>
                </c:pt>
                <c:pt idx="7">
                  <c:v>0.77621933060397363</c:v>
                </c:pt>
                <c:pt idx="8">
                  <c:v>0.72443347491178212</c:v>
                </c:pt>
                <c:pt idx="9">
                  <c:v>0.70366918916433885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65-415A-BF54-47D76F326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79983"/>
        <c:axId val="1"/>
      </c:lineChart>
      <c:catAx>
        <c:axId val="1162179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799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UP3 Demak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FGTM!$B$4:$M$4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FGTM!$B$5:$M$5</c:f>
              <c:numCache>
                <c:formatCode>General</c:formatCode>
                <c:ptCount val="12"/>
                <c:pt idx="0">
                  <c:v>0.33</c:v>
                </c:pt>
                <c:pt idx="1">
                  <c:v>0.61</c:v>
                </c:pt>
                <c:pt idx="2">
                  <c:v>1</c:v>
                </c:pt>
                <c:pt idx="3">
                  <c:v>1.19</c:v>
                </c:pt>
                <c:pt idx="4">
                  <c:v>1.37</c:v>
                </c:pt>
                <c:pt idx="5">
                  <c:v>1.49</c:v>
                </c:pt>
                <c:pt idx="6">
                  <c:v>1.67</c:v>
                </c:pt>
                <c:pt idx="7">
                  <c:v>1.85</c:v>
                </c:pt>
                <c:pt idx="8">
                  <c:v>1.92</c:v>
                </c:pt>
                <c:pt idx="9">
                  <c:v>2.19</c:v>
                </c:pt>
                <c:pt idx="10">
                  <c:v>3.01</c:v>
                </c:pt>
                <c:pt idx="11">
                  <c:v>3.28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3D-466B-826C-DC2409B06A87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FGTM!$B$4:$M$4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FGTM!$B$6:$M$6</c:f>
              <c:numCache>
                <c:formatCode>0.00</c:formatCode>
                <c:ptCount val="12"/>
                <c:pt idx="0">
                  <c:v>0.30365277793386802</c:v>
                </c:pt>
                <c:pt idx="1">
                  <c:v>0.50534011910487697</c:v>
                </c:pt>
                <c:pt idx="2">
                  <c:v>0.74054160847597195</c:v>
                </c:pt>
                <c:pt idx="3">
                  <c:v>0.90852009586080296</c:v>
                </c:pt>
                <c:pt idx="4">
                  <c:v>0.97</c:v>
                </c:pt>
                <c:pt idx="5" formatCode="_(* #,##0.00_);_(* \(#,##0.00\);_(* &quot;-&quot;??_);_(@_)">
                  <c:v>0.96932078652974896</c:v>
                </c:pt>
                <c:pt idx="6" formatCode="_(* #,##0.00_);_(* \(#,##0.00\);_(* &quot;-&quot;??_);_(@_)">
                  <c:v>1.04</c:v>
                </c:pt>
                <c:pt idx="7" formatCode="_(* #,##0.00_);_(* \(#,##0.00\);_(* &quot;-&quot;??_);_(@_)">
                  <c:v>1.0354436952890549</c:v>
                </c:pt>
                <c:pt idx="8" formatCode="_(* #,##0.00_);_(* \(#,##0.00\);_(* &quot;-&quot;??_);_(@_)">
                  <c:v>1.0588195327573002</c:v>
                </c:pt>
                <c:pt idx="9" formatCode="_(* #,##0.00_);_(* \(#,##0.00\);_(* &quot;-&quot;??_);_(@_)">
                  <c:v>1.0435847870553663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3D-466B-826C-DC2409B06A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81583"/>
        <c:axId val="1"/>
      </c:lineChart>
      <c:catAx>
        <c:axId val="1162181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9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815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UP3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FGTM!$B$5:$M$5</c:f>
              <c:numCache>
                <c:formatCode>General</c:formatCode>
                <c:ptCount val="12"/>
                <c:pt idx="0">
                  <c:v>0.33</c:v>
                </c:pt>
                <c:pt idx="1">
                  <c:v>0.61</c:v>
                </c:pt>
                <c:pt idx="2">
                  <c:v>1</c:v>
                </c:pt>
                <c:pt idx="3">
                  <c:v>1.19</c:v>
                </c:pt>
                <c:pt idx="4">
                  <c:v>1.37</c:v>
                </c:pt>
                <c:pt idx="5">
                  <c:v>1.49</c:v>
                </c:pt>
                <c:pt idx="6">
                  <c:v>1.67</c:v>
                </c:pt>
                <c:pt idx="7">
                  <c:v>1.85</c:v>
                </c:pt>
                <c:pt idx="8">
                  <c:v>1.92</c:v>
                </c:pt>
                <c:pt idx="9">
                  <c:v>2.19</c:v>
                </c:pt>
                <c:pt idx="10">
                  <c:v>3.01</c:v>
                </c:pt>
                <c:pt idx="11">
                  <c:v>3.28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0B-4E3B-A3D7-3378E0D2AD9B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FGTM!$B$6:$M$6</c:f>
              <c:numCache>
                <c:formatCode>0.00</c:formatCode>
                <c:ptCount val="12"/>
                <c:pt idx="0">
                  <c:v>0.30365277793386802</c:v>
                </c:pt>
                <c:pt idx="1">
                  <c:v>0.50534011910487697</c:v>
                </c:pt>
                <c:pt idx="2">
                  <c:v>0.74054160847597195</c:v>
                </c:pt>
                <c:pt idx="3">
                  <c:v>0.90852009586080296</c:v>
                </c:pt>
                <c:pt idx="4">
                  <c:v>0.97</c:v>
                </c:pt>
                <c:pt idx="5" formatCode="_(* #,##0.00_);_(* \(#,##0.00\);_(* &quot;-&quot;??_);_(@_)">
                  <c:v>0.96932078652974896</c:v>
                </c:pt>
                <c:pt idx="6" formatCode="_(* #,##0.00_);_(* \(#,##0.00\);_(* &quot;-&quot;??_);_(@_)">
                  <c:v>1.04</c:v>
                </c:pt>
                <c:pt idx="7" formatCode="_(* #,##0.00_);_(* \(#,##0.00\);_(* &quot;-&quot;??_);_(@_)">
                  <c:v>1.0354436952890549</c:v>
                </c:pt>
                <c:pt idx="8" formatCode="_(* #,##0.00_);_(* \(#,##0.00\);_(* &quot;-&quot;??_);_(@_)">
                  <c:v>1.0588195327573002</c:v>
                </c:pt>
                <c:pt idx="9" formatCode="_(* #,##0.00_);_(* \(#,##0.00\);_(* &quot;-&quot;??_);_(@_)">
                  <c:v>1.0435847870553663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0B-4E3B-A3D7-3378E0D2AD9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A30B-4E3B-A3D7-3378E0D2AD9B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30B-4E3B-A3D7-3378E0D2AD9B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FGTM!$B$4:$M$4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FGTM!$B$8:$M$8</c:f>
              <c:numCache>
                <c:formatCode>0.00%</c:formatCode>
                <c:ptCount val="12"/>
                <c:pt idx="0">
                  <c:v>1.0798400668670667</c:v>
                </c:pt>
                <c:pt idx="1">
                  <c:v>1.1715735752379066</c:v>
                </c:pt>
                <c:pt idx="2">
                  <c:v>1.2594583915240281</c:v>
                </c:pt>
                <c:pt idx="3">
                  <c:v>1.2365377345707538</c:v>
                </c:pt>
                <c:pt idx="4">
                  <c:v>1.2919708029197081</c:v>
                </c:pt>
                <c:pt idx="5">
                  <c:v>1.3494491365572154</c:v>
                </c:pt>
                <c:pt idx="6">
                  <c:v>1.3772455089820359</c:v>
                </c:pt>
                <c:pt idx="7">
                  <c:v>1.4403007052491597</c:v>
                </c:pt>
                <c:pt idx="8">
                  <c:v>1.4485314933555729</c:v>
                </c:pt>
                <c:pt idx="9">
                  <c:v>1.5234772661847642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30B-4E3B-A3D7-3378E0D2AD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ax val="3.3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  <c:minorUnit val="1"/>
      </c:valAx>
      <c:valAx>
        <c:axId val="567034576"/>
        <c:scaling>
          <c:orientation val="minMax"/>
          <c:max val="3"/>
          <c:min val="1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DEMAK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FGTM!$B$24:$M$24</c:f>
              <c:numCache>
                <c:formatCode>General</c:formatCode>
                <c:ptCount val="12"/>
                <c:pt idx="0">
                  <c:v>0.87</c:v>
                </c:pt>
                <c:pt idx="1">
                  <c:v>1.48</c:v>
                </c:pt>
                <c:pt idx="2">
                  <c:v>2.4700000000000002</c:v>
                </c:pt>
                <c:pt idx="3">
                  <c:v>2.72</c:v>
                </c:pt>
                <c:pt idx="4">
                  <c:v>2.97</c:v>
                </c:pt>
                <c:pt idx="5">
                  <c:v>3.34</c:v>
                </c:pt>
                <c:pt idx="6">
                  <c:v>3.34</c:v>
                </c:pt>
                <c:pt idx="7">
                  <c:v>3.58</c:v>
                </c:pt>
                <c:pt idx="8">
                  <c:v>3.71</c:v>
                </c:pt>
                <c:pt idx="9">
                  <c:v>3.96</c:v>
                </c:pt>
                <c:pt idx="10">
                  <c:v>4.7</c:v>
                </c:pt>
                <c:pt idx="11">
                  <c:v>5.19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7D-4340-9414-CDC2106ED563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FGTM!$B$25:$M$25</c:f>
              <c:numCache>
                <c:formatCode>0.00</c:formatCode>
                <c:ptCount val="12"/>
                <c:pt idx="0">
                  <c:v>0.41028994602403301</c:v>
                </c:pt>
                <c:pt idx="1">
                  <c:v>0.82050134942793695</c:v>
                </c:pt>
                <c:pt idx="2">
                  <c:v>1.2306174200681299</c:v>
                </c:pt>
                <c:pt idx="3">
                  <c:v>1.6406494103539799</c:v>
                </c:pt>
                <c:pt idx="4">
                  <c:v>1.7727226878217801</c:v>
                </c:pt>
                <c:pt idx="5">
                  <c:v>1.7677809493127801</c:v>
                </c:pt>
                <c:pt idx="6" formatCode="_(* #,##0.00_);_(* \(#,##0.00\);_(* &quot;-&quot;??_);_(@_)">
                  <c:v>1.8998888062934847</c:v>
                </c:pt>
                <c:pt idx="7" formatCode="_(* #,##0.00_);_(* \(#,##0.00\);_(* &quot;-&quot;??_);_(@_)">
                  <c:v>1.8995021445582725</c:v>
                </c:pt>
                <c:pt idx="8" formatCode="_(* #,##0.00_);_(* \(#,##0.00\);_(* &quot;-&quot;??_);_(@_)">
                  <c:v>2.0348495662168733</c:v>
                </c:pt>
                <c:pt idx="9" formatCode="_(* #,##0.00_);_(* \(#,##0.00\);_(* &quot;-&quot;??_);_(@_)">
                  <c:v>2.0252337919763286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7D-4340-9414-CDC2106ED56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B37D-4340-9414-CDC2106ED563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37D-4340-9414-CDC2106ED563}"/>
                </c:ext>
              </c:extLst>
            </c:dLbl>
            <c:dLbl>
              <c:idx val="2"/>
              <c:layout>
                <c:manualLayout>
                  <c:x val="-2.5519975723687836E-2"/>
                  <c:y val="-6.53689538807648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37D-4340-9414-CDC2106ED563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FGTM!$B$4:$M$4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FGTM!$B$26:$M$26</c:f>
              <c:numCache>
                <c:formatCode>0.00%</c:formatCode>
                <c:ptCount val="12"/>
                <c:pt idx="0">
                  <c:v>1.5284023608919162</c:v>
                </c:pt>
                <c:pt idx="1">
                  <c:v>1.445607196332475</c:v>
                </c:pt>
                <c:pt idx="2">
                  <c:v>1.5017743238590566</c:v>
                </c:pt>
                <c:pt idx="3">
                  <c:v>1.3968200697228017</c:v>
                </c:pt>
                <c:pt idx="4">
                  <c:v>1.4031236741340809</c:v>
                </c:pt>
                <c:pt idx="5">
                  <c:v>1.4707242666728204</c:v>
                </c:pt>
                <c:pt idx="6">
                  <c:v>1.431171016079795</c:v>
                </c:pt>
                <c:pt idx="7">
                  <c:v>1.4694128087826055</c:v>
                </c:pt>
                <c:pt idx="8">
                  <c:v>1.4515230279738884</c:v>
                </c:pt>
                <c:pt idx="9">
                  <c:v>1.4885773252585028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37D-4340-9414-CDC2106ED5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2.8"/>
          <c:min val="0.8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TEGOWANU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FGTM!$B$29:$M$29</c:f>
              <c:numCache>
                <c:formatCode>General</c:formatCode>
                <c:ptCount val="12"/>
                <c:pt idx="0">
                  <c:v>0.24</c:v>
                </c:pt>
                <c:pt idx="1">
                  <c:v>0.36</c:v>
                </c:pt>
                <c:pt idx="2">
                  <c:v>0.71</c:v>
                </c:pt>
                <c:pt idx="3">
                  <c:v>0.83</c:v>
                </c:pt>
                <c:pt idx="4">
                  <c:v>0.95</c:v>
                </c:pt>
                <c:pt idx="5">
                  <c:v>1.07</c:v>
                </c:pt>
                <c:pt idx="6">
                  <c:v>1.55</c:v>
                </c:pt>
                <c:pt idx="7">
                  <c:v>1.67</c:v>
                </c:pt>
                <c:pt idx="8">
                  <c:v>1.67</c:v>
                </c:pt>
                <c:pt idx="9">
                  <c:v>1.9</c:v>
                </c:pt>
                <c:pt idx="10">
                  <c:v>3.33</c:v>
                </c:pt>
                <c:pt idx="11">
                  <c:v>3.57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7D-4B16-A7E9-2C0EE386F6DE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FGTM!$B$30:$M$30</c:f>
              <c:numCache>
                <c:formatCode>0.00</c:formatCode>
                <c:ptCount val="12"/>
                <c:pt idx="0">
                  <c:v>0.39679652935302301</c:v>
                </c:pt>
                <c:pt idx="1">
                  <c:v>0.52719077635884504</c:v>
                </c:pt>
                <c:pt idx="2">
                  <c:v>0.91781323324389197</c:v>
                </c:pt>
                <c:pt idx="3">
                  <c:v>0.91781323324389197</c:v>
                </c:pt>
                <c:pt idx="4">
                  <c:v>0.91115580113373795</c:v>
                </c:pt>
                <c:pt idx="5" formatCode="_(* #,##0.00_);_(* \(#,##0.00\);_(* &quot;-&quot;??_);_(@_)">
                  <c:v>0.906671156847634</c:v>
                </c:pt>
                <c:pt idx="6" formatCode="_(* #,##0.00_);_(* \(#,##0.00\);_(* &quot;-&quot;??_);_(@_)">
                  <c:v>0.63760598263871793</c:v>
                </c:pt>
                <c:pt idx="7" formatCode="_(* #,##0.00_);_(* \(#,##0.00\);_(* &quot;-&quot;??_);_(@_)">
                  <c:v>0.63760598263871793</c:v>
                </c:pt>
                <c:pt idx="8" formatCode="_(* #,##0.00_);_(* \(#,##0.00\);_(* &quot;-&quot;??_);_(@_)">
                  <c:v>0.63760598263871793</c:v>
                </c:pt>
                <c:pt idx="9" formatCode="_(* #,##0.00_);_(* \(#,##0.00\);_(* &quot;-&quot;??_);_(@_)">
                  <c:v>0.62152793408465412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7D-4B16-A7E9-2C0EE386F6D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067D-4B16-A7E9-2C0EE386F6DE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67D-4B16-A7E9-2C0EE386F6DE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FGTM!$B$4:$M$4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FGTM!$B$31:$M$31</c:f>
              <c:numCache>
                <c:formatCode>0.00%</c:formatCode>
                <c:ptCount val="12"/>
                <c:pt idx="0">
                  <c:v>0.34668112769573733</c:v>
                </c:pt>
                <c:pt idx="1">
                  <c:v>0.53558117678098593</c:v>
                </c:pt>
                <c:pt idx="2">
                  <c:v>0.7073053052902929</c:v>
                </c:pt>
                <c:pt idx="3">
                  <c:v>0.89420092380253968</c:v>
                </c:pt>
                <c:pt idx="4">
                  <c:v>1.0408886303855389</c:v>
                </c:pt>
                <c:pt idx="5">
                  <c:v>1.1526437786470711</c:v>
                </c:pt>
                <c:pt idx="6">
                  <c:v>1.5886413015234078</c:v>
                </c:pt>
                <c:pt idx="7">
                  <c:v>1.6182000103959773</c:v>
                </c:pt>
                <c:pt idx="8">
                  <c:v>1.6182000103959773</c:v>
                </c:pt>
                <c:pt idx="9">
                  <c:v>1.6728800346922874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67D-4B16-A7E9-2C0EE386F6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  <c:minorUnit val="1"/>
      </c:valAx>
      <c:valAx>
        <c:axId val="567034576"/>
        <c:scaling>
          <c:orientation val="minMax"/>
          <c:max val="2.8"/>
          <c:min val="0.30000000000000004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PURWODADI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FGTM!$B$34:$M$34</c:f>
              <c:numCache>
                <c:formatCode>General</c:formatCode>
                <c:ptCount val="12"/>
                <c:pt idx="0">
                  <c:v>0.08</c:v>
                </c:pt>
                <c:pt idx="1">
                  <c:v>0.25</c:v>
                </c:pt>
                <c:pt idx="2">
                  <c:v>0.41</c:v>
                </c:pt>
                <c:pt idx="3">
                  <c:v>0.66</c:v>
                </c:pt>
                <c:pt idx="4">
                  <c:v>0.74</c:v>
                </c:pt>
                <c:pt idx="5">
                  <c:v>0.74</c:v>
                </c:pt>
                <c:pt idx="6">
                  <c:v>0.91</c:v>
                </c:pt>
                <c:pt idx="7">
                  <c:v>1.1599999999999999</c:v>
                </c:pt>
                <c:pt idx="8">
                  <c:v>1.24</c:v>
                </c:pt>
                <c:pt idx="9">
                  <c:v>1.49</c:v>
                </c:pt>
                <c:pt idx="10">
                  <c:v>2.23</c:v>
                </c:pt>
                <c:pt idx="11">
                  <c:v>2.48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E3-4374-8E5B-265DFF682548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FGTM!$B$35:$M$35</c:f>
              <c:numCache>
                <c:formatCode>0.00</c:formatCode>
                <c:ptCount val="12"/>
                <c:pt idx="0">
                  <c:v>0.183456330101047</c:v>
                </c:pt>
                <c:pt idx="1">
                  <c:v>0.27518449515157001</c:v>
                </c:pt>
                <c:pt idx="2">
                  <c:v>0.36691266020209401</c:v>
                </c:pt>
                <c:pt idx="3">
                  <c:v>0.45864082525261701</c:v>
                </c:pt>
                <c:pt idx="4">
                  <c:v>0.55013559079133301</c:v>
                </c:pt>
                <c:pt idx="5">
                  <c:v>0.54651941369032997</c:v>
                </c:pt>
                <c:pt idx="6" formatCode="_(* #,##0.00_);_(* \(#,##0.00\);_(* &quot;-&quot;??_);_(@_)">
                  <c:v>0.9064950369396727</c:v>
                </c:pt>
                <c:pt idx="7" formatCode="_(* #,##0.00_);_(* \(#,##0.00\);_(* &quot;-&quot;??_);_(@_)">
                  <c:v>0.90614300231066469</c:v>
                </c:pt>
                <c:pt idx="8" formatCode="_(* #,##0.00_);_(* \(#,##0.00\);_(* &quot;-&quot;??_);_(@_)">
                  <c:v>0.90543975268559918</c:v>
                </c:pt>
                <c:pt idx="9" formatCode="_(* #,##0.00_);_(* \(#,##0.00\);_(* &quot;-&quot;??_);_(@_)">
                  <c:v>0.90543975268559918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E3-4374-8E5B-265DFF68254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21E3-4374-8E5B-265DFF682548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1E3-4374-8E5B-265DFF682548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FGTM!$B$4:$M$4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FGTM!$B$36:$M$36</c:f>
              <c:numCache>
                <c:formatCode>0.00%</c:formatCode>
                <c:ptCount val="12"/>
                <c:pt idx="0">
                  <c:v>-0.29320412626308734</c:v>
                </c:pt>
                <c:pt idx="1">
                  <c:v>0.89926201939371997</c:v>
                </c:pt>
                <c:pt idx="2">
                  <c:v>1.1050910726778196</c:v>
                </c:pt>
                <c:pt idx="3">
                  <c:v>1.3050896587081562</c:v>
                </c:pt>
                <c:pt idx="4">
                  <c:v>1.2565735259576583</c:v>
                </c:pt>
                <c:pt idx="5">
                  <c:v>1.2614602517698243</c:v>
                </c:pt>
                <c:pt idx="6">
                  <c:v>1.0038516077586015</c:v>
                </c:pt>
                <c:pt idx="7">
                  <c:v>1.2188422393873579</c:v>
                </c:pt>
                <c:pt idx="8">
                  <c:v>1.2698066510600006</c:v>
                </c:pt>
                <c:pt idx="9">
                  <c:v>1.3923223136338261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1E3-4374-8E5B-265DFF6825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3"/>
          <c:min val="0.5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rPr>
              <a:t>ULP Wirosari</a:t>
            </a:r>
            <a:endParaRPr lang="en-ID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Penjualan!$A$70</c:f>
              <c:strCache>
                <c:ptCount val="1"/>
                <c:pt idx="0">
                  <c:v>WRI_TARGET (Komulatif)</c:v>
                </c:pt>
              </c:strCache>
            </c:strRef>
          </c:tx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Penjualan!$B$69:$M$69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Penjualan!$B$70:$M$70</c:f>
              <c:numCache>
                <c:formatCode>_(* #,##0.00_);_(* \(#,##0.00\);_(* "-"??_);_(@_)</c:formatCode>
                <c:ptCount val="12"/>
                <c:pt idx="0">
                  <c:v>17.625792000000001</c:v>
                </c:pt>
                <c:pt idx="1">
                  <c:v>33.821492999999997</c:v>
                </c:pt>
                <c:pt idx="2">
                  <c:v>52.043638000000001</c:v>
                </c:pt>
                <c:pt idx="3">
                  <c:v>68.774578000000005</c:v>
                </c:pt>
                <c:pt idx="4">
                  <c:v>87.475424000000004</c:v>
                </c:pt>
                <c:pt idx="5">
                  <c:v>105.858834</c:v>
                </c:pt>
                <c:pt idx="6">
                  <c:v>124.41985</c:v>
                </c:pt>
                <c:pt idx="7">
                  <c:v>143.166586</c:v>
                </c:pt>
                <c:pt idx="8">
                  <c:v>161.71205900000001</c:v>
                </c:pt>
                <c:pt idx="9">
                  <c:v>181.686452</c:v>
                </c:pt>
                <c:pt idx="10">
                  <c:v>201.37734900000001</c:v>
                </c:pt>
                <c:pt idx="11">
                  <c:v>221.031834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85-45EE-87EF-60F859B1AF21}"/>
            </c:ext>
          </c:extLst>
        </c:ser>
        <c:ser>
          <c:idx val="3"/>
          <c:order val="1"/>
          <c:tx>
            <c:strRef>
              <c:f>Penjualan!$A$71</c:f>
              <c:strCache>
                <c:ptCount val="1"/>
                <c:pt idx="0">
                  <c:v>WRI_Realisasi (Komulatif)</c:v>
                </c:pt>
              </c:strCache>
            </c:strRef>
          </c:tx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Penjualan!$B$69:$M$69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Penjualan!$B$71:$M$71</c:f>
              <c:numCache>
                <c:formatCode>_(* #,##0.00_);_(* \(#,##0.00\);_(* "-"??_);_(@_)</c:formatCode>
                <c:ptCount val="12"/>
                <c:pt idx="0">
                  <c:v>19.527567355999999</c:v>
                </c:pt>
                <c:pt idx="1">
                  <c:v>38.017443737999997</c:v>
                </c:pt>
                <c:pt idx="2">
                  <c:v>57.898007608999997</c:v>
                </c:pt>
                <c:pt idx="3">
                  <c:v>78.654304519999997</c:v>
                </c:pt>
                <c:pt idx="4">
                  <c:v>99.420160913000004</c:v>
                </c:pt>
                <c:pt idx="5">
                  <c:v>119.186608312</c:v>
                </c:pt>
                <c:pt idx="6">
                  <c:v>138.887783945</c:v>
                </c:pt>
                <c:pt idx="7">
                  <c:v>158.792324044</c:v>
                </c:pt>
                <c:pt idx="8">
                  <c:v>178.296953008</c:v>
                </c:pt>
                <c:pt idx="9">
                  <c:v>198.84838060800001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85-45EE-87EF-60F859B1AF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4173839"/>
        <c:axId val="1"/>
      </c:lineChart>
      <c:catAx>
        <c:axId val="1164173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4173839"/>
        <c:crosses val="autoZero"/>
        <c:crossBetween val="between"/>
        <c:majorUnit val="200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WIROSARI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FGTM!$B$39:$M$39</c:f>
              <c:numCache>
                <c:formatCode>General</c:formatCode>
                <c:ptCount val="12"/>
                <c:pt idx="0">
                  <c:v>0.23</c:v>
                </c:pt>
                <c:pt idx="1">
                  <c:v>0.47</c:v>
                </c:pt>
                <c:pt idx="2">
                  <c:v>0.47</c:v>
                </c:pt>
                <c:pt idx="3">
                  <c:v>0.47</c:v>
                </c:pt>
                <c:pt idx="4">
                  <c:v>0.93</c:v>
                </c:pt>
                <c:pt idx="5">
                  <c:v>0.93</c:v>
                </c:pt>
                <c:pt idx="6">
                  <c:v>0.93</c:v>
                </c:pt>
                <c:pt idx="7">
                  <c:v>0.93</c:v>
                </c:pt>
                <c:pt idx="8">
                  <c:v>0.93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0A-4060-B565-4819B3DEBD48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FGTM!$B$40:$M$40</c:f>
              <c:numCache>
                <c:formatCode>_(* #,##0.00_);_(* \(#,##0.00\);_(* "-"??_);_(@_)</c:formatCode>
                <c:ptCount val="12"/>
                <c:pt idx="0">
                  <c:v>0.25873977686799099</c:v>
                </c:pt>
                <c:pt idx="1">
                  <c:v>0.51747955373598198</c:v>
                </c:pt>
                <c:pt idx="2">
                  <c:v>0.51747955373598198</c:v>
                </c:pt>
                <c:pt idx="3">
                  <c:v>0.77621933060397397</c:v>
                </c:pt>
                <c:pt idx="4">
                  <c:v>0.77621933060397397</c:v>
                </c:pt>
                <c:pt idx="5">
                  <c:v>0.77621933060397397</c:v>
                </c:pt>
                <c:pt idx="6">
                  <c:v>0.77621933060397363</c:v>
                </c:pt>
                <c:pt idx="7">
                  <c:v>0.77621933060397363</c:v>
                </c:pt>
                <c:pt idx="8">
                  <c:v>0.72443347491178212</c:v>
                </c:pt>
                <c:pt idx="9">
                  <c:v>0.70366918916433885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0A-4060-B565-4819B3DEBD4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450A-4060-B565-4819B3DEBD48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50A-4060-B565-4819B3DEBD48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FGTM!$B$4:$M$4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FGTM!$B$41:$M$41</c:f>
              <c:numCache>
                <c:formatCode>0.00%</c:formatCode>
                <c:ptCount val="12"/>
                <c:pt idx="0">
                  <c:v>0.87504444840003925</c:v>
                </c:pt>
                <c:pt idx="1">
                  <c:v>0.89897967290216596</c:v>
                </c:pt>
                <c:pt idx="2">
                  <c:v>0.89897967290216596</c:v>
                </c:pt>
                <c:pt idx="3">
                  <c:v>0.34846950935324683</c:v>
                </c:pt>
                <c:pt idx="4">
                  <c:v>1.1653555584903508</c:v>
                </c:pt>
                <c:pt idx="5">
                  <c:v>1.1653555584903508</c:v>
                </c:pt>
                <c:pt idx="6">
                  <c:v>1.165355558490351</c:v>
                </c:pt>
                <c:pt idx="7">
                  <c:v>1.165355558490351</c:v>
                </c:pt>
                <c:pt idx="8">
                  <c:v>1.2210392742884064</c:v>
                </c:pt>
                <c:pt idx="9">
                  <c:v>1.4973791505969007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50A-4060-B565-4819B3DEBD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3"/>
          <c:min val="0.30000000000000004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0" i="0" u="none" strike="noStrike" baseline="0">
                <a:solidFill>
                  <a:srgbClr val="333333"/>
                </a:solidFill>
                <a:latin typeface="Calibri Light"/>
                <a:ea typeface="Calibri Light"/>
                <a:cs typeface="Calibri Light"/>
              </a:defRPr>
            </a:pPr>
            <a:r>
              <a:rPr lang="en-ID"/>
              <a:t>ENS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ln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59E-4B16-93EE-700B0DB423AC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59E-4B16-93EE-700B0DB423AC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59E-4B16-93EE-700B0DB423AC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859E-4B16-93EE-700B0DB423AC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859E-4B16-93EE-700B0DB423AC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859E-4B16-93EE-700B0DB423AC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859E-4B16-93EE-700B0DB423AC}"/>
              </c:ext>
            </c:extLst>
          </c:dPt>
          <c:dPt>
            <c:idx val="10"/>
            <c:invertIfNegative val="0"/>
            <c:bubble3D val="0"/>
            <c:spPr>
              <a:solidFill>
                <a:srgbClr val="92D050"/>
              </a:solidFill>
              <a:ln w="28575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859E-4B16-93EE-700B0DB423AC}"/>
              </c:ext>
            </c:extLst>
          </c:dPt>
          <c:cat>
            <c:multiLvlStrRef>
              <c:f>'JTM Zone 1'!$Q$23:$AA$24</c:f>
              <c:multiLvlStrCache>
                <c:ptCount val="11"/>
                <c:lvl>
                  <c:pt idx="0">
                    <c:v>Target</c:v>
                  </c:pt>
                  <c:pt idx="1">
                    <c:v>Real</c:v>
                  </c:pt>
                  <c:pt idx="3">
                    <c:v>Target</c:v>
                  </c:pt>
                  <c:pt idx="4">
                    <c:v>Real</c:v>
                  </c:pt>
                  <c:pt idx="6">
                    <c:v>Target</c:v>
                  </c:pt>
                  <c:pt idx="7">
                    <c:v>Real</c:v>
                  </c:pt>
                  <c:pt idx="9">
                    <c:v>Target</c:v>
                  </c:pt>
                  <c:pt idx="10">
                    <c:v>Real</c:v>
                  </c:pt>
                </c:lvl>
                <c:lvl>
                  <c:pt idx="0">
                    <c:v> DEMAK </c:v>
                  </c:pt>
                  <c:pt idx="3">
                    <c:v>TEGOWANU</c:v>
                  </c:pt>
                  <c:pt idx="6">
                    <c:v>PURWODADI</c:v>
                  </c:pt>
                  <c:pt idx="9">
                    <c:v>WIROSARI</c:v>
                  </c:pt>
                </c:lvl>
              </c:multiLvlStrCache>
            </c:multiLvlStrRef>
          </c:cat>
          <c:val>
            <c:numRef>
              <c:f>'JTM Zone 1'!$Q$25:$AA$25</c:f>
              <c:numCache>
                <c:formatCode>_(* #,##0.00_);_(* \(#,##0.00\);_(* "-"??_);_(@_)</c:formatCode>
                <c:ptCount val="11"/>
                <c:pt idx="0">
                  <c:v>11</c:v>
                </c:pt>
                <c:pt idx="1">
                  <c:v>2</c:v>
                </c:pt>
                <c:pt idx="3">
                  <c:v>2</c:v>
                </c:pt>
                <c:pt idx="4">
                  <c:v>2</c:v>
                </c:pt>
                <c:pt idx="6">
                  <c:v>3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859E-4B16-93EE-700B0DB423AC}"/>
            </c:ext>
          </c:extLst>
        </c:ser>
        <c:ser>
          <c:idx val="0"/>
          <c:order val="1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859E-4B16-93EE-700B0DB423AC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859E-4B16-93EE-700B0DB423AC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859E-4B16-93EE-700B0DB423AC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859E-4B16-93EE-700B0DB423AC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859E-4B16-93EE-700B0DB423AC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C-859E-4B16-93EE-700B0DB423AC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859E-4B16-93EE-700B0DB423AC}"/>
              </c:ext>
            </c:extLst>
          </c:dPt>
          <c:dPt>
            <c:idx val="10"/>
            <c:invertIfNegative val="0"/>
            <c:bubble3D val="0"/>
            <c:spPr>
              <a:solidFill>
                <a:srgbClr val="92D050"/>
              </a:solidFill>
              <a:ln w="28575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0-859E-4B16-93EE-700B0DB423A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'JTM Zone 1'!$Q$23:$AA$24</c:f>
              <c:multiLvlStrCache>
                <c:ptCount val="11"/>
                <c:lvl>
                  <c:pt idx="0">
                    <c:v>Target</c:v>
                  </c:pt>
                  <c:pt idx="1">
                    <c:v>Real</c:v>
                  </c:pt>
                  <c:pt idx="3">
                    <c:v>Target</c:v>
                  </c:pt>
                  <c:pt idx="4">
                    <c:v>Real</c:v>
                  </c:pt>
                  <c:pt idx="6">
                    <c:v>Target</c:v>
                  </c:pt>
                  <c:pt idx="7">
                    <c:v>Real</c:v>
                  </c:pt>
                  <c:pt idx="9">
                    <c:v>Target</c:v>
                  </c:pt>
                  <c:pt idx="10">
                    <c:v>Real</c:v>
                  </c:pt>
                </c:lvl>
                <c:lvl>
                  <c:pt idx="0">
                    <c:v> DEMAK </c:v>
                  </c:pt>
                  <c:pt idx="3">
                    <c:v>TEGOWANU</c:v>
                  </c:pt>
                  <c:pt idx="6">
                    <c:v>PURWODADI</c:v>
                  </c:pt>
                  <c:pt idx="9">
                    <c:v>WIROSARI</c:v>
                  </c:pt>
                </c:lvl>
              </c:multiLvlStrCache>
            </c:multiLvlStrRef>
          </c:cat>
          <c:val>
            <c:numRef>
              <c:f>'JTM Zone 1'!$Q$25:$AA$25</c:f>
              <c:numCache>
                <c:formatCode>_(* #,##0.00_);_(* \(#,##0.00\);_(* "-"??_);_(@_)</c:formatCode>
                <c:ptCount val="11"/>
                <c:pt idx="0">
                  <c:v>11</c:v>
                </c:pt>
                <c:pt idx="1">
                  <c:v>2</c:v>
                </c:pt>
                <c:pt idx="3">
                  <c:v>2</c:v>
                </c:pt>
                <c:pt idx="4">
                  <c:v>2</c:v>
                </c:pt>
                <c:pt idx="6">
                  <c:v>3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859E-4B16-93EE-700B0DB423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1281160799"/>
        <c:axId val="1"/>
      </c:barChart>
      <c:catAx>
        <c:axId val="1281160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81160799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666699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'JTM Zone 1'!$R$9</c:f>
              <c:numCache>
                <c:formatCode>General</c:formatCode>
                <c:ptCount val="1"/>
                <c:pt idx="0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FA-45A3-8A50-F455BC20B1CD}"/>
            </c:ext>
          </c:extLst>
        </c:ser>
        <c:ser>
          <c:idx val="1"/>
          <c:order val="1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l">
                  <a:defRPr sz="1000" b="1" i="0" u="none" strike="noStrike" baseline="0">
                    <a:solidFill>
                      <a:srgbClr val="666699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'JTM Zone 1'!$R$10</c:f>
              <c:numCache>
                <c:formatCode>0.00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FA-45A3-8A50-F455BC20B1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281161199"/>
        <c:axId val="1"/>
      </c:barChart>
      <c:catAx>
        <c:axId val="1281161199"/>
        <c:scaling>
          <c:orientation val="minMax"/>
        </c:scaling>
        <c:delete val="1"/>
        <c:axPos val="b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666699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81161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Tegowanu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'JTM Zone 1'!$B$28:$M$28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'JTM Zone 1'!$B$29:$M$29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5</c:v>
                </c:pt>
                <c:pt idx="11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27-4074-A105-88BFAA3278C5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'JTM Zone 1'!$B$28:$M$28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'JTM Zone 1'!$B$30:$M$30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 formatCode="0">
                  <c:v>2</c:v>
                </c:pt>
                <c:pt idx="6" formatCode="0">
                  <c:v>2</c:v>
                </c:pt>
                <c:pt idx="7" formatCode="0">
                  <c:v>2</c:v>
                </c:pt>
                <c:pt idx="8" formatCode="_-* #,##0_-;\-* #,##0_-;_-* &quot;-&quot;??_-;_-@_-">
                  <c:v>2</c:v>
                </c:pt>
                <c:pt idx="9" formatCode="_-* #,##0_-;\-* #,##0_-;_-* &quot;-&quot;??_-;_-@_-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27-4074-A105-88BFAA3278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395903"/>
        <c:axId val="1"/>
      </c:lineChart>
      <c:catAx>
        <c:axId val="1162395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39590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Demak Kota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'JTM Zone 1'!$B$23:$M$23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'JTM Zone 1'!$B$24:$M$24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7</c:v>
                </c:pt>
                <c:pt idx="3">
                  <c:v>7</c:v>
                </c:pt>
                <c:pt idx="4">
                  <c:v>9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40-4E62-B7A9-6FFA2627B8E9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'JTM Zone 1'!$B$23:$M$23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'JTM Zone 1'!$B$25:$M$25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 formatCode="0">
                  <c:v>1</c:v>
                </c:pt>
                <c:pt idx="6" formatCode="0">
                  <c:v>1</c:v>
                </c:pt>
                <c:pt idx="7" formatCode="0">
                  <c:v>1</c:v>
                </c:pt>
                <c:pt idx="8" formatCode="_-* #,##0_-;\-* #,##0_-;_-* &quot;-&quot;??_-;_-@_-">
                  <c:v>2</c:v>
                </c:pt>
                <c:pt idx="9" formatCode="_-* #,##0_-;\-* #,##0_-;_-* &quot;-&quot;??_-;_-@_-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40-4E62-B7A9-6FFA2627B8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79583"/>
        <c:axId val="1"/>
      </c:lineChart>
      <c:catAx>
        <c:axId val="1162179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795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Purwodadi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'JTM Zone 1'!$B$33:$M$33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'JTM Zone 1'!$B$34:$M$34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5</c:v>
                </c:pt>
                <c:pt idx="1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47-4A27-8BF5-ACFB99650AFE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'JTM Zone 1'!$B$33:$M$33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'JTM Zone 1'!$B$35:$M$35</c:f>
              <c:numCache>
                <c:formatCode>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47-4A27-8BF5-ACFB99650A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78383"/>
        <c:axId val="1"/>
      </c:lineChart>
      <c:catAx>
        <c:axId val="1162178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783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Wirosari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'JTM Zone 1'!$B$38:$M$38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'JTM Zone 1'!$B$39:$M$39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41-4467-89BD-A99D63E6A974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'JTM Zone 1'!$B$38:$M$38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'JTM Zone 1'!$B$40:$M$40</c:f>
              <c:numCache>
                <c:formatCode>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41-4467-89BD-A99D63E6A9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79983"/>
        <c:axId val="1"/>
      </c:lineChart>
      <c:catAx>
        <c:axId val="1162179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799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UP3 Demak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'JTM Zone 1'!$B$4:$M$4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'JTM Zone 1'!$B$5:$M$5</c:f>
              <c:numCache>
                <c:formatCode>_-* #,##0_-;\-* #,##0_-;_-* "-"??_-;_-@_-</c:formatCode>
                <c:ptCount val="12"/>
                <c:pt idx="0">
                  <c:v>2</c:v>
                </c:pt>
                <c:pt idx="1">
                  <c:v>5</c:v>
                </c:pt>
                <c:pt idx="2">
                  <c:v>9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14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22</c:v>
                </c:pt>
                <c:pt idx="11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03-4F26-A786-4A6F07822649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'JTM Zone 1'!$B$4:$M$4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'JTM Zone 1'!$B$6:$M$6</c:f>
              <c:numCache>
                <c:formatCode>_-* #,##0_-;\-* #,##0_-;_-* "-"??_-;_-@_-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03-4F26-A786-4A6F078226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81583"/>
        <c:axId val="1"/>
      </c:lineChart>
      <c:catAx>
        <c:axId val="1162181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9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815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UP3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'JTM Zone 1'!$B$5:$M$5</c:f>
              <c:numCache>
                <c:formatCode>_-* #,##0_-;\-* #,##0_-;_-* "-"??_-;_-@_-</c:formatCode>
                <c:ptCount val="12"/>
                <c:pt idx="0">
                  <c:v>2</c:v>
                </c:pt>
                <c:pt idx="1">
                  <c:v>5</c:v>
                </c:pt>
                <c:pt idx="2">
                  <c:v>9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14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22</c:v>
                </c:pt>
                <c:pt idx="11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BB-48E9-8D88-E3E3BBB06BB1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'JTM Zone 1'!$B$6:$M$6</c:f>
              <c:numCache>
                <c:formatCode>_-* #,##0_-;\-* #,##0_-;_-* "-"??_-;_-@_-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BB-48E9-8D88-E3E3BBB06BB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09BB-48E9-8D88-E3E3BBB06BB1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9BB-48E9-8D88-E3E3BBB06BB1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'JTM Zone 1'!$B$4:$M$4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'JTM Zone 1'!$B$8:$M$8</c:f>
              <c:numCache>
                <c:formatCode>0.00%</c:formatCode>
                <c:ptCount val="12"/>
                <c:pt idx="0">
                  <c:v>1.5</c:v>
                </c:pt>
                <c:pt idx="1">
                  <c:v>1.6</c:v>
                </c:pt>
                <c:pt idx="2">
                  <c:v>1.7777777777777777</c:v>
                </c:pt>
                <c:pt idx="3">
                  <c:v>1.7</c:v>
                </c:pt>
                <c:pt idx="4">
                  <c:v>1.75</c:v>
                </c:pt>
                <c:pt idx="5">
                  <c:v>1.7857142857142858</c:v>
                </c:pt>
                <c:pt idx="6">
                  <c:v>1.7857142857142858</c:v>
                </c:pt>
                <c:pt idx="7">
                  <c:v>1.7857142857142858</c:v>
                </c:pt>
                <c:pt idx="8">
                  <c:v>1.7333333333333334</c:v>
                </c:pt>
                <c:pt idx="9">
                  <c:v>1.75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9BB-48E9-8D88-E3E3BBB06B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ax val="26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3"/>
          <c:min val="1.4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DEMAK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'JTM Zone 1'!$B$24:$M$24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7</c:v>
                </c:pt>
                <c:pt idx="3">
                  <c:v>7</c:v>
                </c:pt>
                <c:pt idx="4">
                  <c:v>9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4D-4CAA-B6EB-BC93F8105346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'JTM Zone 1'!$B$25:$M$25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 formatCode="0">
                  <c:v>1</c:v>
                </c:pt>
                <c:pt idx="6" formatCode="0">
                  <c:v>1</c:v>
                </c:pt>
                <c:pt idx="7" formatCode="0">
                  <c:v>1</c:v>
                </c:pt>
                <c:pt idx="8" formatCode="_-* #,##0_-;\-* #,##0_-;_-* &quot;-&quot;??_-;_-@_-">
                  <c:v>2</c:v>
                </c:pt>
                <c:pt idx="9" formatCode="_-* #,##0_-;\-* #,##0_-;_-* &quot;-&quot;??_-;_-@_-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4D-4CAA-B6EB-BC93F810534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C94D-4CAA-B6EB-BC93F8105346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94D-4CAA-B6EB-BC93F8105346}"/>
                </c:ext>
              </c:extLst>
            </c:dLbl>
            <c:dLbl>
              <c:idx val="2"/>
              <c:layout>
                <c:manualLayout>
                  <c:x val="-2.5519975723687836E-2"/>
                  <c:y val="-6.53689538807648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94D-4CAA-B6EB-BC93F8105346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'JTM Zone 1'!$B$4:$M$4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'JTM Zone 1'!$B$26:$M$26</c:f>
              <c:numCache>
                <c:formatCode>0.00%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1.8571428571428572</c:v>
                </c:pt>
                <c:pt idx="4">
                  <c:v>1.8888888888888888</c:v>
                </c:pt>
                <c:pt idx="5">
                  <c:v>1.9</c:v>
                </c:pt>
                <c:pt idx="6">
                  <c:v>1.9</c:v>
                </c:pt>
                <c:pt idx="7">
                  <c:v>1.9</c:v>
                </c:pt>
                <c:pt idx="8">
                  <c:v>1.8</c:v>
                </c:pt>
                <c:pt idx="9">
                  <c:v>1.8181818181818181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94D-4CAA-B6EB-BC93F81053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2.8"/>
          <c:min val="0.8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rPr>
              <a:t>ULP Purwodadi</a:t>
            </a:r>
            <a:endParaRPr lang="en-ID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Penjualan!$A$65</c:f>
              <c:strCache>
                <c:ptCount val="1"/>
                <c:pt idx="0">
                  <c:v>PWD_TARGET (Komulatif)</c:v>
                </c:pt>
              </c:strCache>
            </c:strRef>
          </c:tx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Penjualan!$B$64:$M$64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Penjualan!$B$65:$M$65</c:f>
              <c:numCache>
                <c:formatCode>_(* #,##0.00_);_(* \(#,##0.00\);_(* "-"??_);_(@_)</c:formatCode>
                <c:ptCount val="12"/>
                <c:pt idx="0">
                  <c:v>30.620940999999998</c:v>
                </c:pt>
                <c:pt idx="1">
                  <c:v>58.757413</c:v>
                </c:pt>
                <c:pt idx="2">
                  <c:v>90.414388000000002</c:v>
                </c:pt>
                <c:pt idx="3">
                  <c:v>119.48072000000001</c:v>
                </c:pt>
                <c:pt idx="4">
                  <c:v>151.96933100000001</c:v>
                </c:pt>
                <c:pt idx="5">
                  <c:v>183.90646699999999</c:v>
                </c:pt>
                <c:pt idx="6">
                  <c:v>216.15215499999999</c:v>
                </c:pt>
                <c:pt idx="7">
                  <c:v>248.72048899999999</c:v>
                </c:pt>
                <c:pt idx="8">
                  <c:v>280.93917399999998</c:v>
                </c:pt>
                <c:pt idx="9">
                  <c:v>315.64029399999998</c:v>
                </c:pt>
                <c:pt idx="10">
                  <c:v>349.84890100000001</c:v>
                </c:pt>
                <c:pt idx="11">
                  <c:v>383.99425000000002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4E-46C2-838C-CDD588C3FD5C}"/>
            </c:ext>
          </c:extLst>
        </c:ser>
        <c:ser>
          <c:idx val="3"/>
          <c:order val="1"/>
          <c:tx>
            <c:strRef>
              <c:f>Penjualan!$A$66</c:f>
              <c:strCache>
                <c:ptCount val="1"/>
                <c:pt idx="0">
                  <c:v>PWD_Realisasi (Komulatif)</c:v>
                </c:pt>
              </c:strCache>
            </c:strRef>
          </c:tx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Penjualan!$B$64:$M$64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Penjualan!$B$66:$M$66</c:f>
              <c:numCache>
                <c:formatCode>_(* #,##0.00_);_(* \(#,##0.00\);_(* "-"??_);_(@_)</c:formatCode>
                <c:ptCount val="12"/>
                <c:pt idx="0">
                  <c:v>33.112093530999999</c:v>
                </c:pt>
                <c:pt idx="1">
                  <c:v>64.467837255999996</c:v>
                </c:pt>
                <c:pt idx="2">
                  <c:v>98.726266413999994</c:v>
                </c:pt>
                <c:pt idx="3">
                  <c:v>133.67323711500001</c:v>
                </c:pt>
                <c:pt idx="4">
                  <c:v>169.48462493400001</c:v>
                </c:pt>
                <c:pt idx="5">
                  <c:v>203.53998907900001</c:v>
                </c:pt>
                <c:pt idx="6">
                  <c:v>237.57534719100005</c:v>
                </c:pt>
                <c:pt idx="7">
                  <c:v>271.65950112100006</c:v>
                </c:pt>
                <c:pt idx="8">
                  <c:v>305.23145939100004</c:v>
                </c:pt>
                <c:pt idx="9">
                  <c:v>340.67822729700003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4E-46C2-838C-CDD588C3FD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4174239"/>
        <c:axId val="1"/>
      </c:lineChart>
      <c:catAx>
        <c:axId val="1164174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4174239"/>
        <c:crosses val="autoZero"/>
        <c:crossBetween val="between"/>
        <c:majorUnit val="200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TEGOWANU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'JTM Zone 1'!$B$29:$M$29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5</c:v>
                </c:pt>
                <c:pt idx="1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C8-465F-ABEB-C2AF137593F5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'JTM Zone 1'!$B$30:$M$30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 formatCode="0">
                  <c:v>2</c:v>
                </c:pt>
                <c:pt idx="6" formatCode="0">
                  <c:v>2</c:v>
                </c:pt>
                <c:pt idx="7" formatCode="0">
                  <c:v>2</c:v>
                </c:pt>
                <c:pt idx="8" formatCode="_-* #,##0_-;\-* #,##0_-;_-* &quot;-&quot;??_-;_-@_-">
                  <c:v>2</c:v>
                </c:pt>
                <c:pt idx="9" formatCode="_-* #,##0_-;\-* #,##0_-;_-* &quot;-&quot;??_-;_-@_-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C8-465F-ABEB-C2AF137593F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96C8-465F-ABEB-C2AF137593F5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6C8-465F-ABEB-C2AF137593F5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'JTM Zone 1'!$B$4:$M$4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'JTM Zone 1'!$B$31:$M$31</c:f>
              <c:numCache>
                <c:formatCode>0.00%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6C8-465F-ABEB-C2AF137593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2.8"/>
          <c:min val="0.9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PURWODADI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'JTM Zone 1'!$B$34:$M$34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5</c:v>
                </c:pt>
                <c:pt idx="1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39-402F-8D6B-115B8DF0CC81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'JTM Zone 1'!$B$35:$M$35</c:f>
              <c:numCache>
                <c:formatCode>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39-402F-8D6B-115B8DF0CC8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3439-402F-8D6B-115B8DF0CC81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439-402F-8D6B-115B8DF0CC81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'JTM Zone 1'!$B$4:$M$4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'JTM Zone 1'!$B$36:$M$36</c:f>
              <c:numCache>
                <c:formatCode>0.00%</c:formatCode>
                <c:ptCount val="12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439-402F-8D6B-115B8DF0CC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3"/>
          <c:min val="0.9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WIROSARI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'JTM Zone 1'!$B$39:$M$39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F9-4347-807C-E4A836E0FF26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'JTM Zone 1'!$B$40:$M$40</c:f>
              <c:numCache>
                <c:formatCode>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F9-4347-807C-E4A836E0FF2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55F9-4347-807C-E4A836E0FF26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5F9-4347-807C-E4A836E0FF26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'JTM Zone 1'!$B$4:$M$4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'JTM Zone 1'!$B$41:$M$41</c:f>
              <c:numCache>
                <c:formatCode>0.00%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5F9-4347-807C-E4A836E0F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3"/>
          <c:min val="0.9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0" i="0" u="none" strike="noStrike" baseline="0">
                <a:solidFill>
                  <a:srgbClr val="333333"/>
                </a:solidFill>
                <a:latin typeface="Calibri Light"/>
                <a:ea typeface="Calibri Light"/>
                <a:cs typeface="Calibri Light"/>
              </a:defRPr>
            </a:pPr>
            <a:r>
              <a:rPr lang="en-ID"/>
              <a:t>ENS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ln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CE4-441B-8A1C-B8C61AC9E8F4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CE4-441B-8A1C-B8C61AC9E8F4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BCE4-441B-8A1C-B8C61AC9E8F4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BCE4-441B-8A1C-B8C61AC9E8F4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BCE4-441B-8A1C-B8C61AC9E8F4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BCE4-441B-8A1C-B8C61AC9E8F4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BCE4-441B-8A1C-B8C61AC9E8F4}"/>
              </c:ext>
            </c:extLst>
          </c:dPt>
          <c:dPt>
            <c:idx val="10"/>
            <c:invertIfNegative val="0"/>
            <c:bubble3D val="0"/>
            <c:spPr>
              <a:solidFill>
                <a:srgbClr val="92D050"/>
              </a:solidFill>
              <a:ln w="28575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BCE4-441B-8A1C-B8C61AC9E8F4}"/>
              </c:ext>
            </c:extLst>
          </c:dPt>
          <c:cat>
            <c:multiLvlStrRef>
              <c:f>'JTM Zone 2'!$Q$23:$AA$24</c:f>
              <c:multiLvlStrCache>
                <c:ptCount val="11"/>
                <c:lvl>
                  <c:pt idx="0">
                    <c:v>Target</c:v>
                  </c:pt>
                  <c:pt idx="1">
                    <c:v>Real</c:v>
                  </c:pt>
                  <c:pt idx="3">
                    <c:v>Target</c:v>
                  </c:pt>
                  <c:pt idx="4">
                    <c:v>Real</c:v>
                  </c:pt>
                  <c:pt idx="6">
                    <c:v>Target</c:v>
                  </c:pt>
                  <c:pt idx="7">
                    <c:v>Real</c:v>
                  </c:pt>
                  <c:pt idx="9">
                    <c:v>Target</c:v>
                  </c:pt>
                  <c:pt idx="10">
                    <c:v>Real</c:v>
                  </c:pt>
                </c:lvl>
                <c:lvl>
                  <c:pt idx="0">
                    <c:v> DEMAK </c:v>
                  </c:pt>
                  <c:pt idx="3">
                    <c:v>TEGOWANU</c:v>
                  </c:pt>
                  <c:pt idx="6">
                    <c:v>PURWODADI</c:v>
                  </c:pt>
                  <c:pt idx="9">
                    <c:v>WIROSARI</c:v>
                  </c:pt>
                </c:lvl>
              </c:multiLvlStrCache>
            </c:multiLvlStrRef>
          </c:cat>
          <c:val>
            <c:numRef>
              <c:f>'JTM Zone 2'!$Q$25:$AA$25</c:f>
              <c:numCache>
                <c:formatCode>_(* #,##0.00_);_(* \(#,##0.00\);_(* "-"??_);_(@_)</c:formatCode>
                <c:ptCount val="11"/>
                <c:pt idx="0">
                  <c:v>17</c:v>
                </c:pt>
                <c:pt idx="1">
                  <c:v>13</c:v>
                </c:pt>
                <c:pt idx="3">
                  <c:v>13</c:v>
                </c:pt>
                <c:pt idx="4">
                  <c:v>5</c:v>
                </c:pt>
                <c:pt idx="6">
                  <c:v>14</c:v>
                </c:pt>
                <c:pt idx="7">
                  <c:v>7</c:v>
                </c:pt>
                <c:pt idx="9">
                  <c:v>5</c:v>
                </c:pt>
                <c:pt idx="1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BCE4-441B-8A1C-B8C61AC9E8F4}"/>
            </c:ext>
          </c:extLst>
        </c:ser>
        <c:ser>
          <c:idx val="0"/>
          <c:order val="1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BCE4-441B-8A1C-B8C61AC9E8F4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BCE4-441B-8A1C-B8C61AC9E8F4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BCE4-441B-8A1C-B8C61AC9E8F4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BCE4-441B-8A1C-B8C61AC9E8F4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BCE4-441B-8A1C-B8C61AC9E8F4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C-BCE4-441B-8A1C-B8C61AC9E8F4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BCE4-441B-8A1C-B8C61AC9E8F4}"/>
              </c:ext>
            </c:extLst>
          </c:dPt>
          <c:dPt>
            <c:idx val="10"/>
            <c:invertIfNegative val="0"/>
            <c:bubble3D val="0"/>
            <c:spPr>
              <a:solidFill>
                <a:srgbClr val="92D050"/>
              </a:solidFill>
              <a:ln w="28575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0-BCE4-441B-8A1C-B8C61AC9E8F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'JTM Zone 2'!$Q$23:$AA$24</c:f>
              <c:multiLvlStrCache>
                <c:ptCount val="11"/>
                <c:lvl>
                  <c:pt idx="0">
                    <c:v>Target</c:v>
                  </c:pt>
                  <c:pt idx="1">
                    <c:v>Real</c:v>
                  </c:pt>
                  <c:pt idx="3">
                    <c:v>Target</c:v>
                  </c:pt>
                  <c:pt idx="4">
                    <c:v>Real</c:v>
                  </c:pt>
                  <c:pt idx="6">
                    <c:v>Target</c:v>
                  </c:pt>
                  <c:pt idx="7">
                    <c:v>Real</c:v>
                  </c:pt>
                  <c:pt idx="9">
                    <c:v>Target</c:v>
                  </c:pt>
                  <c:pt idx="10">
                    <c:v>Real</c:v>
                  </c:pt>
                </c:lvl>
                <c:lvl>
                  <c:pt idx="0">
                    <c:v> DEMAK </c:v>
                  </c:pt>
                  <c:pt idx="3">
                    <c:v>TEGOWANU</c:v>
                  </c:pt>
                  <c:pt idx="6">
                    <c:v>PURWODADI</c:v>
                  </c:pt>
                  <c:pt idx="9">
                    <c:v>WIROSARI</c:v>
                  </c:pt>
                </c:lvl>
              </c:multiLvlStrCache>
            </c:multiLvlStrRef>
          </c:cat>
          <c:val>
            <c:numRef>
              <c:f>'JTM Zone 2'!$Q$25:$AA$25</c:f>
              <c:numCache>
                <c:formatCode>_(* #,##0.00_);_(* \(#,##0.00\);_(* "-"??_);_(@_)</c:formatCode>
                <c:ptCount val="11"/>
                <c:pt idx="0">
                  <c:v>17</c:v>
                </c:pt>
                <c:pt idx="1">
                  <c:v>13</c:v>
                </c:pt>
                <c:pt idx="3">
                  <c:v>13</c:v>
                </c:pt>
                <c:pt idx="4">
                  <c:v>5</c:v>
                </c:pt>
                <c:pt idx="6">
                  <c:v>14</c:v>
                </c:pt>
                <c:pt idx="7">
                  <c:v>7</c:v>
                </c:pt>
                <c:pt idx="9">
                  <c:v>5</c:v>
                </c:pt>
                <c:pt idx="1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BCE4-441B-8A1C-B8C61AC9E8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1281160799"/>
        <c:axId val="1"/>
      </c:barChart>
      <c:catAx>
        <c:axId val="1281160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81160799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666699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'JTM Zone 2'!$R$9</c:f>
              <c:numCache>
                <c:formatCode>General</c:formatCode>
                <c:ptCount val="1"/>
                <c:pt idx="0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83-4094-A11C-B6591249DA65}"/>
            </c:ext>
          </c:extLst>
        </c:ser>
        <c:ser>
          <c:idx val="1"/>
          <c:order val="1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l">
                  <a:defRPr sz="1000" b="1" i="0" u="none" strike="noStrike" baseline="0">
                    <a:solidFill>
                      <a:srgbClr val="666699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'JTM Zone 2'!$R$10</c:f>
              <c:numCache>
                <c:formatCode>0.00</c:formatCode>
                <c:ptCount val="1"/>
                <c:pt idx="0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83-4094-A11C-B6591249DA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281161199"/>
        <c:axId val="1"/>
      </c:barChart>
      <c:catAx>
        <c:axId val="1281161199"/>
        <c:scaling>
          <c:orientation val="minMax"/>
        </c:scaling>
        <c:delete val="1"/>
        <c:axPos val="b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666699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81161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Tegowanu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'JTM Zone 2'!$B$28:$M$28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'JTM Zone 2'!$B$29:$M$29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10</c:v>
                </c:pt>
                <c:pt idx="7">
                  <c:v>11</c:v>
                </c:pt>
                <c:pt idx="8">
                  <c:v>11</c:v>
                </c:pt>
                <c:pt idx="9">
                  <c:v>13</c:v>
                </c:pt>
                <c:pt idx="10">
                  <c:v>21</c:v>
                </c:pt>
                <c:pt idx="11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20-453C-9D95-DE92CE761105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'JTM Zone 2'!$B$28:$M$28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'JTM Zone 2'!$B$30:$M$30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 formatCode="0">
                  <c:v>5</c:v>
                </c:pt>
                <c:pt idx="6" formatCode="0">
                  <c:v>5</c:v>
                </c:pt>
                <c:pt idx="7" formatCode="0">
                  <c:v>5</c:v>
                </c:pt>
                <c:pt idx="8" formatCode="_-* #,##0_-;\-* #,##0_-;_-* &quot;-&quot;??_-;_-@_-">
                  <c:v>5</c:v>
                </c:pt>
                <c:pt idx="9" formatCode="_-* #,##0_-;\-* #,##0_-;_-* &quot;-&quot;??_-;_-@_-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20-453C-9D95-DE92CE7611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395903"/>
        <c:axId val="1"/>
      </c:lineChart>
      <c:catAx>
        <c:axId val="1162395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39590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Demak Kota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'JTM Zone 2'!$B$23:$M$23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'JTM Zone 2'!$B$24:$M$24</c:f>
              <c:numCache>
                <c:formatCode>General</c:formatCode>
                <c:ptCount val="12"/>
                <c:pt idx="0">
                  <c:v>4</c:v>
                </c:pt>
                <c:pt idx="1">
                  <c:v>6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14</c:v>
                </c:pt>
                <c:pt idx="7">
                  <c:v>16</c:v>
                </c:pt>
                <c:pt idx="8">
                  <c:v>16</c:v>
                </c:pt>
                <c:pt idx="9">
                  <c:v>17</c:v>
                </c:pt>
                <c:pt idx="10">
                  <c:v>22</c:v>
                </c:pt>
                <c:pt idx="11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18-404B-B69F-E78A88BD54CC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'JTM Zone 2'!$B$23:$M$23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'JTM Zone 2'!$B$25:$M$25</c:f>
              <c:numCache>
                <c:formatCode>General</c:formatCode>
                <c:ptCount val="12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11</c:v>
                </c:pt>
                <c:pt idx="4">
                  <c:v>12</c:v>
                </c:pt>
                <c:pt idx="5" formatCode="0">
                  <c:v>12</c:v>
                </c:pt>
                <c:pt idx="6" formatCode="0">
                  <c:v>13</c:v>
                </c:pt>
                <c:pt idx="7" formatCode="0">
                  <c:v>13</c:v>
                </c:pt>
                <c:pt idx="8" formatCode="_-* #,##0_-;\-* #,##0_-;_-* &quot;-&quot;??_-;_-@_-">
                  <c:v>13</c:v>
                </c:pt>
                <c:pt idx="9" formatCode="_-* #,##0_-;\-* #,##0_-;_-* &quot;-&quot;??_-;_-@_-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18-404B-B69F-E78A88BD54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79583"/>
        <c:axId val="1"/>
      </c:lineChart>
      <c:catAx>
        <c:axId val="1162179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795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Purwodadi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'JTM Zone 2'!$B$33:$M$33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'JTM Zone 2'!$B$34:$M$34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7</c:v>
                </c:pt>
                <c:pt idx="7">
                  <c:v>10</c:v>
                </c:pt>
                <c:pt idx="8">
                  <c:v>10</c:v>
                </c:pt>
                <c:pt idx="9">
                  <c:v>14</c:v>
                </c:pt>
                <c:pt idx="10">
                  <c:v>20</c:v>
                </c:pt>
                <c:pt idx="11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7E-4B31-B5F5-820ECF87466E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'JTM Zone 2'!$B$33:$M$33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'JTM Zone 2'!$B$35:$M$35</c:f>
              <c:numCache>
                <c:formatCode>0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7E-4B31-B5F5-820ECF8746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78383"/>
        <c:axId val="1"/>
      </c:lineChart>
      <c:catAx>
        <c:axId val="1162178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783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Wirosari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'JTM Zone 2'!$B$38:$M$38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'JTM Zone 2'!$B$39:$M$39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D0-46CB-9FE9-A52F7450CA37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'JTM Zone 2'!$B$38:$M$38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'JTM Zone 2'!$B$40:$M$40</c:f>
              <c:numCache>
                <c:formatCode>0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D0-46CB-9FE9-A52F7450CA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79983"/>
        <c:axId val="1"/>
      </c:lineChart>
      <c:catAx>
        <c:axId val="1162179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799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UP3 Demak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'JTM Zone 2'!$B$4:$M$4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'JTM Zone 2'!$B$5:$M$5</c:f>
              <c:numCache>
                <c:formatCode>General</c:formatCode>
                <c:ptCount val="12"/>
                <c:pt idx="0">
                  <c:v>8</c:v>
                </c:pt>
                <c:pt idx="1">
                  <c:v>13</c:v>
                </c:pt>
                <c:pt idx="2">
                  <c:v>21</c:v>
                </c:pt>
                <c:pt idx="3">
                  <c:v>25</c:v>
                </c:pt>
                <c:pt idx="4">
                  <c:v>29</c:v>
                </c:pt>
                <c:pt idx="5">
                  <c:v>31</c:v>
                </c:pt>
                <c:pt idx="6">
                  <c:v>35</c:v>
                </c:pt>
                <c:pt idx="7">
                  <c:v>41</c:v>
                </c:pt>
                <c:pt idx="8">
                  <c:v>41</c:v>
                </c:pt>
                <c:pt idx="9">
                  <c:v>49</c:v>
                </c:pt>
                <c:pt idx="10">
                  <c:v>68</c:v>
                </c:pt>
                <c:pt idx="11">
                  <c:v>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1C-4D14-93AF-DEAB6AD9FFC3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'JTM Zone 2'!$B$4:$M$4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'JTM Zone 2'!$B$6:$M$6</c:f>
              <c:numCache>
                <c:formatCode>General</c:formatCode>
                <c:ptCount val="12"/>
                <c:pt idx="0">
                  <c:v>8</c:v>
                </c:pt>
                <c:pt idx="1">
                  <c:v>13</c:v>
                </c:pt>
                <c:pt idx="2">
                  <c:v>20</c:v>
                </c:pt>
                <c:pt idx="3">
                  <c:v>24</c:v>
                </c:pt>
                <c:pt idx="4">
                  <c:v>26</c:v>
                </c:pt>
                <c:pt idx="5">
                  <c:v>26</c:v>
                </c:pt>
                <c:pt idx="6">
                  <c:v>28</c:v>
                </c:pt>
                <c:pt idx="7" formatCode="0">
                  <c:v>28</c:v>
                </c:pt>
                <c:pt idx="8" formatCode="0">
                  <c:v>28</c:v>
                </c:pt>
                <c:pt idx="9" formatCode="0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1C-4D14-93AF-DEAB6AD9FF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81583"/>
        <c:axId val="1"/>
      </c:lineChart>
      <c:catAx>
        <c:axId val="1162181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9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815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 b="1"/>
              <a:t>UP3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Penjualan!$B$4:$M$4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Penjualan!$B$5:$M$5</c:f>
              <c:numCache>
                <c:formatCode>_(* #,##0.00_);_(* \(#,##0.00\);_(* "-"??_);_(@_)</c:formatCode>
                <c:ptCount val="12"/>
                <c:pt idx="0">
                  <c:v>156.909604</c:v>
                </c:pt>
                <c:pt idx="1">
                  <c:v>301.08814899999999</c:v>
                </c:pt>
                <c:pt idx="2">
                  <c:v>463.30665399999998</c:v>
                </c:pt>
                <c:pt idx="3">
                  <c:v>612.250044</c:v>
                </c:pt>
                <c:pt idx="4">
                  <c:v>778.73006699999996</c:v>
                </c:pt>
                <c:pt idx="5">
                  <c:v>942.38419799999997</c:v>
                </c:pt>
                <c:pt idx="6">
                  <c:v>1107.6194230000001</c:v>
                </c:pt>
                <c:pt idx="7">
                  <c:v>1274.507971</c:v>
                </c:pt>
                <c:pt idx="8">
                  <c:v>1439.604828</c:v>
                </c:pt>
                <c:pt idx="9">
                  <c:v>1617.422323</c:v>
                </c:pt>
                <c:pt idx="10">
                  <c:v>1792.7160510000001</c:v>
                </c:pt>
                <c:pt idx="11">
                  <c:v>1967.6856330000001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CD-42A4-8F36-685787448048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Penjualan!$B$4:$M$4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Penjualan!$B$10:$M$10</c:f>
              <c:numCache>
                <c:formatCode>0.00</c:formatCode>
                <c:ptCount val="12"/>
                <c:pt idx="0">
                  <c:v>163.770276432</c:v>
                </c:pt>
                <c:pt idx="1">
                  <c:v>319.28194148400001</c:v>
                </c:pt>
                <c:pt idx="2">
                  <c:v>488.47686979600002</c:v>
                </c:pt>
                <c:pt idx="3">
                  <c:v>642.89121799899999</c:v>
                </c:pt>
                <c:pt idx="4">
                  <c:v>824.35670978099995</c:v>
                </c:pt>
                <c:pt idx="5">
                  <c:v>997.03709136999998</c:v>
                </c:pt>
                <c:pt idx="6" formatCode="#,##0.00">
                  <c:v>1174.2662643409999</c:v>
                </c:pt>
                <c:pt idx="7">
                  <c:v>1352.3414381709999</c:v>
                </c:pt>
                <c:pt idx="8">
                  <c:v>1525.045911812</c:v>
                </c:pt>
                <c:pt idx="9">
                  <c:v>1710.3049919850002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CD-42A4-8F36-68578744804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80CD-42A4-8F36-685787448048}"/>
              </c:ext>
            </c:extLst>
          </c:dPt>
          <c:dLbls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'[9]2'!$A$91:$A$104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cat>
          <c:val>
            <c:numRef>
              <c:f>Penjualan!$B$14:$M$14</c:f>
              <c:numCache>
                <c:formatCode>0.00%</c:formatCode>
                <c:ptCount val="12"/>
                <c:pt idx="0">
                  <c:v>1.0437237253622793</c:v>
                </c:pt>
                <c:pt idx="1">
                  <c:v>1.0604267970839332</c:v>
                </c:pt>
                <c:pt idx="2">
                  <c:v>1.0543273349922577</c:v>
                </c:pt>
                <c:pt idx="3">
                  <c:v>1.0500468302114161</c:v>
                </c:pt>
                <c:pt idx="4">
                  <c:v>1.0585910891520771</c:v>
                </c:pt>
                <c:pt idx="5">
                  <c:v>1.0579942803433977</c:v>
                </c:pt>
                <c:pt idx="6">
                  <c:v>1.0601712465103637</c:v>
                </c:pt>
                <c:pt idx="7">
                  <c:v>1.0610694236066101</c:v>
                </c:pt>
                <c:pt idx="8">
                  <c:v>1.0593503732067229</c:v>
                </c:pt>
                <c:pt idx="9">
                  <c:v>1.0574263552964456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80CD-42A4-8F36-6857874480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5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5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1.3"/>
          <c:min val="1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5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5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UP3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'JTM Zone 2'!$B$5:$M$5</c:f>
              <c:numCache>
                <c:formatCode>General</c:formatCode>
                <c:ptCount val="12"/>
                <c:pt idx="0">
                  <c:v>8</c:v>
                </c:pt>
                <c:pt idx="1">
                  <c:v>13</c:v>
                </c:pt>
                <c:pt idx="2">
                  <c:v>21</c:v>
                </c:pt>
                <c:pt idx="3">
                  <c:v>25</c:v>
                </c:pt>
                <c:pt idx="4">
                  <c:v>29</c:v>
                </c:pt>
                <c:pt idx="5">
                  <c:v>31</c:v>
                </c:pt>
                <c:pt idx="6">
                  <c:v>35</c:v>
                </c:pt>
                <c:pt idx="7">
                  <c:v>41</c:v>
                </c:pt>
                <c:pt idx="8">
                  <c:v>41</c:v>
                </c:pt>
                <c:pt idx="9">
                  <c:v>49</c:v>
                </c:pt>
                <c:pt idx="10">
                  <c:v>68</c:v>
                </c:pt>
                <c:pt idx="11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75-419E-8A8C-E97E706871B6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'JTM Zone 2'!$B$6:$M$6</c:f>
              <c:numCache>
                <c:formatCode>General</c:formatCode>
                <c:ptCount val="12"/>
                <c:pt idx="0">
                  <c:v>8</c:v>
                </c:pt>
                <c:pt idx="1">
                  <c:v>13</c:v>
                </c:pt>
                <c:pt idx="2">
                  <c:v>20</c:v>
                </c:pt>
                <c:pt idx="3">
                  <c:v>24</c:v>
                </c:pt>
                <c:pt idx="4">
                  <c:v>26</c:v>
                </c:pt>
                <c:pt idx="5">
                  <c:v>26</c:v>
                </c:pt>
                <c:pt idx="6">
                  <c:v>28</c:v>
                </c:pt>
                <c:pt idx="7" formatCode="0">
                  <c:v>28</c:v>
                </c:pt>
                <c:pt idx="8" formatCode="0">
                  <c:v>28</c:v>
                </c:pt>
                <c:pt idx="9" formatCode="0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75-419E-8A8C-E97E706871B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A775-419E-8A8C-E97E706871B6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775-419E-8A8C-E97E706871B6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'JTM Zone 2'!$B$4:$M$4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'JTM Zone 2'!$B$8:$M$8</c:f>
              <c:numCache>
                <c:formatCode>0.00%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1.0476190476190477</c:v>
                </c:pt>
                <c:pt idx="3">
                  <c:v>1.04</c:v>
                </c:pt>
                <c:pt idx="4">
                  <c:v>1.103448275862069</c:v>
                </c:pt>
                <c:pt idx="5">
                  <c:v>1.161290322580645</c:v>
                </c:pt>
                <c:pt idx="6">
                  <c:v>1.2</c:v>
                </c:pt>
                <c:pt idx="7">
                  <c:v>1.3170731707317072</c:v>
                </c:pt>
                <c:pt idx="8">
                  <c:v>1.3170731707317072</c:v>
                </c:pt>
                <c:pt idx="9">
                  <c:v>1.4285714285714286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775-419E-8A8C-E97E706871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ax val="26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3"/>
          <c:min val="1.4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DEMAK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'JTM Zone 2'!$B$24:$M$24</c:f>
              <c:numCache>
                <c:formatCode>General</c:formatCode>
                <c:ptCount val="12"/>
                <c:pt idx="0">
                  <c:v>4</c:v>
                </c:pt>
                <c:pt idx="1">
                  <c:v>6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14</c:v>
                </c:pt>
                <c:pt idx="7">
                  <c:v>16</c:v>
                </c:pt>
                <c:pt idx="8">
                  <c:v>16</c:v>
                </c:pt>
                <c:pt idx="9">
                  <c:v>17</c:v>
                </c:pt>
                <c:pt idx="10">
                  <c:v>22</c:v>
                </c:pt>
                <c:pt idx="11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F5-4119-8AD3-00C2F0C2CA6E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'JTM Zone 2'!$B$25:$M$25</c:f>
              <c:numCache>
                <c:formatCode>General</c:formatCode>
                <c:ptCount val="12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11</c:v>
                </c:pt>
                <c:pt idx="4">
                  <c:v>12</c:v>
                </c:pt>
                <c:pt idx="5" formatCode="0">
                  <c:v>12</c:v>
                </c:pt>
                <c:pt idx="6" formatCode="0">
                  <c:v>13</c:v>
                </c:pt>
                <c:pt idx="7" formatCode="0">
                  <c:v>13</c:v>
                </c:pt>
                <c:pt idx="8" formatCode="_-* #,##0_-;\-* #,##0_-;_-* &quot;-&quot;??_-;_-@_-">
                  <c:v>13</c:v>
                </c:pt>
                <c:pt idx="9" formatCode="_-* #,##0_-;\-* #,##0_-;_-* &quot;-&quot;??_-;_-@_-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F5-4119-8AD3-00C2F0C2CA6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87F5-4119-8AD3-00C2F0C2CA6E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7F5-4119-8AD3-00C2F0C2CA6E}"/>
                </c:ext>
              </c:extLst>
            </c:dLbl>
            <c:dLbl>
              <c:idx val="2"/>
              <c:layout>
                <c:manualLayout>
                  <c:x val="-2.5519975723687836E-2"/>
                  <c:y val="-6.53689538807648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7F5-4119-8AD3-00C2F0C2CA6E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'JTM Zone 2'!$B$4:$M$4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'JTM Zone 2'!$B$26:$M$26</c:f>
              <c:numCache>
                <c:formatCode>0.00%</c:formatCode>
                <c:ptCount val="12"/>
                <c:pt idx="0">
                  <c:v>1.25</c:v>
                </c:pt>
                <c:pt idx="1">
                  <c:v>1</c:v>
                </c:pt>
                <c:pt idx="2">
                  <c:v>1.1818181818181817</c:v>
                </c:pt>
                <c:pt idx="3">
                  <c:v>1.0833333333333335</c:v>
                </c:pt>
                <c:pt idx="4">
                  <c:v>1.0769230769230769</c:v>
                </c:pt>
                <c:pt idx="5">
                  <c:v>1.1428571428571428</c:v>
                </c:pt>
                <c:pt idx="6">
                  <c:v>1.0714285714285714</c:v>
                </c:pt>
                <c:pt idx="7">
                  <c:v>1.1875</c:v>
                </c:pt>
                <c:pt idx="8">
                  <c:v>1.1875</c:v>
                </c:pt>
                <c:pt idx="9">
                  <c:v>1.2352941176470589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7F5-4119-8AD3-00C2F0C2CA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2.8"/>
          <c:min val="0.8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TEGOWANU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'JTM Zone 2'!$B$29:$M$29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10</c:v>
                </c:pt>
                <c:pt idx="7">
                  <c:v>11</c:v>
                </c:pt>
                <c:pt idx="8">
                  <c:v>11</c:v>
                </c:pt>
                <c:pt idx="9">
                  <c:v>13</c:v>
                </c:pt>
                <c:pt idx="10">
                  <c:v>21</c:v>
                </c:pt>
                <c:pt idx="11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4B-4F61-A64F-A0192D6D1A4F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'JTM Zone 2'!$B$30:$M$30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 formatCode="0">
                  <c:v>5</c:v>
                </c:pt>
                <c:pt idx="6" formatCode="0">
                  <c:v>5</c:v>
                </c:pt>
                <c:pt idx="7" formatCode="0">
                  <c:v>5</c:v>
                </c:pt>
                <c:pt idx="8" formatCode="_-* #,##0_-;\-* #,##0_-;_-* &quot;-&quot;??_-;_-@_-">
                  <c:v>5</c:v>
                </c:pt>
                <c:pt idx="9" formatCode="_-* #,##0_-;\-* #,##0_-;_-* &quot;-&quot;??_-;_-@_-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4B-4F61-A64F-A0192D6D1A4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E14B-4F61-A64F-A0192D6D1A4F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14B-4F61-A64F-A0192D6D1A4F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'JTM Zone 2'!$B$4:$M$4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'JTM Zone 2'!$B$31:$M$31</c:f>
              <c:numCache>
                <c:formatCode>0.00%</c:formatCode>
                <c:ptCount val="12"/>
                <c:pt idx="0">
                  <c:v>1</c:v>
                </c:pt>
                <c:pt idx="1">
                  <c:v>1.3333333333333335</c:v>
                </c:pt>
                <c:pt idx="2">
                  <c:v>1</c:v>
                </c:pt>
                <c:pt idx="3">
                  <c:v>1.1666666666666665</c:v>
                </c:pt>
                <c:pt idx="4">
                  <c:v>1.2857142857142856</c:v>
                </c:pt>
                <c:pt idx="5">
                  <c:v>1.375</c:v>
                </c:pt>
                <c:pt idx="6">
                  <c:v>1.5</c:v>
                </c:pt>
                <c:pt idx="7">
                  <c:v>1.5454545454545454</c:v>
                </c:pt>
                <c:pt idx="8">
                  <c:v>1.5454545454545454</c:v>
                </c:pt>
                <c:pt idx="9">
                  <c:v>1.6153846153846154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14B-4F61-A64F-A0192D6D1A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2.8"/>
          <c:min val="0.9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PURWODADI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'JTM Zone 2'!$B$34:$M$34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7</c:v>
                </c:pt>
                <c:pt idx="7">
                  <c:v>10</c:v>
                </c:pt>
                <c:pt idx="8">
                  <c:v>10</c:v>
                </c:pt>
                <c:pt idx="9">
                  <c:v>14</c:v>
                </c:pt>
                <c:pt idx="10">
                  <c:v>20</c:v>
                </c:pt>
                <c:pt idx="11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46-4576-926C-4D8E9A309313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'JTM Zone 2'!$B$35:$M$35</c:f>
              <c:numCache>
                <c:formatCode>0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46-4576-926C-4D8E9A30931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5946-4576-926C-4D8E9A309313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946-4576-926C-4D8E9A309313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'JTM Zone 2'!$B$4:$M$4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'JTM Zone 2'!$B$36:$M$36</c:f>
              <c:numCache>
                <c:formatCode>0.00%</c:formatCode>
                <c:ptCount val="12"/>
                <c:pt idx="0">
                  <c:v>0</c:v>
                </c:pt>
                <c:pt idx="1">
                  <c:v>0.5</c:v>
                </c:pt>
                <c:pt idx="2">
                  <c:v>0.66666666666666674</c:v>
                </c:pt>
                <c:pt idx="3">
                  <c:v>1</c:v>
                </c:pt>
                <c:pt idx="4">
                  <c:v>0.8</c:v>
                </c:pt>
                <c:pt idx="5">
                  <c:v>0.8</c:v>
                </c:pt>
                <c:pt idx="6">
                  <c:v>1</c:v>
                </c:pt>
                <c:pt idx="7">
                  <c:v>1.3</c:v>
                </c:pt>
                <c:pt idx="8">
                  <c:v>1.3</c:v>
                </c:pt>
                <c:pt idx="9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946-4576-926C-4D8E9A3093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3"/>
          <c:min val="0.9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WIROSARI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'JTM Zone 2'!$B$39:$M$39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C6-45C9-8A1B-0E1D317DD6DB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'JTM Zone 2'!$B$40:$M$40</c:f>
              <c:numCache>
                <c:formatCode>0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C6-45C9-8A1B-0E1D317DD6D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19C6-45C9-8A1B-0E1D317DD6DB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9C6-45C9-8A1B-0E1D317DD6DB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'JTM Zone 2'!$B$4:$M$4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'JTM Zone 2'!$B$41:$M$41</c:f>
              <c:numCache>
                <c:formatCode>0.00%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0.5</c:v>
                </c:pt>
                <c:pt idx="4">
                  <c:v>1.25</c:v>
                </c:pt>
                <c:pt idx="5">
                  <c:v>1.25</c:v>
                </c:pt>
                <c:pt idx="6">
                  <c:v>1.25</c:v>
                </c:pt>
                <c:pt idx="7">
                  <c:v>1.25</c:v>
                </c:pt>
                <c:pt idx="8">
                  <c:v>1.25</c:v>
                </c:pt>
                <c:pt idx="9">
                  <c:v>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9C6-45C9-8A1B-0E1D317DD6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3"/>
          <c:min val="0.9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0" i="0" u="none" strike="noStrike" baseline="0">
                <a:solidFill>
                  <a:srgbClr val="333333"/>
                </a:solidFill>
                <a:latin typeface="Calibri Light"/>
                <a:ea typeface="Calibri Light"/>
                <a:cs typeface="Calibri Light"/>
              </a:defRPr>
            </a:pPr>
            <a:r>
              <a:rPr lang="en-ID"/>
              <a:t>ENS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ln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5A1-440E-A8BD-89E6580AEAAA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5A1-440E-A8BD-89E6580AEAAA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5A1-440E-A8BD-89E6580AEAAA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5A1-440E-A8BD-89E6580AEAAA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5A1-440E-A8BD-89E6580AEAAA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D5A1-440E-A8BD-89E6580AEAAA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D5A1-440E-A8BD-89E6580AEAAA}"/>
              </c:ext>
            </c:extLst>
          </c:dPt>
          <c:dPt>
            <c:idx val="10"/>
            <c:invertIfNegative val="0"/>
            <c:bubble3D val="0"/>
            <c:spPr>
              <a:solidFill>
                <a:srgbClr val="92D050"/>
              </a:solidFill>
              <a:ln w="28575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D5A1-440E-A8BD-89E6580AEAAA}"/>
              </c:ext>
            </c:extLst>
          </c:dPt>
          <c:cat>
            <c:multiLvlStrRef>
              <c:f>'Susut Tanpa E min'!$Q$23:$AA$24</c:f>
              <c:multiLvlStrCache>
                <c:ptCount val="11"/>
                <c:lvl>
                  <c:pt idx="0">
                    <c:v>Target</c:v>
                  </c:pt>
                  <c:pt idx="1">
                    <c:v>Real</c:v>
                  </c:pt>
                  <c:pt idx="3">
                    <c:v>Target</c:v>
                  </c:pt>
                  <c:pt idx="4">
                    <c:v>Real</c:v>
                  </c:pt>
                  <c:pt idx="6">
                    <c:v>Target</c:v>
                  </c:pt>
                  <c:pt idx="7">
                    <c:v>Real</c:v>
                  </c:pt>
                  <c:pt idx="9">
                    <c:v>Target</c:v>
                  </c:pt>
                  <c:pt idx="10">
                    <c:v>Real</c:v>
                  </c:pt>
                </c:lvl>
                <c:lvl>
                  <c:pt idx="0">
                    <c:v> DEMAK </c:v>
                  </c:pt>
                  <c:pt idx="3">
                    <c:v>TEGOWANU</c:v>
                  </c:pt>
                  <c:pt idx="6">
                    <c:v>PURWODADI</c:v>
                  </c:pt>
                  <c:pt idx="9">
                    <c:v>WIROSARI</c:v>
                  </c:pt>
                </c:lvl>
              </c:multiLvlStrCache>
            </c:multiLvlStrRef>
          </c:cat>
          <c:val>
            <c:numRef>
              <c:f>'Susut Tanpa E min'!$Q$25:$AA$25</c:f>
              <c:numCache>
                <c:formatCode>_(* #,##0.00_);_(* \(#,##0.00\);_(* "-"??_);_(@_)</c:formatCode>
                <c:ptCount val="11"/>
                <c:pt idx="0">
                  <c:v>7.49</c:v>
                </c:pt>
                <c:pt idx="1">
                  <c:v>7.7965425898344538</c:v>
                </c:pt>
                <c:pt idx="3">
                  <c:v>7.23</c:v>
                </c:pt>
                <c:pt idx="4">
                  <c:v>6.9254751676870949</c:v>
                </c:pt>
                <c:pt idx="6">
                  <c:v>7.22</c:v>
                </c:pt>
                <c:pt idx="7">
                  <c:v>7.1071343338687436</c:v>
                </c:pt>
                <c:pt idx="9">
                  <c:v>10.29</c:v>
                </c:pt>
                <c:pt idx="10">
                  <c:v>10.729015342115607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5A1-440E-A8BD-89E6580AEAAA}"/>
            </c:ext>
          </c:extLst>
        </c:ser>
        <c:ser>
          <c:idx val="0"/>
          <c:order val="1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D5A1-440E-A8BD-89E6580AEAAA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D5A1-440E-A8BD-89E6580AEAAA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D5A1-440E-A8BD-89E6580AEAAA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D5A1-440E-A8BD-89E6580AEAAA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D5A1-440E-A8BD-89E6580AEAAA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C-D5A1-440E-A8BD-89E6580AEAAA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D5A1-440E-A8BD-89E6580AEAAA}"/>
              </c:ext>
            </c:extLst>
          </c:dPt>
          <c:dPt>
            <c:idx val="10"/>
            <c:invertIfNegative val="0"/>
            <c:bubble3D val="0"/>
            <c:spPr>
              <a:solidFill>
                <a:srgbClr val="92D050"/>
              </a:solidFill>
              <a:ln w="28575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0-D5A1-440E-A8BD-89E6580AEAA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'Susut Tanpa E min'!$Q$23:$AA$24</c:f>
              <c:multiLvlStrCache>
                <c:ptCount val="11"/>
                <c:lvl>
                  <c:pt idx="0">
                    <c:v>Target</c:v>
                  </c:pt>
                  <c:pt idx="1">
                    <c:v>Real</c:v>
                  </c:pt>
                  <c:pt idx="3">
                    <c:v>Target</c:v>
                  </c:pt>
                  <c:pt idx="4">
                    <c:v>Real</c:v>
                  </c:pt>
                  <c:pt idx="6">
                    <c:v>Target</c:v>
                  </c:pt>
                  <c:pt idx="7">
                    <c:v>Real</c:v>
                  </c:pt>
                  <c:pt idx="9">
                    <c:v>Target</c:v>
                  </c:pt>
                  <c:pt idx="10">
                    <c:v>Real</c:v>
                  </c:pt>
                </c:lvl>
                <c:lvl>
                  <c:pt idx="0">
                    <c:v> DEMAK </c:v>
                  </c:pt>
                  <c:pt idx="3">
                    <c:v>TEGOWANU</c:v>
                  </c:pt>
                  <c:pt idx="6">
                    <c:v>PURWODADI</c:v>
                  </c:pt>
                  <c:pt idx="9">
                    <c:v>WIROSARI</c:v>
                  </c:pt>
                </c:lvl>
              </c:multiLvlStrCache>
            </c:multiLvlStrRef>
          </c:cat>
          <c:val>
            <c:numRef>
              <c:f>'Susut Tanpa E min'!$Q$25:$AA$25</c:f>
              <c:numCache>
                <c:formatCode>_(* #,##0.00_);_(* \(#,##0.00\);_(* "-"??_);_(@_)</c:formatCode>
                <c:ptCount val="11"/>
                <c:pt idx="0">
                  <c:v>7.49</c:v>
                </c:pt>
                <c:pt idx="1">
                  <c:v>7.7965425898344538</c:v>
                </c:pt>
                <c:pt idx="3">
                  <c:v>7.23</c:v>
                </c:pt>
                <c:pt idx="4">
                  <c:v>6.9254751676870949</c:v>
                </c:pt>
                <c:pt idx="6">
                  <c:v>7.22</c:v>
                </c:pt>
                <c:pt idx="7">
                  <c:v>7.1071343338687436</c:v>
                </c:pt>
                <c:pt idx="9">
                  <c:v>10.29</c:v>
                </c:pt>
                <c:pt idx="10">
                  <c:v>10.729015342115607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D5A1-440E-A8BD-89E6580AEA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1281160799"/>
        <c:axId val="1"/>
      </c:barChart>
      <c:catAx>
        <c:axId val="1281160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81160799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666699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'Susut Tanpa E min'!$R$9</c:f>
              <c:numCache>
                <c:formatCode>General</c:formatCode>
                <c:ptCount val="1"/>
                <c:pt idx="0">
                  <c:v>8.9973774809852394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03-46E0-8B2C-40E20CA06E14}"/>
            </c:ext>
          </c:extLst>
        </c:ser>
        <c:ser>
          <c:idx val="1"/>
          <c:order val="1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l">
                  <a:defRPr sz="1000" b="1" i="0" u="none" strike="noStrike" baseline="0">
                    <a:solidFill>
                      <a:srgbClr val="666699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'Susut Tanpa E min'!$R$10</c:f>
              <c:numCache>
                <c:formatCode>0.00</c:formatCode>
                <c:ptCount val="1"/>
                <c:pt idx="0">
                  <c:v>8.77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03-46E0-8B2C-40E20CA06E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281161199"/>
        <c:axId val="1"/>
      </c:barChart>
      <c:catAx>
        <c:axId val="1281161199"/>
        <c:scaling>
          <c:orientation val="minMax"/>
        </c:scaling>
        <c:delete val="1"/>
        <c:axPos val="b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666699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81161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Tegowanu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'Susut Tanpa E min'!$B$28:$M$28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'Susut Tanpa E min'!$B$29:$M$29</c:f>
              <c:numCache>
                <c:formatCode>0.00</c:formatCode>
                <c:ptCount val="12"/>
                <c:pt idx="0">
                  <c:v>8.66</c:v>
                </c:pt>
                <c:pt idx="1">
                  <c:v>8.5500000000000007</c:v>
                </c:pt>
                <c:pt idx="2">
                  <c:v>8.44</c:v>
                </c:pt>
                <c:pt idx="3">
                  <c:v>8.32</c:v>
                </c:pt>
                <c:pt idx="4">
                  <c:v>8.2100000000000009</c:v>
                </c:pt>
                <c:pt idx="5">
                  <c:v>8.1</c:v>
                </c:pt>
                <c:pt idx="6">
                  <c:v>7.7064711969074491</c:v>
                </c:pt>
                <c:pt idx="7">
                  <c:v>7.5471769575259584</c:v>
                </c:pt>
                <c:pt idx="8">
                  <c:v>7.39</c:v>
                </c:pt>
                <c:pt idx="9">
                  <c:v>7.23</c:v>
                </c:pt>
                <c:pt idx="10">
                  <c:v>7.07</c:v>
                </c:pt>
                <c:pt idx="11">
                  <c:v>6.91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71-4474-8978-90E052EF355F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'Susut Tanpa E min'!$B$28:$M$28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'Susut Tanpa E min'!$B$30:$M$30</c:f>
              <c:numCache>
                <c:formatCode>0.00</c:formatCode>
                <c:ptCount val="12"/>
                <c:pt idx="0">
                  <c:v>7.6882830121455497</c:v>
                </c:pt>
                <c:pt idx="1">
                  <c:v>7.3606583600025797</c:v>
                </c:pt>
                <c:pt idx="2">
                  <c:v>7.4727522649335398</c:v>
                </c:pt>
                <c:pt idx="3">
                  <c:v>7.6861848143800504</c:v>
                </c:pt>
                <c:pt idx="4">
                  <c:v>7.5514286675340703</c:v>
                </c:pt>
                <c:pt idx="5">
                  <c:v>7.2735848390978903</c:v>
                </c:pt>
                <c:pt idx="6">
                  <c:v>7.1067873964086328</c:v>
                </c:pt>
                <c:pt idx="7">
                  <c:v>6.9842475353396853</c:v>
                </c:pt>
                <c:pt idx="8">
                  <c:v>6.9093587625491448</c:v>
                </c:pt>
                <c:pt idx="9">
                  <c:v>6.9254751676870949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71-4474-8978-90E052EF35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395903"/>
        <c:axId val="1"/>
      </c:lineChart>
      <c:catAx>
        <c:axId val="1162395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39590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Demak Kota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'Susut Tanpa E min'!$B$23:$M$23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'Susut Tanpa E min'!$B$24:$M$24</c:f>
              <c:numCache>
                <c:formatCode>0.00</c:formatCode>
                <c:ptCount val="12"/>
                <c:pt idx="0">
                  <c:v>9.5</c:v>
                </c:pt>
                <c:pt idx="1">
                  <c:v>9.3699999999999992</c:v>
                </c:pt>
                <c:pt idx="2">
                  <c:v>9.24</c:v>
                </c:pt>
                <c:pt idx="3">
                  <c:v>9.1</c:v>
                </c:pt>
                <c:pt idx="4">
                  <c:v>8.9700000000000006</c:v>
                </c:pt>
                <c:pt idx="5">
                  <c:v>8.83</c:v>
                </c:pt>
                <c:pt idx="6">
                  <c:v>8.1603565208050863</c:v>
                </c:pt>
                <c:pt idx="7">
                  <c:v>7.9362852166440678</c:v>
                </c:pt>
                <c:pt idx="8">
                  <c:v>7.71</c:v>
                </c:pt>
                <c:pt idx="9">
                  <c:v>7.49</c:v>
                </c:pt>
                <c:pt idx="10">
                  <c:v>7.26</c:v>
                </c:pt>
                <c:pt idx="11">
                  <c:v>7.04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85-4221-A349-FC9E4A7556EB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'Susut Tanpa E min'!$B$23:$M$23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'Susut Tanpa E min'!$B$25:$M$25</c:f>
              <c:numCache>
                <c:formatCode>0.00</c:formatCode>
                <c:ptCount val="12"/>
                <c:pt idx="0">
                  <c:v>7.4840910718085798</c:v>
                </c:pt>
                <c:pt idx="1">
                  <c:v>7.5054629969816302</c:v>
                </c:pt>
                <c:pt idx="2">
                  <c:v>7.7139592524571601</c:v>
                </c:pt>
                <c:pt idx="3">
                  <c:v>8.0538048848083008</c:v>
                </c:pt>
                <c:pt idx="4">
                  <c:v>8.1218474377043002</c:v>
                </c:pt>
                <c:pt idx="5">
                  <c:v>7.9630470826703297</c:v>
                </c:pt>
                <c:pt idx="6">
                  <c:v>7.9176217164824552</c:v>
                </c:pt>
                <c:pt idx="7">
                  <c:v>7.9016352037162436</c:v>
                </c:pt>
                <c:pt idx="8">
                  <c:v>8.0719077781336779</c:v>
                </c:pt>
                <c:pt idx="9">
                  <c:v>7.7965425898344538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85-4221-A349-FC9E4A7556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79583"/>
        <c:axId val="1"/>
      </c:lineChart>
      <c:catAx>
        <c:axId val="1162179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795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Purwodadi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'Susut Tanpa E min'!$B$33:$M$33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'Susut Tanpa E min'!$B$34:$M$34</c:f>
              <c:numCache>
                <c:formatCode>0.00</c:formatCode>
                <c:ptCount val="12"/>
                <c:pt idx="0">
                  <c:v>8.3800000000000008</c:v>
                </c:pt>
                <c:pt idx="1">
                  <c:v>8.31</c:v>
                </c:pt>
                <c:pt idx="2">
                  <c:v>8.23</c:v>
                </c:pt>
                <c:pt idx="3">
                  <c:v>8.15</c:v>
                </c:pt>
                <c:pt idx="4">
                  <c:v>8.07</c:v>
                </c:pt>
                <c:pt idx="5">
                  <c:v>8</c:v>
                </c:pt>
                <c:pt idx="6">
                  <c:v>7.6074171130042858</c:v>
                </c:pt>
                <c:pt idx="7">
                  <c:v>7.4779336904034324</c:v>
                </c:pt>
                <c:pt idx="8">
                  <c:v>7.35</c:v>
                </c:pt>
                <c:pt idx="9">
                  <c:v>7.22</c:v>
                </c:pt>
                <c:pt idx="10">
                  <c:v>7.09</c:v>
                </c:pt>
                <c:pt idx="11">
                  <c:v>6.96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F8-408F-BDEE-FDAAD0E2C743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'Susut Tanpa E min'!$B$33:$M$33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'Susut Tanpa E min'!$B$35:$M$35</c:f>
              <c:numCache>
                <c:formatCode>0.00</c:formatCode>
                <c:ptCount val="12"/>
                <c:pt idx="0">
                  <c:v>6.4648208685946802</c:v>
                </c:pt>
                <c:pt idx="1">
                  <c:v>6.7857064138583496</c:v>
                </c:pt>
                <c:pt idx="2">
                  <c:v>7.1388520329572298</c:v>
                </c:pt>
                <c:pt idx="3">
                  <c:v>7.15795032210056</c:v>
                </c:pt>
                <c:pt idx="4">
                  <c:v>7.1640192025444902</c:v>
                </c:pt>
                <c:pt idx="5">
                  <c:v>7.0817135265835196</c:v>
                </c:pt>
                <c:pt idx="6">
                  <c:v>7.0264227202350762</c:v>
                </c:pt>
                <c:pt idx="7">
                  <c:v>7.0288615794908162</c:v>
                </c:pt>
                <c:pt idx="8">
                  <c:v>7.1351259645756171</c:v>
                </c:pt>
                <c:pt idx="9">
                  <c:v>7.1071343338687436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F8-408F-BDEE-FDAAD0E2C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78383"/>
        <c:axId val="1"/>
      </c:lineChart>
      <c:catAx>
        <c:axId val="1162178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783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 b="1"/>
              <a:t>ULP DEMAK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Penjualan!$B$4:$M$4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Penjualan!$B$55:$M$55</c:f>
              <c:numCache>
                <c:formatCode>_(* #,##0.00_);_(* \(#,##0.00\);_(* "-"??_);_(@_)</c:formatCode>
                <c:ptCount val="12"/>
                <c:pt idx="0">
                  <c:v>64.013242000000005</c:v>
                </c:pt>
                <c:pt idx="1">
                  <c:v>122.832689</c:v>
                </c:pt>
                <c:pt idx="2">
                  <c:v>189.011764</c:v>
                </c:pt>
                <c:pt idx="3">
                  <c:v>249.77508900000001</c:v>
                </c:pt>
                <c:pt idx="4">
                  <c:v>317.69270299999999</c:v>
                </c:pt>
                <c:pt idx="5">
                  <c:v>384.45746000000003</c:v>
                </c:pt>
                <c:pt idx="6">
                  <c:v>451.86724299999997</c:v>
                </c:pt>
                <c:pt idx="7">
                  <c:v>519.95152099999996</c:v>
                </c:pt>
                <c:pt idx="8">
                  <c:v>587.30485599999997</c:v>
                </c:pt>
                <c:pt idx="9">
                  <c:v>659.84773399999995</c:v>
                </c:pt>
                <c:pt idx="10">
                  <c:v>731.36100999999996</c:v>
                </c:pt>
                <c:pt idx="11">
                  <c:v>802.74204699999996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26-45EB-BA4F-71966E8E60D2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Penjualan!$B$4:$M$4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Penjualan!$B$56:$M$56</c:f>
              <c:numCache>
                <c:formatCode>_(* #,##0.00_);_(* \(#,##0.00\);_(* "-"??_);_(@_)</c:formatCode>
                <c:ptCount val="12"/>
                <c:pt idx="0">
                  <c:v>65.563792269999993</c:v>
                </c:pt>
                <c:pt idx="1">
                  <c:v>126.51844295799999</c:v>
                </c:pt>
                <c:pt idx="2">
                  <c:v>191.50432158500001</c:v>
                </c:pt>
                <c:pt idx="3">
                  <c:v>250.14100460899999</c:v>
                </c:pt>
                <c:pt idx="4">
                  <c:v>317.32246894600001</c:v>
                </c:pt>
                <c:pt idx="5">
                  <c:v>382.05724976900001</c:v>
                </c:pt>
                <c:pt idx="6">
                  <c:v>450.67823290399997</c:v>
                </c:pt>
                <c:pt idx="7">
                  <c:v>519.33993545299995</c:v>
                </c:pt>
                <c:pt idx="8">
                  <c:v>586.72763271899998</c:v>
                </c:pt>
                <c:pt idx="9">
                  <c:v>658.39942540499999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26-45EB-BA4F-71966E8E60D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2826-45EB-BA4F-71966E8E60D2}"/>
              </c:ext>
            </c:extLst>
          </c:dPt>
          <c:dLbls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Penjualan!$B$54:$M$54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Penjualan!$B$57:$M$57</c:f>
              <c:numCache>
                <c:formatCode>0.00%</c:formatCode>
                <c:ptCount val="12"/>
                <c:pt idx="0">
                  <c:v>1.024222336215997</c:v>
                </c:pt>
                <c:pt idx="1">
                  <c:v>1.030006295457718</c:v>
                </c:pt>
                <c:pt idx="2">
                  <c:v>1.0131873145472576</c:v>
                </c:pt>
                <c:pt idx="3">
                  <c:v>1.0014649803968241</c:v>
                </c:pt>
                <c:pt idx="4">
                  <c:v>0.9988346158079684</c:v>
                </c:pt>
                <c:pt idx="5">
                  <c:v>0.99375688995344236</c:v>
                </c:pt>
                <c:pt idx="6">
                  <c:v>0.99736867384299421</c:v>
                </c:pt>
                <c:pt idx="7">
                  <c:v>0.99882376428897879</c:v>
                </c:pt>
                <c:pt idx="8">
                  <c:v>0.99901716582946154</c:v>
                </c:pt>
                <c:pt idx="9">
                  <c:v>0.99780508665806833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826-45EB-BA4F-71966E8E60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5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ax val="1000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5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1.4"/>
          <c:min val="0.9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5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5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Wirosari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'Susut Tanpa E min'!$B$38:$M$38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'Susut Tanpa E min'!$B$39:$M$39</c:f>
              <c:numCache>
                <c:formatCode>0.00</c:formatCode>
                <c:ptCount val="12"/>
                <c:pt idx="0">
                  <c:v>11.86</c:v>
                </c:pt>
                <c:pt idx="1">
                  <c:v>11.74</c:v>
                </c:pt>
                <c:pt idx="2">
                  <c:v>11.62</c:v>
                </c:pt>
                <c:pt idx="3">
                  <c:v>11.5</c:v>
                </c:pt>
                <c:pt idx="4">
                  <c:v>11.38</c:v>
                </c:pt>
                <c:pt idx="5">
                  <c:v>11.26</c:v>
                </c:pt>
                <c:pt idx="6">
                  <c:v>10.814418821405965</c:v>
                </c:pt>
                <c:pt idx="7">
                  <c:v>10.639535057124771</c:v>
                </c:pt>
                <c:pt idx="8">
                  <c:v>10.46</c:v>
                </c:pt>
                <c:pt idx="9">
                  <c:v>10.29</c:v>
                </c:pt>
                <c:pt idx="10">
                  <c:v>10.11</c:v>
                </c:pt>
                <c:pt idx="11">
                  <c:v>9.94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32-4A26-8854-2A554704460C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'Susut Tanpa E min'!$B$38:$M$38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'Susut Tanpa E min'!$B$40:$M$40</c:f>
              <c:numCache>
                <c:formatCode>0.00</c:formatCode>
                <c:ptCount val="12"/>
                <c:pt idx="0">
                  <c:v>10.5700727570411</c:v>
                </c:pt>
                <c:pt idx="1">
                  <c:v>10.5274809008605</c:v>
                </c:pt>
                <c:pt idx="2">
                  <c:v>11.078754396734601</c:v>
                </c:pt>
                <c:pt idx="3">
                  <c:v>10.9760507950419</c:v>
                </c:pt>
                <c:pt idx="4">
                  <c:v>11.019529584140599</c:v>
                </c:pt>
                <c:pt idx="5">
                  <c:v>10.841570712038401</c:v>
                </c:pt>
                <c:pt idx="6">
                  <c:v>10.747374303924463</c:v>
                </c:pt>
                <c:pt idx="7">
                  <c:v>10.7577713631926</c:v>
                </c:pt>
                <c:pt idx="8">
                  <c:v>10.529043232470519</c:v>
                </c:pt>
                <c:pt idx="9">
                  <c:v>10.729015342115607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32-4A26-8854-2A55470446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79983"/>
        <c:axId val="1"/>
      </c:lineChart>
      <c:catAx>
        <c:axId val="1162179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799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UP3 Demak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'Susut Tanpa E min'!$B$4:$M$4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'Susut Tanpa E min'!$B$5:$M$5</c:f>
              <c:numCache>
                <c:formatCode>General</c:formatCode>
                <c:ptCount val="12"/>
                <c:pt idx="0">
                  <c:v>9.1999999999999993</c:v>
                </c:pt>
                <c:pt idx="1">
                  <c:v>9.16</c:v>
                </c:pt>
                <c:pt idx="2">
                  <c:v>9.1300000000000008</c:v>
                </c:pt>
                <c:pt idx="3">
                  <c:v>9.09</c:v>
                </c:pt>
                <c:pt idx="4">
                  <c:v>9.0500000000000007</c:v>
                </c:pt>
                <c:pt idx="5">
                  <c:v>9.02</c:v>
                </c:pt>
                <c:pt idx="6" formatCode="0.00">
                  <c:v>9.0636878791293345</c:v>
                </c:pt>
                <c:pt idx="7" formatCode="0.00">
                  <c:v>9.0636878791293398</c:v>
                </c:pt>
                <c:pt idx="8" formatCode="0.00">
                  <c:v>9.0305326800572931</c:v>
                </c:pt>
                <c:pt idx="9" formatCode="0.00">
                  <c:v>8.9973774809852394</c:v>
                </c:pt>
                <c:pt idx="10" formatCode="0.00">
                  <c:v>8.9644543683067095</c:v>
                </c:pt>
                <c:pt idx="11" formatCode="0.00">
                  <c:v>8.9642222819132051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91-46E3-ADAB-C8FECB53A684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'Susut Tanpa E min'!$B$4:$M$4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'Susut Tanpa E min'!$B$6:$M$6</c:f>
              <c:numCache>
                <c:formatCode>0.00</c:formatCode>
                <c:ptCount val="12"/>
                <c:pt idx="0">
                  <c:v>8.67</c:v>
                </c:pt>
                <c:pt idx="1">
                  <c:v>8.6739296689974008</c:v>
                </c:pt>
                <c:pt idx="2">
                  <c:v>8.9664243694916301</c:v>
                </c:pt>
                <c:pt idx="3">
                  <c:v>9.1857889590678408</c:v>
                </c:pt>
                <c:pt idx="4">
                  <c:v>9.1649438995031094</c:v>
                </c:pt>
                <c:pt idx="5" formatCode="_(* #,##0.00_);_(* \(#,##0.00\);_(* &quot;-&quot;??_);_(@_)">
                  <c:v>8.9707962390753</c:v>
                </c:pt>
                <c:pt idx="6" formatCode="_(* #,##0.00_);_(* \(#,##0.00\);_(* &quot;-&quot;??_);_(@_)">
                  <c:v>8.85979483640984</c:v>
                </c:pt>
                <c:pt idx="7" formatCode="_(* #,##0.00_);_(* \(#,##0.00\);_(* &quot;-&quot;??_);_(@_)">
                  <c:v>8.8078369805853214</c:v>
                </c:pt>
                <c:pt idx="8" formatCode="_(* #,##0.00_);_(* \(#,##0.00\);_(* &quot;-&quot;??_);_(@_)">
                  <c:v>8.8487455745797057</c:v>
                </c:pt>
                <c:pt idx="9" formatCode="_(* #,##0.00_);_(* \(#,##0.00\);_(* &quot;-&quot;??_);_(@_)">
                  <c:v>8.77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91-46E3-ADAB-C8FECB53A6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81583"/>
        <c:axId val="1"/>
      </c:lineChart>
      <c:catAx>
        <c:axId val="1162181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9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815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UP3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'Susut Tanpa E min'!$B$5:$M$5</c:f>
              <c:numCache>
                <c:formatCode>General</c:formatCode>
                <c:ptCount val="12"/>
                <c:pt idx="0">
                  <c:v>9.1999999999999993</c:v>
                </c:pt>
                <c:pt idx="1">
                  <c:v>9.16</c:v>
                </c:pt>
                <c:pt idx="2">
                  <c:v>9.1300000000000008</c:v>
                </c:pt>
                <c:pt idx="3">
                  <c:v>9.09</c:v>
                </c:pt>
                <c:pt idx="4">
                  <c:v>9.0500000000000007</c:v>
                </c:pt>
                <c:pt idx="5">
                  <c:v>9.02</c:v>
                </c:pt>
                <c:pt idx="6" formatCode="0.00">
                  <c:v>9.0636878791293345</c:v>
                </c:pt>
                <c:pt idx="7" formatCode="0.00">
                  <c:v>9.0636878791293398</c:v>
                </c:pt>
                <c:pt idx="8" formatCode="0.00">
                  <c:v>9.0305326800572931</c:v>
                </c:pt>
                <c:pt idx="9" formatCode="0.00">
                  <c:v>8.9973774809852394</c:v>
                </c:pt>
                <c:pt idx="10" formatCode="0.00">
                  <c:v>8.9644543683067095</c:v>
                </c:pt>
                <c:pt idx="11" formatCode="0.00">
                  <c:v>8.9642222819132051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28-457C-BB8B-C7FFBE3CD8E5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'Susut Tanpa E min'!$B$6:$M$6</c:f>
              <c:numCache>
                <c:formatCode>0.00</c:formatCode>
                <c:ptCount val="12"/>
                <c:pt idx="0">
                  <c:v>8.67</c:v>
                </c:pt>
                <c:pt idx="1">
                  <c:v>8.6739296689974008</c:v>
                </c:pt>
                <c:pt idx="2">
                  <c:v>8.9664243694916301</c:v>
                </c:pt>
                <c:pt idx="3">
                  <c:v>9.1857889590678408</c:v>
                </c:pt>
                <c:pt idx="4">
                  <c:v>9.1649438995031094</c:v>
                </c:pt>
                <c:pt idx="5" formatCode="_(* #,##0.00_);_(* \(#,##0.00\);_(* &quot;-&quot;??_);_(@_)">
                  <c:v>8.9707962390753</c:v>
                </c:pt>
                <c:pt idx="6" formatCode="_(* #,##0.00_);_(* \(#,##0.00\);_(* &quot;-&quot;??_);_(@_)">
                  <c:v>8.85979483640984</c:v>
                </c:pt>
                <c:pt idx="7" formatCode="_(* #,##0.00_);_(* \(#,##0.00\);_(* &quot;-&quot;??_);_(@_)">
                  <c:v>8.8078369805853214</c:v>
                </c:pt>
                <c:pt idx="8" formatCode="_(* #,##0.00_);_(* \(#,##0.00\);_(* &quot;-&quot;??_);_(@_)">
                  <c:v>8.8487455745797057</c:v>
                </c:pt>
                <c:pt idx="9" formatCode="_(* #,##0.00_);_(* \(#,##0.00\);_(* &quot;-&quot;??_);_(@_)">
                  <c:v>8.77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28-457C-BB8B-C7FFBE3CD8E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BA28-457C-BB8B-C7FFBE3CD8E5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A28-457C-BB8B-C7FFBE3CD8E5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'Susut Tanpa E min'!$B$4:$M$4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'Susut Tanpa E min'!$B$8:$M$8</c:f>
              <c:numCache>
                <c:formatCode>0.00%</c:formatCode>
                <c:ptCount val="12"/>
                <c:pt idx="0">
                  <c:v>1.0576086956521737</c:v>
                </c:pt>
                <c:pt idx="1">
                  <c:v>1.0530644466160042</c:v>
                </c:pt>
                <c:pt idx="2">
                  <c:v>1.0179162793546954</c:v>
                </c:pt>
                <c:pt idx="3">
                  <c:v>0.98946216071860937</c:v>
                </c:pt>
                <c:pt idx="4">
                  <c:v>0.98729901662949082</c:v>
                </c:pt>
                <c:pt idx="5">
                  <c:v>1.0054549624085034</c:v>
                </c:pt>
                <c:pt idx="6">
                  <c:v>1.0224955940052824</c:v>
                </c:pt>
                <c:pt idx="7">
                  <c:v>1.0282281232491641</c:v>
                </c:pt>
                <c:pt idx="8">
                  <c:v>1.020130274914905</c:v>
                </c:pt>
                <c:pt idx="9">
                  <c:v>1.0252715284499034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A28-457C-BB8B-C7FFBE3CD8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ax val="26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3"/>
          <c:min val="1.4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DEMAK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'Susut Tanpa E min'!$B$24:$M$24</c:f>
              <c:numCache>
                <c:formatCode>0.00</c:formatCode>
                <c:ptCount val="12"/>
                <c:pt idx="0">
                  <c:v>9.5</c:v>
                </c:pt>
                <c:pt idx="1">
                  <c:v>9.3699999999999992</c:v>
                </c:pt>
                <c:pt idx="2">
                  <c:v>9.24</c:v>
                </c:pt>
                <c:pt idx="3">
                  <c:v>9.1</c:v>
                </c:pt>
                <c:pt idx="4">
                  <c:v>8.9700000000000006</c:v>
                </c:pt>
                <c:pt idx="5">
                  <c:v>8.83</c:v>
                </c:pt>
                <c:pt idx="6">
                  <c:v>8.1603565208050863</c:v>
                </c:pt>
                <c:pt idx="7">
                  <c:v>7.9362852166440678</c:v>
                </c:pt>
                <c:pt idx="8">
                  <c:v>7.71</c:v>
                </c:pt>
                <c:pt idx="9">
                  <c:v>7.49</c:v>
                </c:pt>
                <c:pt idx="10">
                  <c:v>7.26</c:v>
                </c:pt>
                <c:pt idx="11">
                  <c:v>7.04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AC-496A-A200-48BB3C330C84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'Susut Tanpa E min'!$B$25:$M$25</c:f>
              <c:numCache>
                <c:formatCode>0.00</c:formatCode>
                <c:ptCount val="12"/>
                <c:pt idx="0">
                  <c:v>7.4840910718085798</c:v>
                </c:pt>
                <c:pt idx="1">
                  <c:v>7.5054629969816302</c:v>
                </c:pt>
                <c:pt idx="2">
                  <c:v>7.7139592524571601</c:v>
                </c:pt>
                <c:pt idx="3">
                  <c:v>8.0538048848083008</c:v>
                </c:pt>
                <c:pt idx="4">
                  <c:v>8.1218474377043002</c:v>
                </c:pt>
                <c:pt idx="5">
                  <c:v>7.9630470826703297</c:v>
                </c:pt>
                <c:pt idx="6">
                  <c:v>7.9176217164824552</c:v>
                </c:pt>
                <c:pt idx="7">
                  <c:v>7.9016352037162436</c:v>
                </c:pt>
                <c:pt idx="8">
                  <c:v>8.0719077781336779</c:v>
                </c:pt>
                <c:pt idx="9">
                  <c:v>7.7965425898344538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AC-496A-A200-48BB3C330C8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09AC-496A-A200-48BB3C330C84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9AC-496A-A200-48BB3C330C84}"/>
                </c:ext>
              </c:extLst>
            </c:dLbl>
            <c:dLbl>
              <c:idx val="2"/>
              <c:layout>
                <c:manualLayout>
                  <c:x val="-2.5519975723687836E-2"/>
                  <c:y val="-6.53689538807648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9AC-496A-A200-48BB3C330C84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'Susut Tanpa E min'!$B$4:$M$4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'Susut Tanpa E min'!$B$26:$M$26</c:f>
              <c:numCache>
                <c:formatCode>0.00%</c:formatCode>
                <c:ptCount val="12"/>
                <c:pt idx="0">
                  <c:v>1.2122009398096232</c:v>
                </c:pt>
                <c:pt idx="1">
                  <c:v>1.1989900750286413</c:v>
                </c:pt>
                <c:pt idx="2">
                  <c:v>1.1651559250587489</c:v>
                </c:pt>
                <c:pt idx="3">
                  <c:v>1.1149664961749119</c:v>
                </c:pt>
                <c:pt idx="4">
                  <c:v>1.0945543547709811</c:v>
                </c:pt>
                <c:pt idx="5">
                  <c:v>1.0981826633442435</c:v>
                </c:pt>
                <c:pt idx="6">
                  <c:v>1.029745612670693</c:v>
                </c:pt>
                <c:pt idx="7">
                  <c:v>1.0043660241513441</c:v>
                </c:pt>
                <c:pt idx="8">
                  <c:v>0.95305995095542428</c:v>
                </c:pt>
                <c:pt idx="9">
                  <c:v>0.95907308546936543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9AC-496A-A200-48BB3C330C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2.8"/>
          <c:min val="0.8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TEGOWANU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'Susut Tanpa E min'!$B$29:$M$29</c:f>
              <c:numCache>
                <c:formatCode>0.00</c:formatCode>
                <c:ptCount val="12"/>
                <c:pt idx="0">
                  <c:v>8.66</c:v>
                </c:pt>
                <c:pt idx="1">
                  <c:v>8.5500000000000007</c:v>
                </c:pt>
                <c:pt idx="2">
                  <c:v>8.44</c:v>
                </c:pt>
                <c:pt idx="3">
                  <c:v>8.32</c:v>
                </c:pt>
                <c:pt idx="4">
                  <c:v>8.2100000000000009</c:v>
                </c:pt>
                <c:pt idx="5">
                  <c:v>8.1</c:v>
                </c:pt>
                <c:pt idx="6">
                  <c:v>7.7064711969074491</c:v>
                </c:pt>
                <c:pt idx="7">
                  <c:v>7.5471769575259584</c:v>
                </c:pt>
                <c:pt idx="8">
                  <c:v>7.39</c:v>
                </c:pt>
                <c:pt idx="9">
                  <c:v>7.23</c:v>
                </c:pt>
                <c:pt idx="10">
                  <c:v>7.07</c:v>
                </c:pt>
                <c:pt idx="11">
                  <c:v>6.91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77-4A33-A5AE-B0F68AB78D98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'Susut Tanpa E min'!$B$30:$M$30</c:f>
              <c:numCache>
                <c:formatCode>0.00</c:formatCode>
                <c:ptCount val="12"/>
                <c:pt idx="0">
                  <c:v>7.6882830121455497</c:v>
                </c:pt>
                <c:pt idx="1">
                  <c:v>7.3606583600025797</c:v>
                </c:pt>
                <c:pt idx="2">
                  <c:v>7.4727522649335398</c:v>
                </c:pt>
                <c:pt idx="3">
                  <c:v>7.6861848143800504</c:v>
                </c:pt>
                <c:pt idx="4">
                  <c:v>7.5514286675340703</c:v>
                </c:pt>
                <c:pt idx="5">
                  <c:v>7.2735848390978903</c:v>
                </c:pt>
                <c:pt idx="6">
                  <c:v>7.1067873964086328</c:v>
                </c:pt>
                <c:pt idx="7">
                  <c:v>6.9842475353396853</c:v>
                </c:pt>
                <c:pt idx="8">
                  <c:v>6.9093587625491448</c:v>
                </c:pt>
                <c:pt idx="9">
                  <c:v>6.9254751676870949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77-4A33-A5AE-B0F68AB78D9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2577-4A33-A5AE-B0F68AB78D98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577-4A33-A5AE-B0F68AB78D98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'Susut Tanpa E min'!$B$4:$M$4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'Susut Tanpa E min'!$B$31:$M$31</c:f>
              <c:numCache>
                <c:formatCode>0.00%</c:formatCode>
                <c:ptCount val="12"/>
                <c:pt idx="0">
                  <c:v>1.1122075043711837</c:v>
                </c:pt>
                <c:pt idx="1">
                  <c:v>1.1391042853798155</c:v>
                </c:pt>
                <c:pt idx="2">
                  <c:v>1.1146028122116658</c:v>
                </c:pt>
                <c:pt idx="3">
                  <c:v>1.07617970981009</c:v>
                </c:pt>
                <c:pt idx="4">
                  <c:v>1.0802157530409171</c:v>
                </c:pt>
                <c:pt idx="5">
                  <c:v>1.1020265630743344</c:v>
                </c:pt>
                <c:pt idx="6">
                  <c:v>1.0778156156269636</c:v>
                </c:pt>
                <c:pt idx="7">
                  <c:v>1.0745880778143047</c:v>
                </c:pt>
                <c:pt idx="8">
                  <c:v>1.0650394096685867</c:v>
                </c:pt>
                <c:pt idx="9">
                  <c:v>1.0421196171940394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577-4A33-A5AE-B0F68AB78D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2.8"/>
          <c:min val="0.9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PURWODADI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'Susut Tanpa E min'!$B$34:$M$34</c:f>
              <c:numCache>
                <c:formatCode>0.00</c:formatCode>
                <c:ptCount val="12"/>
                <c:pt idx="0">
                  <c:v>8.3800000000000008</c:v>
                </c:pt>
                <c:pt idx="1">
                  <c:v>8.31</c:v>
                </c:pt>
                <c:pt idx="2">
                  <c:v>8.23</c:v>
                </c:pt>
                <c:pt idx="3">
                  <c:v>8.15</c:v>
                </c:pt>
                <c:pt idx="4">
                  <c:v>8.07</c:v>
                </c:pt>
                <c:pt idx="5">
                  <c:v>8</c:v>
                </c:pt>
                <c:pt idx="6">
                  <c:v>7.6074171130042858</c:v>
                </c:pt>
                <c:pt idx="7">
                  <c:v>7.4779336904034324</c:v>
                </c:pt>
                <c:pt idx="8">
                  <c:v>7.35</c:v>
                </c:pt>
                <c:pt idx="9">
                  <c:v>7.22</c:v>
                </c:pt>
                <c:pt idx="10">
                  <c:v>7.09</c:v>
                </c:pt>
                <c:pt idx="11">
                  <c:v>6.96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17-4750-A06C-ABFA34641349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'Susut Tanpa E min'!$B$35:$M$35</c:f>
              <c:numCache>
                <c:formatCode>0.00</c:formatCode>
                <c:ptCount val="12"/>
                <c:pt idx="0">
                  <c:v>6.4648208685946802</c:v>
                </c:pt>
                <c:pt idx="1">
                  <c:v>6.7857064138583496</c:v>
                </c:pt>
                <c:pt idx="2">
                  <c:v>7.1388520329572298</c:v>
                </c:pt>
                <c:pt idx="3">
                  <c:v>7.15795032210056</c:v>
                </c:pt>
                <c:pt idx="4">
                  <c:v>7.1640192025444902</c:v>
                </c:pt>
                <c:pt idx="5">
                  <c:v>7.0817135265835196</c:v>
                </c:pt>
                <c:pt idx="6">
                  <c:v>7.0264227202350762</c:v>
                </c:pt>
                <c:pt idx="7">
                  <c:v>7.0288615794908162</c:v>
                </c:pt>
                <c:pt idx="8">
                  <c:v>7.1351259645756171</c:v>
                </c:pt>
                <c:pt idx="9">
                  <c:v>7.1071343338687436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17-4750-A06C-ABFA3464134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6417-4750-A06C-ABFA34641349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417-4750-A06C-ABFA34641349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'Susut Tanpa E min'!$B$4:$M$4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'Susut Tanpa E min'!$B$36:$M$36</c:f>
              <c:numCache>
                <c:formatCode>0.00%</c:formatCode>
                <c:ptCount val="12"/>
                <c:pt idx="0">
                  <c:v>1.2285416624588688</c:v>
                </c:pt>
                <c:pt idx="1">
                  <c:v>1.1834288310639773</c:v>
                </c:pt>
                <c:pt idx="2">
                  <c:v>1.1325817699930463</c:v>
                </c:pt>
                <c:pt idx="3">
                  <c:v>1.1217238868588271</c:v>
                </c:pt>
                <c:pt idx="4">
                  <c:v>1.1122652784951066</c:v>
                </c:pt>
                <c:pt idx="5">
                  <c:v>1.1147858091770599</c:v>
                </c:pt>
                <c:pt idx="6">
                  <c:v>1.0763720963552852</c:v>
                </c:pt>
                <c:pt idx="7">
                  <c:v>1.0600529677722228</c:v>
                </c:pt>
                <c:pt idx="8">
                  <c:v>1.029234562642773</c:v>
                </c:pt>
                <c:pt idx="9">
                  <c:v>1.015632363730091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417-4750-A06C-ABFA346413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3"/>
          <c:min val="0.9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WIROSARI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'Susut Tanpa E min'!$B$39:$M$39</c:f>
              <c:numCache>
                <c:formatCode>0.00</c:formatCode>
                <c:ptCount val="12"/>
                <c:pt idx="0">
                  <c:v>11.86</c:v>
                </c:pt>
                <c:pt idx="1">
                  <c:v>11.74</c:v>
                </c:pt>
                <c:pt idx="2">
                  <c:v>11.62</c:v>
                </c:pt>
                <c:pt idx="3">
                  <c:v>11.5</c:v>
                </c:pt>
                <c:pt idx="4">
                  <c:v>11.38</c:v>
                </c:pt>
                <c:pt idx="5">
                  <c:v>11.26</c:v>
                </c:pt>
                <c:pt idx="6">
                  <c:v>10.814418821405965</c:v>
                </c:pt>
                <c:pt idx="7">
                  <c:v>10.639535057124771</c:v>
                </c:pt>
                <c:pt idx="8">
                  <c:v>10.46</c:v>
                </c:pt>
                <c:pt idx="9">
                  <c:v>10.29</c:v>
                </c:pt>
                <c:pt idx="10">
                  <c:v>10.11</c:v>
                </c:pt>
                <c:pt idx="11">
                  <c:v>9.94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4B-4723-BEC2-15516D47FF2A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'Susut Tanpa E min'!$B$40:$M$40</c:f>
              <c:numCache>
                <c:formatCode>0.00</c:formatCode>
                <c:ptCount val="12"/>
                <c:pt idx="0">
                  <c:v>10.5700727570411</c:v>
                </c:pt>
                <c:pt idx="1">
                  <c:v>10.5274809008605</c:v>
                </c:pt>
                <c:pt idx="2">
                  <c:v>11.078754396734601</c:v>
                </c:pt>
                <c:pt idx="3">
                  <c:v>10.9760507950419</c:v>
                </c:pt>
                <c:pt idx="4">
                  <c:v>11.019529584140599</c:v>
                </c:pt>
                <c:pt idx="5">
                  <c:v>10.841570712038401</c:v>
                </c:pt>
                <c:pt idx="6">
                  <c:v>10.747374303924463</c:v>
                </c:pt>
                <c:pt idx="7">
                  <c:v>10.7577713631926</c:v>
                </c:pt>
                <c:pt idx="8">
                  <c:v>10.529043232470519</c:v>
                </c:pt>
                <c:pt idx="9">
                  <c:v>10.729015342115607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4B-4723-BEC2-15516D47FF2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364B-4723-BEC2-15516D47FF2A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64B-4723-BEC2-15516D47FF2A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'Susut Tanpa E min'!$B$4:$M$4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'Susut Tanpa E min'!$B$41:$M$41</c:f>
              <c:numCache>
                <c:formatCode>0.00%</c:formatCode>
                <c:ptCount val="12"/>
                <c:pt idx="0">
                  <c:v>1.1087628366744435</c:v>
                </c:pt>
                <c:pt idx="1">
                  <c:v>1.1032810135553237</c:v>
                </c:pt>
                <c:pt idx="2">
                  <c:v>1.0465787954617383</c:v>
                </c:pt>
                <c:pt idx="3">
                  <c:v>1.0455608004311392</c:v>
                </c:pt>
                <c:pt idx="4">
                  <c:v>1.0316757834674344</c:v>
                </c:pt>
                <c:pt idx="5">
                  <c:v>1.03716068276746</c:v>
                </c:pt>
                <c:pt idx="6">
                  <c:v>1.0061995488235387</c:v>
                </c:pt>
                <c:pt idx="7">
                  <c:v>0.98888707961080957</c:v>
                </c:pt>
                <c:pt idx="8">
                  <c:v>0.99339930855922387</c:v>
                </c:pt>
                <c:pt idx="9">
                  <c:v>0.95733572962919267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64B-4723-BEC2-15516D47FF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3"/>
          <c:min val="0.9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0" i="0" u="none" strike="noStrike" baseline="0">
                <a:solidFill>
                  <a:srgbClr val="333333"/>
                </a:solidFill>
                <a:latin typeface="Calibri Light"/>
                <a:ea typeface="Calibri Light"/>
                <a:cs typeface="Calibri Light"/>
              </a:defRPr>
            </a:pPr>
            <a:r>
              <a:rPr lang="en-ID"/>
              <a:t>ENS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ln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D96-441C-892F-DE128F519D60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D96-441C-892F-DE128F519D60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D96-441C-892F-DE128F519D60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7D96-441C-892F-DE128F519D60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7D96-441C-892F-DE128F519D60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7D96-441C-892F-DE128F519D60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7D96-441C-892F-DE128F519D60}"/>
              </c:ext>
            </c:extLst>
          </c:dPt>
          <c:dPt>
            <c:idx val="10"/>
            <c:invertIfNegative val="0"/>
            <c:bubble3D val="0"/>
            <c:spPr>
              <a:solidFill>
                <a:srgbClr val="92D050"/>
              </a:solidFill>
              <a:ln w="28575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7D96-441C-892F-DE128F519D60}"/>
              </c:ext>
            </c:extLst>
          </c:dPt>
          <c:cat>
            <c:multiLvlStrRef>
              <c:f>'Feedback rating -'!$Q$23:$AA$24</c:f>
              <c:multiLvlStrCache>
                <c:ptCount val="11"/>
                <c:lvl>
                  <c:pt idx="0">
                    <c:v>Target</c:v>
                  </c:pt>
                  <c:pt idx="1">
                    <c:v>Real</c:v>
                  </c:pt>
                  <c:pt idx="3">
                    <c:v>Target</c:v>
                  </c:pt>
                  <c:pt idx="4">
                    <c:v>Real</c:v>
                  </c:pt>
                  <c:pt idx="6">
                    <c:v>Target</c:v>
                  </c:pt>
                  <c:pt idx="7">
                    <c:v>Real</c:v>
                  </c:pt>
                  <c:pt idx="9">
                    <c:v>Target</c:v>
                  </c:pt>
                  <c:pt idx="10">
                    <c:v>Real</c:v>
                  </c:pt>
                </c:lvl>
                <c:lvl>
                  <c:pt idx="0">
                    <c:v> DEMAK </c:v>
                  </c:pt>
                  <c:pt idx="3">
                    <c:v>TEGOWANU</c:v>
                  </c:pt>
                  <c:pt idx="6">
                    <c:v>PURWODADI</c:v>
                  </c:pt>
                  <c:pt idx="9">
                    <c:v>WIROSARI</c:v>
                  </c:pt>
                </c:lvl>
              </c:multiLvlStrCache>
            </c:multiLvlStrRef>
          </c:cat>
          <c:val>
            <c:numRef>
              <c:f>'Feedback rating -'!$Q$25:$AA$25</c:f>
              <c:numCache>
                <c:formatCode>_(* #,##0.00_);_(* \(#,##0.00\);_(* "-"??_);_(@_)</c:formatCode>
                <c:ptCount val="11"/>
                <c:pt idx="0">
                  <c:v>0.11</c:v>
                </c:pt>
                <c:pt idx="1">
                  <c:v>9.8725952439339543E-2</c:v>
                </c:pt>
                <c:pt idx="3">
                  <c:v>0.11</c:v>
                </c:pt>
                <c:pt idx="4">
                  <c:v>9.0179193145567521E-2</c:v>
                </c:pt>
                <c:pt idx="6">
                  <c:v>0.11</c:v>
                </c:pt>
                <c:pt idx="7">
                  <c:v>4.3767785909923321E-2</c:v>
                </c:pt>
                <c:pt idx="9">
                  <c:v>0.11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7D96-441C-892F-DE128F519D60}"/>
            </c:ext>
          </c:extLst>
        </c:ser>
        <c:ser>
          <c:idx val="0"/>
          <c:order val="1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7D96-441C-892F-DE128F519D60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7D96-441C-892F-DE128F519D60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7D96-441C-892F-DE128F519D60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7D96-441C-892F-DE128F519D60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7D96-441C-892F-DE128F519D60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C-7D96-441C-892F-DE128F519D60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7D96-441C-892F-DE128F519D60}"/>
              </c:ext>
            </c:extLst>
          </c:dPt>
          <c:dPt>
            <c:idx val="10"/>
            <c:invertIfNegative val="0"/>
            <c:bubble3D val="0"/>
            <c:spPr>
              <a:solidFill>
                <a:srgbClr val="92D050"/>
              </a:solidFill>
              <a:ln w="28575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0-7D96-441C-892F-DE128F519D6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'Feedback rating -'!$Q$23:$AA$24</c:f>
              <c:multiLvlStrCache>
                <c:ptCount val="11"/>
                <c:lvl>
                  <c:pt idx="0">
                    <c:v>Target</c:v>
                  </c:pt>
                  <c:pt idx="1">
                    <c:v>Real</c:v>
                  </c:pt>
                  <c:pt idx="3">
                    <c:v>Target</c:v>
                  </c:pt>
                  <c:pt idx="4">
                    <c:v>Real</c:v>
                  </c:pt>
                  <c:pt idx="6">
                    <c:v>Target</c:v>
                  </c:pt>
                  <c:pt idx="7">
                    <c:v>Real</c:v>
                  </c:pt>
                  <c:pt idx="9">
                    <c:v>Target</c:v>
                  </c:pt>
                  <c:pt idx="10">
                    <c:v>Real</c:v>
                  </c:pt>
                </c:lvl>
                <c:lvl>
                  <c:pt idx="0">
                    <c:v> DEMAK </c:v>
                  </c:pt>
                  <c:pt idx="3">
                    <c:v>TEGOWANU</c:v>
                  </c:pt>
                  <c:pt idx="6">
                    <c:v>PURWODADI</c:v>
                  </c:pt>
                  <c:pt idx="9">
                    <c:v>WIROSARI</c:v>
                  </c:pt>
                </c:lvl>
              </c:multiLvlStrCache>
            </c:multiLvlStrRef>
          </c:cat>
          <c:val>
            <c:numRef>
              <c:f>'Feedback rating -'!$Q$25:$AA$25</c:f>
              <c:numCache>
                <c:formatCode>_(* #,##0.00_);_(* \(#,##0.00\);_(* "-"??_);_(@_)</c:formatCode>
                <c:ptCount val="11"/>
                <c:pt idx="0">
                  <c:v>0.11</c:v>
                </c:pt>
                <c:pt idx="1">
                  <c:v>9.8725952439339543E-2</c:v>
                </c:pt>
                <c:pt idx="3">
                  <c:v>0.11</c:v>
                </c:pt>
                <c:pt idx="4">
                  <c:v>9.0179193145567521E-2</c:v>
                </c:pt>
                <c:pt idx="6">
                  <c:v>0.11</c:v>
                </c:pt>
                <c:pt idx="7">
                  <c:v>4.3767785909923321E-2</c:v>
                </c:pt>
                <c:pt idx="9">
                  <c:v>0.11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7D96-441C-892F-DE128F519D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1281160799"/>
        <c:axId val="1"/>
      </c:barChart>
      <c:catAx>
        <c:axId val="1281160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81160799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666699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'Feedback rating -'!$R$9</c:f>
              <c:numCache>
                <c:formatCode>General</c:formatCode>
                <c:ptCount val="1"/>
                <c:pt idx="0">
                  <c:v>0.11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B0-4387-89D7-FC97E7A22742}"/>
            </c:ext>
          </c:extLst>
        </c:ser>
        <c:ser>
          <c:idx val="1"/>
          <c:order val="1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l">
                  <a:defRPr sz="1000" b="1" i="0" u="none" strike="noStrike" baseline="0">
                    <a:solidFill>
                      <a:srgbClr val="666699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'Feedback rating -'!$R$10</c:f>
              <c:numCache>
                <c:formatCode>0.00</c:formatCode>
                <c:ptCount val="1"/>
                <c:pt idx="0">
                  <c:v>6.7606844675280595E-2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B0-4387-89D7-FC97E7A227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281161199"/>
        <c:axId val="1"/>
      </c:barChart>
      <c:catAx>
        <c:axId val="1281161199"/>
        <c:scaling>
          <c:orientation val="minMax"/>
        </c:scaling>
        <c:delete val="1"/>
        <c:axPos val="b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666699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81161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Tegowanu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'Feedback rating -'!$B$28:$M$28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'Feedback rating -'!$B$29:$M$29</c:f>
              <c:numCache>
                <c:formatCode>0.00</c:formatCode>
                <c:ptCount val="12"/>
                <c:pt idx="0">
                  <c:v>0.11</c:v>
                </c:pt>
                <c:pt idx="1">
                  <c:v>0.11</c:v>
                </c:pt>
                <c:pt idx="2">
                  <c:v>0.11</c:v>
                </c:pt>
                <c:pt idx="3">
                  <c:v>0.11</c:v>
                </c:pt>
                <c:pt idx="4">
                  <c:v>0.11</c:v>
                </c:pt>
                <c:pt idx="5">
                  <c:v>0.11</c:v>
                </c:pt>
                <c:pt idx="6">
                  <c:v>0.11</c:v>
                </c:pt>
                <c:pt idx="7">
                  <c:v>0.11</c:v>
                </c:pt>
                <c:pt idx="8">
                  <c:v>0.11</c:v>
                </c:pt>
                <c:pt idx="9">
                  <c:v>0.11</c:v>
                </c:pt>
                <c:pt idx="10">
                  <c:v>0.11</c:v>
                </c:pt>
                <c:pt idx="11">
                  <c:v>0.11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B7-4B82-A374-4C0F1F979917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'Feedback rating -'!$B$28:$M$28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'Feedback rating -'!$B$30:$M$30</c:f>
              <c:numCache>
                <c:formatCode>0.00</c:formatCode>
                <c:ptCount val="12"/>
                <c:pt idx="0">
                  <c:v>0.528169014084507</c:v>
                </c:pt>
                <c:pt idx="1">
                  <c:v>0.31779661016949201</c:v>
                </c:pt>
                <c:pt idx="2">
                  <c:v>0.24239753195240199</c:v>
                </c:pt>
                <c:pt idx="3">
                  <c:v>0.16624040920716099</c:v>
                </c:pt>
                <c:pt idx="4">
                  <c:v>0.109446034685974</c:v>
                </c:pt>
                <c:pt idx="5">
                  <c:v>9.9609225346716707E-2</c:v>
                </c:pt>
                <c:pt idx="6">
                  <c:v>0.10090582292905581</c:v>
                </c:pt>
                <c:pt idx="7">
                  <c:v>9.0661831368993653E-2</c:v>
                </c:pt>
                <c:pt idx="8">
                  <c:v>8.3278805543989046E-2</c:v>
                </c:pt>
                <c:pt idx="9">
                  <c:v>9.0179193145567521E-2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B7-4B82-A374-4C0F1F9799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395903"/>
        <c:axId val="1"/>
      </c:lineChart>
      <c:catAx>
        <c:axId val="1162395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39590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6.xml"/><Relationship Id="rId3" Type="http://schemas.openxmlformats.org/officeDocument/2006/relationships/chart" Target="../charts/chart111.xml"/><Relationship Id="rId7" Type="http://schemas.openxmlformats.org/officeDocument/2006/relationships/chart" Target="../charts/chart115.xml"/><Relationship Id="rId12" Type="http://schemas.openxmlformats.org/officeDocument/2006/relationships/chart" Target="../charts/chart120.xml"/><Relationship Id="rId2" Type="http://schemas.openxmlformats.org/officeDocument/2006/relationships/chart" Target="../charts/chart110.xml"/><Relationship Id="rId1" Type="http://schemas.openxmlformats.org/officeDocument/2006/relationships/chart" Target="../charts/chart109.xml"/><Relationship Id="rId6" Type="http://schemas.openxmlformats.org/officeDocument/2006/relationships/chart" Target="../charts/chart114.xml"/><Relationship Id="rId11" Type="http://schemas.openxmlformats.org/officeDocument/2006/relationships/chart" Target="../charts/chart119.xml"/><Relationship Id="rId5" Type="http://schemas.openxmlformats.org/officeDocument/2006/relationships/chart" Target="../charts/chart113.xml"/><Relationship Id="rId10" Type="http://schemas.openxmlformats.org/officeDocument/2006/relationships/chart" Target="../charts/chart118.xml"/><Relationship Id="rId4" Type="http://schemas.openxmlformats.org/officeDocument/2006/relationships/chart" Target="../charts/chart112.xml"/><Relationship Id="rId9" Type="http://schemas.openxmlformats.org/officeDocument/2006/relationships/chart" Target="../charts/chart117.xml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8.xml"/><Relationship Id="rId3" Type="http://schemas.openxmlformats.org/officeDocument/2006/relationships/chart" Target="../charts/chart123.xml"/><Relationship Id="rId7" Type="http://schemas.openxmlformats.org/officeDocument/2006/relationships/chart" Target="../charts/chart127.xml"/><Relationship Id="rId12" Type="http://schemas.openxmlformats.org/officeDocument/2006/relationships/chart" Target="../charts/chart132.xml"/><Relationship Id="rId2" Type="http://schemas.openxmlformats.org/officeDocument/2006/relationships/chart" Target="../charts/chart122.xml"/><Relationship Id="rId1" Type="http://schemas.openxmlformats.org/officeDocument/2006/relationships/chart" Target="../charts/chart121.xml"/><Relationship Id="rId6" Type="http://schemas.openxmlformats.org/officeDocument/2006/relationships/chart" Target="../charts/chart126.xml"/><Relationship Id="rId11" Type="http://schemas.openxmlformats.org/officeDocument/2006/relationships/chart" Target="../charts/chart131.xml"/><Relationship Id="rId5" Type="http://schemas.openxmlformats.org/officeDocument/2006/relationships/chart" Target="../charts/chart125.xml"/><Relationship Id="rId10" Type="http://schemas.openxmlformats.org/officeDocument/2006/relationships/chart" Target="../charts/chart130.xml"/><Relationship Id="rId4" Type="http://schemas.openxmlformats.org/officeDocument/2006/relationships/chart" Target="../charts/chart124.xml"/><Relationship Id="rId9" Type="http://schemas.openxmlformats.org/officeDocument/2006/relationships/chart" Target="../charts/chart129.xml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40.xml"/><Relationship Id="rId3" Type="http://schemas.openxmlformats.org/officeDocument/2006/relationships/chart" Target="../charts/chart135.xml"/><Relationship Id="rId7" Type="http://schemas.openxmlformats.org/officeDocument/2006/relationships/chart" Target="../charts/chart139.xml"/><Relationship Id="rId12" Type="http://schemas.openxmlformats.org/officeDocument/2006/relationships/chart" Target="../charts/chart144.xml"/><Relationship Id="rId2" Type="http://schemas.openxmlformats.org/officeDocument/2006/relationships/chart" Target="../charts/chart134.xml"/><Relationship Id="rId1" Type="http://schemas.openxmlformats.org/officeDocument/2006/relationships/chart" Target="../charts/chart133.xml"/><Relationship Id="rId6" Type="http://schemas.openxmlformats.org/officeDocument/2006/relationships/chart" Target="../charts/chart138.xml"/><Relationship Id="rId11" Type="http://schemas.openxmlformats.org/officeDocument/2006/relationships/chart" Target="../charts/chart143.xml"/><Relationship Id="rId5" Type="http://schemas.openxmlformats.org/officeDocument/2006/relationships/chart" Target="../charts/chart137.xml"/><Relationship Id="rId10" Type="http://schemas.openxmlformats.org/officeDocument/2006/relationships/chart" Target="../charts/chart142.xml"/><Relationship Id="rId4" Type="http://schemas.openxmlformats.org/officeDocument/2006/relationships/chart" Target="../charts/chart136.xml"/><Relationship Id="rId9" Type="http://schemas.openxmlformats.org/officeDocument/2006/relationships/chart" Target="../charts/chart141.xml"/></Relationships>
</file>

<file path=xl/drawings/_rels/drawing1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52.xml"/><Relationship Id="rId3" Type="http://schemas.openxmlformats.org/officeDocument/2006/relationships/chart" Target="../charts/chart147.xml"/><Relationship Id="rId7" Type="http://schemas.openxmlformats.org/officeDocument/2006/relationships/chart" Target="../charts/chart151.xml"/><Relationship Id="rId12" Type="http://schemas.openxmlformats.org/officeDocument/2006/relationships/chart" Target="../charts/chart156.xml"/><Relationship Id="rId2" Type="http://schemas.openxmlformats.org/officeDocument/2006/relationships/chart" Target="../charts/chart146.xml"/><Relationship Id="rId1" Type="http://schemas.openxmlformats.org/officeDocument/2006/relationships/chart" Target="../charts/chart145.xml"/><Relationship Id="rId6" Type="http://schemas.openxmlformats.org/officeDocument/2006/relationships/chart" Target="../charts/chart150.xml"/><Relationship Id="rId11" Type="http://schemas.openxmlformats.org/officeDocument/2006/relationships/chart" Target="../charts/chart155.xml"/><Relationship Id="rId5" Type="http://schemas.openxmlformats.org/officeDocument/2006/relationships/chart" Target="../charts/chart149.xml"/><Relationship Id="rId10" Type="http://schemas.openxmlformats.org/officeDocument/2006/relationships/chart" Target="../charts/chart154.xml"/><Relationship Id="rId4" Type="http://schemas.openxmlformats.org/officeDocument/2006/relationships/chart" Target="../charts/chart148.xml"/><Relationship Id="rId9" Type="http://schemas.openxmlformats.org/officeDocument/2006/relationships/chart" Target="../charts/chart153.xml"/></Relationships>
</file>

<file path=xl/drawings/_rels/drawing1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4.xml"/><Relationship Id="rId3" Type="http://schemas.openxmlformats.org/officeDocument/2006/relationships/chart" Target="../charts/chart159.xml"/><Relationship Id="rId7" Type="http://schemas.openxmlformats.org/officeDocument/2006/relationships/chart" Target="../charts/chart163.xml"/><Relationship Id="rId12" Type="http://schemas.openxmlformats.org/officeDocument/2006/relationships/chart" Target="../charts/chart168.xml"/><Relationship Id="rId2" Type="http://schemas.openxmlformats.org/officeDocument/2006/relationships/chart" Target="../charts/chart158.xml"/><Relationship Id="rId1" Type="http://schemas.openxmlformats.org/officeDocument/2006/relationships/chart" Target="../charts/chart157.xml"/><Relationship Id="rId6" Type="http://schemas.openxmlformats.org/officeDocument/2006/relationships/chart" Target="../charts/chart162.xml"/><Relationship Id="rId11" Type="http://schemas.openxmlformats.org/officeDocument/2006/relationships/chart" Target="../charts/chart167.xml"/><Relationship Id="rId5" Type="http://schemas.openxmlformats.org/officeDocument/2006/relationships/chart" Target="../charts/chart161.xml"/><Relationship Id="rId10" Type="http://schemas.openxmlformats.org/officeDocument/2006/relationships/chart" Target="../charts/chart166.xml"/><Relationship Id="rId4" Type="http://schemas.openxmlformats.org/officeDocument/2006/relationships/chart" Target="../charts/chart160.xml"/><Relationship Id="rId9" Type="http://schemas.openxmlformats.org/officeDocument/2006/relationships/chart" Target="../charts/chart165.xml"/></Relationships>
</file>

<file path=xl/drawings/_rels/drawing1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6.xml"/><Relationship Id="rId3" Type="http://schemas.openxmlformats.org/officeDocument/2006/relationships/chart" Target="../charts/chart171.xml"/><Relationship Id="rId7" Type="http://schemas.openxmlformats.org/officeDocument/2006/relationships/chart" Target="../charts/chart175.xml"/><Relationship Id="rId12" Type="http://schemas.openxmlformats.org/officeDocument/2006/relationships/chart" Target="../charts/chart180.xml"/><Relationship Id="rId2" Type="http://schemas.openxmlformats.org/officeDocument/2006/relationships/chart" Target="../charts/chart170.xml"/><Relationship Id="rId1" Type="http://schemas.openxmlformats.org/officeDocument/2006/relationships/chart" Target="../charts/chart169.xml"/><Relationship Id="rId6" Type="http://schemas.openxmlformats.org/officeDocument/2006/relationships/chart" Target="../charts/chart174.xml"/><Relationship Id="rId11" Type="http://schemas.openxmlformats.org/officeDocument/2006/relationships/chart" Target="../charts/chart179.xml"/><Relationship Id="rId5" Type="http://schemas.openxmlformats.org/officeDocument/2006/relationships/chart" Target="../charts/chart173.xml"/><Relationship Id="rId10" Type="http://schemas.openxmlformats.org/officeDocument/2006/relationships/chart" Target="../charts/chart178.xml"/><Relationship Id="rId4" Type="http://schemas.openxmlformats.org/officeDocument/2006/relationships/chart" Target="../charts/chart172.xml"/><Relationship Id="rId9" Type="http://schemas.openxmlformats.org/officeDocument/2006/relationships/chart" Target="../charts/chart177.xml"/></Relationships>
</file>

<file path=xl/drawings/_rels/drawing1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88.xml"/><Relationship Id="rId3" Type="http://schemas.openxmlformats.org/officeDocument/2006/relationships/chart" Target="../charts/chart183.xml"/><Relationship Id="rId7" Type="http://schemas.openxmlformats.org/officeDocument/2006/relationships/chart" Target="../charts/chart187.xml"/><Relationship Id="rId12" Type="http://schemas.openxmlformats.org/officeDocument/2006/relationships/chart" Target="../charts/chart192.xml"/><Relationship Id="rId2" Type="http://schemas.openxmlformats.org/officeDocument/2006/relationships/chart" Target="../charts/chart182.xml"/><Relationship Id="rId1" Type="http://schemas.openxmlformats.org/officeDocument/2006/relationships/chart" Target="../charts/chart181.xml"/><Relationship Id="rId6" Type="http://schemas.openxmlformats.org/officeDocument/2006/relationships/chart" Target="../charts/chart186.xml"/><Relationship Id="rId11" Type="http://schemas.openxmlformats.org/officeDocument/2006/relationships/chart" Target="../charts/chart191.xml"/><Relationship Id="rId5" Type="http://schemas.openxmlformats.org/officeDocument/2006/relationships/chart" Target="../charts/chart185.xml"/><Relationship Id="rId10" Type="http://schemas.openxmlformats.org/officeDocument/2006/relationships/chart" Target="../charts/chart190.xml"/><Relationship Id="rId4" Type="http://schemas.openxmlformats.org/officeDocument/2006/relationships/chart" Target="../charts/chart184.xml"/><Relationship Id="rId9" Type="http://schemas.openxmlformats.org/officeDocument/2006/relationships/chart" Target="../charts/chart189.xml"/></Relationships>
</file>

<file path=xl/drawings/_rels/drawing1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0.xml"/><Relationship Id="rId3" Type="http://schemas.openxmlformats.org/officeDocument/2006/relationships/chart" Target="../charts/chart195.xml"/><Relationship Id="rId7" Type="http://schemas.openxmlformats.org/officeDocument/2006/relationships/chart" Target="../charts/chart199.xml"/><Relationship Id="rId12" Type="http://schemas.openxmlformats.org/officeDocument/2006/relationships/chart" Target="../charts/chart204.xml"/><Relationship Id="rId2" Type="http://schemas.openxmlformats.org/officeDocument/2006/relationships/chart" Target="../charts/chart194.xml"/><Relationship Id="rId1" Type="http://schemas.openxmlformats.org/officeDocument/2006/relationships/chart" Target="../charts/chart193.xml"/><Relationship Id="rId6" Type="http://schemas.openxmlformats.org/officeDocument/2006/relationships/chart" Target="../charts/chart198.xml"/><Relationship Id="rId11" Type="http://schemas.openxmlformats.org/officeDocument/2006/relationships/chart" Target="../charts/chart203.xml"/><Relationship Id="rId5" Type="http://schemas.openxmlformats.org/officeDocument/2006/relationships/chart" Target="../charts/chart197.xml"/><Relationship Id="rId10" Type="http://schemas.openxmlformats.org/officeDocument/2006/relationships/chart" Target="../charts/chart202.xml"/><Relationship Id="rId4" Type="http://schemas.openxmlformats.org/officeDocument/2006/relationships/chart" Target="../charts/chart196.xml"/><Relationship Id="rId9" Type="http://schemas.openxmlformats.org/officeDocument/2006/relationships/chart" Target="../charts/chart201.xml"/></Relationships>
</file>

<file path=xl/drawings/_rels/drawing1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12.xml"/><Relationship Id="rId3" Type="http://schemas.openxmlformats.org/officeDocument/2006/relationships/chart" Target="../charts/chart207.xml"/><Relationship Id="rId7" Type="http://schemas.openxmlformats.org/officeDocument/2006/relationships/chart" Target="../charts/chart211.xml"/><Relationship Id="rId12" Type="http://schemas.openxmlformats.org/officeDocument/2006/relationships/chart" Target="../charts/chart216.xml"/><Relationship Id="rId2" Type="http://schemas.openxmlformats.org/officeDocument/2006/relationships/chart" Target="../charts/chart206.xml"/><Relationship Id="rId1" Type="http://schemas.openxmlformats.org/officeDocument/2006/relationships/chart" Target="../charts/chart205.xml"/><Relationship Id="rId6" Type="http://schemas.openxmlformats.org/officeDocument/2006/relationships/chart" Target="../charts/chart210.xml"/><Relationship Id="rId11" Type="http://schemas.openxmlformats.org/officeDocument/2006/relationships/chart" Target="../charts/chart215.xml"/><Relationship Id="rId5" Type="http://schemas.openxmlformats.org/officeDocument/2006/relationships/chart" Target="../charts/chart209.xml"/><Relationship Id="rId10" Type="http://schemas.openxmlformats.org/officeDocument/2006/relationships/chart" Target="../charts/chart214.xml"/><Relationship Id="rId4" Type="http://schemas.openxmlformats.org/officeDocument/2006/relationships/chart" Target="../charts/chart208.xml"/><Relationship Id="rId9" Type="http://schemas.openxmlformats.org/officeDocument/2006/relationships/chart" Target="../charts/chart213.xml"/></Relationships>
</file>

<file path=xl/drawings/_rels/drawing1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24.xml"/><Relationship Id="rId3" Type="http://schemas.openxmlformats.org/officeDocument/2006/relationships/chart" Target="../charts/chart219.xml"/><Relationship Id="rId7" Type="http://schemas.openxmlformats.org/officeDocument/2006/relationships/chart" Target="../charts/chart223.xml"/><Relationship Id="rId12" Type="http://schemas.openxmlformats.org/officeDocument/2006/relationships/chart" Target="../charts/chart228.xml"/><Relationship Id="rId2" Type="http://schemas.openxmlformats.org/officeDocument/2006/relationships/chart" Target="../charts/chart218.xml"/><Relationship Id="rId1" Type="http://schemas.openxmlformats.org/officeDocument/2006/relationships/chart" Target="../charts/chart217.xml"/><Relationship Id="rId6" Type="http://schemas.openxmlformats.org/officeDocument/2006/relationships/chart" Target="../charts/chart222.xml"/><Relationship Id="rId11" Type="http://schemas.openxmlformats.org/officeDocument/2006/relationships/chart" Target="../charts/chart227.xml"/><Relationship Id="rId5" Type="http://schemas.openxmlformats.org/officeDocument/2006/relationships/chart" Target="../charts/chart221.xml"/><Relationship Id="rId10" Type="http://schemas.openxmlformats.org/officeDocument/2006/relationships/chart" Target="../charts/chart226.xml"/><Relationship Id="rId4" Type="http://schemas.openxmlformats.org/officeDocument/2006/relationships/chart" Target="../charts/chart220.xml"/><Relationship Id="rId9" Type="http://schemas.openxmlformats.org/officeDocument/2006/relationships/chart" Target="../charts/chart225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12" Type="http://schemas.openxmlformats.org/officeDocument/2006/relationships/chart" Target="../charts/chart24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11" Type="http://schemas.openxmlformats.org/officeDocument/2006/relationships/chart" Target="../charts/chart23.xml"/><Relationship Id="rId5" Type="http://schemas.openxmlformats.org/officeDocument/2006/relationships/chart" Target="../charts/chart17.xml"/><Relationship Id="rId10" Type="http://schemas.openxmlformats.org/officeDocument/2006/relationships/chart" Target="../charts/chart22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20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36.xml"/><Relationship Id="rId3" Type="http://schemas.openxmlformats.org/officeDocument/2006/relationships/chart" Target="../charts/chart231.xml"/><Relationship Id="rId7" Type="http://schemas.openxmlformats.org/officeDocument/2006/relationships/chart" Target="../charts/chart235.xml"/><Relationship Id="rId12" Type="http://schemas.openxmlformats.org/officeDocument/2006/relationships/chart" Target="../charts/chart240.xml"/><Relationship Id="rId2" Type="http://schemas.openxmlformats.org/officeDocument/2006/relationships/chart" Target="../charts/chart230.xml"/><Relationship Id="rId1" Type="http://schemas.openxmlformats.org/officeDocument/2006/relationships/chart" Target="../charts/chart229.xml"/><Relationship Id="rId6" Type="http://schemas.openxmlformats.org/officeDocument/2006/relationships/chart" Target="../charts/chart234.xml"/><Relationship Id="rId11" Type="http://schemas.openxmlformats.org/officeDocument/2006/relationships/chart" Target="../charts/chart239.xml"/><Relationship Id="rId5" Type="http://schemas.openxmlformats.org/officeDocument/2006/relationships/chart" Target="../charts/chart233.xml"/><Relationship Id="rId10" Type="http://schemas.openxmlformats.org/officeDocument/2006/relationships/chart" Target="../charts/chart238.xml"/><Relationship Id="rId4" Type="http://schemas.openxmlformats.org/officeDocument/2006/relationships/chart" Target="../charts/chart232.xml"/><Relationship Id="rId9" Type="http://schemas.openxmlformats.org/officeDocument/2006/relationships/chart" Target="../charts/chart237.xml"/></Relationships>
</file>

<file path=xl/drawings/_rels/drawing2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8.xml"/><Relationship Id="rId3" Type="http://schemas.openxmlformats.org/officeDocument/2006/relationships/chart" Target="../charts/chart243.xml"/><Relationship Id="rId7" Type="http://schemas.openxmlformats.org/officeDocument/2006/relationships/chart" Target="../charts/chart247.xml"/><Relationship Id="rId12" Type="http://schemas.openxmlformats.org/officeDocument/2006/relationships/chart" Target="../charts/chart252.xml"/><Relationship Id="rId2" Type="http://schemas.openxmlformats.org/officeDocument/2006/relationships/chart" Target="../charts/chart242.xml"/><Relationship Id="rId1" Type="http://schemas.openxmlformats.org/officeDocument/2006/relationships/chart" Target="../charts/chart241.xml"/><Relationship Id="rId6" Type="http://schemas.openxmlformats.org/officeDocument/2006/relationships/chart" Target="../charts/chart246.xml"/><Relationship Id="rId11" Type="http://schemas.openxmlformats.org/officeDocument/2006/relationships/chart" Target="../charts/chart251.xml"/><Relationship Id="rId5" Type="http://schemas.openxmlformats.org/officeDocument/2006/relationships/chart" Target="../charts/chart245.xml"/><Relationship Id="rId10" Type="http://schemas.openxmlformats.org/officeDocument/2006/relationships/chart" Target="../charts/chart250.xml"/><Relationship Id="rId4" Type="http://schemas.openxmlformats.org/officeDocument/2006/relationships/chart" Target="../charts/chart244.xml"/><Relationship Id="rId9" Type="http://schemas.openxmlformats.org/officeDocument/2006/relationships/chart" Target="../charts/chart249.xml"/></Relationships>
</file>

<file path=xl/drawings/_rels/drawing2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0.xml"/><Relationship Id="rId3" Type="http://schemas.openxmlformats.org/officeDocument/2006/relationships/chart" Target="../charts/chart255.xml"/><Relationship Id="rId7" Type="http://schemas.openxmlformats.org/officeDocument/2006/relationships/chart" Target="../charts/chart259.xml"/><Relationship Id="rId12" Type="http://schemas.openxmlformats.org/officeDocument/2006/relationships/chart" Target="../charts/chart264.xml"/><Relationship Id="rId2" Type="http://schemas.openxmlformats.org/officeDocument/2006/relationships/chart" Target="../charts/chart254.xml"/><Relationship Id="rId1" Type="http://schemas.openxmlformats.org/officeDocument/2006/relationships/chart" Target="../charts/chart253.xml"/><Relationship Id="rId6" Type="http://schemas.openxmlformats.org/officeDocument/2006/relationships/chart" Target="../charts/chart258.xml"/><Relationship Id="rId11" Type="http://schemas.openxmlformats.org/officeDocument/2006/relationships/chart" Target="../charts/chart263.xml"/><Relationship Id="rId5" Type="http://schemas.openxmlformats.org/officeDocument/2006/relationships/chart" Target="../charts/chart257.xml"/><Relationship Id="rId10" Type="http://schemas.openxmlformats.org/officeDocument/2006/relationships/chart" Target="../charts/chart262.xml"/><Relationship Id="rId4" Type="http://schemas.openxmlformats.org/officeDocument/2006/relationships/chart" Target="../charts/chart256.xml"/><Relationship Id="rId9" Type="http://schemas.openxmlformats.org/officeDocument/2006/relationships/chart" Target="../charts/chart261.xml"/></Relationships>
</file>

<file path=xl/drawings/_rels/drawing2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72.xml"/><Relationship Id="rId3" Type="http://schemas.openxmlformats.org/officeDocument/2006/relationships/chart" Target="../charts/chart267.xml"/><Relationship Id="rId7" Type="http://schemas.openxmlformats.org/officeDocument/2006/relationships/chart" Target="../charts/chart271.xml"/><Relationship Id="rId12" Type="http://schemas.openxmlformats.org/officeDocument/2006/relationships/chart" Target="../charts/chart276.xml"/><Relationship Id="rId2" Type="http://schemas.openxmlformats.org/officeDocument/2006/relationships/chart" Target="../charts/chart266.xml"/><Relationship Id="rId1" Type="http://schemas.openxmlformats.org/officeDocument/2006/relationships/chart" Target="../charts/chart265.xml"/><Relationship Id="rId6" Type="http://schemas.openxmlformats.org/officeDocument/2006/relationships/chart" Target="../charts/chart270.xml"/><Relationship Id="rId11" Type="http://schemas.openxmlformats.org/officeDocument/2006/relationships/chart" Target="../charts/chart275.xml"/><Relationship Id="rId5" Type="http://schemas.openxmlformats.org/officeDocument/2006/relationships/chart" Target="../charts/chart269.xml"/><Relationship Id="rId10" Type="http://schemas.openxmlformats.org/officeDocument/2006/relationships/chart" Target="../charts/chart274.xml"/><Relationship Id="rId4" Type="http://schemas.openxmlformats.org/officeDocument/2006/relationships/chart" Target="../charts/chart268.xml"/><Relationship Id="rId9" Type="http://schemas.openxmlformats.org/officeDocument/2006/relationships/chart" Target="../charts/chart273.xml"/></Relationships>
</file>

<file path=xl/drawings/_rels/drawing2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4.xml"/><Relationship Id="rId3" Type="http://schemas.openxmlformats.org/officeDocument/2006/relationships/chart" Target="../charts/chart279.xml"/><Relationship Id="rId7" Type="http://schemas.openxmlformats.org/officeDocument/2006/relationships/chart" Target="../charts/chart283.xml"/><Relationship Id="rId12" Type="http://schemas.openxmlformats.org/officeDocument/2006/relationships/chart" Target="../charts/chart288.xml"/><Relationship Id="rId2" Type="http://schemas.openxmlformats.org/officeDocument/2006/relationships/chart" Target="../charts/chart278.xml"/><Relationship Id="rId1" Type="http://schemas.openxmlformats.org/officeDocument/2006/relationships/chart" Target="../charts/chart277.xml"/><Relationship Id="rId6" Type="http://schemas.openxmlformats.org/officeDocument/2006/relationships/chart" Target="../charts/chart282.xml"/><Relationship Id="rId11" Type="http://schemas.openxmlformats.org/officeDocument/2006/relationships/chart" Target="../charts/chart287.xml"/><Relationship Id="rId5" Type="http://schemas.openxmlformats.org/officeDocument/2006/relationships/chart" Target="../charts/chart281.xml"/><Relationship Id="rId10" Type="http://schemas.openxmlformats.org/officeDocument/2006/relationships/chart" Target="../charts/chart286.xml"/><Relationship Id="rId4" Type="http://schemas.openxmlformats.org/officeDocument/2006/relationships/chart" Target="../charts/chart280.xml"/><Relationship Id="rId9" Type="http://schemas.openxmlformats.org/officeDocument/2006/relationships/chart" Target="../charts/chart285.xml"/></Relationships>
</file>

<file path=xl/drawings/_rels/drawing2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96.xml"/><Relationship Id="rId3" Type="http://schemas.openxmlformats.org/officeDocument/2006/relationships/chart" Target="../charts/chart291.xml"/><Relationship Id="rId7" Type="http://schemas.openxmlformats.org/officeDocument/2006/relationships/chart" Target="../charts/chart295.xml"/><Relationship Id="rId12" Type="http://schemas.openxmlformats.org/officeDocument/2006/relationships/chart" Target="../charts/chart300.xml"/><Relationship Id="rId2" Type="http://schemas.openxmlformats.org/officeDocument/2006/relationships/chart" Target="../charts/chart290.xml"/><Relationship Id="rId1" Type="http://schemas.openxmlformats.org/officeDocument/2006/relationships/chart" Target="../charts/chart289.xml"/><Relationship Id="rId6" Type="http://schemas.openxmlformats.org/officeDocument/2006/relationships/chart" Target="../charts/chart294.xml"/><Relationship Id="rId11" Type="http://schemas.openxmlformats.org/officeDocument/2006/relationships/chart" Target="../charts/chart299.xml"/><Relationship Id="rId5" Type="http://schemas.openxmlformats.org/officeDocument/2006/relationships/chart" Target="../charts/chart293.xml"/><Relationship Id="rId10" Type="http://schemas.openxmlformats.org/officeDocument/2006/relationships/chart" Target="../charts/chart298.xml"/><Relationship Id="rId4" Type="http://schemas.openxmlformats.org/officeDocument/2006/relationships/chart" Target="../charts/chart292.xml"/><Relationship Id="rId9" Type="http://schemas.openxmlformats.org/officeDocument/2006/relationships/chart" Target="../charts/chart297.xml"/></Relationships>
</file>

<file path=xl/drawings/_rels/drawing2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08.xml"/><Relationship Id="rId13" Type="http://schemas.openxmlformats.org/officeDocument/2006/relationships/chart" Target="../charts/chart313.xml"/><Relationship Id="rId18" Type="http://schemas.openxmlformats.org/officeDocument/2006/relationships/chart" Target="../charts/chart318.xml"/><Relationship Id="rId3" Type="http://schemas.openxmlformats.org/officeDocument/2006/relationships/chart" Target="../charts/chart303.xml"/><Relationship Id="rId7" Type="http://schemas.openxmlformats.org/officeDocument/2006/relationships/chart" Target="../charts/chart307.xml"/><Relationship Id="rId12" Type="http://schemas.openxmlformats.org/officeDocument/2006/relationships/chart" Target="../charts/chart312.xml"/><Relationship Id="rId17" Type="http://schemas.openxmlformats.org/officeDocument/2006/relationships/chart" Target="../charts/chart317.xml"/><Relationship Id="rId2" Type="http://schemas.openxmlformats.org/officeDocument/2006/relationships/chart" Target="../charts/chart302.xml"/><Relationship Id="rId16" Type="http://schemas.openxmlformats.org/officeDocument/2006/relationships/chart" Target="../charts/chart316.xml"/><Relationship Id="rId1" Type="http://schemas.openxmlformats.org/officeDocument/2006/relationships/chart" Target="../charts/chart301.xml"/><Relationship Id="rId6" Type="http://schemas.openxmlformats.org/officeDocument/2006/relationships/chart" Target="../charts/chart306.xml"/><Relationship Id="rId11" Type="http://schemas.openxmlformats.org/officeDocument/2006/relationships/chart" Target="../charts/chart311.xml"/><Relationship Id="rId5" Type="http://schemas.openxmlformats.org/officeDocument/2006/relationships/chart" Target="../charts/chart305.xml"/><Relationship Id="rId15" Type="http://schemas.openxmlformats.org/officeDocument/2006/relationships/chart" Target="../charts/chart315.xml"/><Relationship Id="rId10" Type="http://schemas.openxmlformats.org/officeDocument/2006/relationships/chart" Target="../charts/chart310.xml"/><Relationship Id="rId19" Type="http://schemas.openxmlformats.org/officeDocument/2006/relationships/chart" Target="../charts/chart319.xml"/><Relationship Id="rId4" Type="http://schemas.openxmlformats.org/officeDocument/2006/relationships/chart" Target="../charts/chart304.xml"/><Relationship Id="rId9" Type="http://schemas.openxmlformats.org/officeDocument/2006/relationships/chart" Target="../charts/chart309.xml"/><Relationship Id="rId14" Type="http://schemas.openxmlformats.org/officeDocument/2006/relationships/chart" Target="../charts/chart314.xml"/></Relationships>
</file>

<file path=xl/drawings/_rels/drawing2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22.xml"/><Relationship Id="rId2" Type="http://schemas.openxmlformats.org/officeDocument/2006/relationships/chart" Target="../charts/chart321.xml"/><Relationship Id="rId1" Type="http://schemas.openxmlformats.org/officeDocument/2006/relationships/chart" Target="../charts/chart320.xml"/><Relationship Id="rId4" Type="http://schemas.openxmlformats.org/officeDocument/2006/relationships/chart" Target="../charts/chart323.xml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25.xml"/><Relationship Id="rId1" Type="http://schemas.openxmlformats.org/officeDocument/2006/relationships/chart" Target="../charts/chart324.xml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27.xml"/><Relationship Id="rId1" Type="http://schemas.openxmlformats.org/officeDocument/2006/relationships/chart" Target="../charts/chart326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12" Type="http://schemas.openxmlformats.org/officeDocument/2006/relationships/chart" Target="../charts/chart36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11" Type="http://schemas.openxmlformats.org/officeDocument/2006/relationships/chart" Target="../charts/chart35.xml"/><Relationship Id="rId5" Type="http://schemas.openxmlformats.org/officeDocument/2006/relationships/chart" Target="../charts/chart29.xml"/><Relationship Id="rId10" Type="http://schemas.openxmlformats.org/officeDocument/2006/relationships/chart" Target="../charts/chart34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_rels/drawing3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0.xml"/><Relationship Id="rId2" Type="http://schemas.openxmlformats.org/officeDocument/2006/relationships/chart" Target="../charts/chart329.xml"/><Relationship Id="rId1" Type="http://schemas.openxmlformats.org/officeDocument/2006/relationships/chart" Target="../charts/chart328.xml"/><Relationship Id="rId4" Type="http://schemas.openxmlformats.org/officeDocument/2006/relationships/chart" Target="../charts/chart331.xml"/></Relationships>
</file>

<file path=xl/drawings/_rels/drawing3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4.xml"/><Relationship Id="rId2" Type="http://schemas.openxmlformats.org/officeDocument/2006/relationships/chart" Target="../charts/chart333.xml"/><Relationship Id="rId1" Type="http://schemas.openxmlformats.org/officeDocument/2006/relationships/chart" Target="../charts/chart332.xml"/><Relationship Id="rId6" Type="http://schemas.openxmlformats.org/officeDocument/2006/relationships/chart" Target="../charts/chart337.xml"/><Relationship Id="rId5" Type="http://schemas.openxmlformats.org/officeDocument/2006/relationships/chart" Target="../charts/chart336.xml"/><Relationship Id="rId4" Type="http://schemas.openxmlformats.org/officeDocument/2006/relationships/chart" Target="../charts/chart335.xml"/></Relationships>
</file>

<file path=xl/drawings/_rels/drawing3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40.xml"/><Relationship Id="rId2" Type="http://schemas.openxmlformats.org/officeDocument/2006/relationships/chart" Target="../charts/chart339.xml"/><Relationship Id="rId1" Type="http://schemas.openxmlformats.org/officeDocument/2006/relationships/chart" Target="../charts/chart338.xml"/><Relationship Id="rId5" Type="http://schemas.openxmlformats.org/officeDocument/2006/relationships/chart" Target="../charts/chart342.xml"/><Relationship Id="rId4" Type="http://schemas.openxmlformats.org/officeDocument/2006/relationships/chart" Target="../charts/chart341.xml"/></Relationships>
</file>

<file path=xl/drawings/_rels/drawing3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45.xml"/><Relationship Id="rId2" Type="http://schemas.openxmlformats.org/officeDocument/2006/relationships/chart" Target="../charts/chart344.xml"/><Relationship Id="rId1" Type="http://schemas.openxmlformats.org/officeDocument/2006/relationships/chart" Target="../charts/chart343.xml"/><Relationship Id="rId5" Type="http://schemas.openxmlformats.org/officeDocument/2006/relationships/chart" Target="../charts/chart347.xml"/><Relationship Id="rId4" Type="http://schemas.openxmlformats.org/officeDocument/2006/relationships/chart" Target="../charts/chart346.xml"/></Relationships>
</file>

<file path=xl/drawings/_rels/drawing3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55.xml"/><Relationship Id="rId13" Type="http://schemas.openxmlformats.org/officeDocument/2006/relationships/chart" Target="../charts/chart360.xml"/><Relationship Id="rId18" Type="http://schemas.openxmlformats.org/officeDocument/2006/relationships/chart" Target="../charts/chart365.xml"/><Relationship Id="rId3" Type="http://schemas.openxmlformats.org/officeDocument/2006/relationships/chart" Target="../charts/chart350.xml"/><Relationship Id="rId21" Type="http://schemas.openxmlformats.org/officeDocument/2006/relationships/chart" Target="../charts/chart368.xml"/><Relationship Id="rId7" Type="http://schemas.openxmlformats.org/officeDocument/2006/relationships/chart" Target="../charts/chart354.xml"/><Relationship Id="rId12" Type="http://schemas.openxmlformats.org/officeDocument/2006/relationships/chart" Target="../charts/chart359.xml"/><Relationship Id="rId17" Type="http://schemas.openxmlformats.org/officeDocument/2006/relationships/chart" Target="../charts/chart364.xml"/><Relationship Id="rId2" Type="http://schemas.openxmlformats.org/officeDocument/2006/relationships/chart" Target="../charts/chart349.xml"/><Relationship Id="rId16" Type="http://schemas.openxmlformats.org/officeDocument/2006/relationships/chart" Target="../charts/chart363.xml"/><Relationship Id="rId20" Type="http://schemas.openxmlformats.org/officeDocument/2006/relationships/chart" Target="../charts/chart367.xml"/><Relationship Id="rId1" Type="http://schemas.openxmlformats.org/officeDocument/2006/relationships/chart" Target="../charts/chart348.xml"/><Relationship Id="rId6" Type="http://schemas.openxmlformats.org/officeDocument/2006/relationships/chart" Target="../charts/chart353.xml"/><Relationship Id="rId11" Type="http://schemas.openxmlformats.org/officeDocument/2006/relationships/chart" Target="../charts/chart358.xml"/><Relationship Id="rId5" Type="http://schemas.openxmlformats.org/officeDocument/2006/relationships/chart" Target="../charts/chart352.xml"/><Relationship Id="rId15" Type="http://schemas.openxmlformats.org/officeDocument/2006/relationships/chart" Target="../charts/chart362.xml"/><Relationship Id="rId10" Type="http://schemas.openxmlformats.org/officeDocument/2006/relationships/chart" Target="../charts/chart357.xml"/><Relationship Id="rId19" Type="http://schemas.openxmlformats.org/officeDocument/2006/relationships/chart" Target="../charts/chart366.xml"/><Relationship Id="rId4" Type="http://schemas.openxmlformats.org/officeDocument/2006/relationships/chart" Target="../charts/chart351.xml"/><Relationship Id="rId9" Type="http://schemas.openxmlformats.org/officeDocument/2006/relationships/chart" Target="../charts/chart356.xml"/><Relationship Id="rId14" Type="http://schemas.openxmlformats.org/officeDocument/2006/relationships/chart" Target="../charts/chart361.xml"/><Relationship Id="rId22" Type="http://schemas.openxmlformats.org/officeDocument/2006/relationships/chart" Target="../charts/chart369.xml"/></Relationships>
</file>

<file path=xl/drawings/_rels/drawing3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77.xml"/><Relationship Id="rId13" Type="http://schemas.openxmlformats.org/officeDocument/2006/relationships/chart" Target="../charts/chart382.xml"/><Relationship Id="rId18" Type="http://schemas.openxmlformats.org/officeDocument/2006/relationships/chart" Target="../charts/chart387.xml"/><Relationship Id="rId3" Type="http://schemas.openxmlformats.org/officeDocument/2006/relationships/chart" Target="../charts/chart372.xml"/><Relationship Id="rId21" Type="http://schemas.openxmlformats.org/officeDocument/2006/relationships/chart" Target="../charts/chart390.xml"/><Relationship Id="rId7" Type="http://schemas.openxmlformats.org/officeDocument/2006/relationships/chart" Target="../charts/chart376.xml"/><Relationship Id="rId12" Type="http://schemas.openxmlformats.org/officeDocument/2006/relationships/chart" Target="../charts/chart381.xml"/><Relationship Id="rId17" Type="http://schemas.openxmlformats.org/officeDocument/2006/relationships/chart" Target="../charts/chart386.xml"/><Relationship Id="rId25" Type="http://schemas.openxmlformats.org/officeDocument/2006/relationships/chart" Target="../charts/chart394.xml"/><Relationship Id="rId2" Type="http://schemas.openxmlformats.org/officeDocument/2006/relationships/chart" Target="../charts/chart371.xml"/><Relationship Id="rId16" Type="http://schemas.openxmlformats.org/officeDocument/2006/relationships/chart" Target="../charts/chart385.xml"/><Relationship Id="rId20" Type="http://schemas.openxmlformats.org/officeDocument/2006/relationships/chart" Target="../charts/chart389.xml"/><Relationship Id="rId1" Type="http://schemas.openxmlformats.org/officeDocument/2006/relationships/chart" Target="../charts/chart370.xml"/><Relationship Id="rId6" Type="http://schemas.openxmlformats.org/officeDocument/2006/relationships/chart" Target="../charts/chart375.xml"/><Relationship Id="rId11" Type="http://schemas.openxmlformats.org/officeDocument/2006/relationships/chart" Target="../charts/chart380.xml"/><Relationship Id="rId24" Type="http://schemas.openxmlformats.org/officeDocument/2006/relationships/chart" Target="../charts/chart393.xml"/><Relationship Id="rId5" Type="http://schemas.openxmlformats.org/officeDocument/2006/relationships/chart" Target="../charts/chart374.xml"/><Relationship Id="rId15" Type="http://schemas.openxmlformats.org/officeDocument/2006/relationships/chart" Target="../charts/chart384.xml"/><Relationship Id="rId23" Type="http://schemas.openxmlformats.org/officeDocument/2006/relationships/chart" Target="../charts/chart392.xml"/><Relationship Id="rId10" Type="http://schemas.openxmlformats.org/officeDocument/2006/relationships/chart" Target="../charts/chart379.xml"/><Relationship Id="rId19" Type="http://schemas.openxmlformats.org/officeDocument/2006/relationships/chart" Target="../charts/chart388.xml"/><Relationship Id="rId4" Type="http://schemas.openxmlformats.org/officeDocument/2006/relationships/chart" Target="../charts/chart373.xml"/><Relationship Id="rId9" Type="http://schemas.openxmlformats.org/officeDocument/2006/relationships/chart" Target="../charts/chart378.xml"/><Relationship Id="rId14" Type="http://schemas.openxmlformats.org/officeDocument/2006/relationships/chart" Target="../charts/chart383.xml"/><Relationship Id="rId22" Type="http://schemas.openxmlformats.org/officeDocument/2006/relationships/chart" Target="../charts/chart391.xml"/></Relationships>
</file>

<file path=xl/drawings/_rels/drawing3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7.xml"/><Relationship Id="rId2" Type="http://schemas.openxmlformats.org/officeDocument/2006/relationships/chart" Target="../charts/chart396.xml"/><Relationship Id="rId1" Type="http://schemas.openxmlformats.org/officeDocument/2006/relationships/chart" Target="../charts/chart395.xml"/><Relationship Id="rId6" Type="http://schemas.openxmlformats.org/officeDocument/2006/relationships/chart" Target="../charts/chart400.xml"/><Relationship Id="rId5" Type="http://schemas.openxmlformats.org/officeDocument/2006/relationships/chart" Target="../charts/chart399.xml"/><Relationship Id="rId4" Type="http://schemas.openxmlformats.org/officeDocument/2006/relationships/chart" Target="../charts/chart398.xml"/></Relationships>
</file>

<file path=xl/drawings/_rels/drawing3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02.xml"/><Relationship Id="rId1" Type="http://schemas.openxmlformats.org/officeDocument/2006/relationships/chart" Target="../charts/chart401.xml"/></Relationships>
</file>

<file path=xl/drawings/_rels/drawing3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04.xml"/><Relationship Id="rId1" Type="http://schemas.openxmlformats.org/officeDocument/2006/relationships/chart" Target="../charts/chart403.xml"/></Relationships>
</file>

<file path=xl/drawings/_rels/drawing3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06.xml"/><Relationship Id="rId1" Type="http://schemas.openxmlformats.org/officeDocument/2006/relationships/chart" Target="../charts/chart405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4.xml"/><Relationship Id="rId3" Type="http://schemas.openxmlformats.org/officeDocument/2006/relationships/chart" Target="../charts/chart39.xml"/><Relationship Id="rId7" Type="http://schemas.openxmlformats.org/officeDocument/2006/relationships/chart" Target="../charts/chart43.xml"/><Relationship Id="rId12" Type="http://schemas.openxmlformats.org/officeDocument/2006/relationships/chart" Target="../charts/chart48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Relationship Id="rId6" Type="http://schemas.openxmlformats.org/officeDocument/2006/relationships/chart" Target="../charts/chart42.xml"/><Relationship Id="rId11" Type="http://schemas.openxmlformats.org/officeDocument/2006/relationships/chart" Target="../charts/chart47.xml"/><Relationship Id="rId5" Type="http://schemas.openxmlformats.org/officeDocument/2006/relationships/chart" Target="../charts/chart41.xml"/><Relationship Id="rId10" Type="http://schemas.openxmlformats.org/officeDocument/2006/relationships/chart" Target="../charts/chart46.xml"/><Relationship Id="rId4" Type="http://schemas.openxmlformats.org/officeDocument/2006/relationships/chart" Target="../charts/chart40.xml"/><Relationship Id="rId9" Type="http://schemas.openxmlformats.org/officeDocument/2006/relationships/chart" Target="../charts/chart45.xml"/></Relationships>
</file>

<file path=xl/drawings/_rels/drawing4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09.xml"/><Relationship Id="rId2" Type="http://schemas.openxmlformats.org/officeDocument/2006/relationships/chart" Target="../charts/chart408.xml"/><Relationship Id="rId1" Type="http://schemas.openxmlformats.org/officeDocument/2006/relationships/chart" Target="../charts/chart407.xml"/><Relationship Id="rId6" Type="http://schemas.openxmlformats.org/officeDocument/2006/relationships/chart" Target="../charts/chart412.xml"/><Relationship Id="rId5" Type="http://schemas.openxmlformats.org/officeDocument/2006/relationships/chart" Target="../charts/chart411.xml"/><Relationship Id="rId4" Type="http://schemas.openxmlformats.org/officeDocument/2006/relationships/chart" Target="../charts/chart410.xml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3.xml"/></Relationships>
</file>

<file path=xl/drawings/_rels/drawing4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16.xml"/><Relationship Id="rId2" Type="http://schemas.openxmlformats.org/officeDocument/2006/relationships/chart" Target="../charts/chart415.xml"/><Relationship Id="rId1" Type="http://schemas.openxmlformats.org/officeDocument/2006/relationships/chart" Target="../charts/chart414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6.xml"/><Relationship Id="rId3" Type="http://schemas.openxmlformats.org/officeDocument/2006/relationships/chart" Target="../charts/chart51.xml"/><Relationship Id="rId7" Type="http://schemas.openxmlformats.org/officeDocument/2006/relationships/chart" Target="../charts/chart55.xml"/><Relationship Id="rId12" Type="http://schemas.openxmlformats.org/officeDocument/2006/relationships/chart" Target="../charts/chart60.xml"/><Relationship Id="rId2" Type="http://schemas.openxmlformats.org/officeDocument/2006/relationships/chart" Target="../charts/chart50.xml"/><Relationship Id="rId1" Type="http://schemas.openxmlformats.org/officeDocument/2006/relationships/chart" Target="../charts/chart49.xml"/><Relationship Id="rId6" Type="http://schemas.openxmlformats.org/officeDocument/2006/relationships/chart" Target="../charts/chart54.xml"/><Relationship Id="rId11" Type="http://schemas.openxmlformats.org/officeDocument/2006/relationships/chart" Target="../charts/chart59.xml"/><Relationship Id="rId5" Type="http://schemas.openxmlformats.org/officeDocument/2006/relationships/chart" Target="../charts/chart53.xml"/><Relationship Id="rId10" Type="http://schemas.openxmlformats.org/officeDocument/2006/relationships/chart" Target="../charts/chart58.xml"/><Relationship Id="rId4" Type="http://schemas.openxmlformats.org/officeDocument/2006/relationships/chart" Target="../charts/chart52.xml"/><Relationship Id="rId9" Type="http://schemas.openxmlformats.org/officeDocument/2006/relationships/chart" Target="../charts/chart57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8.xml"/><Relationship Id="rId3" Type="http://schemas.openxmlformats.org/officeDocument/2006/relationships/chart" Target="../charts/chart63.xml"/><Relationship Id="rId7" Type="http://schemas.openxmlformats.org/officeDocument/2006/relationships/chart" Target="../charts/chart67.xml"/><Relationship Id="rId12" Type="http://schemas.openxmlformats.org/officeDocument/2006/relationships/chart" Target="../charts/chart72.xml"/><Relationship Id="rId2" Type="http://schemas.openxmlformats.org/officeDocument/2006/relationships/chart" Target="../charts/chart62.xml"/><Relationship Id="rId1" Type="http://schemas.openxmlformats.org/officeDocument/2006/relationships/chart" Target="../charts/chart61.xml"/><Relationship Id="rId6" Type="http://schemas.openxmlformats.org/officeDocument/2006/relationships/chart" Target="../charts/chart66.xml"/><Relationship Id="rId11" Type="http://schemas.openxmlformats.org/officeDocument/2006/relationships/chart" Target="../charts/chart71.xml"/><Relationship Id="rId5" Type="http://schemas.openxmlformats.org/officeDocument/2006/relationships/chart" Target="../charts/chart65.xml"/><Relationship Id="rId10" Type="http://schemas.openxmlformats.org/officeDocument/2006/relationships/chart" Target="../charts/chart70.xml"/><Relationship Id="rId4" Type="http://schemas.openxmlformats.org/officeDocument/2006/relationships/chart" Target="../charts/chart64.xml"/><Relationship Id="rId9" Type="http://schemas.openxmlformats.org/officeDocument/2006/relationships/chart" Target="../charts/chart69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0.xml"/><Relationship Id="rId3" Type="http://schemas.openxmlformats.org/officeDocument/2006/relationships/chart" Target="../charts/chart75.xml"/><Relationship Id="rId7" Type="http://schemas.openxmlformats.org/officeDocument/2006/relationships/chart" Target="../charts/chart79.xml"/><Relationship Id="rId12" Type="http://schemas.openxmlformats.org/officeDocument/2006/relationships/chart" Target="../charts/chart84.xml"/><Relationship Id="rId2" Type="http://schemas.openxmlformats.org/officeDocument/2006/relationships/chart" Target="../charts/chart74.xml"/><Relationship Id="rId1" Type="http://schemas.openxmlformats.org/officeDocument/2006/relationships/chart" Target="../charts/chart73.xml"/><Relationship Id="rId6" Type="http://schemas.openxmlformats.org/officeDocument/2006/relationships/chart" Target="../charts/chart78.xml"/><Relationship Id="rId11" Type="http://schemas.openxmlformats.org/officeDocument/2006/relationships/chart" Target="../charts/chart83.xml"/><Relationship Id="rId5" Type="http://schemas.openxmlformats.org/officeDocument/2006/relationships/chart" Target="../charts/chart77.xml"/><Relationship Id="rId10" Type="http://schemas.openxmlformats.org/officeDocument/2006/relationships/chart" Target="../charts/chart82.xml"/><Relationship Id="rId4" Type="http://schemas.openxmlformats.org/officeDocument/2006/relationships/chart" Target="../charts/chart76.xml"/><Relationship Id="rId9" Type="http://schemas.openxmlformats.org/officeDocument/2006/relationships/chart" Target="../charts/chart81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2.xml"/><Relationship Id="rId3" Type="http://schemas.openxmlformats.org/officeDocument/2006/relationships/chart" Target="../charts/chart87.xml"/><Relationship Id="rId7" Type="http://schemas.openxmlformats.org/officeDocument/2006/relationships/chart" Target="../charts/chart91.xml"/><Relationship Id="rId12" Type="http://schemas.openxmlformats.org/officeDocument/2006/relationships/chart" Target="../charts/chart96.xml"/><Relationship Id="rId2" Type="http://schemas.openxmlformats.org/officeDocument/2006/relationships/chart" Target="../charts/chart86.xml"/><Relationship Id="rId1" Type="http://schemas.openxmlformats.org/officeDocument/2006/relationships/chart" Target="../charts/chart85.xml"/><Relationship Id="rId6" Type="http://schemas.openxmlformats.org/officeDocument/2006/relationships/chart" Target="../charts/chart90.xml"/><Relationship Id="rId11" Type="http://schemas.openxmlformats.org/officeDocument/2006/relationships/chart" Target="../charts/chart95.xml"/><Relationship Id="rId5" Type="http://schemas.openxmlformats.org/officeDocument/2006/relationships/chart" Target="../charts/chart89.xml"/><Relationship Id="rId10" Type="http://schemas.openxmlformats.org/officeDocument/2006/relationships/chart" Target="../charts/chart94.xml"/><Relationship Id="rId4" Type="http://schemas.openxmlformats.org/officeDocument/2006/relationships/chart" Target="../charts/chart88.xml"/><Relationship Id="rId9" Type="http://schemas.openxmlformats.org/officeDocument/2006/relationships/chart" Target="../charts/chart93.xml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4.xml"/><Relationship Id="rId3" Type="http://schemas.openxmlformats.org/officeDocument/2006/relationships/chart" Target="../charts/chart99.xml"/><Relationship Id="rId7" Type="http://schemas.openxmlformats.org/officeDocument/2006/relationships/chart" Target="../charts/chart103.xml"/><Relationship Id="rId12" Type="http://schemas.openxmlformats.org/officeDocument/2006/relationships/chart" Target="../charts/chart108.xml"/><Relationship Id="rId2" Type="http://schemas.openxmlformats.org/officeDocument/2006/relationships/chart" Target="../charts/chart98.xml"/><Relationship Id="rId1" Type="http://schemas.openxmlformats.org/officeDocument/2006/relationships/chart" Target="../charts/chart97.xml"/><Relationship Id="rId6" Type="http://schemas.openxmlformats.org/officeDocument/2006/relationships/chart" Target="../charts/chart102.xml"/><Relationship Id="rId11" Type="http://schemas.openxmlformats.org/officeDocument/2006/relationships/chart" Target="../charts/chart107.xml"/><Relationship Id="rId5" Type="http://schemas.openxmlformats.org/officeDocument/2006/relationships/chart" Target="../charts/chart101.xml"/><Relationship Id="rId10" Type="http://schemas.openxmlformats.org/officeDocument/2006/relationships/chart" Target="../charts/chart106.xml"/><Relationship Id="rId4" Type="http://schemas.openxmlformats.org/officeDocument/2006/relationships/chart" Target="../charts/chart100.xml"/><Relationship Id="rId9" Type="http://schemas.openxmlformats.org/officeDocument/2006/relationships/chart" Target="../charts/chart10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584200</xdr:colOff>
      <xdr:row>32</xdr:row>
      <xdr:rowOff>76200</xdr:rowOff>
    </xdr:from>
    <xdr:to>
      <xdr:col>27</xdr:col>
      <xdr:colOff>158750</xdr:colOff>
      <xdr:row>44</xdr:row>
      <xdr:rowOff>114300</xdr:rowOff>
    </xdr:to>
    <xdr:graphicFrame macro="">
      <xdr:nvGraphicFramePr>
        <xdr:cNvPr id="1026" name="Chart 6">
          <a:extLst>
            <a:ext uri="{FF2B5EF4-FFF2-40B4-BE49-F238E27FC236}">
              <a16:creationId xmlns:a16="http://schemas.microsoft.com/office/drawing/2014/main" id="{F0737958-1DE8-40C0-B115-0017E6598A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349250</xdr:colOff>
      <xdr:row>15</xdr:row>
      <xdr:rowOff>44450</xdr:rowOff>
    </xdr:from>
    <xdr:to>
      <xdr:col>12</xdr:col>
      <xdr:colOff>419100</xdr:colOff>
      <xdr:row>28</xdr:row>
      <xdr:rowOff>114300</xdr:rowOff>
    </xdr:to>
    <xdr:graphicFrame macro="">
      <xdr:nvGraphicFramePr>
        <xdr:cNvPr id="1027" name="Chart 8">
          <a:extLst>
            <a:ext uri="{FF2B5EF4-FFF2-40B4-BE49-F238E27FC236}">
              <a16:creationId xmlns:a16="http://schemas.microsoft.com/office/drawing/2014/main" id="{7D629868-7AF9-44AC-93C7-05EC8A13FA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152400</xdr:colOff>
      <xdr:row>14</xdr:row>
      <xdr:rowOff>133350</xdr:rowOff>
    </xdr:from>
    <xdr:to>
      <xdr:col>7</xdr:col>
      <xdr:colOff>266700</xdr:colOff>
      <xdr:row>29</xdr:row>
      <xdr:rowOff>107950</xdr:rowOff>
    </xdr:to>
    <xdr:graphicFrame macro="">
      <xdr:nvGraphicFramePr>
        <xdr:cNvPr id="1029" name="Chart 7">
          <a:extLst>
            <a:ext uri="{FF2B5EF4-FFF2-40B4-BE49-F238E27FC236}">
              <a16:creationId xmlns:a16="http://schemas.microsoft.com/office/drawing/2014/main" id="{82D871EE-CDEE-4E05-9A3D-4940752878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75</xdr:row>
      <xdr:rowOff>0</xdr:rowOff>
    </xdr:from>
    <xdr:to>
      <xdr:col>8</xdr:col>
      <xdr:colOff>685800</xdr:colOff>
      <xdr:row>90</xdr:row>
      <xdr:rowOff>12700</xdr:rowOff>
    </xdr:to>
    <xdr:graphicFrame macro="">
      <xdr:nvGraphicFramePr>
        <xdr:cNvPr id="1030" name="Chart 9">
          <a:extLst>
            <a:ext uri="{FF2B5EF4-FFF2-40B4-BE49-F238E27FC236}">
              <a16:creationId xmlns:a16="http://schemas.microsoft.com/office/drawing/2014/main" id="{8B9ADAB8-16FA-4148-B2A8-2274A0D7B3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75</xdr:row>
      <xdr:rowOff>0</xdr:rowOff>
    </xdr:from>
    <xdr:to>
      <xdr:col>22</xdr:col>
      <xdr:colOff>190500</xdr:colOff>
      <xdr:row>90</xdr:row>
      <xdr:rowOff>12700</xdr:rowOff>
    </xdr:to>
    <xdr:graphicFrame macro="">
      <xdr:nvGraphicFramePr>
        <xdr:cNvPr id="1031" name="Chart 11">
          <a:extLst>
            <a:ext uri="{FF2B5EF4-FFF2-40B4-BE49-F238E27FC236}">
              <a16:creationId xmlns:a16="http://schemas.microsoft.com/office/drawing/2014/main" id="{D271FF38-48E6-4F0B-9F18-B880ACDF3E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92</xdr:row>
      <xdr:rowOff>0</xdr:rowOff>
    </xdr:from>
    <xdr:to>
      <xdr:col>22</xdr:col>
      <xdr:colOff>190500</xdr:colOff>
      <xdr:row>107</xdr:row>
      <xdr:rowOff>12700</xdr:rowOff>
    </xdr:to>
    <xdr:graphicFrame macro="">
      <xdr:nvGraphicFramePr>
        <xdr:cNvPr id="1032" name="Chart 13">
          <a:extLst>
            <a:ext uri="{FF2B5EF4-FFF2-40B4-BE49-F238E27FC236}">
              <a16:creationId xmlns:a16="http://schemas.microsoft.com/office/drawing/2014/main" id="{B0FA2AB7-830C-4BDB-8CD5-8DA4B51816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92</xdr:row>
      <xdr:rowOff>0</xdr:rowOff>
    </xdr:from>
    <xdr:to>
      <xdr:col>8</xdr:col>
      <xdr:colOff>692150</xdr:colOff>
      <xdr:row>107</xdr:row>
      <xdr:rowOff>12700</xdr:rowOff>
    </xdr:to>
    <xdr:graphicFrame macro="">
      <xdr:nvGraphicFramePr>
        <xdr:cNvPr id="1033" name="Chart 14">
          <a:extLst>
            <a:ext uri="{FF2B5EF4-FFF2-40B4-BE49-F238E27FC236}">
              <a16:creationId xmlns:a16="http://schemas.microsoft.com/office/drawing/2014/main" id="{21A71725-CC28-4483-AD6F-D5B3EBB694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317500</xdr:colOff>
      <xdr:row>2</xdr:row>
      <xdr:rowOff>-1</xdr:rowOff>
    </xdr:from>
    <xdr:to>
      <xdr:col>38</xdr:col>
      <xdr:colOff>338667</xdr:colOff>
      <xdr:row>24</xdr:row>
      <xdr:rowOff>62769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0ED2702-2466-4006-7F10-E015EFDCDA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333376</xdr:colOff>
      <xdr:row>48</xdr:row>
      <xdr:rowOff>15875</xdr:rowOff>
    </xdr:from>
    <xdr:to>
      <xdr:col>38</xdr:col>
      <xdr:colOff>304801</xdr:colOff>
      <xdr:row>65</xdr:row>
      <xdr:rowOff>66675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3FE3242-BFEC-4595-AC6E-6BAECECE7A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23</xdr:col>
      <xdr:colOff>333375</xdr:colOff>
      <xdr:row>66</xdr:row>
      <xdr:rowOff>95250</xdr:rowOff>
    </xdr:from>
    <xdr:to>
      <xdr:col>38</xdr:col>
      <xdr:colOff>304800</xdr:colOff>
      <xdr:row>83</xdr:row>
      <xdr:rowOff>146050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2562DA0-859D-41E2-818B-356BD28628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24</xdr:col>
      <xdr:colOff>0</xdr:colOff>
      <xdr:row>86</xdr:row>
      <xdr:rowOff>0</xdr:rowOff>
    </xdr:from>
    <xdr:to>
      <xdr:col>38</xdr:col>
      <xdr:colOff>606425</xdr:colOff>
      <xdr:row>103</xdr:row>
      <xdr:rowOff>50800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A4ACD5D0-DE1E-4242-939F-CB892705BE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24</xdr:col>
      <xdr:colOff>34637</xdr:colOff>
      <xdr:row>105</xdr:row>
      <xdr:rowOff>23091</xdr:rowOff>
    </xdr:from>
    <xdr:to>
      <xdr:col>39</xdr:col>
      <xdr:colOff>17607</xdr:colOff>
      <xdr:row>122</xdr:row>
      <xdr:rowOff>73892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5EAAEB27-FDCD-4973-A2EF-0DA2B9C259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584200</xdr:colOff>
      <xdr:row>26</xdr:row>
      <xdr:rowOff>76200</xdr:rowOff>
    </xdr:from>
    <xdr:to>
      <xdr:col>27</xdr:col>
      <xdr:colOff>158750</xdr:colOff>
      <xdr:row>41</xdr:row>
      <xdr:rowOff>114300</xdr:rowOff>
    </xdr:to>
    <xdr:graphicFrame macro="">
      <xdr:nvGraphicFramePr>
        <xdr:cNvPr id="2" name="Chart 6">
          <a:extLst>
            <a:ext uri="{FF2B5EF4-FFF2-40B4-BE49-F238E27FC236}">
              <a16:creationId xmlns:a16="http://schemas.microsoft.com/office/drawing/2014/main" id="{5CFC37A1-804D-4BBB-A618-93C5CB8A2A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508000</xdr:colOff>
      <xdr:row>9</xdr:row>
      <xdr:rowOff>127000</xdr:rowOff>
    </xdr:from>
    <xdr:to>
      <xdr:col>14</xdr:col>
      <xdr:colOff>514350</xdr:colOff>
      <xdr:row>21</xdr:row>
      <xdr:rowOff>25400</xdr:rowOff>
    </xdr:to>
    <xdr:graphicFrame macro="">
      <xdr:nvGraphicFramePr>
        <xdr:cNvPr id="3" name="Chart 7">
          <a:extLst>
            <a:ext uri="{FF2B5EF4-FFF2-40B4-BE49-F238E27FC236}">
              <a16:creationId xmlns:a16="http://schemas.microsoft.com/office/drawing/2014/main" id="{B285F5E8-E24E-4495-8CA9-5EA8EC859D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133350</xdr:colOff>
      <xdr:row>42</xdr:row>
      <xdr:rowOff>139700</xdr:rowOff>
    </xdr:from>
    <xdr:to>
      <xdr:col>21</xdr:col>
      <xdr:colOff>95250</xdr:colOff>
      <xdr:row>57</xdr:row>
      <xdr:rowOff>127000</xdr:rowOff>
    </xdr:to>
    <xdr:graphicFrame macro="">
      <xdr:nvGraphicFramePr>
        <xdr:cNvPr id="4" name="Chart 8">
          <a:extLst>
            <a:ext uri="{FF2B5EF4-FFF2-40B4-BE49-F238E27FC236}">
              <a16:creationId xmlns:a16="http://schemas.microsoft.com/office/drawing/2014/main" id="{332513B8-2C5E-4DF9-9A05-CE67CE2094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133350</xdr:colOff>
      <xdr:row>42</xdr:row>
      <xdr:rowOff>158750</xdr:rowOff>
    </xdr:from>
    <xdr:to>
      <xdr:col>8</xdr:col>
      <xdr:colOff>800100</xdr:colOff>
      <xdr:row>57</xdr:row>
      <xdr:rowOff>133350</xdr:rowOff>
    </xdr:to>
    <xdr:graphicFrame macro="">
      <xdr:nvGraphicFramePr>
        <xdr:cNvPr id="5" name="Chart 9">
          <a:extLst>
            <a:ext uri="{FF2B5EF4-FFF2-40B4-BE49-F238E27FC236}">
              <a16:creationId xmlns:a16="http://schemas.microsoft.com/office/drawing/2014/main" id="{DBF0A777-979D-43C1-ACD5-16F501AA09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133350</xdr:colOff>
      <xdr:row>58</xdr:row>
      <xdr:rowOff>158750</xdr:rowOff>
    </xdr:from>
    <xdr:to>
      <xdr:col>8</xdr:col>
      <xdr:colOff>800100</xdr:colOff>
      <xdr:row>73</xdr:row>
      <xdr:rowOff>133350</xdr:rowOff>
    </xdr:to>
    <xdr:graphicFrame macro="">
      <xdr:nvGraphicFramePr>
        <xdr:cNvPr id="6" name="Chart 10">
          <a:extLst>
            <a:ext uri="{FF2B5EF4-FFF2-40B4-BE49-F238E27FC236}">
              <a16:creationId xmlns:a16="http://schemas.microsoft.com/office/drawing/2014/main" id="{9BB8E16A-5FF7-4B79-9F47-8CF1758850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171450</xdr:colOff>
      <xdr:row>58</xdr:row>
      <xdr:rowOff>120650</xdr:rowOff>
    </xdr:from>
    <xdr:to>
      <xdr:col>21</xdr:col>
      <xdr:colOff>127000</xdr:colOff>
      <xdr:row>73</xdr:row>
      <xdr:rowOff>107950</xdr:rowOff>
    </xdr:to>
    <xdr:graphicFrame macro="">
      <xdr:nvGraphicFramePr>
        <xdr:cNvPr id="7" name="Chart 11">
          <a:extLst>
            <a:ext uri="{FF2B5EF4-FFF2-40B4-BE49-F238E27FC236}">
              <a16:creationId xmlns:a16="http://schemas.microsoft.com/office/drawing/2014/main" id="{31072806-CD24-462C-AD19-69DEC5A127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809624</xdr:colOff>
      <xdr:row>10</xdr:row>
      <xdr:rowOff>63500</xdr:rowOff>
    </xdr:from>
    <xdr:to>
      <xdr:col>9</xdr:col>
      <xdr:colOff>44449</xdr:colOff>
      <xdr:row>20</xdr:row>
      <xdr:rowOff>0</xdr:rowOff>
    </xdr:to>
    <xdr:graphicFrame macro="">
      <xdr:nvGraphicFramePr>
        <xdr:cNvPr id="8" name="Chart 16">
          <a:extLst>
            <a:ext uri="{FF2B5EF4-FFF2-40B4-BE49-F238E27FC236}">
              <a16:creationId xmlns:a16="http://schemas.microsoft.com/office/drawing/2014/main" id="{4C9F2619-9DA5-4E49-A2E4-70AAEF00E7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27</xdr:col>
      <xdr:colOff>0</xdr:colOff>
      <xdr:row>1</xdr:row>
      <xdr:rowOff>0</xdr:rowOff>
    </xdr:from>
    <xdr:to>
      <xdr:col>46</xdr:col>
      <xdr:colOff>26018</xdr:colOff>
      <xdr:row>23</xdr:row>
      <xdr:rowOff>72678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89C0788-D751-4A49-8E0E-D82DFAC404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0</xdr:colOff>
      <xdr:row>43</xdr:row>
      <xdr:rowOff>1</xdr:rowOff>
    </xdr:from>
    <xdr:to>
      <xdr:col>38</xdr:col>
      <xdr:colOff>476250</xdr:colOff>
      <xdr:row>57</xdr:row>
      <xdr:rowOff>127001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CC87D24-93DC-42BA-AF16-F557E4A14C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23</xdr:col>
      <xdr:colOff>0</xdr:colOff>
      <xdr:row>59</xdr:row>
      <xdr:rowOff>0</xdr:rowOff>
    </xdr:from>
    <xdr:to>
      <xdr:col>38</xdr:col>
      <xdr:colOff>476250</xdr:colOff>
      <xdr:row>73</xdr:row>
      <xdr:rowOff>127000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E364CA8-0BBC-4D97-8B24-CD273A60A7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23</xdr:col>
      <xdr:colOff>0</xdr:colOff>
      <xdr:row>76</xdr:row>
      <xdr:rowOff>0</xdr:rowOff>
    </xdr:from>
    <xdr:to>
      <xdr:col>38</xdr:col>
      <xdr:colOff>476250</xdr:colOff>
      <xdr:row>90</xdr:row>
      <xdr:rowOff>127000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4BB0709-7DD0-432F-8F88-4982431816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23</xdr:col>
      <xdr:colOff>0</xdr:colOff>
      <xdr:row>92</xdr:row>
      <xdr:rowOff>0</xdr:rowOff>
    </xdr:from>
    <xdr:to>
      <xdr:col>38</xdr:col>
      <xdr:colOff>476250</xdr:colOff>
      <xdr:row>106</xdr:row>
      <xdr:rowOff>127000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4C525E44-8447-4CDC-A706-430AF1D293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584200</xdr:colOff>
      <xdr:row>26</xdr:row>
      <xdr:rowOff>76200</xdr:rowOff>
    </xdr:from>
    <xdr:to>
      <xdr:col>27</xdr:col>
      <xdr:colOff>158750</xdr:colOff>
      <xdr:row>41</xdr:row>
      <xdr:rowOff>114300</xdr:rowOff>
    </xdr:to>
    <xdr:graphicFrame macro="">
      <xdr:nvGraphicFramePr>
        <xdr:cNvPr id="2" name="Chart 6">
          <a:extLst>
            <a:ext uri="{FF2B5EF4-FFF2-40B4-BE49-F238E27FC236}">
              <a16:creationId xmlns:a16="http://schemas.microsoft.com/office/drawing/2014/main" id="{DD9B15C7-9247-4FE3-A8C2-D0EE1701F8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508000</xdr:colOff>
      <xdr:row>9</xdr:row>
      <xdr:rowOff>127000</xdr:rowOff>
    </xdr:from>
    <xdr:to>
      <xdr:col>14</xdr:col>
      <xdr:colOff>514350</xdr:colOff>
      <xdr:row>21</xdr:row>
      <xdr:rowOff>25400</xdr:rowOff>
    </xdr:to>
    <xdr:graphicFrame macro="">
      <xdr:nvGraphicFramePr>
        <xdr:cNvPr id="3" name="Chart 7">
          <a:extLst>
            <a:ext uri="{FF2B5EF4-FFF2-40B4-BE49-F238E27FC236}">
              <a16:creationId xmlns:a16="http://schemas.microsoft.com/office/drawing/2014/main" id="{056F789E-ECD2-4F73-A923-0AB7B9ECB0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133350</xdr:colOff>
      <xdr:row>42</xdr:row>
      <xdr:rowOff>139700</xdr:rowOff>
    </xdr:from>
    <xdr:to>
      <xdr:col>21</xdr:col>
      <xdr:colOff>95250</xdr:colOff>
      <xdr:row>57</xdr:row>
      <xdr:rowOff>127000</xdr:rowOff>
    </xdr:to>
    <xdr:graphicFrame macro="">
      <xdr:nvGraphicFramePr>
        <xdr:cNvPr id="4" name="Chart 8">
          <a:extLst>
            <a:ext uri="{FF2B5EF4-FFF2-40B4-BE49-F238E27FC236}">
              <a16:creationId xmlns:a16="http://schemas.microsoft.com/office/drawing/2014/main" id="{5AED71BC-FF7D-44EC-B9AC-4F5859D5DC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133350</xdr:colOff>
      <xdr:row>42</xdr:row>
      <xdr:rowOff>158750</xdr:rowOff>
    </xdr:from>
    <xdr:to>
      <xdr:col>8</xdr:col>
      <xdr:colOff>800100</xdr:colOff>
      <xdr:row>57</xdr:row>
      <xdr:rowOff>133350</xdr:rowOff>
    </xdr:to>
    <xdr:graphicFrame macro="">
      <xdr:nvGraphicFramePr>
        <xdr:cNvPr id="5" name="Chart 9">
          <a:extLst>
            <a:ext uri="{FF2B5EF4-FFF2-40B4-BE49-F238E27FC236}">
              <a16:creationId xmlns:a16="http://schemas.microsoft.com/office/drawing/2014/main" id="{A19FBBDE-A58B-459C-9BF6-E70DA8EAEE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133350</xdr:colOff>
      <xdr:row>58</xdr:row>
      <xdr:rowOff>158750</xdr:rowOff>
    </xdr:from>
    <xdr:to>
      <xdr:col>8</xdr:col>
      <xdr:colOff>800100</xdr:colOff>
      <xdr:row>73</xdr:row>
      <xdr:rowOff>133350</xdr:rowOff>
    </xdr:to>
    <xdr:graphicFrame macro="">
      <xdr:nvGraphicFramePr>
        <xdr:cNvPr id="6" name="Chart 10">
          <a:extLst>
            <a:ext uri="{FF2B5EF4-FFF2-40B4-BE49-F238E27FC236}">
              <a16:creationId xmlns:a16="http://schemas.microsoft.com/office/drawing/2014/main" id="{BF12702C-5D3B-4D1C-9A30-D15B08DF08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171450</xdr:colOff>
      <xdr:row>58</xdr:row>
      <xdr:rowOff>120650</xdr:rowOff>
    </xdr:from>
    <xdr:to>
      <xdr:col>21</xdr:col>
      <xdr:colOff>127000</xdr:colOff>
      <xdr:row>73</xdr:row>
      <xdr:rowOff>107950</xdr:rowOff>
    </xdr:to>
    <xdr:graphicFrame macro="">
      <xdr:nvGraphicFramePr>
        <xdr:cNvPr id="7" name="Chart 11">
          <a:extLst>
            <a:ext uri="{FF2B5EF4-FFF2-40B4-BE49-F238E27FC236}">
              <a16:creationId xmlns:a16="http://schemas.microsoft.com/office/drawing/2014/main" id="{EF5D308B-E772-465A-B1D5-3C0B914DC9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809624</xdr:colOff>
      <xdr:row>10</xdr:row>
      <xdr:rowOff>63500</xdr:rowOff>
    </xdr:from>
    <xdr:to>
      <xdr:col>9</xdr:col>
      <xdr:colOff>44449</xdr:colOff>
      <xdr:row>20</xdr:row>
      <xdr:rowOff>0</xdr:rowOff>
    </xdr:to>
    <xdr:graphicFrame macro="">
      <xdr:nvGraphicFramePr>
        <xdr:cNvPr id="8" name="Chart 16">
          <a:extLst>
            <a:ext uri="{FF2B5EF4-FFF2-40B4-BE49-F238E27FC236}">
              <a16:creationId xmlns:a16="http://schemas.microsoft.com/office/drawing/2014/main" id="{D6B9B6B4-5BD3-4B18-A8A9-2BFE9DE664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27</xdr:col>
      <xdr:colOff>0</xdr:colOff>
      <xdr:row>1</xdr:row>
      <xdr:rowOff>0</xdr:rowOff>
    </xdr:from>
    <xdr:to>
      <xdr:col>46</xdr:col>
      <xdr:colOff>26018</xdr:colOff>
      <xdr:row>23</xdr:row>
      <xdr:rowOff>72678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6936A7F-2774-4173-8E74-0E058D6548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0</xdr:colOff>
      <xdr:row>43</xdr:row>
      <xdr:rowOff>1</xdr:rowOff>
    </xdr:from>
    <xdr:to>
      <xdr:col>38</xdr:col>
      <xdr:colOff>476250</xdr:colOff>
      <xdr:row>57</xdr:row>
      <xdr:rowOff>127001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D02187E-E13E-45AF-9DBF-E4507777A3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23</xdr:col>
      <xdr:colOff>0</xdr:colOff>
      <xdr:row>59</xdr:row>
      <xdr:rowOff>0</xdr:rowOff>
    </xdr:from>
    <xdr:to>
      <xdr:col>38</xdr:col>
      <xdr:colOff>476250</xdr:colOff>
      <xdr:row>73</xdr:row>
      <xdr:rowOff>127000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0124771-6CA2-4016-9C6C-6673D969AC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23</xdr:col>
      <xdr:colOff>0</xdr:colOff>
      <xdr:row>76</xdr:row>
      <xdr:rowOff>0</xdr:rowOff>
    </xdr:from>
    <xdr:to>
      <xdr:col>38</xdr:col>
      <xdr:colOff>476250</xdr:colOff>
      <xdr:row>90</xdr:row>
      <xdr:rowOff>127000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C6978E3-1078-43F0-B7E4-86E78FDB3A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23</xdr:col>
      <xdr:colOff>0</xdr:colOff>
      <xdr:row>92</xdr:row>
      <xdr:rowOff>0</xdr:rowOff>
    </xdr:from>
    <xdr:to>
      <xdr:col>38</xdr:col>
      <xdr:colOff>476250</xdr:colOff>
      <xdr:row>106</xdr:row>
      <xdr:rowOff>127000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55A14FA-5BA1-4925-9B3C-E646060AE7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584200</xdr:colOff>
      <xdr:row>26</xdr:row>
      <xdr:rowOff>76200</xdr:rowOff>
    </xdr:from>
    <xdr:to>
      <xdr:col>27</xdr:col>
      <xdr:colOff>158750</xdr:colOff>
      <xdr:row>41</xdr:row>
      <xdr:rowOff>114300</xdr:rowOff>
    </xdr:to>
    <xdr:graphicFrame macro="">
      <xdr:nvGraphicFramePr>
        <xdr:cNvPr id="2" name="Chart 6">
          <a:extLst>
            <a:ext uri="{FF2B5EF4-FFF2-40B4-BE49-F238E27FC236}">
              <a16:creationId xmlns:a16="http://schemas.microsoft.com/office/drawing/2014/main" id="{07537442-D393-4447-B2C4-738903ADA0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508000</xdr:colOff>
      <xdr:row>9</xdr:row>
      <xdr:rowOff>127000</xdr:rowOff>
    </xdr:from>
    <xdr:to>
      <xdr:col>14</xdr:col>
      <xdr:colOff>514350</xdr:colOff>
      <xdr:row>21</xdr:row>
      <xdr:rowOff>25400</xdr:rowOff>
    </xdr:to>
    <xdr:graphicFrame macro="">
      <xdr:nvGraphicFramePr>
        <xdr:cNvPr id="3" name="Chart 7">
          <a:extLst>
            <a:ext uri="{FF2B5EF4-FFF2-40B4-BE49-F238E27FC236}">
              <a16:creationId xmlns:a16="http://schemas.microsoft.com/office/drawing/2014/main" id="{C84F45BE-9FAB-44A9-81F9-0E88EBD785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133350</xdr:colOff>
      <xdr:row>42</xdr:row>
      <xdr:rowOff>139700</xdr:rowOff>
    </xdr:from>
    <xdr:to>
      <xdr:col>21</xdr:col>
      <xdr:colOff>95250</xdr:colOff>
      <xdr:row>57</xdr:row>
      <xdr:rowOff>127000</xdr:rowOff>
    </xdr:to>
    <xdr:graphicFrame macro="">
      <xdr:nvGraphicFramePr>
        <xdr:cNvPr id="4" name="Chart 8">
          <a:extLst>
            <a:ext uri="{FF2B5EF4-FFF2-40B4-BE49-F238E27FC236}">
              <a16:creationId xmlns:a16="http://schemas.microsoft.com/office/drawing/2014/main" id="{B8299CA3-3B66-47E3-9D66-EA49D893CD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133350</xdr:colOff>
      <xdr:row>42</xdr:row>
      <xdr:rowOff>158750</xdr:rowOff>
    </xdr:from>
    <xdr:to>
      <xdr:col>8</xdr:col>
      <xdr:colOff>800100</xdr:colOff>
      <xdr:row>57</xdr:row>
      <xdr:rowOff>133350</xdr:rowOff>
    </xdr:to>
    <xdr:graphicFrame macro="">
      <xdr:nvGraphicFramePr>
        <xdr:cNvPr id="5" name="Chart 9">
          <a:extLst>
            <a:ext uri="{FF2B5EF4-FFF2-40B4-BE49-F238E27FC236}">
              <a16:creationId xmlns:a16="http://schemas.microsoft.com/office/drawing/2014/main" id="{550C9B62-2D6B-4CC5-9971-E304CADC45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133350</xdr:colOff>
      <xdr:row>58</xdr:row>
      <xdr:rowOff>158750</xdr:rowOff>
    </xdr:from>
    <xdr:to>
      <xdr:col>8</xdr:col>
      <xdr:colOff>800100</xdr:colOff>
      <xdr:row>73</xdr:row>
      <xdr:rowOff>133350</xdr:rowOff>
    </xdr:to>
    <xdr:graphicFrame macro="">
      <xdr:nvGraphicFramePr>
        <xdr:cNvPr id="6" name="Chart 10">
          <a:extLst>
            <a:ext uri="{FF2B5EF4-FFF2-40B4-BE49-F238E27FC236}">
              <a16:creationId xmlns:a16="http://schemas.microsoft.com/office/drawing/2014/main" id="{6AC0D231-63B6-41F2-BBD1-4B98C8EB0A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171450</xdr:colOff>
      <xdr:row>58</xdr:row>
      <xdr:rowOff>120650</xdr:rowOff>
    </xdr:from>
    <xdr:to>
      <xdr:col>21</xdr:col>
      <xdr:colOff>127000</xdr:colOff>
      <xdr:row>73</xdr:row>
      <xdr:rowOff>107950</xdr:rowOff>
    </xdr:to>
    <xdr:graphicFrame macro="">
      <xdr:nvGraphicFramePr>
        <xdr:cNvPr id="7" name="Chart 11">
          <a:extLst>
            <a:ext uri="{FF2B5EF4-FFF2-40B4-BE49-F238E27FC236}">
              <a16:creationId xmlns:a16="http://schemas.microsoft.com/office/drawing/2014/main" id="{5B624FDC-8385-46B9-8E68-491A4E2DA7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809624</xdr:colOff>
      <xdr:row>10</xdr:row>
      <xdr:rowOff>63500</xdr:rowOff>
    </xdr:from>
    <xdr:to>
      <xdr:col>9</xdr:col>
      <xdr:colOff>44449</xdr:colOff>
      <xdr:row>20</xdr:row>
      <xdr:rowOff>0</xdr:rowOff>
    </xdr:to>
    <xdr:graphicFrame macro="">
      <xdr:nvGraphicFramePr>
        <xdr:cNvPr id="8" name="Chart 16">
          <a:extLst>
            <a:ext uri="{FF2B5EF4-FFF2-40B4-BE49-F238E27FC236}">
              <a16:creationId xmlns:a16="http://schemas.microsoft.com/office/drawing/2014/main" id="{43B381D9-236D-4B6B-82E8-5DF52223DF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27</xdr:col>
      <xdr:colOff>0</xdr:colOff>
      <xdr:row>1</xdr:row>
      <xdr:rowOff>0</xdr:rowOff>
    </xdr:from>
    <xdr:to>
      <xdr:col>46</xdr:col>
      <xdr:colOff>26018</xdr:colOff>
      <xdr:row>23</xdr:row>
      <xdr:rowOff>72678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60A6E6B-F14F-4F61-81C6-9A84391293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0</xdr:colOff>
      <xdr:row>43</xdr:row>
      <xdr:rowOff>1</xdr:rowOff>
    </xdr:from>
    <xdr:to>
      <xdr:col>38</xdr:col>
      <xdr:colOff>476250</xdr:colOff>
      <xdr:row>57</xdr:row>
      <xdr:rowOff>127001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B99D4F8-90B5-4978-B03B-54999DDB46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23</xdr:col>
      <xdr:colOff>0</xdr:colOff>
      <xdr:row>59</xdr:row>
      <xdr:rowOff>0</xdr:rowOff>
    </xdr:from>
    <xdr:to>
      <xdr:col>38</xdr:col>
      <xdr:colOff>476250</xdr:colOff>
      <xdr:row>73</xdr:row>
      <xdr:rowOff>127000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4B62D05-81B1-4BE9-9626-9099CA46F4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23</xdr:col>
      <xdr:colOff>0</xdr:colOff>
      <xdr:row>76</xdr:row>
      <xdr:rowOff>0</xdr:rowOff>
    </xdr:from>
    <xdr:to>
      <xdr:col>38</xdr:col>
      <xdr:colOff>476250</xdr:colOff>
      <xdr:row>90</xdr:row>
      <xdr:rowOff>127000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D61D21E-0643-44B7-BE89-202C13B4DD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23</xdr:col>
      <xdr:colOff>0</xdr:colOff>
      <xdr:row>92</xdr:row>
      <xdr:rowOff>0</xdr:rowOff>
    </xdr:from>
    <xdr:to>
      <xdr:col>38</xdr:col>
      <xdr:colOff>476250</xdr:colOff>
      <xdr:row>106</xdr:row>
      <xdr:rowOff>127000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255392AB-49BF-48CA-97CE-C4A40AB505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584200</xdr:colOff>
      <xdr:row>26</xdr:row>
      <xdr:rowOff>76200</xdr:rowOff>
    </xdr:from>
    <xdr:to>
      <xdr:col>27</xdr:col>
      <xdr:colOff>158750</xdr:colOff>
      <xdr:row>41</xdr:row>
      <xdr:rowOff>114300</xdr:rowOff>
    </xdr:to>
    <xdr:graphicFrame macro="">
      <xdr:nvGraphicFramePr>
        <xdr:cNvPr id="2" name="Chart 6">
          <a:extLst>
            <a:ext uri="{FF2B5EF4-FFF2-40B4-BE49-F238E27FC236}">
              <a16:creationId xmlns:a16="http://schemas.microsoft.com/office/drawing/2014/main" id="{43BD4100-5276-4FF9-A8F8-2AAF8CBED0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508000</xdr:colOff>
      <xdr:row>9</xdr:row>
      <xdr:rowOff>127000</xdr:rowOff>
    </xdr:from>
    <xdr:to>
      <xdr:col>14</xdr:col>
      <xdr:colOff>514350</xdr:colOff>
      <xdr:row>21</xdr:row>
      <xdr:rowOff>25400</xdr:rowOff>
    </xdr:to>
    <xdr:graphicFrame macro="">
      <xdr:nvGraphicFramePr>
        <xdr:cNvPr id="3" name="Chart 7">
          <a:extLst>
            <a:ext uri="{FF2B5EF4-FFF2-40B4-BE49-F238E27FC236}">
              <a16:creationId xmlns:a16="http://schemas.microsoft.com/office/drawing/2014/main" id="{46816B63-D773-42F8-BAC9-2B864EF909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133350</xdr:colOff>
      <xdr:row>42</xdr:row>
      <xdr:rowOff>139700</xdr:rowOff>
    </xdr:from>
    <xdr:to>
      <xdr:col>21</xdr:col>
      <xdr:colOff>95250</xdr:colOff>
      <xdr:row>57</xdr:row>
      <xdr:rowOff>127000</xdr:rowOff>
    </xdr:to>
    <xdr:graphicFrame macro="">
      <xdr:nvGraphicFramePr>
        <xdr:cNvPr id="4" name="Chart 8">
          <a:extLst>
            <a:ext uri="{FF2B5EF4-FFF2-40B4-BE49-F238E27FC236}">
              <a16:creationId xmlns:a16="http://schemas.microsoft.com/office/drawing/2014/main" id="{9510C1F4-FB28-4275-9505-E0D12E3A59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133350</xdr:colOff>
      <xdr:row>42</xdr:row>
      <xdr:rowOff>158750</xdr:rowOff>
    </xdr:from>
    <xdr:to>
      <xdr:col>8</xdr:col>
      <xdr:colOff>800100</xdr:colOff>
      <xdr:row>57</xdr:row>
      <xdr:rowOff>133350</xdr:rowOff>
    </xdr:to>
    <xdr:graphicFrame macro="">
      <xdr:nvGraphicFramePr>
        <xdr:cNvPr id="5" name="Chart 9">
          <a:extLst>
            <a:ext uri="{FF2B5EF4-FFF2-40B4-BE49-F238E27FC236}">
              <a16:creationId xmlns:a16="http://schemas.microsoft.com/office/drawing/2014/main" id="{3C154014-5A88-4509-9A1A-3590C0C011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133350</xdr:colOff>
      <xdr:row>58</xdr:row>
      <xdr:rowOff>158750</xdr:rowOff>
    </xdr:from>
    <xdr:to>
      <xdr:col>8</xdr:col>
      <xdr:colOff>800100</xdr:colOff>
      <xdr:row>73</xdr:row>
      <xdr:rowOff>133350</xdr:rowOff>
    </xdr:to>
    <xdr:graphicFrame macro="">
      <xdr:nvGraphicFramePr>
        <xdr:cNvPr id="6" name="Chart 10">
          <a:extLst>
            <a:ext uri="{FF2B5EF4-FFF2-40B4-BE49-F238E27FC236}">
              <a16:creationId xmlns:a16="http://schemas.microsoft.com/office/drawing/2014/main" id="{755A6FA9-7ECD-43D3-AF11-5ED62DA289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171450</xdr:colOff>
      <xdr:row>58</xdr:row>
      <xdr:rowOff>120650</xdr:rowOff>
    </xdr:from>
    <xdr:to>
      <xdr:col>21</xdr:col>
      <xdr:colOff>127000</xdr:colOff>
      <xdr:row>73</xdr:row>
      <xdr:rowOff>107950</xdr:rowOff>
    </xdr:to>
    <xdr:graphicFrame macro="">
      <xdr:nvGraphicFramePr>
        <xdr:cNvPr id="7" name="Chart 11">
          <a:extLst>
            <a:ext uri="{FF2B5EF4-FFF2-40B4-BE49-F238E27FC236}">
              <a16:creationId xmlns:a16="http://schemas.microsoft.com/office/drawing/2014/main" id="{CDE03DD2-9DC2-49D7-810B-76CF502190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809624</xdr:colOff>
      <xdr:row>10</xdr:row>
      <xdr:rowOff>63500</xdr:rowOff>
    </xdr:from>
    <xdr:to>
      <xdr:col>9</xdr:col>
      <xdr:colOff>44449</xdr:colOff>
      <xdr:row>20</xdr:row>
      <xdr:rowOff>0</xdr:rowOff>
    </xdr:to>
    <xdr:graphicFrame macro="">
      <xdr:nvGraphicFramePr>
        <xdr:cNvPr id="8" name="Chart 16">
          <a:extLst>
            <a:ext uri="{FF2B5EF4-FFF2-40B4-BE49-F238E27FC236}">
              <a16:creationId xmlns:a16="http://schemas.microsoft.com/office/drawing/2014/main" id="{668D4F6D-CA76-4F69-B82A-954C9F49B5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27</xdr:col>
      <xdr:colOff>0</xdr:colOff>
      <xdr:row>1</xdr:row>
      <xdr:rowOff>0</xdr:rowOff>
    </xdr:from>
    <xdr:to>
      <xdr:col>46</xdr:col>
      <xdr:colOff>26018</xdr:colOff>
      <xdr:row>23</xdr:row>
      <xdr:rowOff>72678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4C31AD4-5F9C-4B7F-97A2-77E362855A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0</xdr:colOff>
      <xdr:row>43</xdr:row>
      <xdr:rowOff>1</xdr:rowOff>
    </xdr:from>
    <xdr:to>
      <xdr:col>38</xdr:col>
      <xdr:colOff>476250</xdr:colOff>
      <xdr:row>57</xdr:row>
      <xdr:rowOff>127001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66F9846-C43A-4B69-83DF-4636399AC8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23</xdr:col>
      <xdr:colOff>0</xdr:colOff>
      <xdr:row>59</xdr:row>
      <xdr:rowOff>0</xdr:rowOff>
    </xdr:from>
    <xdr:to>
      <xdr:col>38</xdr:col>
      <xdr:colOff>476250</xdr:colOff>
      <xdr:row>73</xdr:row>
      <xdr:rowOff>127000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4555B37-3F16-4489-A8CA-B0C619A58B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23</xdr:col>
      <xdr:colOff>0</xdr:colOff>
      <xdr:row>76</xdr:row>
      <xdr:rowOff>0</xdr:rowOff>
    </xdr:from>
    <xdr:to>
      <xdr:col>38</xdr:col>
      <xdr:colOff>476250</xdr:colOff>
      <xdr:row>90</xdr:row>
      <xdr:rowOff>127000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DABA720-FC1A-447A-BA3B-41B5EF7DD5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23</xdr:col>
      <xdr:colOff>0</xdr:colOff>
      <xdr:row>92</xdr:row>
      <xdr:rowOff>0</xdr:rowOff>
    </xdr:from>
    <xdr:to>
      <xdr:col>38</xdr:col>
      <xdr:colOff>476250</xdr:colOff>
      <xdr:row>106</xdr:row>
      <xdr:rowOff>127000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6029DBCB-8237-4059-931A-2B069A1875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584200</xdr:colOff>
      <xdr:row>26</xdr:row>
      <xdr:rowOff>76200</xdr:rowOff>
    </xdr:from>
    <xdr:to>
      <xdr:col>27</xdr:col>
      <xdr:colOff>158750</xdr:colOff>
      <xdr:row>41</xdr:row>
      <xdr:rowOff>114300</xdr:rowOff>
    </xdr:to>
    <xdr:graphicFrame macro="">
      <xdr:nvGraphicFramePr>
        <xdr:cNvPr id="2" name="Chart 6">
          <a:extLst>
            <a:ext uri="{FF2B5EF4-FFF2-40B4-BE49-F238E27FC236}">
              <a16:creationId xmlns:a16="http://schemas.microsoft.com/office/drawing/2014/main" id="{91692CFB-600D-4625-97F6-63E8B4FC7C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508000</xdr:colOff>
      <xdr:row>9</xdr:row>
      <xdr:rowOff>127000</xdr:rowOff>
    </xdr:from>
    <xdr:to>
      <xdr:col>14</xdr:col>
      <xdr:colOff>514350</xdr:colOff>
      <xdr:row>21</xdr:row>
      <xdr:rowOff>25400</xdr:rowOff>
    </xdr:to>
    <xdr:graphicFrame macro="">
      <xdr:nvGraphicFramePr>
        <xdr:cNvPr id="3" name="Chart 7">
          <a:extLst>
            <a:ext uri="{FF2B5EF4-FFF2-40B4-BE49-F238E27FC236}">
              <a16:creationId xmlns:a16="http://schemas.microsoft.com/office/drawing/2014/main" id="{A1313EAF-05D2-41FC-AF9F-2A9B2457D8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133350</xdr:colOff>
      <xdr:row>42</xdr:row>
      <xdr:rowOff>139700</xdr:rowOff>
    </xdr:from>
    <xdr:to>
      <xdr:col>21</xdr:col>
      <xdr:colOff>95250</xdr:colOff>
      <xdr:row>57</xdr:row>
      <xdr:rowOff>127000</xdr:rowOff>
    </xdr:to>
    <xdr:graphicFrame macro="">
      <xdr:nvGraphicFramePr>
        <xdr:cNvPr id="4" name="Chart 8">
          <a:extLst>
            <a:ext uri="{FF2B5EF4-FFF2-40B4-BE49-F238E27FC236}">
              <a16:creationId xmlns:a16="http://schemas.microsoft.com/office/drawing/2014/main" id="{D9FB9543-4580-42CE-B252-089B214A3E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133350</xdr:colOff>
      <xdr:row>42</xdr:row>
      <xdr:rowOff>158750</xdr:rowOff>
    </xdr:from>
    <xdr:to>
      <xdr:col>8</xdr:col>
      <xdr:colOff>800100</xdr:colOff>
      <xdr:row>57</xdr:row>
      <xdr:rowOff>133350</xdr:rowOff>
    </xdr:to>
    <xdr:graphicFrame macro="">
      <xdr:nvGraphicFramePr>
        <xdr:cNvPr id="5" name="Chart 9">
          <a:extLst>
            <a:ext uri="{FF2B5EF4-FFF2-40B4-BE49-F238E27FC236}">
              <a16:creationId xmlns:a16="http://schemas.microsoft.com/office/drawing/2014/main" id="{3D3592E2-345D-405E-B6C1-206BCE3E03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133350</xdr:colOff>
      <xdr:row>58</xdr:row>
      <xdr:rowOff>158750</xdr:rowOff>
    </xdr:from>
    <xdr:to>
      <xdr:col>8</xdr:col>
      <xdr:colOff>800100</xdr:colOff>
      <xdr:row>73</xdr:row>
      <xdr:rowOff>133350</xdr:rowOff>
    </xdr:to>
    <xdr:graphicFrame macro="">
      <xdr:nvGraphicFramePr>
        <xdr:cNvPr id="6" name="Chart 10">
          <a:extLst>
            <a:ext uri="{FF2B5EF4-FFF2-40B4-BE49-F238E27FC236}">
              <a16:creationId xmlns:a16="http://schemas.microsoft.com/office/drawing/2014/main" id="{267E0AF8-25CE-4305-9710-C4AD8FFA67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171450</xdr:colOff>
      <xdr:row>58</xdr:row>
      <xdr:rowOff>120650</xdr:rowOff>
    </xdr:from>
    <xdr:to>
      <xdr:col>21</xdr:col>
      <xdr:colOff>127000</xdr:colOff>
      <xdr:row>73</xdr:row>
      <xdr:rowOff>107950</xdr:rowOff>
    </xdr:to>
    <xdr:graphicFrame macro="">
      <xdr:nvGraphicFramePr>
        <xdr:cNvPr id="7" name="Chart 11">
          <a:extLst>
            <a:ext uri="{FF2B5EF4-FFF2-40B4-BE49-F238E27FC236}">
              <a16:creationId xmlns:a16="http://schemas.microsoft.com/office/drawing/2014/main" id="{AD995B0E-FD8C-4826-BC3D-262BC9B3F0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809624</xdr:colOff>
      <xdr:row>10</xdr:row>
      <xdr:rowOff>63500</xdr:rowOff>
    </xdr:from>
    <xdr:to>
      <xdr:col>9</xdr:col>
      <xdr:colOff>44449</xdr:colOff>
      <xdr:row>20</xdr:row>
      <xdr:rowOff>0</xdr:rowOff>
    </xdr:to>
    <xdr:graphicFrame macro="">
      <xdr:nvGraphicFramePr>
        <xdr:cNvPr id="8" name="Chart 16">
          <a:extLst>
            <a:ext uri="{FF2B5EF4-FFF2-40B4-BE49-F238E27FC236}">
              <a16:creationId xmlns:a16="http://schemas.microsoft.com/office/drawing/2014/main" id="{43B16558-AACA-472C-888E-D20A2764B8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27</xdr:col>
      <xdr:colOff>0</xdr:colOff>
      <xdr:row>1</xdr:row>
      <xdr:rowOff>0</xdr:rowOff>
    </xdr:from>
    <xdr:to>
      <xdr:col>46</xdr:col>
      <xdr:colOff>26018</xdr:colOff>
      <xdr:row>23</xdr:row>
      <xdr:rowOff>72678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7C89E46-A783-406A-8F28-A2B66F51D3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0</xdr:colOff>
      <xdr:row>43</xdr:row>
      <xdr:rowOff>1</xdr:rowOff>
    </xdr:from>
    <xdr:to>
      <xdr:col>38</xdr:col>
      <xdr:colOff>476250</xdr:colOff>
      <xdr:row>57</xdr:row>
      <xdr:rowOff>127001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218035D-1A0B-49D8-B5D6-A55D1AA5FE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23</xdr:col>
      <xdr:colOff>0</xdr:colOff>
      <xdr:row>59</xdr:row>
      <xdr:rowOff>0</xdr:rowOff>
    </xdr:from>
    <xdr:to>
      <xdr:col>38</xdr:col>
      <xdr:colOff>476250</xdr:colOff>
      <xdr:row>73</xdr:row>
      <xdr:rowOff>127000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B717938-4392-4AD2-B989-AA8F68C91C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23</xdr:col>
      <xdr:colOff>0</xdr:colOff>
      <xdr:row>76</xdr:row>
      <xdr:rowOff>0</xdr:rowOff>
    </xdr:from>
    <xdr:to>
      <xdr:col>38</xdr:col>
      <xdr:colOff>476250</xdr:colOff>
      <xdr:row>90</xdr:row>
      <xdr:rowOff>127000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172774D0-847B-4A2B-BECE-256A12BA5D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23</xdr:col>
      <xdr:colOff>0</xdr:colOff>
      <xdr:row>92</xdr:row>
      <xdr:rowOff>0</xdr:rowOff>
    </xdr:from>
    <xdr:to>
      <xdr:col>38</xdr:col>
      <xdr:colOff>476250</xdr:colOff>
      <xdr:row>106</xdr:row>
      <xdr:rowOff>127000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AC3F6D0-6DAA-43F9-AA0B-D77C9C2AB7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584200</xdr:colOff>
      <xdr:row>26</xdr:row>
      <xdr:rowOff>76200</xdr:rowOff>
    </xdr:from>
    <xdr:to>
      <xdr:col>27</xdr:col>
      <xdr:colOff>158750</xdr:colOff>
      <xdr:row>41</xdr:row>
      <xdr:rowOff>114300</xdr:rowOff>
    </xdr:to>
    <xdr:graphicFrame macro="">
      <xdr:nvGraphicFramePr>
        <xdr:cNvPr id="2" name="Chart 6">
          <a:extLst>
            <a:ext uri="{FF2B5EF4-FFF2-40B4-BE49-F238E27FC236}">
              <a16:creationId xmlns:a16="http://schemas.microsoft.com/office/drawing/2014/main" id="{C32DDD71-BFEA-49DF-B307-A0087107A6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508000</xdr:colOff>
      <xdr:row>9</xdr:row>
      <xdr:rowOff>127000</xdr:rowOff>
    </xdr:from>
    <xdr:to>
      <xdr:col>14</xdr:col>
      <xdr:colOff>514350</xdr:colOff>
      <xdr:row>21</xdr:row>
      <xdr:rowOff>25400</xdr:rowOff>
    </xdr:to>
    <xdr:graphicFrame macro="">
      <xdr:nvGraphicFramePr>
        <xdr:cNvPr id="3" name="Chart 7">
          <a:extLst>
            <a:ext uri="{FF2B5EF4-FFF2-40B4-BE49-F238E27FC236}">
              <a16:creationId xmlns:a16="http://schemas.microsoft.com/office/drawing/2014/main" id="{C932E83B-B2BE-41E1-929C-A43D2A5CD1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133350</xdr:colOff>
      <xdr:row>42</xdr:row>
      <xdr:rowOff>139700</xdr:rowOff>
    </xdr:from>
    <xdr:to>
      <xdr:col>21</xdr:col>
      <xdr:colOff>95250</xdr:colOff>
      <xdr:row>57</xdr:row>
      <xdr:rowOff>127000</xdr:rowOff>
    </xdr:to>
    <xdr:graphicFrame macro="">
      <xdr:nvGraphicFramePr>
        <xdr:cNvPr id="4" name="Chart 8">
          <a:extLst>
            <a:ext uri="{FF2B5EF4-FFF2-40B4-BE49-F238E27FC236}">
              <a16:creationId xmlns:a16="http://schemas.microsoft.com/office/drawing/2014/main" id="{5BB97F5C-1C7F-4885-A2F6-29BCEB9B99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133350</xdr:colOff>
      <xdr:row>42</xdr:row>
      <xdr:rowOff>158750</xdr:rowOff>
    </xdr:from>
    <xdr:to>
      <xdr:col>8</xdr:col>
      <xdr:colOff>800100</xdr:colOff>
      <xdr:row>57</xdr:row>
      <xdr:rowOff>133350</xdr:rowOff>
    </xdr:to>
    <xdr:graphicFrame macro="">
      <xdr:nvGraphicFramePr>
        <xdr:cNvPr id="5" name="Chart 9">
          <a:extLst>
            <a:ext uri="{FF2B5EF4-FFF2-40B4-BE49-F238E27FC236}">
              <a16:creationId xmlns:a16="http://schemas.microsoft.com/office/drawing/2014/main" id="{8F19A20F-0742-462B-9489-65AEB401B2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133350</xdr:colOff>
      <xdr:row>58</xdr:row>
      <xdr:rowOff>158750</xdr:rowOff>
    </xdr:from>
    <xdr:to>
      <xdr:col>8</xdr:col>
      <xdr:colOff>800100</xdr:colOff>
      <xdr:row>73</xdr:row>
      <xdr:rowOff>133350</xdr:rowOff>
    </xdr:to>
    <xdr:graphicFrame macro="">
      <xdr:nvGraphicFramePr>
        <xdr:cNvPr id="6" name="Chart 10">
          <a:extLst>
            <a:ext uri="{FF2B5EF4-FFF2-40B4-BE49-F238E27FC236}">
              <a16:creationId xmlns:a16="http://schemas.microsoft.com/office/drawing/2014/main" id="{FED82F36-2718-4BAF-B0D4-ED19B9F4A8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171450</xdr:colOff>
      <xdr:row>58</xdr:row>
      <xdr:rowOff>120650</xdr:rowOff>
    </xdr:from>
    <xdr:to>
      <xdr:col>21</xdr:col>
      <xdr:colOff>127000</xdr:colOff>
      <xdr:row>73</xdr:row>
      <xdr:rowOff>107950</xdr:rowOff>
    </xdr:to>
    <xdr:graphicFrame macro="">
      <xdr:nvGraphicFramePr>
        <xdr:cNvPr id="7" name="Chart 11">
          <a:extLst>
            <a:ext uri="{FF2B5EF4-FFF2-40B4-BE49-F238E27FC236}">
              <a16:creationId xmlns:a16="http://schemas.microsoft.com/office/drawing/2014/main" id="{940606E9-6F25-47F8-AE35-04CD8088E6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809624</xdr:colOff>
      <xdr:row>10</xdr:row>
      <xdr:rowOff>63500</xdr:rowOff>
    </xdr:from>
    <xdr:to>
      <xdr:col>9</xdr:col>
      <xdr:colOff>44449</xdr:colOff>
      <xdr:row>20</xdr:row>
      <xdr:rowOff>0</xdr:rowOff>
    </xdr:to>
    <xdr:graphicFrame macro="">
      <xdr:nvGraphicFramePr>
        <xdr:cNvPr id="8" name="Chart 16">
          <a:extLst>
            <a:ext uri="{FF2B5EF4-FFF2-40B4-BE49-F238E27FC236}">
              <a16:creationId xmlns:a16="http://schemas.microsoft.com/office/drawing/2014/main" id="{41FC354A-8C62-43B8-9D03-9D99B0B808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27</xdr:col>
      <xdr:colOff>0</xdr:colOff>
      <xdr:row>1</xdr:row>
      <xdr:rowOff>0</xdr:rowOff>
    </xdr:from>
    <xdr:to>
      <xdr:col>46</xdr:col>
      <xdr:colOff>26018</xdr:colOff>
      <xdr:row>23</xdr:row>
      <xdr:rowOff>72678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564CB9C-241B-4FAB-B7CA-AA03AB51FE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0</xdr:colOff>
      <xdr:row>43</xdr:row>
      <xdr:rowOff>1</xdr:rowOff>
    </xdr:from>
    <xdr:to>
      <xdr:col>38</xdr:col>
      <xdr:colOff>476250</xdr:colOff>
      <xdr:row>57</xdr:row>
      <xdr:rowOff>127001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50B60F7-CA6B-4EE3-AA75-A7994A747A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23</xdr:col>
      <xdr:colOff>0</xdr:colOff>
      <xdr:row>59</xdr:row>
      <xdr:rowOff>0</xdr:rowOff>
    </xdr:from>
    <xdr:to>
      <xdr:col>38</xdr:col>
      <xdr:colOff>476250</xdr:colOff>
      <xdr:row>73</xdr:row>
      <xdr:rowOff>127000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823D0D0-44BB-41AB-A944-FECE8263D0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23</xdr:col>
      <xdr:colOff>0</xdr:colOff>
      <xdr:row>76</xdr:row>
      <xdr:rowOff>0</xdr:rowOff>
    </xdr:from>
    <xdr:to>
      <xdr:col>38</xdr:col>
      <xdr:colOff>476250</xdr:colOff>
      <xdr:row>90</xdr:row>
      <xdr:rowOff>127000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EB07FC2-ED4E-47C2-BA4F-CF7BE842EA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23</xdr:col>
      <xdr:colOff>0</xdr:colOff>
      <xdr:row>92</xdr:row>
      <xdr:rowOff>0</xdr:rowOff>
    </xdr:from>
    <xdr:to>
      <xdr:col>38</xdr:col>
      <xdr:colOff>476250</xdr:colOff>
      <xdr:row>106</xdr:row>
      <xdr:rowOff>127000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C7EEB99F-4F7E-48D6-99E7-550823759E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584200</xdr:colOff>
      <xdr:row>26</xdr:row>
      <xdr:rowOff>76200</xdr:rowOff>
    </xdr:from>
    <xdr:to>
      <xdr:col>27</xdr:col>
      <xdr:colOff>158750</xdr:colOff>
      <xdr:row>41</xdr:row>
      <xdr:rowOff>114300</xdr:rowOff>
    </xdr:to>
    <xdr:graphicFrame macro="">
      <xdr:nvGraphicFramePr>
        <xdr:cNvPr id="2" name="Chart 6">
          <a:extLst>
            <a:ext uri="{FF2B5EF4-FFF2-40B4-BE49-F238E27FC236}">
              <a16:creationId xmlns:a16="http://schemas.microsoft.com/office/drawing/2014/main" id="{2CD2D91C-26B2-4B79-BAA7-13C1C13B48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508000</xdr:colOff>
      <xdr:row>9</xdr:row>
      <xdr:rowOff>127000</xdr:rowOff>
    </xdr:from>
    <xdr:to>
      <xdr:col>14</xdr:col>
      <xdr:colOff>514350</xdr:colOff>
      <xdr:row>21</xdr:row>
      <xdr:rowOff>25400</xdr:rowOff>
    </xdr:to>
    <xdr:graphicFrame macro="">
      <xdr:nvGraphicFramePr>
        <xdr:cNvPr id="3" name="Chart 7">
          <a:extLst>
            <a:ext uri="{FF2B5EF4-FFF2-40B4-BE49-F238E27FC236}">
              <a16:creationId xmlns:a16="http://schemas.microsoft.com/office/drawing/2014/main" id="{6D05D2CA-6B7A-4023-B360-DB2A77C3AB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133350</xdr:colOff>
      <xdr:row>42</xdr:row>
      <xdr:rowOff>139700</xdr:rowOff>
    </xdr:from>
    <xdr:to>
      <xdr:col>21</xdr:col>
      <xdr:colOff>95250</xdr:colOff>
      <xdr:row>57</xdr:row>
      <xdr:rowOff>127000</xdr:rowOff>
    </xdr:to>
    <xdr:graphicFrame macro="">
      <xdr:nvGraphicFramePr>
        <xdr:cNvPr id="4" name="Chart 8">
          <a:extLst>
            <a:ext uri="{FF2B5EF4-FFF2-40B4-BE49-F238E27FC236}">
              <a16:creationId xmlns:a16="http://schemas.microsoft.com/office/drawing/2014/main" id="{408A9E13-C564-4855-BC6E-4E01FC1ECD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133350</xdr:colOff>
      <xdr:row>42</xdr:row>
      <xdr:rowOff>158750</xdr:rowOff>
    </xdr:from>
    <xdr:to>
      <xdr:col>8</xdr:col>
      <xdr:colOff>800100</xdr:colOff>
      <xdr:row>57</xdr:row>
      <xdr:rowOff>133350</xdr:rowOff>
    </xdr:to>
    <xdr:graphicFrame macro="">
      <xdr:nvGraphicFramePr>
        <xdr:cNvPr id="5" name="Chart 9">
          <a:extLst>
            <a:ext uri="{FF2B5EF4-FFF2-40B4-BE49-F238E27FC236}">
              <a16:creationId xmlns:a16="http://schemas.microsoft.com/office/drawing/2014/main" id="{4D25581E-C0B5-466C-BAD3-D28C71190D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133350</xdr:colOff>
      <xdr:row>58</xdr:row>
      <xdr:rowOff>158750</xdr:rowOff>
    </xdr:from>
    <xdr:to>
      <xdr:col>8</xdr:col>
      <xdr:colOff>800100</xdr:colOff>
      <xdr:row>73</xdr:row>
      <xdr:rowOff>133350</xdr:rowOff>
    </xdr:to>
    <xdr:graphicFrame macro="">
      <xdr:nvGraphicFramePr>
        <xdr:cNvPr id="6" name="Chart 10">
          <a:extLst>
            <a:ext uri="{FF2B5EF4-FFF2-40B4-BE49-F238E27FC236}">
              <a16:creationId xmlns:a16="http://schemas.microsoft.com/office/drawing/2014/main" id="{B37BD839-AD0D-421C-9FD9-4C20DB43BE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171450</xdr:colOff>
      <xdr:row>58</xdr:row>
      <xdr:rowOff>120650</xdr:rowOff>
    </xdr:from>
    <xdr:to>
      <xdr:col>21</xdr:col>
      <xdr:colOff>127000</xdr:colOff>
      <xdr:row>73</xdr:row>
      <xdr:rowOff>107950</xdr:rowOff>
    </xdr:to>
    <xdr:graphicFrame macro="">
      <xdr:nvGraphicFramePr>
        <xdr:cNvPr id="7" name="Chart 11">
          <a:extLst>
            <a:ext uri="{FF2B5EF4-FFF2-40B4-BE49-F238E27FC236}">
              <a16:creationId xmlns:a16="http://schemas.microsoft.com/office/drawing/2014/main" id="{A8A86BB1-4893-47AD-9A51-A3C54DD9F5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809624</xdr:colOff>
      <xdr:row>10</xdr:row>
      <xdr:rowOff>63500</xdr:rowOff>
    </xdr:from>
    <xdr:to>
      <xdr:col>9</xdr:col>
      <xdr:colOff>44449</xdr:colOff>
      <xdr:row>20</xdr:row>
      <xdr:rowOff>0</xdr:rowOff>
    </xdr:to>
    <xdr:graphicFrame macro="">
      <xdr:nvGraphicFramePr>
        <xdr:cNvPr id="8" name="Chart 16">
          <a:extLst>
            <a:ext uri="{FF2B5EF4-FFF2-40B4-BE49-F238E27FC236}">
              <a16:creationId xmlns:a16="http://schemas.microsoft.com/office/drawing/2014/main" id="{A97DB953-4D08-4D54-8388-B23887BAA9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27</xdr:col>
      <xdr:colOff>0</xdr:colOff>
      <xdr:row>1</xdr:row>
      <xdr:rowOff>0</xdr:rowOff>
    </xdr:from>
    <xdr:to>
      <xdr:col>46</xdr:col>
      <xdr:colOff>26018</xdr:colOff>
      <xdr:row>23</xdr:row>
      <xdr:rowOff>72678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5925DA5-68F5-4314-81F4-7B7EDA8A86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0</xdr:colOff>
      <xdr:row>43</xdr:row>
      <xdr:rowOff>1</xdr:rowOff>
    </xdr:from>
    <xdr:to>
      <xdr:col>38</xdr:col>
      <xdr:colOff>476250</xdr:colOff>
      <xdr:row>57</xdr:row>
      <xdr:rowOff>127001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2A8D92A-7CF3-48D0-B785-9621275CA3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23</xdr:col>
      <xdr:colOff>0</xdr:colOff>
      <xdr:row>59</xdr:row>
      <xdr:rowOff>0</xdr:rowOff>
    </xdr:from>
    <xdr:to>
      <xdr:col>38</xdr:col>
      <xdr:colOff>476250</xdr:colOff>
      <xdr:row>73</xdr:row>
      <xdr:rowOff>127000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38B95D8-1AEE-480E-9A55-6CBDE58511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23</xdr:col>
      <xdr:colOff>0</xdr:colOff>
      <xdr:row>76</xdr:row>
      <xdr:rowOff>0</xdr:rowOff>
    </xdr:from>
    <xdr:to>
      <xdr:col>38</xdr:col>
      <xdr:colOff>476250</xdr:colOff>
      <xdr:row>90</xdr:row>
      <xdr:rowOff>127000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87B9DD53-31DA-46D5-BEB9-501BF6759B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23</xdr:col>
      <xdr:colOff>0</xdr:colOff>
      <xdr:row>92</xdr:row>
      <xdr:rowOff>0</xdr:rowOff>
    </xdr:from>
    <xdr:to>
      <xdr:col>38</xdr:col>
      <xdr:colOff>476250</xdr:colOff>
      <xdr:row>106</xdr:row>
      <xdr:rowOff>127000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3C7175DD-2B17-40D3-823F-9C6FEC51DA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584200</xdr:colOff>
      <xdr:row>26</xdr:row>
      <xdr:rowOff>76200</xdr:rowOff>
    </xdr:from>
    <xdr:to>
      <xdr:col>27</xdr:col>
      <xdr:colOff>158750</xdr:colOff>
      <xdr:row>41</xdr:row>
      <xdr:rowOff>114300</xdr:rowOff>
    </xdr:to>
    <xdr:graphicFrame macro="">
      <xdr:nvGraphicFramePr>
        <xdr:cNvPr id="2" name="Chart 6">
          <a:extLst>
            <a:ext uri="{FF2B5EF4-FFF2-40B4-BE49-F238E27FC236}">
              <a16:creationId xmlns:a16="http://schemas.microsoft.com/office/drawing/2014/main" id="{573CFD03-48FB-4568-A565-F62F1447D5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508000</xdr:colOff>
      <xdr:row>9</xdr:row>
      <xdr:rowOff>127000</xdr:rowOff>
    </xdr:from>
    <xdr:to>
      <xdr:col>14</xdr:col>
      <xdr:colOff>514350</xdr:colOff>
      <xdr:row>21</xdr:row>
      <xdr:rowOff>25400</xdr:rowOff>
    </xdr:to>
    <xdr:graphicFrame macro="">
      <xdr:nvGraphicFramePr>
        <xdr:cNvPr id="3" name="Chart 7">
          <a:extLst>
            <a:ext uri="{FF2B5EF4-FFF2-40B4-BE49-F238E27FC236}">
              <a16:creationId xmlns:a16="http://schemas.microsoft.com/office/drawing/2014/main" id="{F5CE8762-89E6-42ED-8E71-4F7D1A8191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133350</xdr:colOff>
      <xdr:row>42</xdr:row>
      <xdr:rowOff>139700</xdr:rowOff>
    </xdr:from>
    <xdr:to>
      <xdr:col>21</xdr:col>
      <xdr:colOff>95250</xdr:colOff>
      <xdr:row>57</xdr:row>
      <xdr:rowOff>127000</xdr:rowOff>
    </xdr:to>
    <xdr:graphicFrame macro="">
      <xdr:nvGraphicFramePr>
        <xdr:cNvPr id="4" name="Chart 8">
          <a:extLst>
            <a:ext uri="{FF2B5EF4-FFF2-40B4-BE49-F238E27FC236}">
              <a16:creationId xmlns:a16="http://schemas.microsoft.com/office/drawing/2014/main" id="{5B7B8F10-0A6C-4753-A898-5D61B70E33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133350</xdr:colOff>
      <xdr:row>42</xdr:row>
      <xdr:rowOff>158750</xdr:rowOff>
    </xdr:from>
    <xdr:to>
      <xdr:col>8</xdr:col>
      <xdr:colOff>800100</xdr:colOff>
      <xdr:row>57</xdr:row>
      <xdr:rowOff>133350</xdr:rowOff>
    </xdr:to>
    <xdr:graphicFrame macro="">
      <xdr:nvGraphicFramePr>
        <xdr:cNvPr id="5" name="Chart 9">
          <a:extLst>
            <a:ext uri="{FF2B5EF4-FFF2-40B4-BE49-F238E27FC236}">
              <a16:creationId xmlns:a16="http://schemas.microsoft.com/office/drawing/2014/main" id="{3423B68C-7702-45C8-8370-385F153FB7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133350</xdr:colOff>
      <xdr:row>58</xdr:row>
      <xdr:rowOff>158750</xdr:rowOff>
    </xdr:from>
    <xdr:to>
      <xdr:col>8</xdr:col>
      <xdr:colOff>800100</xdr:colOff>
      <xdr:row>73</xdr:row>
      <xdr:rowOff>133350</xdr:rowOff>
    </xdr:to>
    <xdr:graphicFrame macro="">
      <xdr:nvGraphicFramePr>
        <xdr:cNvPr id="6" name="Chart 10">
          <a:extLst>
            <a:ext uri="{FF2B5EF4-FFF2-40B4-BE49-F238E27FC236}">
              <a16:creationId xmlns:a16="http://schemas.microsoft.com/office/drawing/2014/main" id="{5C366070-92F9-463A-8F4C-167C54EE70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171450</xdr:colOff>
      <xdr:row>58</xdr:row>
      <xdr:rowOff>120650</xdr:rowOff>
    </xdr:from>
    <xdr:to>
      <xdr:col>21</xdr:col>
      <xdr:colOff>127000</xdr:colOff>
      <xdr:row>73</xdr:row>
      <xdr:rowOff>107950</xdr:rowOff>
    </xdr:to>
    <xdr:graphicFrame macro="">
      <xdr:nvGraphicFramePr>
        <xdr:cNvPr id="7" name="Chart 11">
          <a:extLst>
            <a:ext uri="{FF2B5EF4-FFF2-40B4-BE49-F238E27FC236}">
              <a16:creationId xmlns:a16="http://schemas.microsoft.com/office/drawing/2014/main" id="{4C4DDA94-4E2C-4AEE-A8DE-94700FB155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809624</xdr:colOff>
      <xdr:row>10</xdr:row>
      <xdr:rowOff>63500</xdr:rowOff>
    </xdr:from>
    <xdr:to>
      <xdr:col>9</xdr:col>
      <xdr:colOff>44449</xdr:colOff>
      <xdr:row>20</xdr:row>
      <xdr:rowOff>0</xdr:rowOff>
    </xdr:to>
    <xdr:graphicFrame macro="">
      <xdr:nvGraphicFramePr>
        <xdr:cNvPr id="8" name="Chart 16">
          <a:extLst>
            <a:ext uri="{FF2B5EF4-FFF2-40B4-BE49-F238E27FC236}">
              <a16:creationId xmlns:a16="http://schemas.microsoft.com/office/drawing/2014/main" id="{C613883A-D3D1-45BC-97E5-59F528AE93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27</xdr:col>
      <xdr:colOff>0</xdr:colOff>
      <xdr:row>1</xdr:row>
      <xdr:rowOff>0</xdr:rowOff>
    </xdr:from>
    <xdr:to>
      <xdr:col>46</xdr:col>
      <xdr:colOff>26018</xdr:colOff>
      <xdr:row>23</xdr:row>
      <xdr:rowOff>72678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0D1C821-4245-4183-BA14-75935B9D93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0</xdr:colOff>
      <xdr:row>43</xdr:row>
      <xdr:rowOff>1</xdr:rowOff>
    </xdr:from>
    <xdr:to>
      <xdr:col>38</xdr:col>
      <xdr:colOff>476250</xdr:colOff>
      <xdr:row>57</xdr:row>
      <xdr:rowOff>127001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1EF1A12-5E8D-42C2-B2FF-0F353B7439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23</xdr:col>
      <xdr:colOff>0</xdr:colOff>
      <xdr:row>59</xdr:row>
      <xdr:rowOff>0</xdr:rowOff>
    </xdr:from>
    <xdr:to>
      <xdr:col>38</xdr:col>
      <xdr:colOff>476250</xdr:colOff>
      <xdr:row>73</xdr:row>
      <xdr:rowOff>127000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3C2B1CB-1ED5-4B14-A4C2-F7305E9A20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23</xdr:col>
      <xdr:colOff>0</xdr:colOff>
      <xdr:row>76</xdr:row>
      <xdr:rowOff>0</xdr:rowOff>
    </xdr:from>
    <xdr:to>
      <xdr:col>38</xdr:col>
      <xdr:colOff>476250</xdr:colOff>
      <xdr:row>90</xdr:row>
      <xdr:rowOff>127000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9C3C9F6F-D09F-4DE7-994D-6DA9655602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23</xdr:col>
      <xdr:colOff>0</xdr:colOff>
      <xdr:row>92</xdr:row>
      <xdr:rowOff>0</xdr:rowOff>
    </xdr:from>
    <xdr:to>
      <xdr:col>38</xdr:col>
      <xdr:colOff>476250</xdr:colOff>
      <xdr:row>106</xdr:row>
      <xdr:rowOff>127000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6EC6E000-200D-4DE6-A35C-F4385FFB43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584200</xdr:colOff>
      <xdr:row>26</xdr:row>
      <xdr:rowOff>76200</xdr:rowOff>
    </xdr:from>
    <xdr:to>
      <xdr:col>27</xdr:col>
      <xdr:colOff>158750</xdr:colOff>
      <xdr:row>41</xdr:row>
      <xdr:rowOff>114300</xdr:rowOff>
    </xdr:to>
    <xdr:graphicFrame macro="">
      <xdr:nvGraphicFramePr>
        <xdr:cNvPr id="2" name="Chart 6">
          <a:extLst>
            <a:ext uri="{FF2B5EF4-FFF2-40B4-BE49-F238E27FC236}">
              <a16:creationId xmlns:a16="http://schemas.microsoft.com/office/drawing/2014/main" id="{7AB0F781-6F1F-4D9B-94BE-8F19AB2612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508000</xdr:colOff>
      <xdr:row>9</xdr:row>
      <xdr:rowOff>127000</xdr:rowOff>
    </xdr:from>
    <xdr:to>
      <xdr:col>14</xdr:col>
      <xdr:colOff>514350</xdr:colOff>
      <xdr:row>21</xdr:row>
      <xdr:rowOff>25400</xdr:rowOff>
    </xdr:to>
    <xdr:graphicFrame macro="">
      <xdr:nvGraphicFramePr>
        <xdr:cNvPr id="3" name="Chart 7">
          <a:extLst>
            <a:ext uri="{FF2B5EF4-FFF2-40B4-BE49-F238E27FC236}">
              <a16:creationId xmlns:a16="http://schemas.microsoft.com/office/drawing/2014/main" id="{DCA0DCCE-DD68-44A6-B9AC-0C4D447F9F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133350</xdr:colOff>
      <xdr:row>42</xdr:row>
      <xdr:rowOff>139700</xdr:rowOff>
    </xdr:from>
    <xdr:to>
      <xdr:col>21</xdr:col>
      <xdr:colOff>95250</xdr:colOff>
      <xdr:row>57</xdr:row>
      <xdr:rowOff>127000</xdr:rowOff>
    </xdr:to>
    <xdr:graphicFrame macro="">
      <xdr:nvGraphicFramePr>
        <xdr:cNvPr id="4" name="Chart 8">
          <a:extLst>
            <a:ext uri="{FF2B5EF4-FFF2-40B4-BE49-F238E27FC236}">
              <a16:creationId xmlns:a16="http://schemas.microsoft.com/office/drawing/2014/main" id="{F2AA5341-03C5-4791-AAA6-56EBC47077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133350</xdr:colOff>
      <xdr:row>42</xdr:row>
      <xdr:rowOff>158750</xdr:rowOff>
    </xdr:from>
    <xdr:to>
      <xdr:col>8</xdr:col>
      <xdr:colOff>800100</xdr:colOff>
      <xdr:row>57</xdr:row>
      <xdr:rowOff>133350</xdr:rowOff>
    </xdr:to>
    <xdr:graphicFrame macro="">
      <xdr:nvGraphicFramePr>
        <xdr:cNvPr id="5" name="Chart 9">
          <a:extLst>
            <a:ext uri="{FF2B5EF4-FFF2-40B4-BE49-F238E27FC236}">
              <a16:creationId xmlns:a16="http://schemas.microsoft.com/office/drawing/2014/main" id="{E760B56E-1066-4890-824F-A4B95D9ED7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133350</xdr:colOff>
      <xdr:row>58</xdr:row>
      <xdr:rowOff>158750</xdr:rowOff>
    </xdr:from>
    <xdr:to>
      <xdr:col>8</xdr:col>
      <xdr:colOff>800100</xdr:colOff>
      <xdr:row>73</xdr:row>
      <xdr:rowOff>133350</xdr:rowOff>
    </xdr:to>
    <xdr:graphicFrame macro="">
      <xdr:nvGraphicFramePr>
        <xdr:cNvPr id="6" name="Chart 10">
          <a:extLst>
            <a:ext uri="{FF2B5EF4-FFF2-40B4-BE49-F238E27FC236}">
              <a16:creationId xmlns:a16="http://schemas.microsoft.com/office/drawing/2014/main" id="{A15BBC3C-3744-43E4-8715-1B082F1C81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171450</xdr:colOff>
      <xdr:row>58</xdr:row>
      <xdr:rowOff>120650</xdr:rowOff>
    </xdr:from>
    <xdr:to>
      <xdr:col>21</xdr:col>
      <xdr:colOff>127000</xdr:colOff>
      <xdr:row>73</xdr:row>
      <xdr:rowOff>107950</xdr:rowOff>
    </xdr:to>
    <xdr:graphicFrame macro="">
      <xdr:nvGraphicFramePr>
        <xdr:cNvPr id="7" name="Chart 11">
          <a:extLst>
            <a:ext uri="{FF2B5EF4-FFF2-40B4-BE49-F238E27FC236}">
              <a16:creationId xmlns:a16="http://schemas.microsoft.com/office/drawing/2014/main" id="{94F1489B-9270-47DF-A07E-DF38B62BA9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809624</xdr:colOff>
      <xdr:row>10</xdr:row>
      <xdr:rowOff>63500</xdr:rowOff>
    </xdr:from>
    <xdr:to>
      <xdr:col>9</xdr:col>
      <xdr:colOff>44449</xdr:colOff>
      <xdr:row>20</xdr:row>
      <xdr:rowOff>0</xdr:rowOff>
    </xdr:to>
    <xdr:graphicFrame macro="">
      <xdr:nvGraphicFramePr>
        <xdr:cNvPr id="8" name="Chart 16">
          <a:extLst>
            <a:ext uri="{FF2B5EF4-FFF2-40B4-BE49-F238E27FC236}">
              <a16:creationId xmlns:a16="http://schemas.microsoft.com/office/drawing/2014/main" id="{FD67102B-858A-4AD2-9F98-A12C2CF0D9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27</xdr:col>
      <xdr:colOff>0</xdr:colOff>
      <xdr:row>1</xdr:row>
      <xdr:rowOff>0</xdr:rowOff>
    </xdr:from>
    <xdr:to>
      <xdr:col>46</xdr:col>
      <xdr:colOff>26018</xdr:colOff>
      <xdr:row>23</xdr:row>
      <xdr:rowOff>72678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04BF058-1301-4CA3-9B43-C69CD0DE02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0</xdr:colOff>
      <xdr:row>43</xdr:row>
      <xdr:rowOff>1</xdr:rowOff>
    </xdr:from>
    <xdr:to>
      <xdr:col>38</xdr:col>
      <xdr:colOff>476250</xdr:colOff>
      <xdr:row>57</xdr:row>
      <xdr:rowOff>127001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9CD68B3-5A17-421F-AEB8-1885A7C261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23</xdr:col>
      <xdr:colOff>0</xdr:colOff>
      <xdr:row>59</xdr:row>
      <xdr:rowOff>0</xdr:rowOff>
    </xdr:from>
    <xdr:to>
      <xdr:col>38</xdr:col>
      <xdr:colOff>476250</xdr:colOff>
      <xdr:row>73</xdr:row>
      <xdr:rowOff>127000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B46C736-2D1E-4163-ADA4-1D53652E09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23</xdr:col>
      <xdr:colOff>34636</xdr:colOff>
      <xdr:row>76</xdr:row>
      <xdr:rowOff>0</xdr:rowOff>
    </xdr:from>
    <xdr:to>
      <xdr:col>38</xdr:col>
      <xdr:colOff>510886</xdr:colOff>
      <xdr:row>90</xdr:row>
      <xdr:rowOff>127000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23DC30F-102F-44D7-838F-F89DE5CF30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23</xdr:col>
      <xdr:colOff>0</xdr:colOff>
      <xdr:row>92</xdr:row>
      <xdr:rowOff>0</xdr:rowOff>
    </xdr:from>
    <xdr:to>
      <xdr:col>38</xdr:col>
      <xdr:colOff>476250</xdr:colOff>
      <xdr:row>106</xdr:row>
      <xdr:rowOff>127000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4E0E897-20FC-445A-A801-87A5EE41B3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584200</xdr:colOff>
      <xdr:row>26</xdr:row>
      <xdr:rowOff>76200</xdr:rowOff>
    </xdr:from>
    <xdr:to>
      <xdr:col>27</xdr:col>
      <xdr:colOff>158750</xdr:colOff>
      <xdr:row>41</xdr:row>
      <xdr:rowOff>114300</xdr:rowOff>
    </xdr:to>
    <xdr:graphicFrame macro="">
      <xdr:nvGraphicFramePr>
        <xdr:cNvPr id="2" name="Chart 6">
          <a:extLst>
            <a:ext uri="{FF2B5EF4-FFF2-40B4-BE49-F238E27FC236}">
              <a16:creationId xmlns:a16="http://schemas.microsoft.com/office/drawing/2014/main" id="{7BCDE651-A134-46D8-883D-BF033C3C0E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508000</xdr:colOff>
      <xdr:row>9</xdr:row>
      <xdr:rowOff>127000</xdr:rowOff>
    </xdr:from>
    <xdr:to>
      <xdr:col>14</xdr:col>
      <xdr:colOff>514350</xdr:colOff>
      <xdr:row>21</xdr:row>
      <xdr:rowOff>25400</xdr:rowOff>
    </xdr:to>
    <xdr:graphicFrame macro="">
      <xdr:nvGraphicFramePr>
        <xdr:cNvPr id="3" name="Chart 7">
          <a:extLst>
            <a:ext uri="{FF2B5EF4-FFF2-40B4-BE49-F238E27FC236}">
              <a16:creationId xmlns:a16="http://schemas.microsoft.com/office/drawing/2014/main" id="{957E47C8-A047-4C91-A0AA-EC9C0626FA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133350</xdr:colOff>
      <xdr:row>42</xdr:row>
      <xdr:rowOff>139700</xdr:rowOff>
    </xdr:from>
    <xdr:to>
      <xdr:col>21</xdr:col>
      <xdr:colOff>95250</xdr:colOff>
      <xdr:row>57</xdr:row>
      <xdr:rowOff>127000</xdr:rowOff>
    </xdr:to>
    <xdr:graphicFrame macro="">
      <xdr:nvGraphicFramePr>
        <xdr:cNvPr id="4" name="Chart 8">
          <a:extLst>
            <a:ext uri="{FF2B5EF4-FFF2-40B4-BE49-F238E27FC236}">
              <a16:creationId xmlns:a16="http://schemas.microsoft.com/office/drawing/2014/main" id="{416C1C77-BC07-40D0-ADC0-B5AD50CAD9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133350</xdr:colOff>
      <xdr:row>42</xdr:row>
      <xdr:rowOff>158750</xdr:rowOff>
    </xdr:from>
    <xdr:to>
      <xdr:col>8</xdr:col>
      <xdr:colOff>800100</xdr:colOff>
      <xdr:row>57</xdr:row>
      <xdr:rowOff>133350</xdr:rowOff>
    </xdr:to>
    <xdr:graphicFrame macro="">
      <xdr:nvGraphicFramePr>
        <xdr:cNvPr id="5" name="Chart 9">
          <a:extLst>
            <a:ext uri="{FF2B5EF4-FFF2-40B4-BE49-F238E27FC236}">
              <a16:creationId xmlns:a16="http://schemas.microsoft.com/office/drawing/2014/main" id="{B77335ED-5A55-491E-A722-93B2B629E4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133350</xdr:colOff>
      <xdr:row>58</xdr:row>
      <xdr:rowOff>158750</xdr:rowOff>
    </xdr:from>
    <xdr:to>
      <xdr:col>8</xdr:col>
      <xdr:colOff>800100</xdr:colOff>
      <xdr:row>73</xdr:row>
      <xdr:rowOff>133350</xdr:rowOff>
    </xdr:to>
    <xdr:graphicFrame macro="">
      <xdr:nvGraphicFramePr>
        <xdr:cNvPr id="6" name="Chart 10">
          <a:extLst>
            <a:ext uri="{FF2B5EF4-FFF2-40B4-BE49-F238E27FC236}">
              <a16:creationId xmlns:a16="http://schemas.microsoft.com/office/drawing/2014/main" id="{57B77A19-6D79-47F4-9109-9B06C58B9C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171450</xdr:colOff>
      <xdr:row>58</xdr:row>
      <xdr:rowOff>120650</xdr:rowOff>
    </xdr:from>
    <xdr:to>
      <xdr:col>21</xdr:col>
      <xdr:colOff>127000</xdr:colOff>
      <xdr:row>73</xdr:row>
      <xdr:rowOff>107950</xdr:rowOff>
    </xdr:to>
    <xdr:graphicFrame macro="">
      <xdr:nvGraphicFramePr>
        <xdr:cNvPr id="7" name="Chart 11">
          <a:extLst>
            <a:ext uri="{FF2B5EF4-FFF2-40B4-BE49-F238E27FC236}">
              <a16:creationId xmlns:a16="http://schemas.microsoft.com/office/drawing/2014/main" id="{0DC38D08-4505-4A87-A20D-6572D2AD7F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809624</xdr:colOff>
      <xdr:row>10</xdr:row>
      <xdr:rowOff>63500</xdr:rowOff>
    </xdr:from>
    <xdr:to>
      <xdr:col>9</xdr:col>
      <xdr:colOff>44449</xdr:colOff>
      <xdr:row>20</xdr:row>
      <xdr:rowOff>0</xdr:rowOff>
    </xdr:to>
    <xdr:graphicFrame macro="">
      <xdr:nvGraphicFramePr>
        <xdr:cNvPr id="8" name="Chart 16">
          <a:extLst>
            <a:ext uri="{FF2B5EF4-FFF2-40B4-BE49-F238E27FC236}">
              <a16:creationId xmlns:a16="http://schemas.microsoft.com/office/drawing/2014/main" id="{3844068E-DF36-47FF-B29C-0E72BF3C9F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27</xdr:col>
      <xdr:colOff>0</xdr:colOff>
      <xdr:row>1</xdr:row>
      <xdr:rowOff>0</xdr:rowOff>
    </xdr:from>
    <xdr:to>
      <xdr:col>46</xdr:col>
      <xdr:colOff>26018</xdr:colOff>
      <xdr:row>23</xdr:row>
      <xdr:rowOff>72678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3EBEA78-985C-4626-9980-622FE331CE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0</xdr:colOff>
      <xdr:row>43</xdr:row>
      <xdr:rowOff>1</xdr:rowOff>
    </xdr:from>
    <xdr:to>
      <xdr:col>38</xdr:col>
      <xdr:colOff>476250</xdr:colOff>
      <xdr:row>57</xdr:row>
      <xdr:rowOff>127001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15092E1-4F9A-46C9-AAA8-F813264DA8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23</xdr:col>
      <xdr:colOff>0</xdr:colOff>
      <xdr:row>59</xdr:row>
      <xdr:rowOff>0</xdr:rowOff>
    </xdr:from>
    <xdr:to>
      <xdr:col>38</xdr:col>
      <xdr:colOff>476250</xdr:colOff>
      <xdr:row>73</xdr:row>
      <xdr:rowOff>127000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A5955BE-7FAA-4C31-A93E-6C099373F5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23</xdr:col>
      <xdr:colOff>0</xdr:colOff>
      <xdr:row>76</xdr:row>
      <xdr:rowOff>0</xdr:rowOff>
    </xdr:from>
    <xdr:to>
      <xdr:col>38</xdr:col>
      <xdr:colOff>476250</xdr:colOff>
      <xdr:row>90</xdr:row>
      <xdr:rowOff>127000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AFC4803-FFF7-4FEF-9A44-FF1C076226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23</xdr:col>
      <xdr:colOff>0</xdr:colOff>
      <xdr:row>92</xdr:row>
      <xdr:rowOff>0</xdr:rowOff>
    </xdr:from>
    <xdr:to>
      <xdr:col>38</xdr:col>
      <xdr:colOff>476250</xdr:colOff>
      <xdr:row>106</xdr:row>
      <xdr:rowOff>127000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7FD74D1-4EC1-47C6-8019-344E7D7849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584200</xdr:colOff>
      <xdr:row>26</xdr:row>
      <xdr:rowOff>76200</xdr:rowOff>
    </xdr:from>
    <xdr:to>
      <xdr:col>27</xdr:col>
      <xdr:colOff>158750</xdr:colOff>
      <xdr:row>40</xdr:row>
      <xdr:rowOff>114300</xdr:rowOff>
    </xdr:to>
    <xdr:graphicFrame macro="">
      <xdr:nvGraphicFramePr>
        <xdr:cNvPr id="45057" name="Chart 6">
          <a:extLst>
            <a:ext uri="{FF2B5EF4-FFF2-40B4-BE49-F238E27FC236}">
              <a16:creationId xmlns:a16="http://schemas.microsoft.com/office/drawing/2014/main" id="{BCD81084-9458-4809-A8C6-BD45126564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554182</xdr:colOff>
      <xdr:row>11</xdr:row>
      <xdr:rowOff>23089</xdr:rowOff>
    </xdr:from>
    <xdr:to>
      <xdr:col>12</xdr:col>
      <xdr:colOff>603250</xdr:colOff>
      <xdr:row>21</xdr:row>
      <xdr:rowOff>108526</xdr:rowOff>
    </xdr:to>
    <xdr:graphicFrame macro="">
      <xdr:nvGraphicFramePr>
        <xdr:cNvPr id="45058" name="Chart 7">
          <a:extLst>
            <a:ext uri="{FF2B5EF4-FFF2-40B4-BE49-F238E27FC236}">
              <a16:creationId xmlns:a16="http://schemas.microsoft.com/office/drawing/2014/main" id="{3109BA47-4629-4912-B2F2-ED9DE8048B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57150</xdr:colOff>
      <xdr:row>43</xdr:row>
      <xdr:rowOff>114300</xdr:rowOff>
    </xdr:from>
    <xdr:to>
      <xdr:col>10</xdr:col>
      <xdr:colOff>190500</xdr:colOff>
      <xdr:row>58</xdr:row>
      <xdr:rowOff>177800</xdr:rowOff>
    </xdr:to>
    <xdr:graphicFrame macro="">
      <xdr:nvGraphicFramePr>
        <xdr:cNvPr id="45059" name="Chart 5">
          <a:extLst>
            <a:ext uri="{FF2B5EF4-FFF2-40B4-BE49-F238E27FC236}">
              <a16:creationId xmlns:a16="http://schemas.microsoft.com/office/drawing/2014/main" id="{EEBD10AB-43F2-402A-9198-C6E2DE5F84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393123</xdr:colOff>
      <xdr:row>8</xdr:row>
      <xdr:rowOff>176645</xdr:rowOff>
    </xdr:from>
    <xdr:to>
      <xdr:col>8</xdr:col>
      <xdr:colOff>234373</xdr:colOff>
      <xdr:row>20</xdr:row>
      <xdr:rowOff>144896</xdr:rowOff>
    </xdr:to>
    <xdr:graphicFrame macro="">
      <xdr:nvGraphicFramePr>
        <xdr:cNvPr id="45060" name="Chart 8">
          <a:extLst>
            <a:ext uri="{FF2B5EF4-FFF2-40B4-BE49-F238E27FC236}">
              <a16:creationId xmlns:a16="http://schemas.microsoft.com/office/drawing/2014/main" id="{ED5934DD-6EA7-4FB0-931B-C30A16D9F6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50800</xdr:colOff>
      <xdr:row>59</xdr:row>
      <xdr:rowOff>127000</xdr:rowOff>
    </xdr:from>
    <xdr:to>
      <xdr:col>10</xdr:col>
      <xdr:colOff>133350</xdr:colOff>
      <xdr:row>75</xdr:row>
      <xdr:rowOff>6350</xdr:rowOff>
    </xdr:to>
    <xdr:graphicFrame macro="">
      <xdr:nvGraphicFramePr>
        <xdr:cNvPr id="45061" name="Chart 10">
          <a:extLst>
            <a:ext uri="{FF2B5EF4-FFF2-40B4-BE49-F238E27FC236}">
              <a16:creationId xmlns:a16="http://schemas.microsoft.com/office/drawing/2014/main" id="{359F1CBC-1A09-4ED4-A627-FA07668BCE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812800</xdr:colOff>
      <xdr:row>44</xdr:row>
      <xdr:rowOff>38100</xdr:rowOff>
    </xdr:from>
    <xdr:to>
      <xdr:col>25</xdr:col>
      <xdr:colOff>469900</xdr:colOff>
      <xdr:row>59</xdr:row>
      <xdr:rowOff>101600</xdr:rowOff>
    </xdr:to>
    <xdr:graphicFrame macro="">
      <xdr:nvGraphicFramePr>
        <xdr:cNvPr id="45062" name="Chart 11">
          <a:extLst>
            <a:ext uri="{FF2B5EF4-FFF2-40B4-BE49-F238E27FC236}">
              <a16:creationId xmlns:a16="http://schemas.microsoft.com/office/drawing/2014/main" id="{02AAB4B8-68C9-4BC4-89ED-BCA0F78365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831850</xdr:colOff>
      <xdr:row>60</xdr:row>
      <xdr:rowOff>12700</xdr:rowOff>
    </xdr:from>
    <xdr:to>
      <xdr:col>25</xdr:col>
      <xdr:colOff>476250</xdr:colOff>
      <xdr:row>75</xdr:row>
      <xdr:rowOff>76200</xdr:rowOff>
    </xdr:to>
    <xdr:graphicFrame macro="">
      <xdr:nvGraphicFramePr>
        <xdr:cNvPr id="45063" name="Chart 12">
          <a:extLst>
            <a:ext uri="{FF2B5EF4-FFF2-40B4-BE49-F238E27FC236}">
              <a16:creationId xmlns:a16="http://schemas.microsoft.com/office/drawing/2014/main" id="{634003A8-34F7-4A07-A5D8-57B95C4653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28</xdr:col>
      <xdr:colOff>330200</xdr:colOff>
      <xdr:row>2</xdr:row>
      <xdr:rowOff>50800</xdr:rowOff>
    </xdr:from>
    <xdr:to>
      <xdr:col>47</xdr:col>
      <xdr:colOff>278796</xdr:colOff>
      <xdr:row>24</xdr:row>
      <xdr:rowOff>131713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35BB878-99A6-4EA8-9C2F-B106849425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28</xdr:col>
      <xdr:colOff>0</xdr:colOff>
      <xdr:row>44</xdr:row>
      <xdr:rowOff>1</xdr:rowOff>
    </xdr:from>
    <xdr:to>
      <xdr:col>42</xdr:col>
      <xdr:colOff>23091</xdr:colOff>
      <xdr:row>59</xdr:row>
      <xdr:rowOff>103910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720D0B4-B42B-43DD-A65D-F1602ED2C7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28</xdr:col>
      <xdr:colOff>0</xdr:colOff>
      <xdr:row>63</xdr:row>
      <xdr:rowOff>0</xdr:rowOff>
    </xdr:from>
    <xdr:to>
      <xdr:col>42</xdr:col>
      <xdr:colOff>23091</xdr:colOff>
      <xdr:row>78</xdr:row>
      <xdr:rowOff>103909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4E8E501-D4E4-4C7F-B87F-F3370D91BF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28</xdr:col>
      <xdr:colOff>47625</xdr:colOff>
      <xdr:row>79</xdr:row>
      <xdr:rowOff>158750</xdr:rowOff>
    </xdr:from>
    <xdr:to>
      <xdr:col>42</xdr:col>
      <xdr:colOff>70716</xdr:colOff>
      <xdr:row>95</xdr:row>
      <xdr:rowOff>72159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DBF312F-49C8-45C0-9A0E-3FB0FB304C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28</xdr:col>
      <xdr:colOff>0</xdr:colOff>
      <xdr:row>98</xdr:row>
      <xdr:rowOff>0</xdr:rowOff>
    </xdr:from>
    <xdr:to>
      <xdr:col>42</xdr:col>
      <xdr:colOff>23091</xdr:colOff>
      <xdr:row>113</xdr:row>
      <xdr:rowOff>103909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404829E-BA5F-4130-A51D-4A70A6504A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584200</xdr:colOff>
      <xdr:row>26</xdr:row>
      <xdr:rowOff>76200</xdr:rowOff>
    </xdr:from>
    <xdr:to>
      <xdr:col>27</xdr:col>
      <xdr:colOff>158750</xdr:colOff>
      <xdr:row>41</xdr:row>
      <xdr:rowOff>114300</xdr:rowOff>
    </xdr:to>
    <xdr:graphicFrame macro="">
      <xdr:nvGraphicFramePr>
        <xdr:cNvPr id="2" name="Chart 6">
          <a:extLst>
            <a:ext uri="{FF2B5EF4-FFF2-40B4-BE49-F238E27FC236}">
              <a16:creationId xmlns:a16="http://schemas.microsoft.com/office/drawing/2014/main" id="{E9897DE2-77DF-481D-B674-C684C7BA45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508000</xdr:colOff>
      <xdr:row>9</xdr:row>
      <xdr:rowOff>127000</xdr:rowOff>
    </xdr:from>
    <xdr:to>
      <xdr:col>14</xdr:col>
      <xdr:colOff>514350</xdr:colOff>
      <xdr:row>21</xdr:row>
      <xdr:rowOff>25400</xdr:rowOff>
    </xdr:to>
    <xdr:graphicFrame macro="">
      <xdr:nvGraphicFramePr>
        <xdr:cNvPr id="3" name="Chart 7">
          <a:extLst>
            <a:ext uri="{FF2B5EF4-FFF2-40B4-BE49-F238E27FC236}">
              <a16:creationId xmlns:a16="http://schemas.microsoft.com/office/drawing/2014/main" id="{2B496C40-B831-4CDF-9398-77E80E9534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133350</xdr:colOff>
      <xdr:row>42</xdr:row>
      <xdr:rowOff>139700</xdr:rowOff>
    </xdr:from>
    <xdr:to>
      <xdr:col>21</xdr:col>
      <xdr:colOff>95250</xdr:colOff>
      <xdr:row>57</xdr:row>
      <xdr:rowOff>127000</xdr:rowOff>
    </xdr:to>
    <xdr:graphicFrame macro="">
      <xdr:nvGraphicFramePr>
        <xdr:cNvPr id="4" name="Chart 8">
          <a:extLst>
            <a:ext uri="{FF2B5EF4-FFF2-40B4-BE49-F238E27FC236}">
              <a16:creationId xmlns:a16="http://schemas.microsoft.com/office/drawing/2014/main" id="{BB83E482-EA78-4E5B-A369-A163E04D7A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133350</xdr:colOff>
      <xdr:row>42</xdr:row>
      <xdr:rowOff>158750</xdr:rowOff>
    </xdr:from>
    <xdr:to>
      <xdr:col>8</xdr:col>
      <xdr:colOff>800100</xdr:colOff>
      <xdr:row>57</xdr:row>
      <xdr:rowOff>133350</xdr:rowOff>
    </xdr:to>
    <xdr:graphicFrame macro="">
      <xdr:nvGraphicFramePr>
        <xdr:cNvPr id="5" name="Chart 9">
          <a:extLst>
            <a:ext uri="{FF2B5EF4-FFF2-40B4-BE49-F238E27FC236}">
              <a16:creationId xmlns:a16="http://schemas.microsoft.com/office/drawing/2014/main" id="{7541E244-B314-4EB8-9F4D-E47156D0E3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133350</xdr:colOff>
      <xdr:row>58</xdr:row>
      <xdr:rowOff>158750</xdr:rowOff>
    </xdr:from>
    <xdr:to>
      <xdr:col>8</xdr:col>
      <xdr:colOff>800100</xdr:colOff>
      <xdr:row>73</xdr:row>
      <xdr:rowOff>133350</xdr:rowOff>
    </xdr:to>
    <xdr:graphicFrame macro="">
      <xdr:nvGraphicFramePr>
        <xdr:cNvPr id="6" name="Chart 10">
          <a:extLst>
            <a:ext uri="{FF2B5EF4-FFF2-40B4-BE49-F238E27FC236}">
              <a16:creationId xmlns:a16="http://schemas.microsoft.com/office/drawing/2014/main" id="{2A6BC3EB-A37D-4D64-BA13-94F3AF4FBF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171450</xdr:colOff>
      <xdr:row>58</xdr:row>
      <xdr:rowOff>120650</xdr:rowOff>
    </xdr:from>
    <xdr:to>
      <xdr:col>21</xdr:col>
      <xdr:colOff>127000</xdr:colOff>
      <xdr:row>73</xdr:row>
      <xdr:rowOff>107950</xdr:rowOff>
    </xdr:to>
    <xdr:graphicFrame macro="">
      <xdr:nvGraphicFramePr>
        <xdr:cNvPr id="7" name="Chart 11">
          <a:extLst>
            <a:ext uri="{FF2B5EF4-FFF2-40B4-BE49-F238E27FC236}">
              <a16:creationId xmlns:a16="http://schemas.microsoft.com/office/drawing/2014/main" id="{2EDE645D-6FDA-4E8D-AA6A-A6648DF626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809624</xdr:colOff>
      <xdr:row>10</xdr:row>
      <xdr:rowOff>63500</xdr:rowOff>
    </xdr:from>
    <xdr:to>
      <xdr:col>9</xdr:col>
      <xdr:colOff>44449</xdr:colOff>
      <xdr:row>20</xdr:row>
      <xdr:rowOff>0</xdr:rowOff>
    </xdr:to>
    <xdr:graphicFrame macro="">
      <xdr:nvGraphicFramePr>
        <xdr:cNvPr id="8" name="Chart 16">
          <a:extLst>
            <a:ext uri="{FF2B5EF4-FFF2-40B4-BE49-F238E27FC236}">
              <a16:creationId xmlns:a16="http://schemas.microsoft.com/office/drawing/2014/main" id="{A9A797EE-6439-40F7-89EC-B3CA61F1C6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27</xdr:col>
      <xdr:colOff>0</xdr:colOff>
      <xdr:row>1</xdr:row>
      <xdr:rowOff>0</xdr:rowOff>
    </xdr:from>
    <xdr:to>
      <xdr:col>46</xdr:col>
      <xdr:colOff>26018</xdr:colOff>
      <xdr:row>23</xdr:row>
      <xdr:rowOff>72678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96E4B67-B98C-47C2-931B-0972B07AA3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0</xdr:colOff>
      <xdr:row>43</xdr:row>
      <xdr:rowOff>1</xdr:rowOff>
    </xdr:from>
    <xdr:to>
      <xdr:col>38</xdr:col>
      <xdr:colOff>476250</xdr:colOff>
      <xdr:row>57</xdr:row>
      <xdr:rowOff>127001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65AABB0-AB82-41A2-B58B-81CA3C887F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23</xdr:col>
      <xdr:colOff>0</xdr:colOff>
      <xdr:row>59</xdr:row>
      <xdr:rowOff>0</xdr:rowOff>
    </xdr:from>
    <xdr:to>
      <xdr:col>38</xdr:col>
      <xdr:colOff>476250</xdr:colOff>
      <xdr:row>73</xdr:row>
      <xdr:rowOff>127000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ADC55CE-02B0-43CE-B9E2-CA8D7282B7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23</xdr:col>
      <xdr:colOff>0</xdr:colOff>
      <xdr:row>76</xdr:row>
      <xdr:rowOff>0</xdr:rowOff>
    </xdr:from>
    <xdr:to>
      <xdr:col>38</xdr:col>
      <xdr:colOff>476250</xdr:colOff>
      <xdr:row>90</xdr:row>
      <xdr:rowOff>127000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683887D-6783-4125-9B48-E918C1C5C3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23</xdr:col>
      <xdr:colOff>0</xdr:colOff>
      <xdr:row>92</xdr:row>
      <xdr:rowOff>0</xdr:rowOff>
    </xdr:from>
    <xdr:to>
      <xdr:col>38</xdr:col>
      <xdr:colOff>476250</xdr:colOff>
      <xdr:row>106</xdr:row>
      <xdr:rowOff>127000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FB04B34B-31E6-49A2-A8DC-9C33D17DDE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584200</xdr:colOff>
      <xdr:row>26</xdr:row>
      <xdr:rowOff>76200</xdr:rowOff>
    </xdr:from>
    <xdr:to>
      <xdr:col>27</xdr:col>
      <xdr:colOff>158750</xdr:colOff>
      <xdr:row>41</xdr:row>
      <xdr:rowOff>114300</xdr:rowOff>
    </xdr:to>
    <xdr:graphicFrame macro="">
      <xdr:nvGraphicFramePr>
        <xdr:cNvPr id="2" name="Chart 6">
          <a:extLst>
            <a:ext uri="{FF2B5EF4-FFF2-40B4-BE49-F238E27FC236}">
              <a16:creationId xmlns:a16="http://schemas.microsoft.com/office/drawing/2014/main" id="{7EB77B67-D4A6-41BD-B3DC-742EDC7B2C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508000</xdr:colOff>
      <xdr:row>9</xdr:row>
      <xdr:rowOff>127000</xdr:rowOff>
    </xdr:from>
    <xdr:to>
      <xdr:col>14</xdr:col>
      <xdr:colOff>514350</xdr:colOff>
      <xdr:row>21</xdr:row>
      <xdr:rowOff>25400</xdr:rowOff>
    </xdr:to>
    <xdr:graphicFrame macro="">
      <xdr:nvGraphicFramePr>
        <xdr:cNvPr id="3" name="Chart 7">
          <a:extLst>
            <a:ext uri="{FF2B5EF4-FFF2-40B4-BE49-F238E27FC236}">
              <a16:creationId xmlns:a16="http://schemas.microsoft.com/office/drawing/2014/main" id="{6B4EAD1A-8875-44AC-81E3-55B20408B6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133350</xdr:colOff>
      <xdr:row>42</xdr:row>
      <xdr:rowOff>139700</xdr:rowOff>
    </xdr:from>
    <xdr:to>
      <xdr:col>21</xdr:col>
      <xdr:colOff>95250</xdr:colOff>
      <xdr:row>57</xdr:row>
      <xdr:rowOff>127000</xdr:rowOff>
    </xdr:to>
    <xdr:graphicFrame macro="">
      <xdr:nvGraphicFramePr>
        <xdr:cNvPr id="4" name="Chart 8">
          <a:extLst>
            <a:ext uri="{FF2B5EF4-FFF2-40B4-BE49-F238E27FC236}">
              <a16:creationId xmlns:a16="http://schemas.microsoft.com/office/drawing/2014/main" id="{0D6ABC09-0F11-4A0C-94AA-74E9E1DCE1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133350</xdr:colOff>
      <xdr:row>42</xdr:row>
      <xdr:rowOff>158750</xdr:rowOff>
    </xdr:from>
    <xdr:to>
      <xdr:col>8</xdr:col>
      <xdr:colOff>800100</xdr:colOff>
      <xdr:row>57</xdr:row>
      <xdr:rowOff>133350</xdr:rowOff>
    </xdr:to>
    <xdr:graphicFrame macro="">
      <xdr:nvGraphicFramePr>
        <xdr:cNvPr id="5" name="Chart 9">
          <a:extLst>
            <a:ext uri="{FF2B5EF4-FFF2-40B4-BE49-F238E27FC236}">
              <a16:creationId xmlns:a16="http://schemas.microsoft.com/office/drawing/2014/main" id="{EE113252-F654-4C3C-9F11-8F458ADFBA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133350</xdr:colOff>
      <xdr:row>58</xdr:row>
      <xdr:rowOff>158750</xdr:rowOff>
    </xdr:from>
    <xdr:to>
      <xdr:col>8</xdr:col>
      <xdr:colOff>800100</xdr:colOff>
      <xdr:row>73</xdr:row>
      <xdr:rowOff>133350</xdr:rowOff>
    </xdr:to>
    <xdr:graphicFrame macro="">
      <xdr:nvGraphicFramePr>
        <xdr:cNvPr id="6" name="Chart 10">
          <a:extLst>
            <a:ext uri="{FF2B5EF4-FFF2-40B4-BE49-F238E27FC236}">
              <a16:creationId xmlns:a16="http://schemas.microsoft.com/office/drawing/2014/main" id="{0404687B-0AA1-4839-BFEA-3911BB1614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171450</xdr:colOff>
      <xdr:row>58</xdr:row>
      <xdr:rowOff>120650</xdr:rowOff>
    </xdr:from>
    <xdr:to>
      <xdr:col>21</xdr:col>
      <xdr:colOff>127000</xdr:colOff>
      <xdr:row>73</xdr:row>
      <xdr:rowOff>107950</xdr:rowOff>
    </xdr:to>
    <xdr:graphicFrame macro="">
      <xdr:nvGraphicFramePr>
        <xdr:cNvPr id="7" name="Chart 11">
          <a:extLst>
            <a:ext uri="{FF2B5EF4-FFF2-40B4-BE49-F238E27FC236}">
              <a16:creationId xmlns:a16="http://schemas.microsoft.com/office/drawing/2014/main" id="{8F1CF7C6-E170-4081-A68B-5F6D357019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809624</xdr:colOff>
      <xdr:row>10</xdr:row>
      <xdr:rowOff>63500</xdr:rowOff>
    </xdr:from>
    <xdr:to>
      <xdr:col>9</xdr:col>
      <xdr:colOff>44449</xdr:colOff>
      <xdr:row>20</xdr:row>
      <xdr:rowOff>0</xdr:rowOff>
    </xdr:to>
    <xdr:graphicFrame macro="">
      <xdr:nvGraphicFramePr>
        <xdr:cNvPr id="8" name="Chart 16">
          <a:extLst>
            <a:ext uri="{FF2B5EF4-FFF2-40B4-BE49-F238E27FC236}">
              <a16:creationId xmlns:a16="http://schemas.microsoft.com/office/drawing/2014/main" id="{8163087A-F8B4-4BAB-8386-E6A3CB5FB9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27</xdr:col>
      <xdr:colOff>0</xdr:colOff>
      <xdr:row>1</xdr:row>
      <xdr:rowOff>0</xdr:rowOff>
    </xdr:from>
    <xdr:to>
      <xdr:col>46</xdr:col>
      <xdr:colOff>26018</xdr:colOff>
      <xdr:row>23</xdr:row>
      <xdr:rowOff>72678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64AED87-56D2-46C0-BC4B-819EF5215E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0</xdr:colOff>
      <xdr:row>43</xdr:row>
      <xdr:rowOff>1</xdr:rowOff>
    </xdr:from>
    <xdr:to>
      <xdr:col>38</xdr:col>
      <xdr:colOff>476250</xdr:colOff>
      <xdr:row>57</xdr:row>
      <xdr:rowOff>127001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B9FBF72-F555-414F-ADA3-D60F30C6F1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23</xdr:col>
      <xdr:colOff>0</xdr:colOff>
      <xdr:row>59</xdr:row>
      <xdr:rowOff>0</xdr:rowOff>
    </xdr:from>
    <xdr:to>
      <xdr:col>38</xdr:col>
      <xdr:colOff>476250</xdr:colOff>
      <xdr:row>73</xdr:row>
      <xdr:rowOff>127000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77BAE9F-A3A4-44FE-B827-41BB91D30C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23</xdr:col>
      <xdr:colOff>0</xdr:colOff>
      <xdr:row>76</xdr:row>
      <xdr:rowOff>0</xdr:rowOff>
    </xdr:from>
    <xdr:to>
      <xdr:col>38</xdr:col>
      <xdr:colOff>476250</xdr:colOff>
      <xdr:row>90</xdr:row>
      <xdr:rowOff>127000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F5230F3E-E268-46D0-A79E-E814413212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23</xdr:col>
      <xdr:colOff>0</xdr:colOff>
      <xdr:row>92</xdr:row>
      <xdr:rowOff>0</xdr:rowOff>
    </xdr:from>
    <xdr:to>
      <xdr:col>38</xdr:col>
      <xdr:colOff>476250</xdr:colOff>
      <xdr:row>106</xdr:row>
      <xdr:rowOff>127000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8D4C56B-E94B-4C4D-88A6-36AA8D5CD2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584200</xdr:colOff>
      <xdr:row>26</xdr:row>
      <xdr:rowOff>76200</xdr:rowOff>
    </xdr:from>
    <xdr:to>
      <xdr:col>27</xdr:col>
      <xdr:colOff>158750</xdr:colOff>
      <xdr:row>41</xdr:row>
      <xdr:rowOff>114300</xdr:rowOff>
    </xdr:to>
    <xdr:graphicFrame macro="">
      <xdr:nvGraphicFramePr>
        <xdr:cNvPr id="2" name="Chart 6">
          <a:extLst>
            <a:ext uri="{FF2B5EF4-FFF2-40B4-BE49-F238E27FC236}">
              <a16:creationId xmlns:a16="http://schemas.microsoft.com/office/drawing/2014/main" id="{099B461E-D530-482E-9D65-64ED66F502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508000</xdr:colOff>
      <xdr:row>9</xdr:row>
      <xdr:rowOff>127000</xdr:rowOff>
    </xdr:from>
    <xdr:to>
      <xdr:col>14</xdr:col>
      <xdr:colOff>514350</xdr:colOff>
      <xdr:row>21</xdr:row>
      <xdr:rowOff>25400</xdr:rowOff>
    </xdr:to>
    <xdr:graphicFrame macro="">
      <xdr:nvGraphicFramePr>
        <xdr:cNvPr id="3" name="Chart 7">
          <a:extLst>
            <a:ext uri="{FF2B5EF4-FFF2-40B4-BE49-F238E27FC236}">
              <a16:creationId xmlns:a16="http://schemas.microsoft.com/office/drawing/2014/main" id="{E4B0F09D-FF03-4934-8988-A43B238960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133350</xdr:colOff>
      <xdr:row>42</xdr:row>
      <xdr:rowOff>139700</xdr:rowOff>
    </xdr:from>
    <xdr:to>
      <xdr:col>21</xdr:col>
      <xdr:colOff>95250</xdr:colOff>
      <xdr:row>57</xdr:row>
      <xdr:rowOff>127000</xdr:rowOff>
    </xdr:to>
    <xdr:graphicFrame macro="">
      <xdr:nvGraphicFramePr>
        <xdr:cNvPr id="4" name="Chart 8">
          <a:extLst>
            <a:ext uri="{FF2B5EF4-FFF2-40B4-BE49-F238E27FC236}">
              <a16:creationId xmlns:a16="http://schemas.microsoft.com/office/drawing/2014/main" id="{74525ACA-69F7-4577-B41F-74D0BACDD8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133350</xdr:colOff>
      <xdr:row>42</xdr:row>
      <xdr:rowOff>158750</xdr:rowOff>
    </xdr:from>
    <xdr:to>
      <xdr:col>8</xdr:col>
      <xdr:colOff>800100</xdr:colOff>
      <xdr:row>57</xdr:row>
      <xdr:rowOff>133350</xdr:rowOff>
    </xdr:to>
    <xdr:graphicFrame macro="">
      <xdr:nvGraphicFramePr>
        <xdr:cNvPr id="5" name="Chart 9">
          <a:extLst>
            <a:ext uri="{FF2B5EF4-FFF2-40B4-BE49-F238E27FC236}">
              <a16:creationId xmlns:a16="http://schemas.microsoft.com/office/drawing/2014/main" id="{C5ED5425-48EB-4F53-AC01-066C4AB75D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133350</xdr:colOff>
      <xdr:row>58</xdr:row>
      <xdr:rowOff>158750</xdr:rowOff>
    </xdr:from>
    <xdr:to>
      <xdr:col>8</xdr:col>
      <xdr:colOff>800100</xdr:colOff>
      <xdr:row>73</xdr:row>
      <xdr:rowOff>133350</xdr:rowOff>
    </xdr:to>
    <xdr:graphicFrame macro="">
      <xdr:nvGraphicFramePr>
        <xdr:cNvPr id="6" name="Chart 10">
          <a:extLst>
            <a:ext uri="{FF2B5EF4-FFF2-40B4-BE49-F238E27FC236}">
              <a16:creationId xmlns:a16="http://schemas.microsoft.com/office/drawing/2014/main" id="{40A2BBC0-DEF3-4245-9FCC-790BC1AFB9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171450</xdr:colOff>
      <xdr:row>58</xdr:row>
      <xdr:rowOff>120650</xdr:rowOff>
    </xdr:from>
    <xdr:to>
      <xdr:col>21</xdr:col>
      <xdr:colOff>127000</xdr:colOff>
      <xdr:row>73</xdr:row>
      <xdr:rowOff>107950</xdr:rowOff>
    </xdr:to>
    <xdr:graphicFrame macro="">
      <xdr:nvGraphicFramePr>
        <xdr:cNvPr id="7" name="Chart 11">
          <a:extLst>
            <a:ext uri="{FF2B5EF4-FFF2-40B4-BE49-F238E27FC236}">
              <a16:creationId xmlns:a16="http://schemas.microsoft.com/office/drawing/2014/main" id="{1F9D8D30-7A0A-4C01-A686-B7C3E64C30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809624</xdr:colOff>
      <xdr:row>10</xdr:row>
      <xdr:rowOff>63500</xdr:rowOff>
    </xdr:from>
    <xdr:to>
      <xdr:col>9</xdr:col>
      <xdr:colOff>44449</xdr:colOff>
      <xdr:row>20</xdr:row>
      <xdr:rowOff>0</xdr:rowOff>
    </xdr:to>
    <xdr:graphicFrame macro="">
      <xdr:nvGraphicFramePr>
        <xdr:cNvPr id="8" name="Chart 16">
          <a:extLst>
            <a:ext uri="{FF2B5EF4-FFF2-40B4-BE49-F238E27FC236}">
              <a16:creationId xmlns:a16="http://schemas.microsoft.com/office/drawing/2014/main" id="{E5BF18EE-DCD4-4F39-80B2-D3544F766C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27</xdr:col>
      <xdr:colOff>0</xdr:colOff>
      <xdr:row>1</xdr:row>
      <xdr:rowOff>0</xdr:rowOff>
    </xdr:from>
    <xdr:to>
      <xdr:col>46</xdr:col>
      <xdr:colOff>26018</xdr:colOff>
      <xdr:row>23</xdr:row>
      <xdr:rowOff>72678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A588F44-D1FA-4944-A714-87FE751603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0</xdr:colOff>
      <xdr:row>43</xdr:row>
      <xdr:rowOff>1</xdr:rowOff>
    </xdr:from>
    <xdr:to>
      <xdr:col>38</xdr:col>
      <xdr:colOff>476250</xdr:colOff>
      <xdr:row>57</xdr:row>
      <xdr:rowOff>127001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C1FF5B5-8875-44B8-88DE-AEC885D220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23</xdr:col>
      <xdr:colOff>0</xdr:colOff>
      <xdr:row>59</xdr:row>
      <xdr:rowOff>0</xdr:rowOff>
    </xdr:from>
    <xdr:to>
      <xdr:col>38</xdr:col>
      <xdr:colOff>476250</xdr:colOff>
      <xdr:row>73</xdr:row>
      <xdr:rowOff>127000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5C47D05A-278A-40AB-82ED-A8C4DB5E8E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23</xdr:col>
      <xdr:colOff>0</xdr:colOff>
      <xdr:row>76</xdr:row>
      <xdr:rowOff>0</xdr:rowOff>
    </xdr:from>
    <xdr:to>
      <xdr:col>38</xdr:col>
      <xdr:colOff>476250</xdr:colOff>
      <xdr:row>90</xdr:row>
      <xdr:rowOff>127000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ABD49E06-5802-467E-BE6E-A890464DBA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23</xdr:col>
      <xdr:colOff>0</xdr:colOff>
      <xdr:row>92</xdr:row>
      <xdr:rowOff>0</xdr:rowOff>
    </xdr:from>
    <xdr:to>
      <xdr:col>38</xdr:col>
      <xdr:colOff>476250</xdr:colOff>
      <xdr:row>106</xdr:row>
      <xdr:rowOff>127000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A3A89D91-A1E1-4F9B-B279-8CB7D299D0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584200</xdr:colOff>
      <xdr:row>26</xdr:row>
      <xdr:rowOff>76200</xdr:rowOff>
    </xdr:from>
    <xdr:to>
      <xdr:col>27</xdr:col>
      <xdr:colOff>158750</xdr:colOff>
      <xdr:row>41</xdr:row>
      <xdr:rowOff>114300</xdr:rowOff>
    </xdr:to>
    <xdr:graphicFrame macro="">
      <xdr:nvGraphicFramePr>
        <xdr:cNvPr id="2" name="Chart 6">
          <a:extLst>
            <a:ext uri="{FF2B5EF4-FFF2-40B4-BE49-F238E27FC236}">
              <a16:creationId xmlns:a16="http://schemas.microsoft.com/office/drawing/2014/main" id="{0E85D1DE-1ABE-4B71-A84F-C3E751A6C4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508000</xdr:colOff>
      <xdr:row>9</xdr:row>
      <xdr:rowOff>127000</xdr:rowOff>
    </xdr:from>
    <xdr:to>
      <xdr:col>14</xdr:col>
      <xdr:colOff>514350</xdr:colOff>
      <xdr:row>21</xdr:row>
      <xdr:rowOff>25400</xdr:rowOff>
    </xdr:to>
    <xdr:graphicFrame macro="">
      <xdr:nvGraphicFramePr>
        <xdr:cNvPr id="3" name="Chart 7">
          <a:extLst>
            <a:ext uri="{FF2B5EF4-FFF2-40B4-BE49-F238E27FC236}">
              <a16:creationId xmlns:a16="http://schemas.microsoft.com/office/drawing/2014/main" id="{699B1B6B-D0A3-4AB0-9467-1D6C0B27BD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133350</xdr:colOff>
      <xdr:row>42</xdr:row>
      <xdr:rowOff>139700</xdr:rowOff>
    </xdr:from>
    <xdr:to>
      <xdr:col>21</xdr:col>
      <xdr:colOff>95250</xdr:colOff>
      <xdr:row>57</xdr:row>
      <xdr:rowOff>127000</xdr:rowOff>
    </xdr:to>
    <xdr:graphicFrame macro="">
      <xdr:nvGraphicFramePr>
        <xdr:cNvPr id="4" name="Chart 8">
          <a:extLst>
            <a:ext uri="{FF2B5EF4-FFF2-40B4-BE49-F238E27FC236}">
              <a16:creationId xmlns:a16="http://schemas.microsoft.com/office/drawing/2014/main" id="{1F2735B4-EFA4-4F42-9E31-A6D7D7F4AA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133350</xdr:colOff>
      <xdr:row>42</xdr:row>
      <xdr:rowOff>158750</xdr:rowOff>
    </xdr:from>
    <xdr:to>
      <xdr:col>8</xdr:col>
      <xdr:colOff>800100</xdr:colOff>
      <xdr:row>57</xdr:row>
      <xdr:rowOff>133350</xdr:rowOff>
    </xdr:to>
    <xdr:graphicFrame macro="">
      <xdr:nvGraphicFramePr>
        <xdr:cNvPr id="5" name="Chart 9">
          <a:extLst>
            <a:ext uri="{FF2B5EF4-FFF2-40B4-BE49-F238E27FC236}">
              <a16:creationId xmlns:a16="http://schemas.microsoft.com/office/drawing/2014/main" id="{172BA6C7-59E1-4306-B59F-66B1F19DA1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133350</xdr:colOff>
      <xdr:row>58</xdr:row>
      <xdr:rowOff>158750</xdr:rowOff>
    </xdr:from>
    <xdr:to>
      <xdr:col>8</xdr:col>
      <xdr:colOff>800100</xdr:colOff>
      <xdr:row>73</xdr:row>
      <xdr:rowOff>133350</xdr:rowOff>
    </xdr:to>
    <xdr:graphicFrame macro="">
      <xdr:nvGraphicFramePr>
        <xdr:cNvPr id="6" name="Chart 10">
          <a:extLst>
            <a:ext uri="{FF2B5EF4-FFF2-40B4-BE49-F238E27FC236}">
              <a16:creationId xmlns:a16="http://schemas.microsoft.com/office/drawing/2014/main" id="{BC3EAE92-FE0A-4CCB-9675-6EE4B4CF25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171450</xdr:colOff>
      <xdr:row>58</xdr:row>
      <xdr:rowOff>120650</xdr:rowOff>
    </xdr:from>
    <xdr:to>
      <xdr:col>21</xdr:col>
      <xdr:colOff>127000</xdr:colOff>
      <xdr:row>73</xdr:row>
      <xdr:rowOff>107950</xdr:rowOff>
    </xdr:to>
    <xdr:graphicFrame macro="">
      <xdr:nvGraphicFramePr>
        <xdr:cNvPr id="7" name="Chart 11">
          <a:extLst>
            <a:ext uri="{FF2B5EF4-FFF2-40B4-BE49-F238E27FC236}">
              <a16:creationId xmlns:a16="http://schemas.microsoft.com/office/drawing/2014/main" id="{ABDAD460-489D-4307-AFD1-10202DA12A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809624</xdr:colOff>
      <xdr:row>10</xdr:row>
      <xdr:rowOff>63500</xdr:rowOff>
    </xdr:from>
    <xdr:to>
      <xdr:col>9</xdr:col>
      <xdr:colOff>44449</xdr:colOff>
      <xdr:row>20</xdr:row>
      <xdr:rowOff>0</xdr:rowOff>
    </xdr:to>
    <xdr:graphicFrame macro="">
      <xdr:nvGraphicFramePr>
        <xdr:cNvPr id="8" name="Chart 16">
          <a:extLst>
            <a:ext uri="{FF2B5EF4-FFF2-40B4-BE49-F238E27FC236}">
              <a16:creationId xmlns:a16="http://schemas.microsoft.com/office/drawing/2014/main" id="{E9EDE580-434E-4664-A202-7E910BBB0D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27</xdr:col>
      <xdr:colOff>0</xdr:colOff>
      <xdr:row>1</xdr:row>
      <xdr:rowOff>0</xdr:rowOff>
    </xdr:from>
    <xdr:to>
      <xdr:col>46</xdr:col>
      <xdr:colOff>26018</xdr:colOff>
      <xdr:row>23</xdr:row>
      <xdr:rowOff>72678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3FC218D-29E2-47BD-B8C4-CD2B3040C2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0</xdr:colOff>
      <xdr:row>43</xdr:row>
      <xdr:rowOff>1</xdr:rowOff>
    </xdr:from>
    <xdr:to>
      <xdr:col>38</xdr:col>
      <xdr:colOff>476250</xdr:colOff>
      <xdr:row>57</xdr:row>
      <xdr:rowOff>127001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44E26F8-278D-4D4E-913C-E8AC2ED2A1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23</xdr:col>
      <xdr:colOff>0</xdr:colOff>
      <xdr:row>59</xdr:row>
      <xdr:rowOff>0</xdr:rowOff>
    </xdr:from>
    <xdr:to>
      <xdr:col>38</xdr:col>
      <xdr:colOff>476250</xdr:colOff>
      <xdr:row>73</xdr:row>
      <xdr:rowOff>127000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A2C543A-2CCE-45E0-B754-556316BEA0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23</xdr:col>
      <xdr:colOff>0</xdr:colOff>
      <xdr:row>76</xdr:row>
      <xdr:rowOff>0</xdr:rowOff>
    </xdr:from>
    <xdr:to>
      <xdr:col>38</xdr:col>
      <xdr:colOff>476250</xdr:colOff>
      <xdr:row>90</xdr:row>
      <xdr:rowOff>127000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3481074-B08C-493D-A159-4936343E35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23</xdr:col>
      <xdr:colOff>0</xdr:colOff>
      <xdr:row>92</xdr:row>
      <xdr:rowOff>0</xdr:rowOff>
    </xdr:from>
    <xdr:to>
      <xdr:col>38</xdr:col>
      <xdr:colOff>476250</xdr:colOff>
      <xdr:row>106</xdr:row>
      <xdr:rowOff>127000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CF8EFA94-CF33-49C3-85BD-9B0B22A368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584200</xdr:colOff>
      <xdr:row>26</xdr:row>
      <xdr:rowOff>76200</xdr:rowOff>
    </xdr:from>
    <xdr:to>
      <xdr:col>27</xdr:col>
      <xdr:colOff>158750</xdr:colOff>
      <xdr:row>41</xdr:row>
      <xdr:rowOff>114300</xdr:rowOff>
    </xdr:to>
    <xdr:graphicFrame macro="">
      <xdr:nvGraphicFramePr>
        <xdr:cNvPr id="2" name="Chart 6">
          <a:extLst>
            <a:ext uri="{FF2B5EF4-FFF2-40B4-BE49-F238E27FC236}">
              <a16:creationId xmlns:a16="http://schemas.microsoft.com/office/drawing/2014/main" id="{A3389140-4FD4-456B-9DBF-0C964CE81D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508000</xdr:colOff>
      <xdr:row>9</xdr:row>
      <xdr:rowOff>127000</xdr:rowOff>
    </xdr:from>
    <xdr:to>
      <xdr:col>14</xdr:col>
      <xdr:colOff>514350</xdr:colOff>
      <xdr:row>21</xdr:row>
      <xdr:rowOff>25400</xdr:rowOff>
    </xdr:to>
    <xdr:graphicFrame macro="">
      <xdr:nvGraphicFramePr>
        <xdr:cNvPr id="3" name="Chart 7">
          <a:extLst>
            <a:ext uri="{FF2B5EF4-FFF2-40B4-BE49-F238E27FC236}">
              <a16:creationId xmlns:a16="http://schemas.microsoft.com/office/drawing/2014/main" id="{89FF8396-5BDB-4EF1-9ADC-4E34655B83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133350</xdr:colOff>
      <xdr:row>42</xdr:row>
      <xdr:rowOff>139700</xdr:rowOff>
    </xdr:from>
    <xdr:to>
      <xdr:col>21</xdr:col>
      <xdr:colOff>95250</xdr:colOff>
      <xdr:row>57</xdr:row>
      <xdr:rowOff>127000</xdr:rowOff>
    </xdr:to>
    <xdr:graphicFrame macro="">
      <xdr:nvGraphicFramePr>
        <xdr:cNvPr id="4" name="Chart 8">
          <a:extLst>
            <a:ext uri="{FF2B5EF4-FFF2-40B4-BE49-F238E27FC236}">
              <a16:creationId xmlns:a16="http://schemas.microsoft.com/office/drawing/2014/main" id="{5F974BEA-4498-4129-9962-5316739AA7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133350</xdr:colOff>
      <xdr:row>42</xdr:row>
      <xdr:rowOff>158750</xdr:rowOff>
    </xdr:from>
    <xdr:to>
      <xdr:col>8</xdr:col>
      <xdr:colOff>800100</xdr:colOff>
      <xdr:row>57</xdr:row>
      <xdr:rowOff>133350</xdr:rowOff>
    </xdr:to>
    <xdr:graphicFrame macro="">
      <xdr:nvGraphicFramePr>
        <xdr:cNvPr id="5" name="Chart 9">
          <a:extLst>
            <a:ext uri="{FF2B5EF4-FFF2-40B4-BE49-F238E27FC236}">
              <a16:creationId xmlns:a16="http://schemas.microsoft.com/office/drawing/2014/main" id="{80A7ABE3-072D-4DF7-8367-42F205D07B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133350</xdr:colOff>
      <xdr:row>58</xdr:row>
      <xdr:rowOff>158750</xdr:rowOff>
    </xdr:from>
    <xdr:to>
      <xdr:col>8</xdr:col>
      <xdr:colOff>800100</xdr:colOff>
      <xdr:row>73</xdr:row>
      <xdr:rowOff>133350</xdr:rowOff>
    </xdr:to>
    <xdr:graphicFrame macro="">
      <xdr:nvGraphicFramePr>
        <xdr:cNvPr id="6" name="Chart 10">
          <a:extLst>
            <a:ext uri="{FF2B5EF4-FFF2-40B4-BE49-F238E27FC236}">
              <a16:creationId xmlns:a16="http://schemas.microsoft.com/office/drawing/2014/main" id="{F76EE00D-3863-4352-A9F8-0C8265042E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171450</xdr:colOff>
      <xdr:row>58</xdr:row>
      <xdr:rowOff>120650</xdr:rowOff>
    </xdr:from>
    <xdr:to>
      <xdr:col>21</xdr:col>
      <xdr:colOff>127000</xdr:colOff>
      <xdr:row>73</xdr:row>
      <xdr:rowOff>107950</xdr:rowOff>
    </xdr:to>
    <xdr:graphicFrame macro="">
      <xdr:nvGraphicFramePr>
        <xdr:cNvPr id="7" name="Chart 11">
          <a:extLst>
            <a:ext uri="{FF2B5EF4-FFF2-40B4-BE49-F238E27FC236}">
              <a16:creationId xmlns:a16="http://schemas.microsoft.com/office/drawing/2014/main" id="{294EDECD-6EF5-41B1-9FEE-F609F33CAC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809624</xdr:colOff>
      <xdr:row>10</xdr:row>
      <xdr:rowOff>63500</xdr:rowOff>
    </xdr:from>
    <xdr:to>
      <xdr:col>9</xdr:col>
      <xdr:colOff>44449</xdr:colOff>
      <xdr:row>20</xdr:row>
      <xdr:rowOff>0</xdr:rowOff>
    </xdr:to>
    <xdr:graphicFrame macro="">
      <xdr:nvGraphicFramePr>
        <xdr:cNvPr id="8" name="Chart 16">
          <a:extLst>
            <a:ext uri="{FF2B5EF4-FFF2-40B4-BE49-F238E27FC236}">
              <a16:creationId xmlns:a16="http://schemas.microsoft.com/office/drawing/2014/main" id="{B1BC8AAA-CE85-45BD-B0E1-CB051850CA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27</xdr:col>
      <xdr:colOff>0</xdr:colOff>
      <xdr:row>1</xdr:row>
      <xdr:rowOff>0</xdr:rowOff>
    </xdr:from>
    <xdr:to>
      <xdr:col>46</xdr:col>
      <xdr:colOff>26018</xdr:colOff>
      <xdr:row>23</xdr:row>
      <xdr:rowOff>72678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94B67EF-8FA9-46C9-905C-117427172A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0</xdr:colOff>
      <xdr:row>43</xdr:row>
      <xdr:rowOff>1</xdr:rowOff>
    </xdr:from>
    <xdr:to>
      <xdr:col>38</xdr:col>
      <xdr:colOff>476250</xdr:colOff>
      <xdr:row>57</xdr:row>
      <xdr:rowOff>127001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2BF7565-E4EB-4734-A8C8-F904F295DC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23</xdr:col>
      <xdr:colOff>0</xdr:colOff>
      <xdr:row>59</xdr:row>
      <xdr:rowOff>0</xdr:rowOff>
    </xdr:from>
    <xdr:to>
      <xdr:col>38</xdr:col>
      <xdr:colOff>476250</xdr:colOff>
      <xdr:row>73</xdr:row>
      <xdr:rowOff>127000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E877773-B39E-435B-ADA9-4DF8E3EC49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23</xdr:col>
      <xdr:colOff>0</xdr:colOff>
      <xdr:row>76</xdr:row>
      <xdr:rowOff>0</xdr:rowOff>
    </xdr:from>
    <xdr:to>
      <xdr:col>38</xdr:col>
      <xdr:colOff>476250</xdr:colOff>
      <xdr:row>90</xdr:row>
      <xdr:rowOff>127000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29A4D8F-B928-4A18-BC34-3ADDD25F27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23</xdr:col>
      <xdr:colOff>0</xdr:colOff>
      <xdr:row>92</xdr:row>
      <xdr:rowOff>0</xdr:rowOff>
    </xdr:from>
    <xdr:to>
      <xdr:col>38</xdr:col>
      <xdr:colOff>476250</xdr:colOff>
      <xdr:row>106</xdr:row>
      <xdr:rowOff>127000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525A24F-5D6A-4427-806C-491580F60E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584200</xdr:colOff>
      <xdr:row>26</xdr:row>
      <xdr:rowOff>76200</xdr:rowOff>
    </xdr:from>
    <xdr:to>
      <xdr:col>27</xdr:col>
      <xdr:colOff>158750</xdr:colOff>
      <xdr:row>41</xdr:row>
      <xdr:rowOff>114300</xdr:rowOff>
    </xdr:to>
    <xdr:graphicFrame macro="">
      <xdr:nvGraphicFramePr>
        <xdr:cNvPr id="2" name="Chart 6">
          <a:extLst>
            <a:ext uri="{FF2B5EF4-FFF2-40B4-BE49-F238E27FC236}">
              <a16:creationId xmlns:a16="http://schemas.microsoft.com/office/drawing/2014/main" id="{B881AB04-DD25-43AE-99FA-6D2271A03C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508000</xdr:colOff>
      <xdr:row>9</xdr:row>
      <xdr:rowOff>127000</xdr:rowOff>
    </xdr:from>
    <xdr:to>
      <xdr:col>14</xdr:col>
      <xdr:colOff>514350</xdr:colOff>
      <xdr:row>21</xdr:row>
      <xdr:rowOff>25400</xdr:rowOff>
    </xdr:to>
    <xdr:graphicFrame macro="">
      <xdr:nvGraphicFramePr>
        <xdr:cNvPr id="3" name="Chart 7">
          <a:extLst>
            <a:ext uri="{FF2B5EF4-FFF2-40B4-BE49-F238E27FC236}">
              <a16:creationId xmlns:a16="http://schemas.microsoft.com/office/drawing/2014/main" id="{2C892C47-384F-4E44-84BD-7D1BFF4001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133350</xdr:colOff>
      <xdr:row>42</xdr:row>
      <xdr:rowOff>139700</xdr:rowOff>
    </xdr:from>
    <xdr:to>
      <xdr:col>21</xdr:col>
      <xdr:colOff>95250</xdr:colOff>
      <xdr:row>57</xdr:row>
      <xdr:rowOff>127000</xdr:rowOff>
    </xdr:to>
    <xdr:graphicFrame macro="">
      <xdr:nvGraphicFramePr>
        <xdr:cNvPr id="4" name="Chart 8">
          <a:extLst>
            <a:ext uri="{FF2B5EF4-FFF2-40B4-BE49-F238E27FC236}">
              <a16:creationId xmlns:a16="http://schemas.microsoft.com/office/drawing/2014/main" id="{E0FE7CFF-4922-486B-B5A9-59DE9829EE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133350</xdr:colOff>
      <xdr:row>42</xdr:row>
      <xdr:rowOff>158750</xdr:rowOff>
    </xdr:from>
    <xdr:to>
      <xdr:col>8</xdr:col>
      <xdr:colOff>800100</xdr:colOff>
      <xdr:row>57</xdr:row>
      <xdr:rowOff>133350</xdr:rowOff>
    </xdr:to>
    <xdr:graphicFrame macro="">
      <xdr:nvGraphicFramePr>
        <xdr:cNvPr id="5" name="Chart 9">
          <a:extLst>
            <a:ext uri="{FF2B5EF4-FFF2-40B4-BE49-F238E27FC236}">
              <a16:creationId xmlns:a16="http://schemas.microsoft.com/office/drawing/2014/main" id="{35A0B433-84C3-4317-8987-0D5941B003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133350</xdr:colOff>
      <xdr:row>58</xdr:row>
      <xdr:rowOff>158750</xdr:rowOff>
    </xdr:from>
    <xdr:to>
      <xdr:col>8</xdr:col>
      <xdr:colOff>800100</xdr:colOff>
      <xdr:row>73</xdr:row>
      <xdr:rowOff>133350</xdr:rowOff>
    </xdr:to>
    <xdr:graphicFrame macro="">
      <xdr:nvGraphicFramePr>
        <xdr:cNvPr id="6" name="Chart 10">
          <a:extLst>
            <a:ext uri="{FF2B5EF4-FFF2-40B4-BE49-F238E27FC236}">
              <a16:creationId xmlns:a16="http://schemas.microsoft.com/office/drawing/2014/main" id="{C723585B-D934-4B54-8EDF-1BB6EFDA1C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171450</xdr:colOff>
      <xdr:row>58</xdr:row>
      <xdr:rowOff>120650</xdr:rowOff>
    </xdr:from>
    <xdr:to>
      <xdr:col>21</xdr:col>
      <xdr:colOff>127000</xdr:colOff>
      <xdr:row>73</xdr:row>
      <xdr:rowOff>107950</xdr:rowOff>
    </xdr:to>
    <xdr:graphicFrame macro="">
      <xdr:nvGraphicFramePr>
        <xdr:cNvPr id="7" name="Chart 11">
          <a:extLst>
            <a:ext uri="{FF2B5EF4-FFF2-40B4-BE49-F238E27FC236}">
              <a16:creationId xmlns:a16="http://schemas.microsoft.com/office/drawing/2014/main" id="{95866B02-307A-4195-B68B-29AAA4CF13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809624</xdr:colOff>
      <xdr:row>10</xdr:row>
      <xdr:rowOff>63500</xdr:rowOff>
    </xdr:from>
    <xdr:to>
      <xdr:col>9</xdr:col>
      <xdr:colOff>44449</xdr:colOff>
      <xdr:row>20</xdr:row>
      <xdr:rowOff>0</xdr:rowOff>
    </xdr:to>
    <xdr:graphicFrame macro="">
      <xdr:nvGraphicFramePr>
        <xdr:cNvPr id="8" name="Chart 16">
          <a:extLst>
            <a:ext uri="{FF2B5EF4-FFF2-40B4-BE49-F238E27FC236}">
              <a16:creationId xmlns:a16="http://schemas.microsoft.com/office/drawing/2014/main" id="{2AC41BCB-7D25-40DE-91A1-770CC8EFDF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27</xdr:col>
      <xdr:colOff>0</xdr:colOff>
      <xdr:row>1</xdr:row>
      <xdr:rowOff>0</xdr:rowOff>
    </xdr:from>
    <xdr:to>
      <xdr:col>46</xdr:col>
      <xdr:colOff>26018</xdr:colOff>
      <xdr:row>23</xdr:row>
      <xdr:rowOff>72678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F5FE238-B4F4-4BE3-8D80-B10E5C7C87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0</xdr:colOff>
      <xdr:row>43</xdr:row>
      <xdr:rowOff>1</xdr:rowOff>
    </xdr:from>
    <xdr:to>
      <xdr:col>38</xdr:col>
      <xdr:colOff>476250</xdr:colOff>
      <xdr:row>57</xdr:row>
      <xdr:rowOff>127001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B87110A-C007-4B93-AC16-11FF3E1FEF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23</xdr:col>
      <xdr:colOff>0</xdr:colOff>
      <xdr:row>59</xdr:row>
      <xdr:rowOff>0</xdr:rowOff>
    </xdr:from>
    <xdr:to>
      <xdr:col>38</xdr:col>
      <xdr:colOff>476250</xdr:colOff>
      <xdr:row>73</xdr:row>
      <xdr:rowOff>127000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289348A-B9D4-4BDC-A727-DA2AD8FACD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23</xdr:col>
      <xdr:colOff>0</xdr:colOff>
      <xdr:row>76</xdr:row>
      <xdr:rowOff>0</xdr:rowOff>
    </xdr:from>
    <xdr:to>
      <xdr:col>38</xdr:col>
      <xdr:colOff>476250</xdr:colOff>
      <xdr:row>90</xdr:row>
      <xdr:rowOff>127000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4091763-94F3-4C7D-AA09-2AC2397570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23</xdr:col>
      <xdr:colOff>0</xdr:colOff>
      <xdr:row>92</xdr:row>
      <xdr:rowOff>0</xdr:rowOff>
    </xdr:from>
    <xdr:to>
      <xdr:col>38</xdr:col>
      <xdr:colOff>476250</xdr:colOff>
      <xdr:row>106</xdr:row>
      <xdr:rowOff>127000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E5472160-47DE-4F79-8386-7904F86BE9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27</xdr:row>
      <xdr:rowOff>152400</xdr:rowOff>
    </xdr:from>
    <xdr:to>
      <xdr:col>27</xdr:col>
      <xdr:colOff>19050</xdr:colOff>
      <xdr:row>43</xdr:row>
      <xdr:rowOff>6350</xdr:rowOff>
    </xdr:to>
    <xdr:graphicFrame macro="">
      <xdr:nvGraphicFramePr>
        <xdr:cNvPr id="27649" name="Chart 6">
          <a:extLst>
            <a:ext uri="{FF2B5EF4-FFF2-40B4-BE49-F238E27FC236}">
              <a16:creationId xmlns:a16="http://schemas.microsoft.com/office/drawing/2014/main" id="{2ED13304-CBD2-48D8-BCA5-D8C0B0FC8E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6350</xdr:colOff>
      <xdr:row>7</xdr:row>
      <xdr:rowOff>12700</xdr:rowOff>
    </xdr:from>
    <xdr:to>
      <xdr:col>14</xdr:col>
      <xdr:colOff>31750</xdr:colOff>
      <xdr:row>21</xdr:row>
      <xdr:rowOff>57150</xdr:rowOff>
    </xdr:to>
    <xdr:graphicFrame macro="">
      <xdr:nvGraphicFramePr>
        <xdr:cNvPr id="27650" name="Chart 7">
          <a:extLst>
            <a:ext uri="{FF2B5EF4-FFF2-40B4-BE49-F238E27FC236}">
              <a16:creationId xmlns:a16="http://schemas.microsoft.com/office/drawing/2014/main" id="{EFEB72D8-E3FE-494C-91C8-094EE3A01C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127000</xdr:colOff>
      <xdr:row>7</xdr:row>
      <xdr:rowOff>57150</xdr:rowOff>
    </xdr:from>
    <xdr:to>
      <xdr:col>8</xdr:col>
      <xdr:colOff>755650</xdr:colOff>
      <xdr:row>19</xdr:row>
      <xdr:rowOff>88900</xdr:rowOff>
    </xdr:to>
    <xdr:graphicFrame macro="">
      <xdr:nvGraphicFramePr>
        <xdr:cNvPr id="27651" name="Chart 8">
          <a:extLst>
            <a:ext uri="{FF2B5EF4-FFF2-40B4-BE49-F238E27FC236}">
              <a16:creationId xmlns:a16="http://schemas.microsoft.com/office/drawing/2014/main" id="{4D45CA94-97EE-4AEF-982C-BEBF54CFD7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768350</xdr:colOff>
      <xdr:row>45</xdr:row>
      <xdr:rowOff>6350</xdr:rowOff>
    </xdr:from>
    <xdr:to>
      <xdr:col>19</xdr:col>
      <xdr:colOff>419100</xdr:colOff>
      <xdr:row>59</xdr:row>
      <xdr:rowOff>101600</xdr:rowOff>
    </xdr:to>
    <xdr:graphicFrame macro="">
      <xdr:nvGraphicFramePr>
        <xdr:cNvPr id="27652" name="Chart 9">
          <a:extLst>
            <a:ext uri="{FF2B5EF4-FFF2-40B4-BE49-F238E27FC236}">
              <a16:creationId xmlns:a16="http://schemas.microsoft.com/office/drawing/2014/main" id="{AF5AE7DF-C8FF-4082-BC90-95B43CFDC6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45</xdr:row>
      <xdr:rowOff>25400</xdr:rowOff>
    </xdr:from>
    <xdr:to>
      <xdr:col>8</xdr:col>
      <xdr:colOff>615950</xdr:colOff>
      <xdr:row>59</xdr:row>
      <xdr:rowOff>114300</xdr:rowOff>
    </xdr:to>
    <xdr:graphicFrame macro="">
      <xdr:nvGraphicFramePr>
        <xdr:cNvPr id="27653" name="Chart 10">
          <a:extLst>
            <a:ext uri="{FF2B5EF4-FFF2-40B4-BE49-F238E27FC236}">
              <a16:creationId xmlns:a16="http://schemas.microsoft.com/office/drawing/2014/main" id="{F3ECF48C-2C35-409B-B550-8401E8405C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25400</xdr:colOff>
      <xdr:row>60</xdr:row>
      <xdr:rowOff>120650</xdr:rowOff>
    </xdr:from>
    <xdr:to>
      <xdr:col>8</xdr:col>
      <xdr:colOff>641350</xdr:colOff>
      <xdr:row>75</xdr:row>
      <xdr:rowOff>31750</xdr:rowOff>
    </xdr:to>
    <xdr:graphicFrame macro="">
      <xdr:nvGraphicFramePr>
        <xdr:cNvPr id="27654" name="Chart 11">
          <a:extLst>
            <a:ext uri="{FF2B5EF4-FFF2-40B4-BE49-F238E27FC236}">
              <a16:creationId xmlns:a16="http://schemas.microsoft.com/office/drawing/2014/main" id="{960093A9-9B6D-4FF9-A052-29A8087FF6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812800</xdr:colOff>
      <xdr:row>60</xdr:row>
      <xdr:rowOff>95250</xdr:rowOff>
    </xdr:from>
    <xdr:to>
      <xdr:col>19</xdr:col>
      <xdr:colOff>450850</xdr:colOff>
      <xdr:row>75</xdr:row>
      <xdr:rowOff>0</xdr:rowOff>
    </xdr:to>
    <xdr:graphicFrame macro="">
      <xdr:nvGraphicFramePr>
        <xdr:cNvPr id="27655" name="Chart 12">
          <a:extLst>
            <a:ext uri="{FF2B5EF4-FFF2-40B4-BE49-F238E27FC236}">
              <a16:creationId xmlns:a16="http://schemas.microsoft.com/office/drawing/2014/main" id="{81A772E3-E9A8-4DA3-8930-1778E27596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768350</xdr:colOff>
      <xdr:row>99</xdr:row>
      <xdr:rowOff>0</xdr:rowOff>
    </xdr:from>
    <xdr:to>
      <xdr:col>19</xdr:col>
      <xdr:colOff>419100</xdr:colOff>
      <xdr:row>113</xdr:row>
      <xdr:rowOff>88900</xdr:rowOff>
    </xdr:to>
    <xdr:graphicFrame macro="">
      <xdr:nvGraphicFramePr>
        <xdr:cNvPr id="27656" name="Chart 13">
          <a:extLst>
            <a:ext uri="{FF2B5EF4-FFF2-40B4-BE49-F238E27FC236}">
              <a16:creationId xmlns:a16="http://schemas.microsoft.com/office/drawing/2014/main" id="{C7689FF5-EEC7-4887-8BA1-4E08870B27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99</xdr:row>
      <xdr:rowOff>12700</xdr:rowOff>
    </xdr:from>
    <xdr:to>
      <xdr:col>8</xdr:col>
      <xdr:colOff>615950</xdr:colOff>
      <xdr:row>113</xdr:row>
      <xdr:rowOff>107950</xdr:rowOff>
    </xdr:to>
    <xdr:graphicFrame macro="">
      <xdr:nvGraphicFramePr>
        <xdr:cNvPr id="27657" name="Chart 14">
          <a:extLst>
            <a:ext uri="{FF2B5EF4-FFF2-40B4-BE49-F238E27FC236}">
              <a16:creationId xmlns:a16="http://schemas.microsoft.com/office/drawing/2014/main" id="{E6F0B3C3-19E6-45E0-A02D-C55B2E64ED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25400</xdr:colOff>
      <xdr:row>114</xdr:row>
      <xdr:rowOff>114300</xdr:rowOff>
    </xdr:from>
    <xdr:to>
      <xdr:col>8</xdr:col>
      <xdr:colOff>641350</xdr:colOff>
      <xdr:row>129</xdr:row>
      <xdr:rowOff>19050</xdr:rowOff>
    </xdr:to>
    <xdr:graphicFrame macro="">
      <xdr:nvGraphicFramePr>
        <xdr:cNvPr id="27658" name="Chart 15">
          <a:extLst>
            <a:ext uri="{FF2B5EF4-FFF2-40B4-BE49-F238E27FC236}">
              <a16:creationId xmlns:a16="http://schemas.microsoft.com/office/drawing/2014/main" id="{57E14676-1CF4-4E65-98CE-2642A435EC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812800</xdr:colOff>
      <xdr:row>114</xdr:row>
      <xdr:rowOff>82550</xdr:rowOff>
    </xdr:from>
    <xdr:to>
      <xdr:col>19</xdr:col>
      <xdr:colOff>450850</xdr:colOff>
      <xdr:row>128</xdr:row>
      <xdr:rowOff>177800</xdr:rowOff>
    </xdr:to>
    <xdr:graphicFrame macro="">
      <xdr:nvGraphicFramePr>
        <xdr:cNvPr id="27659" name="Chart 16">
          <a:extLst>
            <a:ext uri="{FF2B5EF4-FFF2-40B4-BE49-F238E27FC236}">
              <a16:creationId xmlns:a16="http://schemas.microsoft.com/office/drawing/2014/main" id="{3119B460-C4FA-4967-805A-E77D3ED252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20</xdr:col>
      <xdr:colOff>0</xdr:colOff>
      <xdr:row>45</xdr:row>
      <xdr:rowOff>0</xdr:rowOff>
    </xdr:from>
    <xdr:to>
      <xdr:col>35</xdr:col>
      <xdr:colOff>129887</xdr:colOff>
      <xdr:row>59</xdr:row>
      <xdr:rowOff>127001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B275296-40E2-47EB-B2C5-23DE6EF12D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20</xdr:col>
      <xdr:colOff>0</xdr:colOff>
      <xdr:row>61</xdr:row>
      <xdr:rowOff>0</xdr:rowOff>
    </xdr:from>
    <xdr:to>
      <xdr:col>35</xdr:col>
      <xdr:colOff>129887</xdr:colOff>
      <xdr:row>75</xdr:row>
      <xdr:rowOff>127001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2DB9B849-5699-408E-BD9E-07756E46DD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36</xdr:col>
      <xdr:colOff>0</xdr:colOff>
      <xdr:row>45</xdr:row>
      <xdr:rowOff>0</xdr:rowOff>
    </xdr:from>
    <xdr:to>
      <xdr:col>51</xdr:col>
      <xdr:colOff>47710</xdr:colOff>
      <xdr:row>59</xdr:row>
      <xdr:rowOff>127001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99A7DC69-D9D6-41F3-938B-1B17B51AAE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36</xdr:col>
      <xdr:colOff>0</xdr:colOff>
      <xdr:row>61</xdr:row>
      <xdr:rowOff>0</xdr:rowOff>
    </xdr:from>
    <xdr:to>
      <xdr:col>51</xdr:col>
      <xdr:colOff>47710</xdr:colOff>
      <xdr:row>75</xdr:row>
      <xdr:rowOff>127001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75FE3EF2-DD89-4F1C-BD4E-C1739CAAE2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20</xdr:col>
      <xdr:colOff>0</xdr:colOff>
      <xdr:row>99</xdr:row>
      <xdr:rowOff>0</xdr:rowOff>
    </xdr:from>
    <xdr:to>
      <xdr:col>35</xdr:col>
      <xdr:colOff>129887</xdr:colOff>
      <xdr:row>113</xdr:row>
      <xdr:rowOff>127000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AC09EEE9-278C-4EC6-8CCC-E41D2EA2AF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20</xdr:col>
      <xdr:colOff>0</xdr:colOff>
      <xdr:row>115</xdr:row>
      <xdr:rowOff>0</xdr:rowOff>
    </xdr:from>
    <xdr:to>
      <xdr:col>35</xdr:col>
      <xdr:colOff>129887</xdr:colOff>
      <xdr:row>129</xdr:row>
      <xdr:rowOff>127001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96A0B70C-D3AB-4844-8D3E-A67E79DEDE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36</xdr:col>
      <xdr:colOff>0</xdr:colOff>
      <xdr:row>99</xdr:row>
      <xdr:rowOff>0</xdr:rowOff>
    </xdr:from>
    <xdr:to>
      <xdr:col>51</xdr:col>
      <xdr:colOff>18762</xdr:colOff>
      <xdr:row>113</xdr:row>
      <xdr:rowOff>127001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E3F03421-1078-4951-937A-31AB378D3F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36</xdr:col>
      <xdr:colOff>0</xdr:colOff>
      <xdr:row>115</xdr:row>
      <xdr:rowOff>0</xdr:rowOff>
    </xdr:from>
    <xdr:to>
      <xdr:col>51</xdr:col>
      <xdr:colOff>18762</xdr:colOff>
      <xdr:row>129</xdr:row>
      <xdr:rowOff>127001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53B49BF8-11A6-4F79-89D9-D047D369AE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865909</xdr:colOff>
      <xdr:row>38</xdr:row>
      <xdr:rowOff>92365</xdr:rowOff>
    </xdr:from>
    <xdr:to>
      <xdr:col>21</xdr:col>
      <xdr:colOff>219364</xdr:colOff>
      <xdr:row>54</xdr:row>
      <xdr:rowOff>23092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20218BAB-CA2F-43EE-B84B-223E3878A8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30</xdr:row>
      <xdr:rowOff>0</xdr:rowOff>
    </xdr:from>
    <xdr:to>
      <xdr:col>31</xdr:col>
      <xdr:colOff>4330</xdr:colOff>
      <xdr:row>46</xdr:row>
      <xdr:rowOff>73602</xdr:rowOff>
    </xdr:to>
    <xdr:graphicFrame macro="">
      <xdr:nvGraphicFramePr>
        <xdr:cNvPr id="5" name="Chart 1">
          <a:extLst>
            <a:ext uri="{FF2B5EF4-FFF2-40B4-BE49-F238E27FC236}">
              <a16:creationId xmlns:a16="http://schemas.microsoft.com/office/drawing/2014/main" id="{8D1422AA-D166-436F-8386-07A48B9F65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0</xdr:colOff>
      <xdr:row>53</xdr:row>
      <xdr:rowOff>0</xdr:rowOff>
    </xdr:from>
    <xdr:to>
      <xdr:col>32</xdr:col>
      <xdr:colOff>115455</xdr:colOff>
      <xdr:row>67</xdr:row>
      <xdr:rowOff>168852</xdr:rowOff>
    </xdr:to>
    <xdr:graphicFrame macro="">
      <xdr:nvGraphicFramePr>
        <xdr:cNvPr id="7" name="Chart 1">
          <a:extLst>
            <a:ext uri="{FF2B5EF4-FFF2-40B4-BE49-F238E27FC236}">
              <a16:creationId xmlns:a16="http://schemas.microsoft.com/office/drawing/2014/main" id="{509559ED-F8DC-4681-BEFB-4F64056805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60</xdr:row>
      <xdr:rowOff>0</xdr:rowOff>
    </xdr:from>
    <xdr:to>
      <xdr:col>27</xdr:col>
      <xdr:colOff>161637</xdr:colOff>
      <xdr:row>75</xdr:row>
      <xdr:rowOff>0</xdr:rowOff>
    </xdr:to>
    <xdr:graphicFrame macro="">
      <xdr:nvGraphicFramePr>
        <xdr:cNvPr id="9" name="Chart 1">
          <a:extLst>
            <a:ext uri="{FF2B5EF4-FFF2-40B4-BE49-F238E27FC236}">
              <a16:creationId xmlns:a16="http://schemas.microsoft.com/office/drawing/2014/main" id="{918B93C2-005C-49EF-A942-343100AE7A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527050</xdr:colOff>
      <xdr:row>5</xdr:row>
      <xdr:rowOff>177800</xdr:rowOff>
    </xdr:from>
    <xdr:to>
      <xdr:col>8</xdr:col>
      <xdr:colOff>12700</xdr:colOff>
      <xdr:row>24</xdr:row>
      <xdr:rowOff>38100</xdr:rowOff>
    </xdr:to>
    <xdr:graphicFrame macro="">
      <xdr:nvGraphicFramePr>
        <xdr:cNvPr id="31745" name="Chart 1">
          <a:extLst>
            <a:ext uri="{FF2B5EF4-FFF2-40B4-BE49-F238E27FC236}">
              <a16:creationId xmlns:a16="http://schemas.microsoft.com/office/drawing/2014/main" id="{3291EA78-3CEE-4892-A828-3E4ABADFDD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590550</xdr:colOff>
      <xdr:row>4</xdr:row>
      <xdr:rowOff>31750</xdr:rowOff>
    </xdr:from>
    <xdr:to>
      <xdr:col>21</xdr:col>
      <xdr:colOff>311150</xdr:colOff>
      <xdr:row>23</xdr:row>
      <xdr:rowOff>133350</xdr:rowOff>
    </xdr:to>
    <xdr:graphicFrame macro="">
      <xdr:nvGraphicFramePr>
        <xdr:cNvPr id="31746" name="Chart 2">
          <a:extLst>
            <a:ext uri="{FF2B5EF4-FFF2-40B4-BE49-F238E27FC236}">
              <a16:creationId xmlns:a16="http://schemas.microsoft.com/office/drawing/2014/main" id="{A5A9060C-EF9B-4560-A3AA-F74CD0AB6A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292100</xdr:colOff>
      <xdr:row>15</xdr:row>
      <xdr:rowOff>25400</xdr:rowOff>
    </xdr:from>
    <xdr:to>
      <xdr:col>10</xdr:col>
      <xdr:colOff>19050</xdr:colOff>
      <xdr:row>30</xdr:row>
      <xdr:rowOff>114300</xdr:rowOff>
    </xdr:to>
    <xdr:graphicFrame macro="">
      <xdr:nvGraphicFramePr>
        <xdr:cNvPr id="10242" name="Chart 2">
          <a:extLst>
            <a:ext uri="{FF2B5EF4-FFF2-40B4-BE49-F238E27FC236}">
              <a16:creationId xmlns:a16="http://schemas.microsoft.com/office/drawing/2014/main" id="{7B387C0C-B341-4314-A52B-E6B0E2F27D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107950</xdr:colOff>
      <xdr:row>15</xdr:row>
      <xdr:rowOff>57150</xdr:rowOff>
    </xdr:from>
    <xdr:to>
      <xdr:col>17</xdr:col>
      <xdr:colOff>298450</xdr:colOff>
      <xdr:row>30</xdr:row>
      <xdr:rowOff>76200</xdr:rowOff>
    </xdr:to>
    <xdr:graphicFrame macro="">
      <xdr:nvGraphicFramePr>
        <xdr:cNvPr id="10243" name="Chart 1">
          <a:extLst>
            <a:ext uri="{FF2B5EF4-FFF2-40B4-BE49-F238E27FC236}">
              <a16:creationId xmlns:a16="http://schemas.microsoft.com/office/drawing/2014/main" id="{10DA42A5-2FB7-40C3-A43E-3886608B76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43</xdr:row>
      <xdr:rowOff>171450</xdr:rowOff>
    </xdr:from>
    <xdr:to>
      <xdr:col>19</xdr:col>
      <xdr:colOff>203200</xdr:colOff>
      <xdr:row>58</xdr:row>
      <xdr:rowOff>152400</xdr:rowOff>
    </xdr:to>
    <xdr:graphicFrame macro="">
      <xdr:nvGraphicFramePr>
        <xdr:cNvPr id="3073" name="Chart 3">
          <a:extLst>
            <a:ext uri="{FF2B5EF4-FFF2-40B4-BE49-F238E27FC236}">
              <a16:creationId xmlns:a16="http://schemas.microsoft.com/office/drawing/2014/main" id="{87B9FDE7-EB88-47FC-B0AA-F1F530C27E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584200</xdr:colOff>
      <xdr:row>28</xdr:row>
      <xdr:rowOff>76200</xdr:rowOff>
    </xdr:from>
    <xdr:to>
      <xdr:col>27</xdr:col>
      <xdr:colOff>158750</xdr:colOff>
      <xdr:row>42</xdr:row>
      <xdr:rowOff>114300</xdr:rowOff>
    </xdr:to>
    <xdr:graphicFrame macro="">
      <xdr:nvGraphicFramePr>
        <xdr:cNvPr id="3074" name="Chart 6">
          <a:extLst>
            <a:ext uri="{FF2B5EF4-FFF2-40B4-BE49-F238E27FC236}">
              <a16:creationId xmlns:a16="http://schemas.microsoft.com/office/drawing/2014/main" id="{BA7CB76B-F6D0-413F-9CD3-E7D83C3CE2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415637</xdr:colOff>
      <xdr:row>11</xdr:row>
      <xdr:rowOff>23090</xdr:rowOff>
    </xdr:from>
    <xdr:to>
      <xdr:col>14</xdr:col>
      <xdr:colOff>425450</xdr:colOff>
      <xdr:row>22</xdr:row>
      <xdr:rowOff>114300</xdr:rowOff>
    </xdr:to>
    <xdr:graphicFrame macro="">
      <xdr:nvGraphicFramePr>
        <xdr:cNvPr id="3075" name="Chart 7">
          <a:extLst>
            <a:ext uri="{FF2B5EF4-FFF2-40B4-BE49-F238E27FC236}">
              <a16:creationId xmlns:a16="http://schemas.microsoft.com/office/drawing/2014/main" id="{4E9853F6-DDA8-4F44-B579-962AFC50AC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44</xdr:row>
      <xdr:rowOff>0</xdr:rowOff>
    </xdr:from>
    <xdr:to>
      <xdr:col>8</xdr:col>
      <xdr:colOff>666750</xdr:colOff>
      <xdr:row>58</xdr:row>
      <xdr:rowOff>165100</xdr:rowOff>
    </xdr:to>
    <xdr:graphicFrame macro="">
      <xdr:nvGraphicFramePr>
        <xdr:cNvPr id="3076" name="Chart 8">
          <a:extLst>
            <a:ext uri="{FF2B5EF4-FFF2-40B4-BE49-F238E27FC236}">
              <a16:creationId xmlns:a16="http://schemas.microsoft.com/office/drawing/2014/main" id="{28475EA7-3704-4F27-ACB9-85113D2139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60</xdr:row>
      <xdr:rowOff>0</xdr:rowOff>
    </xdr:from>
    <xdr:to>
      <xdr:col>8</xdr:col>
      <xdr:colOff>666750</xdr:colOff>
      <xdr:row>74</xdr:row>
      <xdr:rowOff>165100</xdr:rowOff>
    </xdr:to>
    <xdr:graphicFrame macro="">
      <xdr:nvGraphicFramePr>
        <xdr:cNvPr id="3077" name="Chart 9">
          <a:extLst>
            <a:ext uri="{FF2B5EF4-FFF2-40B4-BE49-F238E27FC236}">
              <a16:creationId xmlns:a16="http://schemas.microsoft.com/office/drawing/2014/main" id="{D3496A24-3CE1-4C06-82D6-5FC290DB13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38100</xdr:colOff>
      <xdr:row>59</xdr:row>
      <xdr:rowOff>152400</xdr:rowOff>
    </xdr:from>
    <xdr:to>
      <xdr:col>19</xdr:col>
      <xdr:colOff>241300</xdr:colOff>
      <xdr:row>74</xdr:row>
      <xdr:rowOff>139700</xdr:rowOff>
    </xdr:to>
    <xdr:graphicFrame macro="">
      <xdr:nvGraphicFramePr>
        <xdr:cNvPr id="3078" name="Chart 10">
          <a:extLst>
            <a:ext uri="{FF2B5EF4-FFF2-40B4-BE49-F238E27FC236}">
              <a16:creationId xmlns:a16="http://schemas.microsoft.com/office/drawing/2014/main" id="{D22F301F-EDF6-4F1D-9D7F-1A491A34A7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10</xdr:row>
      <xdr:rowOff>46181</xdr:rowOff>
    </xdr:from>
    <xdr:to>
      <xdr:col>7</xdr:col>
      <xdr:colOff>865910</xdr:colOff>
      <xdr:row>22</xdr:row>
      <xdr:rowOff>45604</xdr:rowOff>
    </xdr:to>
    <xdr:graphicFrame macro="">
      <xdr:nvGraphicFramePr>
        <xdr:cNvPr id="3079" name="Chart 11">
          <a:extLst>
            <a:ext uri="{FF2B5EF4-FFF2-40B4-BE49-F238E27FC236}">
              <a16:creationId xmlns:a16="http://schemas.microsoft.com/office/drawing/2014/main" id="{821FDE5F-49FC-4139-B1F6-7CB8FA3C39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27</xdr:col>
      <xdr:colOff>0</xdr:colOff>
      <xdr:row>1</xdr:row>
      <xdr:rowOff>0</xdr:rowOff>
    </xdr:from>
    <xdr:to>
      <xdr:col>46</xdr:col>
      <xdr:colOff>167959</xdr:colOff>
      <xdr:row>23</xdr:row>
      <xdr:rowOff>150186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117312C-1EAB-40E5-86A6-3FDBC39A70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22</xdr:col>
      <xdr:colOff>0</xdr:colOff>
      <xdr:row>44</xdr:row>
      <xdr:rowOff>1</xdr:rowOff>
    </xdr:from>
    <xdr:to>
      <xdr:col>36</xdr:col>
      <xdr:colOff>346364</xdr:colOff>
      <xdr:row>58</xdr:row>
      <xdr:rowOff>80820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8ECFE83-B0E8-4C78-A731-E51033EA5B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22</xdr:col>
      <xdr:colOff>0</xdr:colOff>
      <xdr:row>60</xdr:row>
      <xdr:rowOff>0</xdr:rowOff>
    </xdr:from>
    <xdr:to>
      <xdr:col>36</xdr:col>
      <xdr:colOff>346364</xdr:colOff>
      <xdr:row>74</xdr:row>
      <xdr:rowOff>80819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197B593-24A2-449E-B58F-DA75B7519B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22</xdr:col>
      <xdr:colOff>0</xdr:colOff>
      <xdr:row>76</xdr:row>
      <xdr:rowOff>0</xdr:rowOff>
    </xdr:from>
    <xdr:to>
      <xdr:col>36</xdr:col>
      <xdr:colOff>346364</xdr:colOff>
      <xdr:row>90</xdr:row>
      <xdr:rowOff>80819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E01F392F-17AA-4138-8749-095C22E316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22</xdr:col>
      <xdr:colOff>0</xdr:colOff>
      <xdr:row>92</xdr:row>
      <xdr:rowOff>0</xdr:rowOff>
    </xdr:from>
    <xdr:to>
      <xdr:col>36</xdr:col>
      <xdr:colOff>346364</xdr:colOff>
      <xdr:row>106</xdr:row>
      <xdr:rowOff>80819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1438CC83-C895-4211-9F1A-B688BBEC4D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165100</xdr:colOff>
      <xdr:row>17</xdr:row>
      <xdr:rowOff>146050</xdr:rowOff>
    </xdr:from>
    <xdr:to>
      <xdr:col>8</xdr:col>
      <xdr:colOff>133350</xdr:colOff>
      <xdr:row>38</xdr:row>
      <xdr:rowOff>69850</xdr:rowOff>
    </xdr:to>
    <xdr:graphicFrame macro="">
      <xdr:nvGraphicFramePr>
        <xdr:cNvPr id="37889" name="Chart 1">
          <a:extLst>
            <a:ext uri="{FF2B5EF4-FFF2-40B4-BE49-F238E27FC236}">
              <a16:creationId xmlns:a16="http://schemas.microsoft.com/office/drawing/2014/main" id="{FAC4DD1B-BB5D-451D-A878-33BA753271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</xdr:col>
      <xdr:colOff>210127</xdr:colOff>
      <xdr:row>44</xdr:row>
      <xdr:rowOff>150668</xdr:rowOff>
    </xdr:from>
    <xdr:to>
      <xdr:col>40</xdr:col>
      <xdr:colOff>400627</xdr:colOff>
      <xdr:row>71</xdr:row>
      <xdr:rowOff>144318</xdr:rowOff>
    </xdr:to>
    <xdr:graphicFrame macro="">
      <xdr:nvGraphicFramePr>
        <xdr:cNvPr id="37890" name="Chart 4">
          <a:extLst>
            <a:ext uri="{FF2B5EF4-FFF2-40B4-BE49-F238E27FC236}">
              <a16:creationId xmlns:a16="http://schemas.microsoft.com/office/drawing/2014/main" id="{3282D424-A8D6-4116-AF61-D1DD40984E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584200</xdr:colOff>
      <xdr:row>45</xdr:row>
      <xdr:rowOff>69850</xdr:rowOff>
    </xdr:from>
    <xdr:to>
      <xdr:col>29</xdr:col>
      <xdr:colOff>158750</xdr:colOff>
      <xdr:row>72</xdr:row>
      <xdr:rowOff>57150</xdr:rowOff>
    </xdr:to>
    <xdr:graphicFrame macro="">
      <xdr:nvGraphicFramePr>
        <xdr:cNvPr id="37891" name="Chart 3">
          <a:extLst>
            <a:ext uri="{FF2B5EF4-FFF2-40B4-BE49-F238E27FC236}">
              <a16:creationId xmlns:a16="http://schemas.microsoft.com/office/drawing/2014/main" id="{449DBEBA-1790-41D2-A181-DECB7BD8AC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565150</xdr:colOff>
      <xdr:row>51</xdr:row>
      <xdr:rowOff>69850</xdr:rowOff>
    </xdr:from>
    <xdr:to>
      <xdr:col>26</xdr:col>
      <xdr:colOff>279400</xdr:colOff>
      <xdr:row>66</xdr:row>
      <xdr:rowOff>95250</xdr:rowOff>
    </xdr:to>
    <xdr:graphicFrame macro="">
      <xdr:nvGraphicFramePr>
        <xdr:cNvPr id="37892" name="Chart 2">
          <a:extLst>
            <a:ext uri="{FF2B5EF4-FFF2-40B4-BE49-F238E27FC236}">
              <a16:creationId xmlns:a16="http://schemas.microsoft.com/office/drawing/2014/main" id="{FD2D5943-AF7A-4649-9FB4-6EA46160BD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7</xdr:row>
      <xdr:rowOff>25400</xdr:rowOff>
    </xdr:from>
    <xdr:to>
      <xdr:col>7</xdr:col>
      <xdr:colOff>609600</xdr:colOff>
      <xdr:row>19</xdr:row>
      <xdr:rowOff>107950</xdr:rowOff>
    </xdr:to>
    <xdr:graphicFrame macro="">
      <xdr:nvGraphicFramePr>
        <xdr:cNvPr id="18433" name="Chart 1">
          <a:extLst>
            <a:ext uri="{FF2B5EF4-FFF2-40B4-BE49-F238E27FC236}">
              <a16:creationId xmlns:a16="http://schemas.microsoft.com/office/drawing/2014/main" id="{20D82709-A7DD-4B3E-8B45-2FB622D8AA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1200150</xdr:colOff>
      <xdr:row>37</xdr:row>
      <xdr:rowOff>177800</xdr:rowOff>
    </xdr:from>
    <xdr:to>
      <xdr:col>8</xdr:col>
      <xdr:colOff>755650</xdr:colOff>
      <xdr:row>52</xdr:row>
      <xdr:rowOff>152400</xdr:rowOff>
    </xdr:to>
    <xdr:graphicFrame macro="">
      <xdr:nvGraphicFramePr>
        <xdr:cNvPr id="18434" name="Chart 2">
          <a:extLst>
            <a:ext uri="{FF2B5EF4-FFF2-40B4-BE49-F238E27FC236}">
              <a16:creationId xmlns:a16="http://schemas.microsoft.com/office/drawing/2014/main" id="{528A062B-457B-45B2-B8E3-B4164DBA74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38</xdr:row>
      <xdr:rowOff>0</xdr:rowOff>
    </xdr:from>
    <xdr:to>
      <xdr:col>19</xdr:col>
      <xdr:colOff>203200</xdr:colOff>
      <xdr:row>52</xdr:row>
      <xdr:rowOff>165100</xdr:rowOff>
    </xdr:to>
    <xdr:graphicFrame macro="">
      <xdr:nvGraphicFramePr>
        <xdr:cNvPr id="18435" name="Chart 3">
          <a:extLst>
            <a:ext uri="{FF2B5EF4-FFF2-40B4-BE49-F238E27FC236}">
              <a16:creationId xmlns:a16="http://schemas.microsoft.com/office/drawing/2014/main" id="{39D738C0-B1D2-4CD2-8BC8-2755D32689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54</xdr:row>
      <xdr:rowOff>0</xdr:rowOff>
    </xdr:from>
    <xdr:to>
      <xdr:col>8</xdr:col>
      <xdr:colOff>768350</xdr:colOff>
      <xdr:row>68</xdr:row>
      <xdr:rowOff>165100</xdr:rowOff>
    </xdr:to>
    <xdr:graphicFrame macro="">
      <xdr:nvGraphicFramePr>
        <xdr:cNvPr id="18436" name="Chart 4">
          <a:extLst>
            <a:ext uri="{FF2B5EF4-FFF2-40B4-BE49-F238E27FC236}">
              <a16:creationId xmlns:a16="http://schemas.microsoft.com/office/drawing/2014/main" id="{9D6C1304-218B-451C-9D12-0E09EF83C1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12700</xdr:colOff>
      <xdr:row>54</xdr:row>
      <xdr:rowOff>6350</xdr:rowOff>
    </xdr:from>
    <xdr:to>
      <xdr:col>19</xdr:col>
      <xdr:colOff>222250</xdr:colOff>
      <xdr:row>68</xdr:row>
      <xdr:rowOff>177800</xdr:rowOff>
    </xdr:to>
    <xdr:graphicFrame macro="">
      <xdr:nvGraphicFramePr>
        <xdr:cNvPr id="18437" name="Chart 5">
          <a:extLst>
            <a:ext uri="{FF2B5EF4-FFF2-40B4-BE49-F238E27FC236}">
              <a16:creationId xmlns:a16="http://schemas.microsoft.com/office/drawing/2014/main" id="{28358E1D-06E4-478A-9D0F-9C58351374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584200</xdr:colOff>
      <xdr:row>25</xdr:row>
      <xdr:rowOff>76200</xdr:rowOff>
    </xdr:from>
    <xdr:to>
      <xdr:col>27</xdr:col>
      <xdr:colOff>158750</xdr:colOff>
      <xdr:row>37</xdr:row>
      <xdr:rowOff>114300</xdr:rowOff>
    </xdr:to>
    <xdr:graphicFrame macro="">
      <xdr:nvGraphicFramePr>
        <xdr:cNvPr id="18438" name="Chart 6">
          <a:extLst>
            <a:ext uri="{FF2B5EF4-FFF2-40B4-BE49-F238E27FC236}">
              <a16:creationId xmlns:a16="http://schemas.microsoft.com/office/drawing/2014/main" id="{FDF648ED-64F5-44AD-BF83-7773AE0E0A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603250</xdr:colOff>
      <xdr:row>11</xdr:row>
      <xdr:rowOff>12700</xdr:rowOff>
    </xdr:from>
    <xdr:to>
      <xdr:col>5</xdr:col>
      <xdr:colOff>768350</xdr:colOff>
      <xdr:row>26</xdr:row>
      <xdr:rowOff>12700</xdr:rowOff>
    </xdr:to>
    <xdr:graphicFrame macro="">
      <xdr:nvGraphicFramePr>
        <xdr:cNvPr id="29697" name="Chart 1">
          <a:extLst>
            <a:ext uri="{FF2B5EF4-FFF2-40B4-BE49-F238E27FC236}">
              <a16:creationId xmlns:a16="http://schemas.microsoft.com/office/drawing/2014/main" id="{53159A10-3A9B-4BE3-8B74-2253064DA4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914400</xdr:colOff>
      <xdr:row>11</xdr:row>
      <xdr:rowOff>6350</xdr:rowOff>
    </xdr:from>
    <xdr:to>
      <xdr:col>11</xdr:col>
      <xdr:colOff>469900</xdr:colOff>
      <xdr:row>26</xdr:row>
      <xdr:rowOff>0</xdr:rowOff>
    </xdr:to>
    <xdr:graphicFrame macro="">
      <xdr:nvGraphicFramePr>
        <xdr:cNvPr id="29698" name="Chart 2">
          <a:extLst>
            <a:ext uri="{FF2B5EF4-FFF2-40B4-BE49-F238E27FC236}">
              <a16:creationId xmlns:a16="http://schemas.microsoft.com/office/drawing/2014/main" id="{09918AB7-95ED-4C03-8A2C-C2CD6BC244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25400</xdr:colOff>
      <xdr:row>27</xdr:row>
      <xdr:rowOff>12700</xdr:rowOff>
    </xdr:from>
    <xdr:to>
      <xdr:col>5</xdr:col>
      <xdr:colOff>806450</xdr:colOff>
      <xdr:row>42</xdr:row>
      <xdr:rowOff>12700</xdr:rowOff>
    </xdr:to>
    <xdr:graphicFrame macro="">
      <xdr:nvGraphicFramePr>
        <xdr:cNvPr id="29699" name="Chart 3">
          <a:extLst>
            <a:ext uri="{FF2B5EF4-FFF2-40B4-BE49-F238E27FC236}">
              <a16:creationId xmlns:a16="http://schemas.microsoft.com/office/drawing/2014/main" id="{210C2AE0-70C7-4D20-8222-7F73152760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933450</xdr:colOff>
      <xdr:row>27</xdr:row>
      <xdr:rowOff>6350</xdr:rowOff>
    </xdr:from>
    <xdr:to>
      <xdr:col>11</xdr:col>
      <xdr:colOff>495300</xdr:colOff>
      <xdr:row>42</xdr:row>
      <xdr:rowOff>6350</xdr:rowOff>
    </xdr:to>
    <xdr:graphicFrame macro="">
      <xdr:nvGraphicFramePr>
        <xdr:cNvPr id="29700" name="Chart 4">
          <a:extLst>
            <a:ext uri="{FF2B5EF4-FFF2-40B4-BE49-F238E27FC236}">
              <a16:creationId xmlns:a16="http://schemas.microsoft.com/office/drawing/2014/main" id="{98BA6B00-756E-456E-8DFD-541E223FBF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57150</xdr:colOff>
      <xdr:row>10</xdr:row>
      <xdr:rowOff>171450</xdr:rowOff>
    </xdr:from>
    <xdr:to>
      <xdr:col>19</xdr:col>
      <xdr:colOff>361950</xdr:colOff>
      <xdr:row>27</xdr:row>
      <xdr:rowOff>171450</xdr:rowOff>
    </xdr:to>
    <xdr:graphicFrame macro="">
      <xdr:nvGraphicFramePr>
        <xdr:cNvPr id="29701" name="Chart 5">
          <a:extLst>
            <a:ext uri="{FF2B5EF4-FFF2-40B4-BE49-F238E27FC236}">
              <a16:creationId xmlns:a16="http://schemas.microsoft.com/office/drawing/2014/main" id="{82E52DC8-F027-482B-9639-8539BBEF0B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603250</xdr:colOff>
      <xdr:row>12</xdr:row>
      <xdr:rowOff>12700</xdr:rowOff>
    </xdr:from>
    <xdr:to>
      <xdr:col>5</xdr:col>
      <xdr:colOff>768350</xdr:colOff>
      <xdr:row>27</xdr:row>
      <xdr:rowOff>12700</xdr:rowOff>
    </xdr:to>
    <xdr:graphicFrame macro="">
      <xdr:nvGraphicFramePr>
        <xdr:cNvPr id="30721" name="Chart 1">
          <a:extLst>
            <a:ext uri="{FF2B5EF4-FFF2-40B4-BE49-F238E27FC236}">
              <a16:creationId xmlns:a16="http://schemas.microsoft.com/office/drawing/2014/main" id="{29CB3B6D-02BD-44AF-9D3A-A152ABC715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914400</xdr:colOff>
      <xdr:row>12</xdr:row>
      <xdr:rowOff>6350</xdr:rowOff>
    </xdr:from>
    <xdr:to>
      <xdr:col>11</xdr:col>
      <xdr:colOff>469900</xdr:colOff>
      <xdr:row>27</xdr:row>
      <xdr:rowOff>0</xdr:rowOff>
    </xdr:to>
    <xdr:graphicFrame macro="">
      <xdr:nvGraphicFramePr>
        <xdr:cNvPr id="30722" name="Chart 2">
          <a:extLst>
            <a:ext uri="{FF2B5EF4-FFF2-40B4-BE49-F238E27FC236}">
              <a16:creationId xmlns:a16="http://schemas.microsoft.com/office/drawing/2014/main" id="{EC590532-6B18-4FE5-9C1E-CBF60CA756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25400</xdr:colOff>
      <xdr:row>28</xdr:row>
      <xdr:rowOff>12700</xdr:rowOff>
    </xdr:from>
    <xdr:to>
      <xdr:col>5</xdr:col>
      <xdr:colOff>806450</xdr:colOff>
      <xdr:row>43</xdr:row>
      <xdr:rowOff>12700</xdr:rowOff>
    </xdr:to>
    <xdr:graphicFrame macro="">
      <xdr:nvGraphicFramePr>
        <xdr:cNvPr id="30723" name="Chart 3">
          <a:extLst>
            <a:ext uri="{FF2B5EF4-FFF2-40B4-BE49-F238E27FC236}">
              <a16:creationId xmlns:a16="http://schemas.microsoft.com/office/drawing/2014/main" id="{9739F50C-3601-482E-8742-2C6792BC54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933450</xdr:colOff>
      <xdr:row>28</xdr:row>
      <xdr:rowOff>6350</xdr:rowOff>
    </xdr:from>
    <xdr:to>
      <xdr:col>11</xdr:col>
      <xdr:colOff>495300</xdr:colOff>
      <xdr:row>43</xdr:row>
      <xdr:rowOff>6350</xdr:rowOff>
    </xdr:to>
    <xdr:graphicFrame macro="">
      <xdr:nvGraphicFramePr>
        <xdr:cNvPr id="30724" name="Chart 4">
          <a:extLst>
            <a:ext uri="{FF2B5EF4-FFF2-40B4-BE49-F238E27FC236}">
              <a16:creationId xmlns:a16="http://schemas.microsoft.com/office/drawing/2014/main" id="{994FDEF5-0233-4E1A-984A-E9BB39C32C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57150</xdr:colOff>
      <xdr:row>11</xdr:row>
      <xdr:rowOff>171450</xdr:rowOff>
    </xdr:from>
    <xdr:to>
      <xdr:col>19</xdr:col>
      <xdr:colOff>361950</xdr:colOff>
      <xdr:row>28</xdr:row>
      <xdr:rowOff>171450</xdr:rowOff>
    </xdr:to>
    <xdr:graphicFrame macro="">
      <xdr:nvGraphicFramePr>
        <xdr:cNvPr id="30725" name="Chart 5">
          <a:extLst>
            <a:ext uri="{FF2B5EF4-FFF2-40B4-BE49-F238E27FC236}">
              <a16:creationId xmlns:a16="http://schemas.microsoft.com/office/drawing/2014/main" id="{51DC86F6-5E4E-4C64-A93B-895E57F253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8</xdr:col>
      <xdr:colOff>317500</xdr:colOff>
      <xdr:row>16</xdr:row>
      <xdr:rowOff>95250</xdr:rowOff>
    </xdr:to>
    <xdr:graphicFrame macro="">
      <xdr:nvGraphicFramePr>
        <xdr:cNvPr id="32769" name="Chart 1">
          <a:extLst>
            <a:ext uri="{FF2B5EF4-FFF2-40B4-BE49-F238E27FC236}">
              <a16:creationId xmlns:a16="http://schemas.microsoft.com/office/drawing/2014/main" id="{88867C99-8E06-47CC-BADE-46AC8BEC4E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40</xdr:col>
      <xdr:colOff>0</xdr:colOff>
      <xdr:row>1</xdr:row>
      <xdr:rowOff>0</xdr:rowOff>
    </xdr:from>
    <xdr:to>
      <xdr:col>47</xdr:col>
      <xdr:colOff>317500</xdr:colOff>
      <xdr:row>17</xdr:row>
      <xdr:rowOff>25400</xdr:rowOff>
    </xdr:to>
    <xdr:graphicFrame macro="">
      <xdr:nvGraphicFramePr>
        <xdr:cNvPr id="32770" name="Chart 11">
          <a:extLst>
            <a:ext uri="{FF2B5EF4-FFF2-40B4-BE49-F238E27FC236}">
              <a16:creationId xmlns:a16="http://schemas.microsoft.com/office/drawing/2014/main" id="{DDA3DB96-9093-4ECF-91CA-B968BDBCC7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48</xdr:col>
      <xdr:colOff>0</xdr:colOff>
      <xdr:row>1</xdr:row>
      <xdr:rowOff>0</xdr:rowOff>
    </xdr:from>
    <xdr:to>
      <xdr:col>55</xdr:col>
      <xdr:colOff>317500</xdr:colOff>
      <xdr:row>17</xdr:row>
      <xdr:rowOff>25400</xdr:rowOff>
    </xdr:to>
    <xdr:graphicFrame macro="">
      <xdr:nvGraphicFramePr>
        <xdr:cNvPr id="32771" name="Chart 12">
          <a:extLst>
            <a:ext uri="{FF2B5EF4-FFF2-40B4-BE49-F238E27FC236}">
              <a16:creationId xmlns:a16="http://schemas.microsoft.com/office/drawing/2014/main" id="{BAEF9A46-A203-4B59-BE2F-A841B0081F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56</xdr:col>
      <xdr:colOff>0</xdr:colOff>
      <xdr:row>1</xdr:row>
      <xdr:rowOff>0</xdr:rowOff>
    </xdr:from>
    <xdr:to>
      <xdr:col>63</xdr:col>
      <xdr:colOff>317500</xdr:colOff>
      <xdr:row>17</xdr:row>
      <xdr:rowOff>25400</xdr:rowOff>
    </xdr:to>
    <xdr:graphicFrame macro="">
      <xdr:nvGraphicFramePr>
        <xdr:cNvPr id="32772" name="Chart 13">
          <a:extLst>
            <a:ext uri="{FF2B5EF4-FFF2-40B4-BE49-F238E27FC236}">
              <a16:creationId xmlns:a16="http://schemas.microsoft.com/office/drawing/2014/main" id="{76D3F69D-D8F1-405B-8E32-0A5BC7834F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64</xdr:col>
      <xdr:colOff>0</xdr:colOff>
      <xdr:row>1</xdr:row>
      <xdr:rowOff>0</xdr:rowOff>
    </xdr:from>
    <xdr:to>
      <xdr:col>71</xdr:col>
      <xdr:colOff>317500</xdr:colOff>
      <xdr:row>17</xdr:row>
      <xdr:rowOff>25400</xdr:rowOff>
    </xdr:to>
    <xdr:graphicFrame macro="">
      <xdr:nvGraphicFramePr>
        <xdr:cNvPr id="32773" name="Chart 14">
          <a:extLst>
            <a:ext uri="{FF2B5EF4-FFF2-40B4-BE49-F238E27FC236}">
              <a16:creationId xmlns:a16="http://schemas.microsoft.com/office/drawing/2014/main" id="{98E9DAE9-CEF7-4FDC-82E4-FDEE471C8F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40</xdr:col>
      <xdr:colOff>0</xdr:colOff>
      <xdr:row>18</xdr:row>
      <xdr:rowOff>127000</xdr:rowOff>
    </xdr:from>
    <xdr:to>
      <xdr:col>47</xdr:col>
      <xdr:colOff>317500</xdr:colOff>
      <xdr:row>34</xdr:row>
      <xdr:rowOff>152400</xdr:rowOff>
    </xdr:to>
    <xdr:graphicFrame macro="">
      <xdr:nvGraphicFramePr>
        <xdr:cNvPr id="32774" name="Chart 15">
          <a:extLst>
            <a:ext uri="{FF2B5EF4-FFF2-40B4-BE49-F238E27FC236}">
              <a16:creationId xmlns:a16="http://schemas.microsoft.com/office/drawing/2014/main" id="{3462177A-B2CC-46B7-87D3-DA5C28444D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48</xdr:col>
      <xdr:colOff>0</xdr:colOff>
      <xdr:row>18</xdr:row>
      <xdr:rowOff>127000</xdr:rowOff>
    </xdr:from>
    <xdr:to>
      <xdr:col>55</xdr:col>
      <xdr:colOff>317500</xdr:colOff>
      <xdr:row>34</xdr:row>
      <xdr:rowOff>152400</xdr:rowOff>
    </xdr:to>
    <xdr:graphicFrame macro="">
      <xdr:nvGraphicFramePr>
        <xdr:cNvPr id="32775" name="Chart 16">
          <a:extLst>
            <a:ext uri="{FF2B5EF4-FFF2-40B4-BE49-F238E27FC236}">
              <a16:creationId xmlns:a16="http://schemas.microsoft.com/office/drawing/2014/main" id="{5993FB9C-7758-4EC9-BA0A-C359DA8761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56</xdr:col>
      <xdr:colOff>0</xdr:colOff>
      <xdr:row>18</xdr:row>
      <xdr:rowOff>127000</xdr:rowOff>
    </xdr:from>
    <xdr:to>
      <xdr:col>63</xdr:col>
      <xdr:colOff>317500</xdr:colOff>
      <xdr:row>34</xdr:row>
      <xdr:rowOff>152400</xdr:rowOff>
    </xdr:to>
    <xdr:graphicFrame macro="">
      <xdr:nvGraphicFramePr>
        <xdr:cNvPr id="32776" name="Chart 17">
          <a:extLst>
            <a:ext uri="{FF2B5EF4-FFF2-40B4-BE49-F238E27FC236}">
              <a16:creationId xmlns:a16="http://schemas.microsoft.com/office/drawing/2014/main" id="{5657E4BC-7D5A-4AEB-82E6-957FAC3E90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40</xdr:col>
      <xdr:colOff>0</xdr:colOff>
      <xdr:row>36</xdr:row>
      <xdr:rowOff>76200</xdr:rowOff>
    </xdr:from>
    <xdr:to>
      <xdr:col>47</xdr:col>
      <xdr:colOff>317500</xdr:colOff>
      <xdr:row>52</xdr:row>
      <xdr:rowOff>101600</xdr:rowOff>
    </xdr:to>
    <xdr:graphicFrame macro="">
      <xdr:nvGraphicFramePr>
        <xdr:cNvPr id="32777" name="Chart 18">
          <a:extLst>
            <a:ext uri="{FF2B5EF4-FFF2-40B4-BE49-F238E27FC236}">
              <a16:creationId xmlns:a16="http://schemas.microsoft.com/office/drawing/2014/main" id="{C6B24647-D3B7-4DDD-9112-78A56CA08E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48</xdr:col>
      <xdr:colOff>0</xdr:colOff>
      <xdr:row>36</xdr:row>
      <xdr:rowOff>76200</xdr:rowOff>
    </xdr:from>
    <xdr:to>
      <xdr:col>55</xdr:col>
      <xdr:colOff>317500</xdr:colOff>
      <xdr:row>52</xdr:row>
      <xdr:rowOff>101600</xdr:rowOff>
    </xdr:to>
    <xdr:graphicFrame macro="">
      <xdr:nvGraphicFramePr>
        <xdr:cNvPr id="32778" name="Chart 19">
          <a:extLst>
            <a:ext uri="{FF2B5EF4-FFF2-40B4-BE49-F238E27FC236}">
              <a16:creationId xmlns:a16="http://schemas.microsoft.com/office/drawing/2014/main" id="{5904581D-1BDA-42C2-BBF6-D66AF7D20B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476250</xdr:colOff>
      <xdr:row>1</xdr:row>
      <xdr:rowOff>44450</xdr:rowOff>
    </xdr:from>
    <xdr:to>
      <xdr:col>16</xdr:col>
      <xdr:colOff>184150</xdr:colOff>
      <xdr:row>16</xdr:row>
      <xdr:rowOff>139700</xdr:rowOff>
    </xdr:to>
    <xdr:graphicFrame macro="">
      <xdr:nvGraphicFramePr>
        <xdr:cNvPr id="32779" name="Chart 22">
          <a:extLst>
            <a:ext uri="{FF2B5EF4-FFF2-40B4-BE49-F238E27FC236}">
              <a16:creationId xmlns:a16="http://schemas.microsoft.com/office/drawing/2014/main" id="{59E962B6-7E0B-4C39-A4D2-49A3449B07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317500</xdr:colOff>
      <xdr:row>16</xdr:row>
      <xdr:rowOff>95250</xdr:rowOff>
    </xdr:to>
    <xdr:graphicFrame macro="">
      <xdr:nvGraphicFramePr>
        <xdr:cNvPr id="32780" name="Chart 23">
          <a:extLst>
            <a:ext uri="{FF2B5EF4-FFF2-40B4-BE49-F238E27FC236}">
              <a16:creationId xmlns:a16="http://schemas.microsoft.com/office/drawing/2014/main" id="{57CA59FD-FCA7-4A4D-A631-AEF49FFE6E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0</xdr:colOff>
      <xdr:row>18</xdr:row>
      <xdr:rowOff>0</xdr:rowOff>
    </xdr:from>
    <xdr:to>
      <xdr:col>8</xdr:col>
      <xdr:colOff>317500</xdr:colOff>
      <xdr:row>33</xdr:row>
      <xdr:rowOff>95250</xdr:rowOff>
    </xdr:to>
    <xdr:graphicFrame macro="">
      <xdr:nvGraphicFramePr>
        <xdr:cNvPr id="32781" name="Chart 24">
          <a:extLst>
            <a:ext uri="{FF2B5EF4-FFF2-40B4-BE49-F238E27FC236}">
              <a16:creationId xmlns:a16="http://schemas.microsoft.com/office/drawing/2014/main" id="{CE396C89-5268-4DD9-8A1E-6187059A62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9</xdr:col>
      <xdr:colOff>0</xdr:colOff>
      <xdr:row>18</xdr:row>
      <xdr:rowOff>0</xdr:rowOff>
    </xdr:from>
    <xdr:to>
      <xdr:col>16</xdr:col>
      <xdr:colOff>317500</xdr:colOff>
      <xdr:row>33</xdr:row>
      <xdr:rowOff>95250</xdr:rowOff>
    </xdr:to>
    <xdr:graphicFrame macro="">
      <xdr:nvGraphicFramePr>
        <xdr:cNvPr id="32782" name="Chart 25">
          <a:extLst>
            <a:ext uri="{FF2B5EF4-FFF2-40B4-BE49-F238E27FC236}">
              <a16:creationId xmlns:a16="http://schemas.microsoft.com/office/drawing/2014/main" id="{66C06B02-767C-47D1-B91D-EA584E8464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590550</xdr:colOff>
      <xdr:row>35</xdr:row>
      <xdr:rowOff>44450</xdr:rowOff>
    </xdr:from>
    <xdr:to>
      <xdr:col>8</xdr:col>
      <xdr:colOff>298450</xdr:colOff>
      <xdr:row>50</xdr:row>
      <xdr:rowOff>139700</xdr:rowOff>
    </xdr:to>
    <xdr:graphicFrame macro="">
      <xdr:nvGraphicFramePr>
        <xdr:cNvPr id="32783" name="Chart 26">
          <a:extLst>
            <a:ext uri="{FF2B5EF4-FFF2-40B4-BE49-F238E27FC236}">
              <a16:creationId xmlns:a16="http://schemas.microsoft.com/office/drawing/2014/main" id="{0403F1B1-A11B-4A95-8BD0-3CACF25DC4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9</xdr:col>
      <xdr:colOff>0</xdr:colOff>
      <xdr:row>35</xdr:row>
      <xdr:rowOff>0</xdr:rowOff>
    </xdr:from>
    <xdr:to>
      <xdr:col>16</xdr:col>
      <xdr:colOff>317500</xdr:colOff>
      <xdr:row>50</xdr:row>
      <xdr:rowOff>95250</xdr:rowOff>
    </xdr:to>
    <xdr:graphicFrame macro="">
      <xdr:nvGraphicFramePr>
        <xdr:cNvPr id="32784" name="Chart 27">
          <a:extLst>
            <a:ext uri="{FF2B5EF4-FFF2-40B4-BE49-F238E27FC236}">
              <a16:creationId xmlns:a16="http://schemas.microsoft.com/office/drawing/2014/main" id="{B5FD8A8A-A0FD-4F0D-B48D-602C149C66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17</xdr:col>
      <xdr:colOff>0</xdr:colOff>
      <xdr:row>35</xdr:row>
      <xdr:rowOff>0</xdr:rowOff>
    </xdr:from>
    <xdr:to>
      <xdr:col>24</xdr:col>
      <xdr:colOff>317500</xdr:colOff>
      <xdr:row>50</xdr:row>
      <xdr:rowOff>95250</xdr:rowOff>
    </xdr:to>
    <xdr:graphicFrame macro="">
      <xdr:nvGraphicFramePr>
        <xdr:cNvPr id="32785" name="Chart 28">
          <a:extLst>
            <a:ext uri="{FF2B5EF4-FFF2-40B4-BE49-F238E27FC236}">
              <a16:creationId xmlns:a16="http://schemas.microsoft.com/office/drawing/2014/main" id="{E90CF9C9-4209-4855-93FE-78F5D3E31F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25</xdr:col>
      <xdr:colOff>0</xdr:colOff>
      <xdr:row>35</xdr:row>
      <xdr:rowOff>0</xdr:rowOff>
    </xdr:from>
    <xdr:to>
      <xdr:col>32</xdr:col>
      <xdr:colOff>317500</xdr:colOff>
      <xdr:row>50</xdr:row>
      <xdr:rowOff>95250</xdr:rowOff>
    </xdr:to>
    <xdr:graphicFrame macro="">
      <xdr:nvGraphicFramePr>
        <xdr:cNvPr id="32786" name="Chart 29">
          <a:extLst>
            <a:ext uri="{FF2B5EF4-FFF2-40B4-BE49-F238E27FC236}">
              <a16:creationId xmlns:a16="http://schemas.microsoft.com/office/drawing/2014/main" id="{08E6C496-596B-41E7-B56D-271B6C6C53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0</xdr:colOff>
      <xdr:row>52</xdr:row>
      <xdr:rowOff>0</xdr:rowOff>
    </xdr:from>
    <xdr:to>
      <xdr:col>8</xdr:col>
      <xdr:colOff>317500</xdr:colOff>
      <xdr:row>67</xdr:row>
      <xdr:rowOff>88900</xdr:rowOff>
    </xdr:to>
    <xdr:graphicFrame macro="">
      <xdr:nvGraphicFramePr>
        <xdr:cNvPr id="32787" name="Chart 30">
          <a:extLst>
            <a:ext uri="{FF2B5EF4-FFF2-40B4-BE49-F238E27FC236}">
              <a16:creationId xmlns:a16="http://schemas.microsoft.com/office/drawing/2014/main" id="{523EE3B6-0D31-457F-B44B-1CE489FFFD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9</xdr:col>
      <xdr:colOff>0</xdr:colOff>
      <xdr:row>52</xdr:row>
      <xdr:rowOff>0</xdr:rowOff>
    </xdr:from>
    <xdr:to>
      <xdr:col>16</xdr:col>
      <xdr:colOff>317500</xdr:colOff>
      <xdr:row>67</xdr:row>
      <xdr:rowOff>88900</xdr:rowOff>
    </xdr:to>
    <xdr:graphicFrame macro="">
      <xdr:nvGraphicFramePr>
        <xdr:cNvPr id="32788" name="Chart 31">
          <a:extLst>
            <a:ext uri="{FF2B5EF4-FFF2-40B4-BE49-F238E27FC236}">
              <a16:creationId xmlns:a16="http://schemas.microsoft.com/office/drawing/2014/main" id="{14FA3BCC-44EE-4FA4-9F86-C132D1CC15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17</xdr:col>
      <xdr:colOff>0</xdr:colOff>
      <xdr:row>52</xdr:row>
      <xdr:rowOff>0</xdr:rowOff>
    </xdr:from>
    <xdr:to>
      <xdr:col>24</xdr:col>
      <xdr:colOff>317500</xdr:colOff>
      <xdr:row>67</xdr:row>
      <xdr:rowOff>88900</xdr:rowOff>
    </xdr:to>
    <xdr:graphicFrame macro="">
      <xdr:nvGraphicFramePr>
        <xdr:cNvPr id="32789" name="Chart 32">
          <a:extLst>
            <a:ext uri="{FF2B5EF4-FFF2-40B4-BE49-F238E27FC236}">
              <a16:creationId xmlns:a16="http://schemas.microsoft.com/office/drawing/2014/main" id="{E2630309-0365-467D-8832-918D1BDF01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25</xdr:col>
      <xdr:colOff>0</xdr:colOff>
      <xdr:row>52</xdr:row>
      <xdr:rowOff>0</xdr:rowOff>
    </xdr:from>
    <xdr:to>
      <xdr:col>32</xdr:col>
      <xdr:colOff>317500</xdr:colOff>
      <xdr:row>67</xdr:row>
      <xdr:rowOff>88900</xdr:rowOff>
    </xdr:to>
    <xdr:graphicFrame macro="">
      <xdr:nvGraphicFramePr>
        <xdr:cNvPr id="32790" name="Chart 33">
          <a:extLst>
            <a:ext uri="{FF2B5EF4-FFF2-40B4-BE49-F238E27FC236}">
              <a16:creationId xmlns:a16="http://schemas.microsoft.com/office/drawing/2014/main" id="{BE4849A1-507C-4629-9AE6-6411C4CDC7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40</xdr:col>
      <xdr:colOff>0</xdr:colOff>
      <xdr:row>1</xdr:row>
      <xdr:rowOff>0</xdr:rowOff>
    </xdr:from>
    <xdr:to>
      <xdr:col>47</xdr:col>
      <xdr:colOff>317500</xdr:colOff>
      <xdr:row>17</xdr:row>
      <xdr:rowOff>25400</xdr:rowOff>
    </xdr:to>
    <xdr:graphicFrame macro="">
      <xdr:nvGraphicFramePr>
        <xdr:cNvPr id="33793" name="Chart 11">
          <a:extLst>
            <a:ext uri="{FF2B5EF4-FFF2-40B4-BE49-F238E27FC236}">
              <a16:creationId xmlns:a16="http://schemas.microsoft.com/office/drawing/2014/main" id="{FEBDDE15-EEC9-4F28-9CEA-89094255E1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48</xdr:col>
      <xdr:colOff>0</xdr:colOff>
      <xdr:row>1</xdr:row>
      <xdr:rowOff>0</xdr:rowOff>
    </xdr:from>
    <xdr:to>
      <xdr:col>55</xdr:col>
      <xdr:colOff>317500</xdr:colOff>
      <xdr:row>17</xdr:row>
      <xdr:rowOff>25400</xdr:rowOff>
    </xdr:to>
    <xdr:graphicFrame macro="">
      <xdr:nvGraphicFramePr>
        <xdr:cNvPr id="33794" name="Chart 12">
          <a:extLst>
            <a:ext uri="{FF2B5EF4-FFF2-40B4-BE49-F238E27FC236}">
              <a16:creationId xmlns:a16="http://schemas.microsoft.com/office/drawing/2014/main" id="{29E15CB3-0297-460F-AEB6-EBAA5C1B4A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56</xdr:col>
      <xdr:colOff>0</xdr:colOff>
      <xdr:row>1</xdr:row>
      <xdr:rowOff>0</xdr:rowOff>
    </xdr:from>
    <xdr:to>
      <xdr:col>63</xdr:col>
      <xdr:colOff>317500</xdr:colOff>
      <xdr:row>17</xdr:row>
      <xdr:rowOff>25400</xdr:rowOff>
    </xdr:to>
    <xdr:graphicFrame macro="">
      <xdr:nvGraphicFramePr>
        <xdr:cNvPr id="33795" name="Chart 13">
          <a:extLst>
            <a:ext uri="{FF2B5EF4-FFF2-40B4-BE49-F238E27FC236}">
              <a16:creationId xmlns:a16="http://schemas.microsoft.com/office/drawing/2014/main" id="{AA9CFF89-7406-4FA9-BA31-373860959F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64</xdr:col>
      <xdr:colOff>0</xdr:colOff>
      <xdr:row>1</xdr:row>
      <xdr:rowOff>0</xdr:rowOff>
    </xdr:from>
    <xdr:to>
      <xdr:col>71</xdr:col>
      <xdr:colOff>317500</xdr:colOff>
      <xdr:row>17</xdr:row>
      <xdr:rowOff>25400</xdr:rowOff>
    </xdr:to>
    <xdr:graphicFrame macro="">
      <xdr:nvGraphicFramePr>
        <xdr:cNvPr id="33796" name="Chart 14">
          <a:extLst>
            <a:ext uri="{FF2B5EF4-FFF2-40B4-BE49-F238E27FC236}">
              <a16:creationId xmlns:a16="http://schemas.microsoft.com/office/drawing/2014/main" id="{F41B44CB-79DB-4309-8692-7CA39A9FBF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40</xdr:col>
      <xdr:colOff>0</xdr:colOff>
      <xdr:row>18</xdr:row>
      <xdr:rowOff>127000</xdr:rowOff>
    </xdr:from>
    <xdr:to>
      <xdr:col>47</xdr:col>
      <xdr:colOff>317500</xdr:colOff>
      <xdr:row>34</xdr:row>
      <xdr:rowOff>152400</xdr:rowOff>
    </xdr:to>
    <xdr:graphicFrame macro="">
      <xdr:nvGraphicFramePr>
        <xdr:cNvPr id="33797" name="Chart 15">
          <a:extLst>
            <a:ext uri="{FF2B5EF4-FFF2-40B4-BE49-F238E27FC236}">
              <a16:creationId xmlns:a16="http://schemas.microsoft.com/office/drawing/2014/main" id="{CB01EB75-7C64-44D1-A622-391B183B38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48</xdr:col>
      <xdr:colOff>0</xdr:colOff>
      <xdr:row>18</xdr:row>
      <xdr:rowOff>127000</xdr:rowOff>
    </xdr:from>
    <xdr:to>
      <xdr:col>55</xdr:col>
      <xdr:colOff>317500</xdr:colOff>
      <xdr:row>34</xdr:row>
      <xdr:rowOff>152400</xdr:rowOff>
    </xdr:to>
    <xdr:graphicFrame macro="">
      <xdr:nvGraphicFramePr>
        <xdr:cNvPr id="33798" name="Chart 16">
          <a:extLst>
            <a:ext uri="{FF2B5EF4-FFF2-40B4-BE49-F238E27FC236}">
              <a16:creationId xmlns:a16="http://schemas.microsoft.com/office/drawing/2014/main" id="{92AEB7B5-A933-4D6F-8C2D-FC338C0C83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56</xdr:col>
      <xdr:colOff>0</xdr:colOff>
      <xdr:row>18</xdr:row>
      <xdr:rowOff>127000</xdr:rowOff>
    </xdr:from>
    <xdr:to>
      <xdr:col>63</xdr:col>
      <xdr:colOff>317500</xdr:colOff>
      <xdr:row>34</xdr:row>
      <xdr:rowOff>152400</xdr:rowOff>
    </xdr:to>
    <xdr:graphicFrame macro="">
      <xdr:nvGraphicFramePr>
        <xdr:cNvPr id="33799" name="Chart 17">
          <a:extLst>
            <a:ext uri="{FF2B5EF4-FFF2-40B4-BE49-F238E27FC236}">
              <a16:creationId xmlns:a16="http://schemas.microsoft.com/office/drawing/2014/main" id="{9A8F7F7C-2439-43CF-A269-4C669B0E16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40</xdr:col>
      <xdr:colOff>0</xdr:colOff>
      <xdr:row>36</xdr:row>
      <xdr:rowOff>76200</xdr:rowOff>
    </xdr:from>
    <xdr:to>
      <xdr:col>47</xdr:col>
      <xdr:colOff>317500</xdr:colOff>
      <xdr:row>52</xdr:row>
      <xdr:rowOff>101600</xdr:rowOff>
    </xdr:to>
    <xdr:graphicFrame macro="">
      <xdr:nvGraphicFramePr>
        <xdr:cNvPr id="33800" name="Chart 18">
          <a:extLst>
            <a:ext uri="{FF2B5EF4-FFF2-40B4-BE49-F238E27FC236}">
              <a16:creationId xmlns:a16="http://schemas.microsoft.com/office/drawing/2014/main" id="{152DB2AE-300E-499C-8F28-EE1B5CE1F8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48</xdr:col>
      <xdr:colOff>0</xdr:colOff>
      <xdr:row>36</xdr:row>
      <xdr:rowOff>76200</xdr:rowOff>
    </xdr:from>
    <xdr:to>
      <xdr:col>55</xdr:col>
      <xdr:colOff>317500</xdr:colOff>
      <xdr:row>52</xdr:row>
      <xdr:rowOff>101600</xdr:rowOff>
    </xdr:to>
    <xdr:graphicFrame macro="">
      <xdr:nvGraphicFramePr>
        <xdr:cNvPr id="33801" name="Chart 19">
          <a:extLst>
            <a:ext uri="{FF2B5EF4-FFF2-40B4-BE49-F238E27FC236}">
              <a16:creationId xmlns:a16="http://schemas.microsoft.com/office/drawing/2014/main" id="{590E8A42-BD3E-4E1C-99ED-5C9190FF78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19050</xdr:colOff>
      <xdr:row>0</xdr:row>
      <xdr:rowOff>158750</xdr:rowOff>
    </xdr:from>
    <xdr:to>
      <xdr:col>8</xdr:col>
      <xdr:colOff>323850</xdr:colOff>
      <xdr:row>16</xdr:row>
      <xdr:rowOff>38100</xdr:rowOff>
    </xdr:to>
    <xdr:graphicFrame macro="">
      <xdr:nvGraphicFramePr>
        <xdr:cNvPr id="33802" name="Chart 21">
          <a:extLst>
            <a:ext uri="{FF2B5EF4-FFF2-40B4-BE49-F238E27FC236}">
              <a16:creationId xmlns:a16="http://schemas.microsoft.com/office/drawing/2014/main" id="{41AF3919-A5DE-485A-A73B-26E295965B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438150</xdr:colOff>
      <xdr:row>0</xdr:row>
      <xdr:rowOff>171450</xdr:rowOff>
    </xdr:from>
    <xdr:to>
      <xdr:col>16</xdr:col>
      <xdr:colOff>133350</xdr:colOff>
      <xdr:row>16</xdr:row>
      <xdr:rowOff>44450</xdr:rowOff>
    </xdr:to>
    <xdr:graphicFrame macro="">
      <xdr:nvGraphicFramePr>
        <xdr:cNvPr id="33803" name="Chart 22">
          <a:extLst>
            <a:ext uri="{FF2B5EF4-FFF2-40B4-BE49-F238E27FC236}">
              <a16:creationId xmlns:a16="http://schemas.microsoft.com/office/drawing/2014/main" id="{40742286-F725-413E-A3E8-153067E454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16</xdr:col>
      <xdr:colOff>279400</xdr:colOff>
      <xdr:row>0</xdr:row>
      <xdr:rowOff>158750</xdr:rowOff>
    </xdr:from>
    <xdr:to>
      <xdr:col>23</xdr:col>
      <xdr:colOff>584200</xdr:colOff>
      <xdr:row>16</xdr:row>
      <xdr:rowOff>38100</xdr:rowOff>
    </xdr:to>
    <xdr:graphicFrame macro="">
      <xdr:nvGraphicFramePr>
        <xdr:cNvPr id="33804" name="Chart 23">
          <a:extLst>
            <a:ext uri="{FF2B5EF4-FFF2-40B4-BE49-F238E27FC236}">
              <a16:creationId xmlns:a16="http://schemas.microsoft.com/office/drawing/2014/main" id="{93FF0C87-C586-4BFC-B269-75B954E3A0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0</xdr:colOff>
      <xdr:row>18</xdr:row>
      <xdr:rowOff>0</xdr:rowOff>
    </xdr:from>
    <xdr:to>
      <xdr:col>8</xdr:col>
      <xdr:colOff>304800</xdr:colOff>
      <xdr:row>33</xdr:row>
      <xdr:rowOff>50800</xdr:rowOff>
    </xdr:to>
    <xdr:graphicFrame macro="">
      <xdr:nvGraphicFramePr>
        <xdr:cNvPr id="33805" name="Chart 24">
          <a:extLst>
            <a:ext uri="{FF2B5EF4-FFF2-40B4-BE49-F238E27FC236}">
              <a16:creationId xmlns:a16="http://schemas.microsoft.com/office/drawing/2014/main" id="{64219BC4-BD7B-4349-8044-3231B37041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9</xdr:col>
      <xdr:colOff>158750</xdr:colOff>
      <xdr:row>17</xdr:row>
      <xdr:rowOff>158750</xdr:rowOff>
    </xdr:from>
    <xdr:to>
      <xdr:col>16</xdr:col>
      <xdr:colOff>463550</xdr:colOff>
      <xdr:row>33</xdr:row>
      <xdr:rowOff>38100</xdr:rowOff>
    </xdr:to>
    <xdr:graphicFrame macro="">
      <xdr:nvGraphicFramePr>
        <xdr:cNvPr id="33806" name="Chart 25">
          <a:extLst>
            <a:ext uri="{FF2B5EF4-FFF2-40B4-BE49-F238E27FC236}">
              <a16:creationId xmlns:a16="http://schemas.microsoft.com/office/drawing/2014/main" id="{36E5AB4D-C958-4F5A-B110-FFC41CA374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0</xdr:colOff>
      <xdr:row>37</xdr:row>
      <xdr:rowOff>0</xdr:rowOff>
    </xdr:from>
    <xdr:to>
      <xdr:col>8</xdr:col>
      <xdr:colOff>304800</xdr:colOff>
      <xdr:row>52</xdr:row>
      <xdr:rowOff>50800</xdr:rowOff>
    </xdr:to>
    <xdr:graphicFrame macro="">
      <xdr:nvGraphicFramePr>
        <xdr:cNvPr id="33807" name="Chart 26">
          <a:extLst>
            <a:ext uri="{FF2B5EF4-FFF2-40B4-BE49-F238E27FC236}">
              <a16:creationId xmlns:a16="http://schemas.microsoft.com/office/drawing/2014/main" id="{CB6DCDA6-3BAC-4FF9-AF10-9E4F480FA3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</xdr:col>
      <xdr:colOff>419100</xdr:colOff>
      <xdr:row>37</xdr:row>
      <xdr:rowOff>6350</xdr:rowOff>
    </xdr:from>
    <xdr:to>
      <xdr:col>16</xdr:col>
      <xdr:colOff>114300</xdr:colOff>
      <xdr:row>52</xdr:row>
      <xdr:rowOff>63500</xdr:rowOff>
    </xdr:to>
    <xdr:graphicFrame macro="">
      <xdr:nvGraphicFramePr>
        <xdr:cNvPr id="33808" name="Chart 27">
          <a:extLst>
            <a:ext uri="{FF2B5EF4-FFF2-40B4-BE49-F238E27FC236}">
              <a16:creationId xmlns:a16="http://schemas.microsoft.com/office/drawing/2014/main" id="{C1A15DB0-9ADE-48FD-849F-BA0AF47889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16</xdr:col>
      <xdr:colOff>260350</xdr:colOff>
      <xdr:row>37</xdr:row>
      <xdr:rowOff>0</xdr:rowOff>
    </xdr:from>
    <xdr:to>
      <xdr:col>23</xdr:col>
      <xdr:colOff>565150</xdr:colOff>
      <xdr:row>52</xdr:row>
      <xdr:rowOff>50800</xdr:rowOff>
    </xdr:to>
    <xdr:graphicFrame macro="">
      <xdr:nvGraphicFramePr>
        <xdr:cNvPr id="33809" name="Chart 28">
          <a:extLst>
            <a:ext uri="{FF2B5EF4-FFF2-40B4-BE49-F238E27FC236}">
              <a16:creationId xmlns:a16="http://schemas.microsoft.com/office/drawing/2014/main" id="{96F2735E-5D76-4720-9442-184C66D80A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24</xdr:col>
      <xdr:colOff>330200</xdr:colOff>
      <xdr:row>37</xdr:row>
      <xdr:rowOff>0</xdr:rowOff>
    </xdr:from>
    <xdr:to>
      <xdr:col>32</xdr:col>
      <xdr:colOff>25400</xdr:colOff>
      <xdr:row>52</xdr:row>
      <xdr:rowOff>50800</xdr:rowOff>
    </xdr:to>
    <xdr:graphicFrame macro="">
      <xdr:nvGraphicFramePr>
        <xdr:cNvPr id="33810" name="Chart 29">
          <a:extLst>
            <a:ext uri="{FF2B5EF4-FFF2-40B4-BE49-F238E27FC236}">
              <a16:creationId xmlns:a16="http://schemas.microsoft.com/office/drawing/2014/main" id="{AB0A6E51-97CE-412B-9942-822826F9F9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0</xdr:colOff>
      <xdr:row>54</xdr:row>
      <xdr:rowOff>0</xdr:rowOff>
    </xdr:from>
    <xdr:to>
      <xdr:col>8</xdr:col>
      <xdr:colOff>304800</xdr:colOff>
      <xdr:row>69</xdr:row>
      <xdr:rowOff>50800</xdr:rowOff>
    </xdr:to>
    <xdr:graphicFrame macro="">
      <xdr:nvGraphicFramePr>
        <xdr:cNvPr id="33811" name="Chart 30">
          <a:extLst>
            <a:ext uri="{FF2B5EF4-FFF2-40B4-BE49-F238E27FC236}">
              <a16:creationId xmlns:a16="http://schemas.microsoft.com/office/drawing/2014/main" id="{51155A85-E2AB-49C0-9521-0E84421D17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8</xdr:col>
      <xdr:colOff>419100</xdr:colOff>
      <xdr:row>54</xdr:row>
      <xdr:rowOff>6350</xdr:rowOff>
    </xdr:from>
    <xdr:to>
      <xdr:col>16</xdr:col>
      <xdr:colOff>114300</xdr:colOff>
      <xdr:row>69</xdr:row>
      <xdr:rowOff>63500</xdr:rowOff>
    </xdr:to>
    <xdr:graphicFrame macro="">
      <xdr:nvGraphicFramePr>
        <xdr:cNvPr id="33812" name="Chart 31">
          <a:extLst>
            <a:ext uri="{FF2B5EF4-FFF2-40B4-BE49-F238E27FC236}">
              <a16:creationId xmlns:a16="http://schemas.microsoft.com/office/drawing/2014/main" id="{F35380C1-E8AD-4308-B4ED-F7F66F582B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16</xdr:col>
      <xdr:colOff>260350</xdr:colOff>
      <xdr:row>54</xdr:row>
      <xdr:rowOff>0</xdr:rowOff>
    </xdr:from>
    <xdr:to>
      <xdr:col>23</xdr:col>
      <xdr:colOff>565150</xdr:colOff>
      <xdr:row>69</xdr:row>
      <xdr:rowOff>50800</xdr:rowOff>
    </xdr:to>
    <xdr:graphicFrame macro="">
      <xdr:nvGraphicFramePr>
        <xdr:cNvPr id="33813" name="Chart 32">
          <a:extLst>
            <a:ext uri="{FF2B5EF4-FFF2-40B4-BE49-F238E27FC236}">
              <a16:creationId xmlns:a16="http://schemas.microsoft.com/office/drawing/2014/main" id="{12F67C02-A01B-4AC2-B335-73BA23CD40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24</xdr:col>
      <xdr:colOff>330200</xdr:colOff>
      <xdr:row>54</xdr:row>
      <xdr:rowOff>0</xdr:rowOff>
    </xdr:from>
    <xdr:to>
      <xdr:col>32</xdr:col>
      <xdr:colOff>25400</xdr:colOff>
      <xdr:row>69</xdr:row>
      <xdr:rowOff>50800</xdr:rowOff>
    </xdr:to>
    <xdr:graphicFrame macro="">
      <xdr:nvGraphicFramePr>
        <xdr:cNvPr id="33814" name="Chart 33">
          <a:extLst>
            <a:ext uri="{FF2B5EF4-FFF2-40B4-BE49-F238E27FC236}">
              <a16:creationId xmlns:a16="http://schemas.microsoft.com/office/drawing/2014/main" id="{F862F8FD-1C9B-42B6-AEC3-3F93C05345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</xdr:col>
      <xdr:colOff>0</xdr:colOff>
      <xdr:row>71</xdr:row>
      <xdr:rowOff>0</xdr:rowOff>
    </xdr:from>
    <xdr:to>
      <xdr:col>8</xdr:col>
      <xdr:colOff>304800</xdr:colOff>
      <xdr:row>86</xdr:row>
      <xdr:rowOff>50800</xdr:rowOff>
    </xdr:to>
    <xdr:graphicFrame macro="">
      <xdr:nvGraphicFramePr>
        <xdr:cNvPr id="33815" name="Chart 34">
          <a:extLst>
            <a:ext uri="{FF2B5EF4-FFF2-40B4-BE49-F238E27FC236}">
              <a16:creationId xmlns:a16="http://schemas.microsoft.com/office/drawing/2014/main" id="{D3AD8D79-ACF0-465C-8D00-90593410DB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8</xdr:col>
      <xdr:colOff>419100</xdr:colOff>
      <xdr:row>71</xdr:row>
      <xdr:rowOff>6350</xdr:rowOff>
    </xdr:from>
    <xdr:to>
      <xdr:col>16</xdr:col>
      <xdr:colOff>114300</xdr:colOff>
      <xdr:row>86</xdr:row>
      <xdr:rowOff>63500</xdr:rowOff>
    </xdr:to>
    <xdr:graphicFrame macro="">
      <xdr:nvGraphicFramePr>
        <xdr:cNvPr id="33816" name="Chart 35">
          <a:extLst>
            <a:ext uri="{FF2B5EF4-FFF2-40B4-BE49-F238E27FC236}">
              <a16:creationId xmlns:a16="http://schemas.microsoft.com/office/drawing/2014/main" id="{E9E6EB19-3135-4197-98BA-0C8FD0EA1D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16</xdr:col>
      <xdr:colOff>260350</xdr:colOff>
      <xdr:row>71</xdr:row>
      <xdr:rowOff>0</xdr:rowOff>
    </xdr:from>
    <xdr:to>
      <xdr:col>23</xdr:col>
      <xdr:colOff>565150</xdr:colOff>
      <xdr:row>86</xdr:row>
      <xdr:rowOff>50800</xdr:rowOff>
    </xdr:to>
    <xdr:graphicFrame macro="">
      <xdr:nvGraphicFramePr>
        <xdr:cNvPr id="33817" name="Chart 36">
          <a:extLst>
            <a:ext uri="{FF2B5EF4-FFF2-40B4-BE49-F238E27FC236}">
              <a16:creationId xmlns:a16="http://schemas.microsoft.com/office/drawing/2014/main" id="{E4C5C4BB-B4BC-4133-A1DB-CD16A24733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171450</xdr:colOff>
      <xdr:row>0</xdr:row>
      <xdr:rowOff>139700</xdr:rowOff>
    </xdr:from>
    <xdr:to>
      <xdr:col>24</xdr:col>
      <xdr:colOff>228600</xdr:colOff>
      <xdr:row>15</xdr:row>
      <xdr:rowOff>139700</xdr:rowOff>
    </xdr:to>
    <xdr:graphicFrame macro="">
      <xdr:nvGraphicFramePr>
        <xdr:cNvPr id="36865" name="Chart 1">
          <a:extLst>
            <a:ext uri="{FF2B5EF4-FFF2-40B4-BE49-F238E27FC236}">
              <a16:creationId xmlns:a16="http://schemas.microsoft.com/office/drawing/2014/main" id="{F7E19F29-C8B3-4AE9-B3FD-B2301E1947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222250</xdr:colOff>
      <xdr:row>16</xdr:row>
      <xdr:rowOff>139700</xdr:rowOff>
    </xdr:from>
    <xdr:to>
      <xdr:col>24</xdr:col>
      <xdr:colOff>273050</xdr:colOff>
      <xdr:row>32</xdr:row>
      <xdr:rowOff>139700</xdr:rowOff>
    </xdr:to>
    <xdr:graphicFrame macro="">
      <xdr:nvGraphicFramePr>
        <xdr:cNvPr id="36866" name="Chart 2">
          <a:extLst>
            <a:ext uri="{FF2B5EF4-FFF2-40B4-BE49-F238E27FC236}">
              <a16:creationId xmlns:a16="http://schemas.microsoft.com/office/drawing/2014/main" id="{20F2AE64-DF2F-43E5-9891-B8FB86CAD5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234950</xdr:colOff>
      <xdr:row>48</xdr:row>
      <xdr:rowOff>158750</xdr:rowOff>
    </xdr:from>
    <xdr:to>
      <xdr:col>24</xdr:col>
      <xdr:colOff>317500</xdr:colOff>
      <xdr:row>63</xdr:row>
      <xdr:rowOff>158750</xdr:rowOff>
    </xdr:to>
    <xdr:graphicFrame macro="">
      <xdr:nvGraphicFramePr>
        <xdr:cNvPr id="36867" name="Chart 3">
          <a:extLst>
            <a:ext uri="{FF2B5EF4-FFF2-40B4-BE49-F238E27FC236}">
              <a16:creationId xmlns:a16="http://schemas.microsoft.com/office/drawing/2014/main" id="{242F497B-6AFF-4BD4-B9E3-529CA1B7C0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228600</xdr:colOff>
      <xdr:row>64</xdr:row>
      <xdr:rowOff>139700</xdr:rowOff>
    </xdr:from>
    <xdr:to>
      <xdr:col>24</xdr:col>
      <xdr:colOff>311150</xdr:colOff>
      <xdr:row>79</xdr:row>
      <xdr:rowOff>139700</xdr:rowOff>
    </xdr:to>
    <xdr:graphicFrame macro="">
      <xdr:nvGraphicFramePr>
        <xdr:cNvPr id="36868" name="Chart 4">
          <a:extLst>
            <a:ext uri="{FF2B5EF4-FFF2-40B4-BE49-F238E27FC236}">
              <a16:creationId xmlns:a16="http://schemas.microsoft.com/office/drawing/2014/main" id="{8CB67C9E-1D25-429F-867D-7AB5BFE810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222250</xdr:colOff>
      <xdr:row>33</xdr:row>
      <xdr:rowOff>31750</xdr:rowOff>
    </xdr:from>
    <xdr:to>
      <xdr:col>24</xdr:col>
      <xdr:colOff>304800</xdr:colOff>
      <xdr:row>48</xdr:row>
      <xdr:rowOff>31750</xdr:rowOff>
    </xdr:to>
    <xdr:graphicFrame macro="">
      <xdr:nvGraphicFramePr>
        <xdr:cNvPr id="36869" name="Chart 5">
          <a:extLst>
            <a:ext uri="{FF2B5EF4-FFF2-40B4-BE49-F238E27FC236}">
              <a16:creationId xmlns:a16="http://schemas.microsoft.com/office/drawing/2014/main" id="{DDD38843-2940-46F0-9CB9-EC6F8EABD6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30</xdr:row>
      <xdr:rowOff>0</xdr:rowOff>
    </xdr:from>
    <xdr:to>
      <xdr:col>8</xdr:col>
      <xdr:colOff>628650</xdr:colOff>
      <xdr:row>46</xdr:row>
      <xdr:rowOff>0</xdr:rowOff>
    </xdr:to>
    <xdr:graphicFrame macro="">
      <xdr:nvGraphicFramePr>
        <xdr:cNvPr id="36870" name="Chart 7">
          <a:extLst>
            <a:ext uri="{FF2B5EF4-FFF2-40B4-BE49-F238E27FC236}">
              <a16:creationId xmlns:a16="http://schemas.microsoft.com/office/drawing/2014/main" id="{EBF9AB57-3314-4CBD-9904-A4A6AE4D4E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69850</xdr:rowOff>
    </xdr:from>
    <xdr:to>
      <xdr:col>8</xdr:col>
      <xdr:colOff>749300</xdr:colOff>
      <xdr:row>27</xdr:row>
      <xdr:rowOff>63500</xdr:rowOff>
    </xdr:to>
    <xdr:graphicFrame macro="">
      <xdr:nvGraphicFramePr>
        <xdr:cNvPr id="38913" name="Chart 4">
          <a:extLst>
            <a:ext uri="{FF2B5EF4-FFF2-40B4-BE49-F238E27FC236}">
              <a16:creationId xmlns:a16="http://schemas.microsoft.com/office/drawing/2014/main" id="{AC7AF5B9-4DF0-4A0E-A24D-D28A3A67C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590550</xdr:colOff>
      <xdr:row>35</xdr:row>
      <xdr:rowOff>184150</xdr:rowOff>
    </xdr:from>
    <xdr:to>
      <xdr:col>7</xdr:col>
      <xdr:colOff>69850</xdr:colOff>
      <xdr:row>51</xdr:row>
      <xdr:rowOff>57150</xdr:rowOff>
    </xdr:to>
    <xdr:graphicFrame macro="">
      <xdr:nvGraphicFramePr>
        <xdr:cNvPr id="38914" name="Chart 5">
          <a:extLst>
            <a:ext uri="{FF2B5EF4-FFF2-40B4-BE49-F238E27FC236}">
              <a16:creationId xmlns:a16="http://schemas.microsoft.com/office/drawing/2014/main" id="{5FBEFAC2-F0F6-4E5C-9C26-801DA5F759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10</xdr:row>
      <xdr:rowOff>0</xdr:rowOff>
    </xdr:from>
    <xdr:to>
      <xdr:col>9</xdr:col>
      <xdr:colOff>438150</xdr:colOff>
      <xdr:row>26</xdr:row>
      <xdr:rowOff>171450</xdr:rowOff>
    </xdr:to>
    <xdr:graphicFrame macro="">
      <xdr:nvGraphicFramePr>
        <xdr:cNvPr id="39937" name="Chart 1">
          <a:extLst>
            <a:ext uri="{FF2B5EF4-FFF2-40B4-BE49-F238E27FC236}">
              <a16:creationId xmlns:a16="http://schemas.microsoft.com/office/drawing/2014/main" id="{158C77B0-A5D9-4B48-B54B-20EA3693A9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603250</xdr:colOff>
      <xdr:row>36</xdr:row>
      <xdr:rowOff>184150</xdr:rowOff>
    </xdr:from>
    <xdr:to>
      <xdr:col>7</xdr:col>
      <xdr:colOff>76200</xdr:colOff>
      <xdr:row>52</xdr:row>
      <xdr:rowOff>57150</xdr:rowOff>
    </xdr:to>
    <xdr:graphicFrame macro="">
      <xdr:nvGraphicFramePr>
        <xdr:cNvPr id="39938" name="Chart 2">
          <a:extLst>
            <a:ext uri="{FF2B5EF4-FFF2-40B4-BE49-F238E27FC236}">
              <a16:creationId xmlns:a16="http://schemas.microsoft.com/office/drawing/2014/main" id="{7DB33CD4-E26D-4F8A-A66C-22B80B1CF5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10</xdr:row>
      <xdr:rowOff>0</xdr:rowOff>
    </xdr:from>
    <xdr:to>
      <xdr:col>9</xdr:col>
      <xdr:colOff>438150</xdr:colOff>
      <xdr:row>26</xdr:row>
      <xdr:rowOff>171450</xdr:rowOff>
    </xdr:to>
    <xdr:graphicFrame macro="">
      <xdr:nvGraphicFramePr>
        <xdr:cNvPr id="40961" name="Chart 1">
          <a:extLst>
            <a:ext uri="{FF2B5EF4-FFF2-40B4-BE49-F238E27FC236}">
              <a16:creationId xmlns:a16="http://schemas.microsoft.com/office/drawing/2014/main" id="{A841D2E8-ADB7-4544-8353-9BE3F3643A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19050</xdr:colOff>
      <xdr:row>33</xdr:row>
      <xdr:rowOff>152400</xdr:rowOff>
    </xdr:from>
    <xdr:to>
      <xdr:col>7</xdr:col>
      <xdr:colOff>107950</xdr:colOff>
      <xdr:row>49</xdr:row>
      <xdr:rowOff>25400</xdr:rowOff>
    </xdr:to>
    <xdr:graphicFrame macro="">
      <xdr:nvGraphicFramePr>
        <xdr:cNvPr id="40962" name="Chart 2">
          <a:extLst>
            <a:ext uri="{FF2B5EF4-FFF2-40B4-BE49-F238E27FC236}">
              <a16:creationId xmlns:a16="http://schemas.microsoft.com/office/drawing/2014/main" id="{100D62A4-A012-4C92-A62E-3F6D7690DE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584200</xdr:colOff>
      <xdr:row>26</xdr:row>
      <xdr:rowOff>76200</xdr:rowOff>
    </xdr:from>
    <xdr:to>
      <xdr:col>27</xdr:col>
      <xdr:colOff>158750</xdr:colOff>
      <xdr:row>41</xdr:row>
      <xdr:rowOff>114300</xdr:rowOff>
    </xdr:to>
    <xdr:graphicFrame macro="">
      <xdr:nvGraphicFramePr>
        <xdr:cNvPr id="4097" name="Chart 6">
          <a:extLst>
            <a:ext uri="{FF2B5EF4-FFF2-40B4-BE49-F238E27FC236}">
              <a16:creationId xmlns:a16="http://schemas.microsoft.com/office/drawing/2014/main" id="{CE3EA9A6-C5C8-42EA-BFF5-396DAFDF33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508000</xdr:colOff>
      <xdr:row>9</xdr:row>
      <xdr:rowOff>127000</xdr:rowOff>
    </xdr:from>
    <xdr:to>
      <xdr:col>14</xdr:col>
      <xdr:colOff>514350</xdr:colOff>
      <xdr:row>21</xdr:row>
      <xdr:rowOff>25400</xdr:rowOff>
    </xdr:to>
    <xdr:graphicFrame macro="">
      <xdr:nvGraphicFramePr>
        <xdr:cNvPr id="4098" name="Chart 7">
          <a:extLst>
            <a:ext uri="{FF2B5EF4-FFF2-40B4-BE49-F238E27FC236}">
              <a16:creationId xmlns:a16="http://schemas.microsoft.com/office/drawing/2014/main" id="{D3405D03-3971-477A-8EA2-FC162CC962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133350</xdr:colOff>
      <xdr:row>42</xdr:row>
      <xdr:rowOff>139700</xdr:rowOff>
    </xdr:from>
    <xdr:to>
      <xdr:col>21</xdr:col>
      <xdr:colOff>95250</xdr:colOff>
      <xdr:row>57</xdr:row>
      <xdr:rowOff>127000</xdr:rowOff>
    </xdr:to>
    <xdr:graphicFrame macro="">
      <xdr:nvGraphicFramePr>
        <xdr:cNvPr id="4099" name="Chart 8">
          <a:extLst>
            <a:ext uri="{FF2B5EF4-FFF2-40B4-BE49-F238E27FC236}">
              <a16:creationId xmlns:a16="http://schemas.microsoft.com/office/drawing/2014/main" id="{4F740533-D934-42A0-AAC2-2F26D0D6BA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133350</xdr:colOff>
      <xdr:row>42</xdr:row>
      <xdr:rowOff>158750</xdr:rowOff>
    </xdr:from>
    <xdr:to>
      <xdr:col>8</xdr:col>
      <xdr:colOff>800100</xdr:colOff>
      <xdr:row>57</xdr:row>
      <xdr:rowOff>133350</xdr:rowOff>
    </xdr:to>
    <xdr:graphicFrame macro="">
      <xdr:nvGraphicFramePr>
        <xdr:cNvPr id="4100" name="Chart 9">
          <a:extLst>
            <a:ext uri="{FF2B5EF4-FFF2-40B4-BE49-F238E27FC236}">
              <a16:creationId xmlns:a16="http://schemas.microsoft.com/office/drawing/2014/main" id="{EC50EB09-0D2F-4292-936A-F366D8EAA8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133350</xdr:colOff>
      <xdr:row>58</xdr:row>
      <xdr:rowOff>158750</xdr:rowOff>
    </xdr:from>
    <xdr:to>
      <xdr:col>8</xdr:col>
      <xdr:colOff>800100</xdr:colOff>
      <xdr:row>73</xdr:row>
      <xdr:rowOff>133350</xdr:rowOff>
    </xdr:to>
    <xdr:graphicFrame macro="">
      <xdr:nvGraphicFramePr>
        <xdr:cNvPr id="4101" name="Chart 10">
          <a:extLst>
            <a:ext uri="{FF2B5EF4-FFF2-40B4-BE49-F238E27FC236}">
              <a16:creationId xmlns:a16="http://schemas.microsoft.com/office/drawing/2014/main" id="{3B5886F3-9E72-4802-9C88-59A318575D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171450</xdr:colOff>
      <xdr:row>58</xdr:row>
      <xdr:rowOff>120650</xdr:rowOff>
    </xdr:from>
    <xdr:to>
      <xdr:col>21</xdr:col>
      <xdr:colOff>127000</xdr:colOff>
      <xdr:row>73</xdr:row>
      <xdr:rowOff>107950</xdr:rowOff>
    </xdr:to>
    <xdr:graphicFrame macro="">
      <xdr:nvGraphicFramePr>
        <xdr:cNvPr id="4102" name="Chart 11">
          <a:extLst>
            <a:ext uri="{FF2B5EF4-FFF2-40B4-BE49-F238E27FC236}">
              <a16:creationId xmlns:a16="http://schemas.microsoft.com/office/drawing/2014/main" id="{3899F48B-98E4-4E4F-AD72-553857DF5B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809624</xdr:colOff>
      <xdr:row>10</xdr:row>
      <xdr:rowOff>63500</xdr:rowOff>
    </xdr:from>
    <xdr:to>
      <xdr:col>9</xdr:col>
      <xdr:colOff>44449</xdr:colOff>
      <xdr:row>20</xdr:row>
      <xdr:rowOff>0</xdr:rowOff>
    </xdr:to>
    <xdr:graphicFrame macro="">
      <xdr:nvGraphicFramePr>
        <xdr:cNvPr id="4103" name="Chart 16">
          <a:extLst>
            <a:ext uri="{FF2B5EF4-FFF2-40B4-BE49-F238E27FC236}">
              <a16:creationId xmlns:a16="http://schemas.microsoft.com/office/drawing/2014/main" id="{30220362-98D5-4ED1-AAA6-46D04369C2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27</xdr:col>
      <xdr:colOff>0</xdr:colOff>
      <xdr:row>1</xdr:row>
      <xdr:rowOff>0</xdr:rowOff>
    </xdr:from>
    <xdr:to>
      <xdr:col>46</xdr:col>
      <xdr:colOff>26018</xdr:colOff>
      <xdr:row>23</xdr:row>
      <xdr:rowOff>72678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9CCF1DE-126E-4983-B301-CE0C470937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0</xdr:colOff>
      <xdr:row>43</xdr:row>
      <xdr:rowOff>1</xdr:rowOff>
    </xdr:from>
    <xdr:to>
      <xdr:col>38</xdr:col>
      <xdr:colOff>476250</xdr:colOff>
      <xdr:row>57</xdr:row>
      <xdr:rowOff>127001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5539191-2D3E-43BA-9A06-591CFDA7A4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23</xdr:col>
      <xdr:colOff>0</xdr:colOff>
      <xdr:row>59</xdr:row>
      <xdr:rowOff>0</xdr:rowOff>
    </xdr:from>
    <xdr:to>
      <xdr:col>38</xdr:col>
      <xdr:colOff>476250</xdr:colOff>
      <xdr:row>73</xdr:row>
      <xdr:rowOff>127000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DDFE839-0E58-486A-8C18-52E3E592A1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23</xdr:col>
      <xdr:colOff>0</xdr:colOff>
      <xdr:row>76</xdr:row>
      <xdr:rowOff>0</xdr:rowOff>
    </xdr:from>
    <xdr:to>
      <xdr:col>38</xdr:col>
      <xdr:colOff>476250</xdr:colOff>
      <xdr:row>90</xdr:row>
      <xdr:rowOff>127000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9E814C6F-2D86-4523-9EBF-260495E1AA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23</xdr:col>
      <xdr:colOff>0</xdr:colOff>
      <xdr:row>92</xdr:row>
      <xdr:rowOff>0</xdr:rowOff>
    </xdr:from>
    <xdr:to>
      <xdr:col>38</xdr:col>
      <xdr:colOff>476250</xdr:colOff>
      <xdr:row>106</xdr:row>
      <xdr:rowOff>127000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4C77A55-B7C6-4DE6-B9B6-48B91FF3A5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12700</xdr:rowOff>
    </xdr:from>
    <xdr:to>
      <xdr:col>18</xdr:col>
      <xdr:colOff>177800</xdr:colOff>
      <xdr:row>16</xdr:row>
      <xdr:rowOff>50800</xdr:rowOff>
    </xdr:to>
    <xdr:graphicFrame macro="">
      <xdr:nvGraphicFramePr>
        <xdr:cNvPr id="41985" name="Chart 1">
          <a:extLst>
            <a:ext uri="{FF2B5EF4-FFF2-40B4-BE49-F238E27FC236}">
              <a16:creationId xmlns:a16="http://schemas.microsoft.com/office/drawing/2014/main" id="{AA6DFBAD-6745-403D-8BCB-5A49AA8B42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184150</xdr:colOff>
      <xdr:row>1</xdr:row>
      <xdr:rowOff>0</xdr:rowOff>
    </xdr:from>
    <xdr:to>
      <xdr:col>37</xdr:col>
      <xdr:colOff>101600</xdr:colOff>
      <xdr:row>16</xdr:row>
      <xdr:rowOff>38100</xdr:rowOff>
    </xdr:to>
    <xdr:graphicFrame macro="">
      <xdr:nvGraphicFramePr>
        <xdr:cNvPr id="41986" name="Chart 3">
          <a:extLst>
            <a:ext uri="{FF2B5EF4-FFF2-40B4-BE49-F238E27FC236}">
              <a16:creationId xmlns:a16="http://schemas.microsoft.com/office/drawing/2014/main" id="{FF8B8AA4-A18B-4FBD-9E78-13F60E16DF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38</xdr:col>
      <xdr:colOff>184150</xdr:colOff>
      <xdr:row>1</xdr:row>
      <xdr:rowOff>6350</xdr:rowOff>
    </xdr:from>
    <xdr:to>
      <xdr:col>56</xdr:col>
      <xdr:colOff>101600</xdr:colOff>
      <xdr:row>16</xdr:row>
      <xdr:rowOff>44450</xdr:rowOff>
    </xdr:to>
    <xdr:graphicFrame macro="">
      <xdr:nvGraphicFramePr>
        <xdr:cNvPr id="41987" name="Chart 4">
          <a:extLst>
            <a:ext uri="{FF2B5EF4-FFF2-40B4-BE49-F238E27FC236}">
              <a16:creationId xmlns:a16="http://schemas.microsoft.com/office/drawing/2014/main" id="{FC8F46F9-97CA-4D27-84C5-E11E4C3D2F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17</xdr:row>
      <xdr:rowOff>0</xdr:rowOff>
    </xdr:from>
    <xdr:to>
      <xdr:col>18</xdr:col>
      <xdr:colOff>177800</xdr:colOff>
      <xdr:row>32</xdr:row>
      <xdr:rowOff>38100</xdr:rowOff>
    </xdr:to>
    <xdr:graphicFrame macro="">
      <xdr:nvGraphicFramePr>
        <xdr:cNvPr id="41988" name="Chart 5">
          <a:extLst>
            <a:ext uri="{FF2B5EF4-FFF2-40B4-BE49-F238E27FC236}">
              <a16:creationId xmlns:a16="http://schemas.microsoft.com/office/drawing/2014/main" id="{2C137B0F-8BE0-4581-8620-C7FF9D966E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0</xdr:colOff>
      <xdr:row>17</xdr:row>
      <xdr:rowOff>0</xdr:rowOff>
    </xdr:from>
    <xdr:to>
      <xdr:col>37</xdr:col>
      <xdr:colOff>177800</xdr:colOff>
      <xdr:row>32</xdr:row>
      <xdr:rowOff>38100</xdr:rowOff>
    </xdr:to>
    <xdr:graphicFrame macro="">
      <xdr:nvGraphicFramePr>
        <xdr:cNvPr id="41989" name="Chart 6">
          <a:extLst>
            <a:ext uri="{FF2B5EF4-FFF2-40B4-BE49-F238E27FC236}">
              <a16:creationId xmlns:a16="http://schemas.microsoft.com/office/drawing/2014/main" id="{43C542AA-5EFC-40B0-92DF-1ABD97365E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39</xdr:col>
      <xdr:colOff>0</xdr:colOff>
      <xdr:row>17</xdr:row>
      <xdr:rowOff>0</xdr:rowOff>
    </xdr:from>
    <xdr:to>
      <xdr:col>56</xdr:col>
      <xdr:colOff>177800</xdr:colOff>
      <xdr:row>32</xdr:row>
      <xdr:rowOff>38100</xdr:rowOff>
    </xdr:to>
    <xdr:graphicFrame macro="">
      <xdr:nvGraphicFramePr>
        <xdr:cNvPr id="41990" name="Chart 7">
          <a:extLst>
            <a:ext uri="{FF2B5EF4-FFF2-40B4-BE49-F238E27FC236}">
              <a16:creationId xmlns:a16="http://schemas.microsoft.com/office/drawing/2014/main" id="{77C61595-CA65-4D05-B9CE-ED5BF6B768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88900</xdr:colOff>
      <xdr:row>17</xdr:row>
      <xdr:rowOff>146050</xdr:rowOff>
    </xdr:from>
    <xdr:to>
      <xdr:col>28</xdr:col>
      <xdr:colOff>304800</xdr:colOff>
      <xdr:row>31</xdr:row>
      <xdr:rowOff>165100</xdr:rowOff>
    </xdr:to>
    <xdr:graphicFrame macro="">
      <xdr:nvGraphicFramePr>
        <xdr:cNvPr id="43009" name="Chart 2">
          <a:extLst>
            <a:ext uri="{FF2B5EF4-FFF2-40B4-BE49-F238E27FC236}">
              <a16:creationId xmlns:a16="http://schemas.microsoft.com/office/drawing/2014/main" id="{DDAA655F-EBF3-4C8D-AD9A-496A6ECE40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88900</xdr:colOff>
      <xdr:row>17</xdr:row>
      <xdr:rowOff>146050</xdr:rowOff>
    </xdr:from>
    <xdr:to>
      <xdr:col>13</xdr:col>
      <xdr:colOff>304800</xdr:colOff>
      <xdr:row>31</xdr:row>
      <xdr:rowOff>165100</xdr:rowOff>
    </xdr:to>
    <xdr:graphicFrame macro="">
      <xdr:nvGraphicFramePr>
        <xdr:cNvPr id="44033" name="Chart 1">
          <a:extLst>
            <a:ext uri="{FF2B5EF4-FFF2-40B4-BE49-F238E27FC236}">
              <a16:creationId xmlns:a16="http://schemas.microsoft.com/office/drawing/2014/main" id="{0CD95C3F-AF6E-4992-BFC2-3C1366402B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19050</xdr:colOff>
      <xdr:row>18</xdr:row>
      <xdr:rowOff>95250</xdr:rowOff>
    </xdr:from>
    <xdr:to>
      <xdr:col>23</xdr:col>
      <xdr:colOff>406400</xdr:colOff>
      <xdr:row>30</xdr:row>
      <xdr:rowOff>88900</xdr:rowOff>
    </xdr:to>
    <xdr:graphicFrame macro="">
      <xdr:nvGraphicFramePr>
        <xdr:cNvPr id="44034" name="Chart 2">
          <a:extLst>
            <a:ext uri="{FF2B5EF4-FFF2-40B4-BE49-F238E27FC236}">
              <a16:creationId xmlns:a16="http://schemas.microsoft.com/office/drawing/2014/main" id="{263F4579-0EE2-420D-BB8F-8365839F6E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31750</xdr:colOff>
      <xdr:row>2</xdr:row>
      <xdr:rowOff>69850</xdr:rowOff>
    </xdr:from>
    <xdr:to>
      <xdr:col>23</xdr:col>
      <xdr:colOff>419100</xdr:colOff>
      <xdr:row>15</xdr:row>
      <xdr:rowOff>177800</xdr:rowOff>
    </xdr:to>
    <xdr:graphicFrame macro="">
      <xdr:nvGraphicFramePr>
        <xdr:cNvPr id="44035" name="Chart 7">
          <a:extLst>
            <a:ext uri="{FF2B5EF4-FFF2-40B4-BE49-F238E27FC236}">
              <a16:creationId xmlns:a16="http://schemas.microsoft.com/office/drawing/2014/main" id="{E266FB32-17A0-4F64-80F1-8A6195D1BF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584200</xdr:colOff>
      <xdr:row>26</xdr:row>
      <xdr:rowOff>76200</xdr:rowOff>
    </xdr:from>
    <xdr:to>
      <xdr:col>27</xdr:col>
      <xdr:colOff>158750</xdr:colOff>
      <xdr:row>41</xdr:row>
      <xdr:rowOff>114300</xdr:rowOff>
    </xdr:to>
    <xdr:graphicFrame macro="">
      <xdr:nvGraphicFramePr>
        <xdr:cNvPr id="2" name="Chart 6">
          <a:extLst>
            <a:ext uri="{FF2B5EF4-FFF2-40B4-BE49-F238E27FC236}">
              <a16:creationId xmlns:a16="http://schemas.microsoft.com/office/drawing/2014/main" id="{8D055AAF-81F4-438F-BDA5-B0845C0CAA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508000</xdr:colOff>
      <xdr:row>9</xdr:row>
      <xdr:rowOff>127000</xdr:rowOff>
    </xdr:from>
    <xdr:to>
      <xdr:col>14</xdr:col>
      <xdr:colOff>514350</xdr:colOff>
      <xdr:row>21</xdr:row>
      <xdr:rowOff>25400</xdr:rowOff>
    </xdr:to>
    <xdr:graphicFrame macro="">
      <xdr:nvGraphicFramePr>
        <xdr:cNvPr id="3" name="Chart 7">
          <a:extLst>
            <a:ext uri="{FF2B5EF4-FFF2-40B4-BE49-F238E27FC236}">
              <a16:creationId xmlns:a16="http://schemas.microsoft.com/office/drawing/2014/main" id="{8327DF0D-2621-4660-B775-CA79C0EF72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133350</xdr:colOff>
      <xdr:row>42</xdr:row>
      <xdr:rowOff>139700</xdr:rowOff>
    </xdr:from>
    <xdr:to>
      <xdr:col>21</xdr:col>
      <xdr:colOff>95250</xdr:colOff>
      <xdr:row>57</xdr:row>
      <xdr:rowOff>127000</xdr:rowOff>
    </xdr:to>
    <xdr:graphicFrame macro="">
      <xdr:nvGraphicFramePr>
        <xdr:cNvPr id="4" name="Chart 8">
          <a:extLst>
            <a:ext uri="{FF2B5EF4-FFF2-40B4-BE49-F238E27FC236}">
              <a16:creationId xmlns:a16="http://schemas.microsoft.com/office/drawing/2014/main" id="{89D6FC94-AE90-4B5B-B013-A5B906CF97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133350</xdr:colOff>
      <xdr:row>42</xdr:row>
      <xdr:rowOff>158750</xdr:rowOff>
    </xdr:from>
    <xdr:to>
      <xdr:col>8</xdr:col>
      <xdr:colOff>800100</xdr:colOff>
      <xdr:row>57</xdr:row>
      <xdr:rowOff>133350</xdr:rowOff>
    </xdr:to>
    <xdr:graphicFrame macro="">
      <xdr:nvGraphicFramePr>
        <xdr:cNvPr id="5" name="Chart 9">
          <a:extLst>
            <a:ext uri="{FF2B5EF4-FFF2-40B4-BE49-F238E27FC236}">
              <a16:creationId xmlns:a16="http://schemas.microsoft.com/office/drawing/2014/main" id="{0B9CD856-1D25-48C2-8357-2984601296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133350</xdr:colOff>
      <xdr:row>58</xdr:row>
      <xdr:rowOff>158750</xdr:rowOff>
    </xdr:from>
    <xdr:to>
      <xdr:col>8</xdr:col>
      <xdr:colOff>800100</xdr:colOff>
      <xdr:row>73</xdr:row>
      <xdr:rowOff>133350</xdr:rowOff>
    </xdr:to>
    <xdr:graphicFrame macro="">
      <xdr:nvGraphicFramePr>
        <xdr:cNvPr id="6" name="Chart 10">
          <a:extLst>
            <a:ext uri="{FF2B5EF4-FFF2-40B4-BE49-F238E27FC236}">
              <a16:creationId xmlns:a16="http://schemas.microsoft.com/office/drawing/2014/main" id="{FC0D8DE4-2F84-4F73-A3D9-64735B84CD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171450</xdr:colOff>
      <xdr:row>58</xdr:row>
      <xdr:rowOff>120650</xdr:rowOff>
    </xdr:from>
    <xdr:to>
      <xdr:col>21</xdr:col>
      <xdr:colOff>127000</xdr:colOff>
      <xdr:row>73</xdr:row>
      <xdr:rowOff>107950</xdr:rowOff>
    </xdr:to>
    <xdr:graphicFrame macro="">
      <xdr:nvGraphicFramePr>
        <xdr:cNvPr id="7" name="Chart 11">
          <a:extLst>
            <a:ext uri="{FF2B5EF4-FFF2-40B4-BE49-F238E27FC236}">
              <a16:creationId xmlns:a16="http://schemas.microsoft.com/office/drawing/2014/main" id="{62386949-4102-4B3D-98E7-604CFB0716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809624</xdr:colOff>
      <xdr:row>10</xdr:row>
      <xdr:rowOff>63500</xdr:rowOff>
    </xdr:from>
    <xdr:to>
      <xdr:col>9</xdr:col>
      <xdr:colOff>44449</xdr:colOff>
      <xdr:row>20</xdr:row>
      <xdr:rowOff>0</xdr:rowOff>
    </xdr:to>
    <xdr:graphicFrame macro="">
      <xdr:nvGraphicFramePr>
        <xdr:cNvPr id="8" name="Chart 16">
          <a:extLst>
            <a:ext uri="{FF2B5EF4-FFF2-40B4-BE49-F238E27FC236}">
              <a16:creationId xmlns:a16="http://schemas.microsoft.com/office/drawing/2014/main" id="{AF73E9D7-9530-4A2F-A1A0-ED52DF02E6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27</xdr:col>
      <xdr:colOff>0</xdr:colOff>
      <xdr:row>1</xdr:row>
      <xdr:rowOff>0</xdr:rowOff>
    </xdr:from>
    <xdr:to>
      <xdr:col>46</xdr:col>
      <xdr:colOff>26018</xdr:colOff>
      <xdr:row>23</xdr:row>
      <xdr:rowOff>72678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2EBF4A5-3D05-4849-B0EE-BF7AD53B0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0</xdr:colOff>
      <xdr:row>43</xdr:row>
      <xdr:rowOff>1</xdr:rowOff>
    </xdr:from>
    <xdr:to>
      <xdr:col>38</xdr:col>
      <xdr:colOff>476250</xdr:colOff>
      <xdr:row>57</xdr:row>
      <xdr:rowOff>127001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A6539C5-3639-448F-B941-9F13D8BD94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23</xdr:col>
      <xdr:colOff>0</xdr:colOff>
      <xdr:row>59</xdr:row>
      <xdr:rowOff>0</xdr:rowOff>
    </xdr:from>
    <xdr:to>
      <xdr:col>38</xdr:col>
      <xdr:colOff>476250</xdr:colOff>
      <xdr:row>73</xdr:row>
      <xdr:rowOff>127000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3622BD0-0AA3-4905-AB42-A01CF67F99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23</xdr:col>
      <xdr:colOff>0</xdr:colOff>
      <xdr:row>76</xdr:row>
      <xdr:rowOff>0</xdr:rowOff>
    </xdr:from>
    <xdr:to>
      <xdr:col>38</xdr:col>
      <xdr:colOff>476250</xdr:colOff>
      <xdr:row>90</xdr:row>
      <xdr:rowOff>127000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8023338-5BCC-41FD-8886-26769AA8E7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23</xdr:col>
      <xdr:colOff>0</xdr:colOff>
      <xdr:row>92</xdr:row>
      <xdr:rowOff>0</xdr:rowOff>
    </xdr:from>
    <xdr:to>
      <xdr:col>38</xdr:col>
      <xdr:colOff>476250</xdr:colOff>
      <xdr:row>106</xdr:row>
      <xdr:rowOff>127000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1D034813-0672-4FED-928A-04728AE9D8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584200</xdr:colOff>
      <xdr:row>26</xdr:row>
      <xdr:rowOff>76200</xdr:rowOff>
    </xdr:from>
    <xdr:to>
      <xdr:col>27</xdr:col>
      <xdr:colOff>158750</xdr:colOff>
      <xdr:row>41</xdr:row>
      <xdr:rowOff>114300</xdr:rowOff>
    </xdr:to>
    <xdr:graphicFrame macro="">
      <xdr:nvGraphicFramePr>
        <xdr:cNvPr id="2" name="Chart 6">
          <a:extLst>
            <a:ext uri="{FF2B5EF4-FFF2-40B4-BE49-F238E27FC236}">
              <a16:creationId xmlns:a16="http://schemas.microsoft.com/office/drawing/2014/main" id="{B5A68587-BF3A-444A-A980-18FEAC41E2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508000</xdr:colOff>
      <xdr:row>9</xdr:row>
      <xdr:rowOff>127000</xdr:rowOff>
    </xdr:from>
    <xdr:to>
      <xdr:col>14</xdr:col>
      <xdr:colOff>514350</xdr:colOff>
      <xdr:row>21</xdr:row>
      <xdr:rowOff>25400</xdr:rowOff>
    </xdr:to>
    <xdr:graphicFrame macro="">
      <xdr:nvGraphicFramePr>
        <xdr:cNvPr id="3" name="Chart 7">
          <a:extLst>
            <a:ext uri="{FF2B5EF4-FFF2-40B4-BE49-F238E27FC236}">
              <a16:creationId xmlns:a16="http://schemas.microsoft.com/office/drawing/2014/main" id="{427E8B6A-6316-4CD2-9505-7450DD0BEA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133350</xdr:colOff>
      <xdr:row>42</xdr:row>
      <xdr:rowOff>139700</xdr:rowOff>
    </xdr:from>
    <xdr:to>
      <xdr:col>21</xdr:col>
      <xdr:colOff>95250</xdr:colOff>
      <xdr:row>57</xdr:row>
      <xdr:rowOff>127000</xdr:rowOff>
    </xdr:to>
    <xdr:graphicFrame macro="">
      <xdr:nvGraphicFramePr>
        <xdr:cNvPr id="4" name="Chart 8">
          <a:extLst>
            <a:ext uri="{FF2B5EF4-FFF2-40B4-BE49-F238E27FC236}">
              <a16:creationId xmlns:a16="http://schemas.microsoft.com/office/drawing/2014/main" id="{F331F21A-8DF4-4DF7-9673-FE8B043D42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133350</xdr:colOff>
      <xdr:row>42</xdr:row>
      <xdr:rowOff>158750</xdr:rowOff>
    </xdr:from>
    <xdr:to>
      <xdr:col>8</xdr:col>
      <xdr:colOff>800100</xdr:colOff>
      <xdr:row>57</xdr:row>
      <xdr:rowOff>133350</xdr:rowOff>
    </xdr:to>
    <xdr:graphicFrame macro="">
      <xdr:nvGraphicFramePr>
        <xdr:cNvPr id="5" name="Chart 9">
          <a:extLst>
            <a:ext uri="{FF2B5EF4-FFF2-40B4-BE49-F238E27FC236}">
              <a16:creationId xmlns:a16="http://schemas.microsoft.com/office/drawing/2014/main" id="{6D6C57C9-CA68-49DB-991C-797041BECA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133350</xdr:colOff>
      <xdr:row>58</xdr:row>
      <xdr:rowOff>158750</xdr:rowOff>
    </xdr:from>
    <xdr:to>
      <xdr:col>8</xdr:col>
      <xdr:colOff>800100</xdr:colOff>
      <xdr:row>73</xdr:row>
      <xdr:rowOff>133350</xdr:rowOff>
    </xdr:to>
    <xdr:graphicFrame macro="">
      <xdr:nvGraphicFramePr>
        <xdr:cNvPr id="6" name="Chart 10">
          <a:extLst>
            <a:ext uri="{FF2B5EF4-FFF2-40B4-BE49-F238E27FC236}">
              <a16:creationId xmlns:a16="http://schemas.microsoft.com/office/drawing/2014/main" id="{BA10F199-F2EF-4505-B919-23CF190B83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171450</xdr:colOff>
      <xdr:row>58</xdr:row>
      <xdr:rowOff>120650</xdr:rowOff>
    </xdr:from>
    <xdr:to>
      <xdr:col>21</xdr:col>
      <xdr:colOff>127000</xdr:colOff>
      <xdr:row>73</xdr:row>
      <xdr:rowOff>107950</xdr:rowOff>
    </xdr:to>
    <xdr:graphicFrame macro="">
      <xdr:nvGraphicFramePr>
        <xdr:cNvPr id="7" name="Chart 11">
          <a:extLst>
            <a:ext uri="{FF2B5EF4-FFF2-40B4-BE49-F238E27FC236}">
              <a16:creationId xmlns:a16="http://schemas.microsoft.com/office/drawing/2014/main" id="{FC4CE950-6C79-49AB-BFD6-2349CE6CBE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809624</xdr:colOff>
      <xdr:row>10</xdr:row>
      <xdr:rowOff>63500</xdr:rowOff>
    </xdr:from>
    <xdr:to>
      <xdr:col>9</xdr:col>
      <xdr:colOff>44449</xdr:colOff>
      <xdr:row>20</xdr:row>
      <xdr:rowOff>0</xdr:rowOff>
    </xdr:to>
    <xdr:graphicFrame macro="">
      <xdr:nvGraphicFramePr>
        <xdr:cNvPr id="8" name="Chart 16">
          <a:extLst>
            <a:ext uri="{FF2B5EF4-FFF2-40B4-BE49-F238E27FC236}">
              <a16:creationId xmlns:a16="http://schemas.microsoft.com/office/drawing/2014/main" id="{9E1D6807-4176-41F9-8A36-3E87FBD08D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27</xdr:col>
      <xdr:colOff>0</xdr:colOff>
      <xdr:row>1</xdr:row>
      <xdr:rowOff>0</xdr:rowOff>
    </xdr:from>
    <xdr:to>
      <xdr:col>46</xdr:col>
      <xdr:colOff>26018</xdr:colOff>
      <xdr:row>23</xdr:row>
      <xdr:rowOff>72678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FAA81EE-0FEB-482D-B003-B3D7DE4831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0</xdr:colOff>
      <xdr:row>43</xdr:row>
      <xdr:rowOff>1</xdr:rowOff>
    </xdr:from>
    <xdr:to>
      <xdr:col>38</xdr:col>
      <xdr:colOff>476250</xdr:colOff>
      <xdr:row>57</xdr:row>
      <xdr:rowOff>127001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742F0E1-3F9F-4808-AD13-44E1AD14DC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23</xdr:col>
      <xdr:colOff>0</xdr:colOff>
      <xdr:row>59</xdr:row>
      <xdr:rowOff>0</xdr:rowOff>
    </xdr:from>
    <xdr:to>
      <xdr:col>38</xdr:col>
      <xdr:colOff>476250</xdr:colOff>
      <xdr:row>73</xdr:row>
      <xdr:rowOff>127000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E3E47CD-F4B8-48DB-8638-5B26645D25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23</xdr:col>
      <xdr:colOff>0</xdr:colOff>
      <xdr:row>76</xdr:row>
      <xdr:rowOff>0</xdr:rowOff>
    </xdr:from>
    <xdr:to>
      <xdr:col>38</xdr:col>
      <xdr:colOff>476250</xdr:colOff>
      <xdr:row>90</xdr:row>
      <xdr:rowOff>127000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D7FBCE1-8409-4C55-8514-C00C6B89F0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23</xdr:col>
      <xdr:colOff>0</xdr:colOff>
      <xdr:row>92</xdr:row>
      <xdr:rowOff>0</xdr:rowOff>
    </xdr:from>
    <xdr:to>
      <xdr:col>38</xdr:col>
      <xdr:colOff>476250</xdr:colOff>
      <xdr:row>106</xdr:row>
      <xdr:rowOff>127000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29F26726-45C9-4593-B10A-872709226B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584200</xdr:colOff>
      <xdr:row>26</xdr:row>
      <xdr:rowOff>76200</xdr:rowOff>
    </xdr:from>
    <xdr:to>
      <xdr:col>27</xdr:col>
      <xdr:colOff>158750</xdr:colOff>
      <xdr:row>41</xdr:row>
      <xdr:rowOff>114300</xdr:rowOff>
    </xdr:to>
    <xdr:graphicFrame macro="">
      <xdr:nvGraphicFramePr>
        <xdr:cNvPr id="2" name="Chart 6">
          <a:extLst>
            <a:ext uri="{FF2B5EF4-FFF2-40B4-BE49-F238E27FC236}">
              <a16:creationId xmlns:a16="http://schemas.microsoft.com/office/drawing/2014/main" id="{CCB451BE-D313-4237-BC43-ADC644D8BD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508000</xdr:colOff>
      <xdr:row>9</xdr:row>
      <xdr:rowOff>127000</xdr:rowOff>
    </xdr:from>
    <xdr:to>
      <xdr:col>14</xdr:col>
      <xdr:colOff>514350</xdr:colOff>
      <xdr:row>21</xdr:row>
      <xdr:rowOff>25400</xdr:rowOff>
    </xdr:to>
    <xdr:graphicFrame macro="">
      <xdr:nvGraphicFramePr>
        <xdr:cNvPr id="3" name="Chart 7">
          <a:extLst>
            <a:ext uri="{FF2B5EF4-FFF2-40B4-BE49-F238E27FC236}">
              <a16:creationId xmlns:a16="http://schemas.microsoft.com/office/drawing/2014/main" id="{873CCD34-2B08-4439-BF85-16EA9B8636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133350</xdr:colOff>
      <xdr:row>42</xdr:row>
      <xdr:rowOff>139700</xdr:rowOff>
    </xdr:from>
    <xdr:to>
      <xdr:col>21</xdr:col>
      <xdr:colOff>95250</xdr:colOff>
      <xdr:row>57</xdr:row>
      <xdr:rowOff>127000</xdr:rowOff>
    </xdr:to>
    <xdr:graphicFrame macro="">
      <xdr:nvGraphicFramePr>
        <xdr:cNvPr id="4" name="Chart 8">
          <a:extLst>
            <a:ext uri="{FF2B5EF4-FFF2-40B4-BE49-F238E27FC236}">
              <a16:creationId xmlns:a16="http://schemas.microsoft.com/office/drawing/2014/main" id="{344E9670-188E-4E39-B9D3-BBDB466D53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133350</xdr:colOff>
      <xdr:row>42</xdr:row>
      <xdr:rowOff>158750</xdr:rowOff>
    </xdr:from>
    <xdr:to>
      <xdr:col>8</xdr:col>
      <xdr:colOff>800100</xdr:colOff>
      <xdr:row>57</xdr:row>
      <xdr:rowOff>133350</xdr:rowOff>
    </xdr:to>
    <xdr:graphicFrame macro="">
      <xdr:nvGraphicFramePr>
        <xdr:cNvPr id="5" name="Chart 9">
          <a:extLst>
            <a:ext uri="{FF2B5EF4-FFF2-40B4-BE49-F238E27FC236}">
              <a16:creationId xmlns:a16="http://schemas.microsoft.com/office/drawing/2014/main" id="{CC1EA456-9B44-4573-96CE-C2A0C0D808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133350</xdr:colOff>
      <xdr:row>58</xdr:row>
      <xdr:rowOff>158750</xdr:rowOff>
    </xdr:from>
    <xdr:to>
      <xdr:col>8</xdr:col>
      <xdr:colOff>800100</xdr:colOff>
      <xdr:row>73</xdr:row>
      <xdr:rowOff>133350</xdr:rowOff>
    </xdr:to>
    <xdr:graphicFrame macro="">
      <xdr:nvGraphicFramePr>
        <xdr:cNvPr id="6" name="Chart 10">
          <a:extLst>
            <a:ext uri="{FF2B5EF4-FFF2-40B4-BE49-F238E27FC236}">
              <a16:creationId xmlns:a16="http://schemas.microsoft.com/office/drawing/2014/main" id="{F7F030F5-4FD7-4AC1-86E4-D14D0A3DF8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171450</xdr:colOff>
      <xdr:row>58</xdr:row>
      <xdr:rowOff>120650</xdr:rowOff>
    </xdr:from>
    <xdr:to>
      <xdr:col>21</xdr:col>
      <xdr:colOff>127000</xdr:colOff>
      <xdr:row>73</xdr:row>
      <xdr:rowOff>107950</xdr:rowOff>
    </xdr:to>
    <xdr:graphicFrame macro="">
      <xdr:nvGraphicFramePr>
        <xdr:cNvPr id="7" name="Chart 11">
          <a:extLst>
            <a:ext uri="{FF2B5EF4-FFF2-40B4-BE49-F238E27FC236}">
              <a16:creationId xmlns:a16="http://schemas.microsoft.com/office/drawing/2014/main" id="{68D7D934-F973-4A8B-9D5B-2DA6BE6EED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809624</xdr:colOff>
      <xdr:row>10</xdr:row>
      <xdr:rowOff>63500</xdr:rowOff>
    </xdr:from>
    <xdr:to>
      <xdr:col>9</xdr:col>
      <xdr:colOff>44449</xdr:colOff>
      <xdr:row>20</xdr:row>
      <xdr:rowOff>0</xdr:rowOff>
    </xdr:to>
    <xdr:graphicFrame macro="">
      <xdr:nvGraphicFramePr>
        <xdr:cNvPr id="8" name="Chart 16">
          <a:extLst>
            <a:ext uri="{FF2B5EF4-FFF2-40B4-BE49-F238E27FC236}">
              <a16:creationId xmlns:a16="http://schemas.microsoft.com/office/drawing/2014/main" id="{8BFE029F-45DE-4D27-8AE0-E706465039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27</xdr:col>
      <xdr:colOff>0</xdr:colOff>
      <xdr:row>1</xdr:row>
      <xdr:rowOff>0</xdr:rowOff>
    </xdr:from>
    <xdr:to>
      <xdr:col>46</xdr:col>
      <xdr:colOff>26018</xdr:colOff>
      <xdr:row>23</xdr:row>
      <xdr:rowOff>72678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0670BC4-0B91-4004-84E2-7DDEAF7426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0</xdr:colOff>
      <xdr:row>43</xdr:row>
      <xdr:rowOff>1</xdr:rowOff>
    </xdr:from>
    <xdr:to>
      <xdr:col>38</xdr:col>
      <xdr:colOff>476250</xdr:colOff>
      <xdr:row>57</xdr:row>
      <xdr:rowOff>127001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0E60801-C1DD-47FF-890B-37D4DDFAA8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23</xdr:col>
      <xdr:colOff>0</xdr:colOff>
      <xdr:row>59</xdr:row>
      <xdr:rowOff>0</xdr:rowOff>
    </xdr:from>
    <xdr:to>
      <xdr:col>38</xdr:col>
      <xdr:colOff>476250</xdr:colOff>
      <xdr:row>73</xdr:row>
      <xdr:rowOff>127000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EF7BEAE-5540-481E-98D3-4063362419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23</xdr:col>
      <xdr:colOff>0</xdr:colOff>
      <xdr:row>76</xdr:row>
      <xdr:rowOff>0</xdr:rowOff>
    </xdr:from>
    <xdr:to>
      <xdr:col>38</xdr:col>
      <xdr:colOff>476250</xdr:colOff>
      <xdr:row>90</xdr:row>
      <xdr:rowOff>127000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1D8E5349-EB3E-40F7-AC49-59E1D26C04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23</xdr:col>
      <xdr:colOff>0</xdr:colOff>
      <xdr:row>92</xdr:row>
      <xdr:rowOff>0</xdr:rowOff>
    </xdr:from>
    <xdr:to>
      <xdr:col>38</xdr:col>
      <xdr:colOff>476250</xdr:colOff>
      <xdr:row>106</xdr:row>
      <xdr:rowOff>127000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3049D63-36DE-48C1-8199-20988FBC00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584200</xdr:colOff>
      <xdr:row>26</xdr:row>
      <xdr:rowOff>76200</xdr:rowOff>
    </xdr:from>
    <xdr:to>
      <xdr:col>27</xdr:col>
      <xdr:colOff>158750</xdr:colOff>
      <xdr:row>41</xdr:row>
      <xdr:rowOff>114300</xdr:rowOff>
    </xdr:to>
    <xdr:graphicFrame macro="">
      <xdr:nvGraphicFramePr>
        <xdr:cNvPr id="2" name="Chart 6">
          <a:extLst>
            <a:ext uri="{FF2B5EF4-FFF2-40B4-BE49-F238E27FC236}">
              <a16:creationId xmlns:a16="http://schemas.microsoft.com/office/drawing/2014/main" id="{41284509-FEF4-4DC1-AE87-A6D32DEAB2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508000</xdr:colOff>
      <xdr:row>9</xdr:row>
      <xdr:rowOff>127000</xdr:rowOff>
    </xdr:from>
    <xdr:to>
      <xdr:col>14</xdr:col>
      <xdr:colOff>514350</xdr:colOff>
      <xdr:row>21</xdr:row>
      <xdr:rowOff>25400</xdr:rowOff>
    </xdr:to>
    <xdr:graphicFrame macro="">
      <xdr:nvGraphicFramePr>
        <xdr:cNvPr id="3" name="Chart 7">
          <a:extLst>
            <a:ext uri="{FF2B5EF4-FFF2-40B4-BE49-F238E27FC236}">
              <a16:creationId xmlns:a16="http://schemas.microsoft.com/office/drawing/2014/main" id="{2BF939F2-2A51-492A-924D-55FD5D140F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133350</xdr:colOff>
      <xdr:row>42</xdr:row>
      <xdr:rowOff>139700</xdr:rowOff>
    </xdr:from>
    <xdr:to>
      <xdr:col>21</xdr:col>
      <xdr:colOff>95250</xdr:colOff>
      <xdr:row>57</xdr:row>
      <xdr:rowOff>127000</xdr:rowOff>
    </xdr:to>
    <xdr:graphicFrame macro="">
      <xdr:nvGraphicFramePr>
        <xdr:cNvPr id="4" name="Chart 8">
          <a:extLst>
            <a:ext uri="{FF2B5EF4-FFF2-40B4-BE49-F238E27FC236}">
              <a16:creationId xmlns:a16="http://schemas.microsoft.com/office/drawing/2014/main" id="{CFC8B2B5-51BD-46C5-A2EA-F2EADD8A2D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133350</xdr:colOff>
      <xdr:row>42</xdr:row>
      <xdr:rowOff>158750</xdr:rowOff>
    </xdr:from>
    <xdr:to>
      <xdr:col>8</xdr:col>
      <xdr:colOff>800100</xdr:colOff>
      <xdr:row>57</xdr:row>
      <xdr:rowOff>133350</xdr:rowOff>
    </xdr:to>
    <xdr:graphicFrame macro="">
      <xdr:nvGraphicFramePr>
        <xdr:cNvPr id="5" name="Chart 9">
          <a:extLst>
            <a:ext uri="{FF2B5EF4-FFF2-40B4-BE49-F238E27FC236}">
              <a16:creationId xmlns:a16="http://schemas.microsoft.com/office/drawing/2014/main" id="{C05BCCA3-82FC-4521-B353-C08F2945C4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133350</xdr:colOff>
      <xdr:row>58</xdr:row>
      <xdr:rowOff>158750</xdr:rowOff>
    </xdr:from>
    <xdr:to>
      <xdr:col>8</xdr:col>
      <xdr:colOff>800100</xdr:colOff>
      <xdr:row>73</xdr:row>
      <xdr:rowOff>133350</xdr:rowOff>
    </xdr:to>
    <xdr:graphicFrame macro="">
      <xdr:nvGraphicFramePr>
        <xdr:cNvPr id="6" name="Chart 10">
          <a:extLst>
            <a:ext uri="{FF2B5EF4-FFF2-40B4-BE49-F238E27FC236}">
              <a16:creationId xmlns:a16="http://schemas.microsoft.com/office/drawing/2014/main" id="{F3455DB7-1565-4E5E-906C-144E1EDDB7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171450</xdr:colOff>
      <xdr:row>58</xdr:row>
      <xdr:rowOff>120650</xdr:rowOff>
    </xdr:from>
    <xdr:to>
      <xdr:col>21</xdr:col>
      <xdr:colOff>127000</xdr:colOff>
      <xdr:row>73</xdr:row>
      <xdr:rowOff>107950</xdr:rowOff>
    </xdr:to>
    <xdr:graphicFrame macro="">
      <xdr:nvGraphicFramePr>
        <xdr:cNvPr id="7" name="Chart 11">
          <a:extLst>
            <a:ext uri="{FF2B5EF4-FFF2-40B4-BE49-F238E27FC236}">
              <a16:creationId xmlns:a16="http://schemas.microsoft.com/office/drawing/2014/main" id="{0FB74AAF-AB87-410B-B7C0-05C22C7EC0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809624</xdr:colOff>
      <xdr:row>10</xdr:row>
      <xdr:rowOff>63500</xdr:rowOff>
    </xdr:from>
    <xdr:to>
      <xdr:col>9</xdr:col>
      <xdr:colOff>44449</xdr:colOff>
      <xdr:row>20</xdr:row>
      <xdr:rowOff>0</xdr:rowOff>
    </xdr:to>
    <xdr:graphicFrame macro="">
      <xdr:nvGraphicFramePr>
        <xdr:cNvPr id="8" name="Chart 16">
          <a:extLst>
            <a:ext uri="{FF2B5EF4-FFF2-40B4-BE49-F238E27FC236}">
              <a16:creationId xmlns:a16="http://schemas.microsoft.com/office/drawing/2014/main" id="{26633339-3224-44C9-9E49-60DC13A17C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27</xdr:col>
      <xdr:colOff>0</xdr:colOff>
      <xdr:row>1</xdr:row>
      <xdr:rowOff>0</xdr:rowOff>
    </xdr:from>
    <xdr:to>
      <xdr:col>46</xdr:col>
      <xdr:colOff>26018</xdr:colOff>
      <xdr:row>23</xdr:row>
      <xdr:rowOff>72678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F0D4BF9-3708-4406-BD77-14E9018774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0</xdr:colOff>
      <xdr:row>43</xdr:row>
      <xdr:rowOff>1</xdr:rowOff>
    </xdr:from>
    <xdr:to>
      <xdr:col>38</xdr:col>
      <xdr:colOff>476250</xdr:colOff>
      <xdr:row>57</xdr:row>
      <xdr:rowOff>127001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DD48EE9-C06B-4AC2-AA28-6F8B38A446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23</xdr:col>
      <xdr:colOff>0</xdr:colOff>
      <xdr:row>59</xdr:row>
      <xdr:rowOff>0</xdr:rowOff>
    </xdr:from>
    <xdr:to>
      <xdr:col>38</xdr:col>
      <xdr:colOff>476250</xdr:colOff>
      <xdr:row>73</xdr:row>
      <xdr:rowOff>127000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2E816A4-3DF1-489E-99BC-EC3BCF8340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23</xdr:col>
      <xdr:colOff>0</xdr:colOff>
      <xdr:row>76</xdr:row>
      <xdr:rowOff>0</xdr:rowOff>
    </xdr:from>
    <xdr:to>
      <xdr:col>38</xdr:col>
      <xdr:colOff>476250</xdr:colOff>
      <xdr:row>90</xdr:row>
      <xdr:rowOff>127000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93DAA071-0E64-417F-A9E0-7289EF5103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23</xdr:col>
      <xdr:colOff>0</xdr:colOff>
      <xdr:row>92</xdr:row>
      <xdr:rowOff>0</xdr:rowOff>
    </xdr:from>
    <xdr:to>
      <xdr:col>38</xdr:col>
      <xdr:colOff>476250</xdr:colOff>
      <xdr:row>106</xdr:row>
      <xdr:rowOff>127000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5C367CB-9F1D-4ED1-B061-9C30498BE3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584200</xdr:colOff>
      <xdr:row>26</xdr:row>
      <xdr:rowOff>76200</xdr:rowOff>
    </xdr:from>
    <xdr:to>
      <xdr:col>27</xdr:col>
      <xdr:colOff>158750</xdr:colOff>
      <xdr:row>41</xdr:row>
      <xdr:rowOff>114300</xdr:rowOff>
    </xdr:to>
    <xdr:graphicFrame macro="">
      <xdr:nvGraphicFramePr>
        <xdr:cNvPr id="2" name="Chart 6">
          <a:extLst>
            <a:ext uri="{FF2B5EF4-FFF2-40B4-BE49-F238E27FC236}">
              <a16:creationId xmlns:a16="http://schemas.microsoft.com/office/drawing/2014/main" id="{4C4D5FD7-43E4-4B1C-A4C2-6F83B681E0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508000</xdr:colOff>
      <xdr:row>9</xdr:row>
      <xdr:rowOff>127000</xdr:rowOff>
    </xdr:from>
    <xdr:to>
      <xdr:col>14</xdr:col>
      <xdr:colOff>514350</xdr:colOff>
      <xdr:row>21</xdr:row>
      <xdr:rowOff>25400</xdr:rowOff>
    </xdr:to>
    <xdr:graphicFrame macro="">
      <xdr:nvGraphicFramePr>
        <xdr:cNvPr id="3" name="Chart 7">
          <a:extLst>
            <a:ext uri="{FF2B5EF4-FFF2-40B4-BE49-F238E27FC236}">
              <a16:creationId xmlns:a16="http://schemas.microsoft.com/office/drawing/2014/main" id="{8FBD325A-B89E-47D5-84FE-D0A56EE612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133350</xdr:colOff>
      <xdr:row>42</xdr:row>
      <xdr:rowOff>139700</xdr:rowOff>
    </xdr:from>
    <xdr:to>
      <xdr:col>21</xdr:col>
      <xdr:colOff>95250</xdr:colOff>
      <xdr:row>57</xdr:row>
      <xdr:rowOff>127000</xdr:rowOff>
    </xdr:to>
    <xdr:graphicFrame macro="">
      <xdr:nvGraphicFramePr>
        <xdr:cNvPr id="4" name="Chart 8">
          <a:extLst>
            <a:ext uri="{FF2B5EF4-FFF2-40B4-BE49-F238E27FC236}">
              <a16:creationId xmlns:a16="http://schemas.microsoft.com/office/drawing/2014/main" id="{84D432AC-E228-4A9B-A610-4BAABA0F03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133350</xdr:colOff>
      <xdr:row>42</xdr:row>
      <xdr:rowOff>158750</xdr:rowOff>
    </xdr:from>
    <xdr:to>
      <xdr:col>8</xdr:col>
      <xdr:colOff>800100</xdr:colOff>
      <xdr:row>57</xdr:row>
      <xdr:rowOff>133350</xdr:rowOff>
    </xdr:to>
    <xdr:graphicFrame macro="">
      <xdr:nvGraphicFramePr>
        <xdr:cNvPr id="5" name="Chart 9">
          <a:extLst>
            <a:ext uri="{FF2B5EF4-FFF2-40B4-BE49-F238E27FC236}">
              <a16:creationId xmlns:a16="http://schemas.microsoft.com/office/drawing/2014/main" id="{6DD396DF-F48E-4C68-86F1-05F48297CB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133350</xdr:colOff>
      <xdr:row>58</xdr:row>
      <xdr:rowOff>158750</xdr:rowOff>
    </xdr:from>
    <xdr:to>
      <xdr:col>8</xdr:col>
      <xdr:colOff>800100</xdr:colOff>
      <xdr:row>73</xdr:row>
      <xdr:rowOff>133350</xdr:rowOff>
    </xdr:to>
    <xdr:graphicFrame macro="">
      <xdr:nvGraphicFramePr>
        <xdr:cNvPr id="6" name="Chart 10">
          <a:extLst>
            <a:ext uri="{FF2B5EF4-FFF2-40B4-BE49-F238E27FC236}">
              <a16:creationId xmlns:a16="http://schemas.microsoft.com/office/drawing/2014/main" id="{D36ECA8F-9E6D-4CCC-9BD1-FA3ADDB45A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171450</xdr:colOff>
      <xdr:row>58</xdr:row>
      <xdr:rowOff>120650</xdr:rowOff>
    </xdr:from>
    <xdr:to>
      <xdr:col>21</xdr:col>
      <xdr:colOff>127000</xdr:colOff>
      <xdr:row>73</xdr:row>
      <xdr:rowOff>107950</xdr:rowOff>
    </xdr:to>
    <xdr:graphicFrame macro="">
      <xdr:nvGraphicFramePr>
        <xdr:cNvPr id="7" name="Chart 11">
          <a:extLst>
            <a:ext uri="{FF2B5EF4-FFF2-40B4-BE49-F238E27FC236}">
              <a16:creationId xmlns:a16="http://schemas.microsoft.com/office/drawing/2014/main" id="{B037416B-DF3A-44B3-B5AD-4C2F13BBA0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809624</xdr:colOff>
      <xdr:row>10</xdr:row>
      <xdr:rowOff>63500</xdr:rowOff>
    </xdr:from>
    <xdr:to>
      <xdr:col>9</xdr:col>
      <xdr:colOff>44449</xdr:colOff>
      <xdr:row>20</xdr:row>
      <xdr:rowOff>0</xdr:rowOff>
    </xdr:to>
    <xdr:graphicFrame macro="">
      <xdr:nvGraphicFramePr>
        <xdr:cNvPr id="8" name="Chart 16">
          <a:extLst>
            <a:ext uri="{FF2B5EF4-FFF2-40B4-BE49-F238E27FC236}">
              <a16:creationId xmlns:a16="http://schemas.microsoft.com/office/drawing/2014/main" id="{761D7D83-00A4-4145-9511-37983410C0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27</xdr:col>
      <xdr:colOff>0</xdr:colOff>
      <xdr:row>1</xdr:row>
      <xdr:rowOff>0</xdr:rowOff>
    </xdr:from>
    <xdr:to>
      <xdr:col>46</xdr:col>
      <xdr:colOff>26018</xdr:colOff>
      <xdr:row>23</xdr:row>
      <xdr:rowOff>72678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A8FE069-569C-45F2-9EF3-8232C24FED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0</xdr:colOff>
      <xdr:row>43</xdr:row>
      <xdr:rowOff>1</xdr:rowOff>
    </xdr:from>
    <xdr:to>
      <xdr:col>38</xdr:col>
      <xdr:colOff>476250</xdr:colOff>
      <xdr:row>57</xdr:row>
      <xdr:rowOff>127001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849F1A3-EFEE-453D-8D8D-598D11C098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23</xdr:col>
      <xdr:colOff>0</xdr:colOff>
      <xdr:row>59</xdr:row>
      <xdr:rowOff>0</xdr:rowOff>
    </xdr:from>
    <xdr:to>
      <xdr:col>38</xdr:col>
      <xdr:colOff>476250</xdr:colOff>
      <xdr:row>73</xdr:row>
      <xdr:rowOff>127000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D2B8837-35CC-4CF7-AC89-5A6FD8B3F0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23</xdr:col>
      <xdr:colOff>0</xdr:colOff>
      <xdr:row>76</xdr:row>
      <xdr:rowOff>0</xdr:rowOff>
    </xdr:from>
    <xdr:to>
      <xdr:col>38</xdr:col>
      <xdr:colOff>476250</xdr:colOff>
      <xdr:row>90</xdr:row>
      <xdr:rowOff>127000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AF17B577-462D-4959-A373-6E5A0993A8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23</xdr:col>
      <xdr:colOff>0</xdr:colOff>
      <xdr:row>92</xdr:row>
      <xdr:rowOff>0</xdr:rowOff>
    </xdr:from>
    <xdr:to>
      <xdr:col>38</xdr:col>
      <xdr:colOff>476250</xdr:colOff>
      <xdr:row>106</xdr:row>
      <xdr:rowOff>127000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837B7B7-1591-4143-86E6-12271D269A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1.%20WORKING%20AREA/laporan%20FGTM/oktober%202016/Users/asus/Documents/Documents%20and%20Settings/lilik/Local%20Settings/Temporary%20Internet%20Files/OLK4E/Documents%20and%20Settings/tania%20savana.OPDIST-CAD3CA88/My%20Documents/OPDIST%20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2021\02.%20Kinerja\dispa\2021-11_Laporan%20Gangguan%20All_UP3-DMK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PUJI\KINERJA\Laporan%20Gangguan%20TM%20(FGTM)\2021\DISPA\2021-01_Laporan%20Gangguan%20All_UP3-DMK(AutoRecovered)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2021\02.%20Kinerja\Rekap%20Kinerja%20Opdist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2021\02.%20Kinerja\dispa\2021-06_Laporan%20Gangguan%20All_UP3-DMK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2022\01.%20KINERJA\06.%20JUNI\Kinerja%20JUNI%20Per%20ULP%202022%20fix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sers\Trie\AppData\Local\Microsoft\Windows\INetCache\Content.Outlook\DF2BHIHD\REKAP%20KOMULATIF%20PMT%20REC%20TRIP%20%20(009)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2022\01.%20KINERJA\02.%20FEBRUARI\2022-02_Laporan%20Gangguan%20All_UP3-DMK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microsoft.com/office/2006/relationships/xlExternalLinkPath/xlPathMissing" Target="2.%20DIFIEN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硸硸湡敧"/>
      <sheetName val="graf2"/>
    </sheetNames>
    <sheetDataSet>
      <sheetData sheetId="0"/>
      <sheetData sheetId="1">
        <row r="8">
          <cell r="D8" t="str">
            <v>JAN99</v>
          </cell>
          <cell r="E8" t="str">
            <v>FEB99</v>
          </cell>
          <cell r="F8" t="str">
            <v>MAR99</v>
          </cell>
          <cell r="G8" t="str">
            <v>APR99</v>
          </cell>
          <cell r="H8" t="str">
            <v>MEI99</v>
          </cell>
          <cell r="I8" t="str">
            <v>JUN99</v>
          </cell>
          <cell r="J8" t="str">
            <v>JUL99</v>
          </cell>
          <cell r="K8" t="str">
            <v>AUG99</v>
          </cell>
          <cell r="L8" t="str">
            <v>SEP99</v>
          </cell>
        </row>
        <row r="10">
          <cell r="D10">
            <v>76</v>
          </cell>
          <cell r="E10">
            <v>76</v>
          </cell>
          <cell r="F10">
            <v>95</v>
          </cell>
          <cell r="G10">
            <v>74</v>
          </cell>
          <cell r="H10">
            <v>101</v>
          </cell>
          <cell r="I10">
            <v>98</v>
          </cell>
          <cell r="J10">
            <v>56</v>
          </cell>
          <cell r="K10">
            <v>66</v>
          </cell>
          <cell r="L10">
            <v>84</v>
          </cell>
        </row>
        <row r="12">
          <cell r="D12">
            <v>63</v>
          </cell>
          <cell r="E12">
            <v>62</v>
          </cell>
          <cell r="F12">
            <v>50</v>
          </cell>
          <cell r="G12">
            <v>42</v>
          </cell>
          <cell r="H12">
            <v>59</v>
          </cell>
          <cell r="I12">
            <v>59</v>
          </cell>
          <cell r="J12">
            <v>39</v>
          </cell>
          <cell r="K12">
            <v>30</v>
          </cell>
          <cell r="L12">
            <v>54</v>
          </cell>
        </row>
        <row r="14">
          <cell r="D14">
            <v>53</v>
          </cell>
          <cell r="E14">
            <v>6</v>
          </cell>
          <cell r="F14">
            <v>35</v>
          </cell>
          <cell r="G14">
            <v>25</v>
          </cell>
          <cell r="H14">
            <v>33</v>
          </cell>
          <cell r="I14">
            <v>15</v>
          </cell>
          <cell r="J14">
            <v>11</v>
          </cell>
          <cell r="K14">
            <v>17</v>
          </cell>
          <cell r="L14">
            <v>53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MT Trip"/>
      <sheetName val="Recloser Trip"/>
      <sheetName val="SSO Trip"/>
      <sheetName val="Reclose"/>
      <sheetName val="Pickup"/>
      <sheetName val="FCO, Fuse Link"/>
      <sheetName val="Trafo"/>
      <sheetName val="Sheet1"/>
      <sheetName val="Sheet2"/>
      <sheetName val="Data"/>
      <sheetName val="target"/>
      <sheetName val="Gagal Kontrol"/>
      <sheetName val="Rekap"/>
      <sheetName val="Hari Tanpa Padam"/>
      <sheetName val="Laporan"/>
      <sheetName val="Sheet6"/>
      <sheetName val="RKP PMT"/>
      <sheetName val="RKP REC"/>
      <sheetName val="PMT"/>
      <sheetName val="REC"/>
      <sheetName val="Monitor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MT Trip"/>
      <sheetName val="Recloser Trip"/>
      <sheetName val="SSO Trip"/>
      <sheetName val="Reclose"/>
      <sheetName val="Pickup"/>
      <sheetName val="FCO, Fuse Link"/>
      <sheetName val="Trafo"/>
      <sheetName val="Sheet1"/>
      <sheetName val="Sheet2"/>
      <sheetName val="Data"/>
      <sheetName val="target"/>
      <sheetName val="Gagal Kontrol"/>
      <sheetName val="Rekap"/>
      <sheetName val="Hari Tanpa Padam"/>
      <sheetName val="Laporan"/>
      <sheetName val="Sheet6"/>
      <sheetName val="Monitori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KP PMT"/>
      <sheetName val="RKP REC"/>
      <sheetName val="PMT"/>
      <sheetName val="REC"/>
      <sheetName val="SSO"/>
      <sheetName val="Bantu_PMT"/>
      <sheetName val="Bantu_REC"/>
      <sheetName val="Bantu_SSO"/>
      <sheetName val="Data Gangguan"/>
      <sheetName val="DISPLAY_PMT"/>
      <sheetName val="DISPLAY_REC"/>
      <sheetName val="DISPLAY_SSO"/>
      <sheetName val="Sheet2"/>
      <sheetName val="bantu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MT Trip"/>
      <sheetName val="Recloser Trip"/>
      <sheetName val="SSO Trip"/>
      <sheetName val="Reclose"/>
      <sheetName val="Pickup"/>
      <sheetName val="FCO, Fuse Link"/>
      <sheetName val="Trafo"/>
      <sheetName val="Sheet1"/>
      <sheetName val="Sheet2"/>
      <sheetName val="Data"/>
      <sheetName val="target"/>
      <sheetName val="Gagal Kontrol"/>
      <sheetName val="Rekap"/>
      <sheetName val="Hari Tanpa Padam"/>
      <sheetName val="Laporan"/>
      <sheetName val="Sheet6"/>
      <sheetName val="Monitor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kap (Target Baru)"/>
      <sheetName val="Rekap Per Bulan (Target Baru)"/>
      <sheetName val="PMT"/>
      <sheetName val="REC"/>
      <sheetName val="RCT RPT"/>
      <sheetName val="DIFI &amp; ENS"/>
      <sheetName val="TRAFO"/>
      <sheetName val="Rating Negatif"/>
      <sheetName val="G BERULANG"/>
      <sheetName val="Beban Unbalance"/>
      <sheetName val="Hari Tanpa Pada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ntry  PMT TRIP"/>
      <sheetName val="entry REC  trip"/>
      <sheetName val="TRIP PMT "/>
      <sheetName val="TRIP REC"/>
      <sheetName val="PMT+REC TRIP RYN"/>
      <sheetName val="PENCAPAIAN KINERJA"/>
      <sheetName val="Sheet2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MT Trip"/>
      <sheetName val="Recloser Trip"/>
      <sheetName val="SSO Trip"/>
      <sheetName val="Reclose"/>
      <sheetName val="Sheet3"/>
      <sheetName val="Pickup"/>
      <sheetName val="FCO, Fuse Link"/>
      <sheetName val="Trafo"/>
      <sheetName val="Sheet1"/>
      <sheetName val="Sheet2"/>
      <sheetName val="Data"/>
      <sheetName val="target"/>
      <sheetName val="Gagal Kontrol"/>
      <sheetName val="Rekap"/>
      <sheetName val="Hari Tanpa Padam"/>
      <sheetName val="Laporan"/>
      <sheetName val="Sheet6"/>
      <sheetName val="RKP PMT"/>
      <sheetName val="RKP REC"/>
      <sheetName val="PMT"/>
      <sheetName val="REC"/>
      <sheetName val="Monitor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2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4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7030A0"/>
  </sheetPr>
  <dimension ref="B2:R879"/>
  <sheetViews>
    <sheetView topLeftCell="B662" zoomScale="64" zoomScaleSheetLayoutView="100" workbookViewId="0">
      <pane xSplit="8" ySplit="3" topLeftCell="J665" activePane="bottomRight" state="frozen"/>
      <selection activeCell="J665" sqref="J665"/>
      <selection pane="topRight" activeCell="J665" sqref="J665"/>
      <selection pane="bottomLeft" activeCell="J665" sqref="J665"/>
      <selection pane="bottomRight" activeCell="K667" sqref="K667:R733"/>
    </sheetView>
  </sheetViews>
  <sheetFormatPr defaultColWidth="8.77734375" defaultRowHeight="14.4" x14ac:dyDescent="0.3"/>
  <cols>
    <col min="1" max="1" width="8.77734375" bestFit="1" customWidth="1"/>
    <col min="2" max="2" width="4.77734375" customWidth="1"/>
    <col min="3" max="3" width="2.77734375" customWidth="1"/>
    <col min="4" max="4" width="47.88671875" customWidth="1"/>
    <col min="5" max="5" width="14.77734375" customWidth="1"/>
    <col min="6" max="6" width="5" style="26" customWidth="1"/>
    <col min="7" max="7" width="6.5546875" style="26" customWidth="1"/>
    <col min="8" max="10" width="8.77734375" style="26" bestFit="1" customWidth="1"/>
    <col min="11" max="14" width="12.77734375" style="26" customWidth="1"/>
    <col min="15" max="15" width="12.77734375" style="195" customWidth="1"/>
    <col min="16" max="16" width="16.21875" style="26" customWidth="1"/>
    <col min="17" max="18" width="12.77734375" style="26" customWidth="1"/>
  </cols>
  <sheetData>
    <row r="2" spans="2:18" x14ac:dyDescent="0.3">
      <c r="B2" s="23" t="s">
        <v>47</v>
      </c>
    </row>
    <row r="3" spans="2:18" s="194" customFormat="1" x14ac:dyDescent="0.3">
      <c r="B3" s="316" t="s">
        <v>48</v>
      </c>
      <c r="C3" s="320" t="s">
        <v>49</v>
      </c>
      <c r="D3" s="321"/>
      <c r="E3" s="316" t="s">
        <v>50</v>
      </c>
      <c r="F3" s="318" t="s">
        <v>51</v>
      </c>
      <c r="G3" s="318" t="s">
        <v>52</v>
      </c>
      <c r="H3" s="318" t="s">
        <v>53</v>
      </c>
      <c r="I3" s="318" t="s">
        <v>53</v>
      </c>
      <c r="J3" s="318" t="s">
        <v>53</v>
      </c>
      <c r="K3" s="197" t="s">
        <v>54</v>
      </c>
      <c r="L3" s="197" t="s">
        <v>3</v>
      </c>
      <c r="M3" s="197" t="s">
        <v>54</v>
      </c>
      <c r="N3" s="197" t="s">
        <v>3</v>
      </c>
      <c r="O3" s="198" t="s">
        <v>55</v>
      </c>
      <c r="P3" s="197" t="s">
        <v>56</v>
      </c>
      <c r="Q3" s="197" t="s">
        <v>57</v>
      </c>
      <c r="R3" s="197" t="s">
        <v>58</v>
      </c>
    </row>
    <row r="4" spans="2:18" s="194" customFormat="1" x14ac:dyDescent="0.3">
      <c r="B4" s="317"/>
      <c r="C4" s="322"/>
      <c r="D4" s="323"/>
      <c r="E4" s="317"/>
      <c r="F4" s="319"/>
      <c r="G4" s="319"/>
      <c r="H4" s="319"/>
      <c r="I4" s="319"/>
      <c r="J4" s="319"/>
      <c r="K4" s="197">
        <v>2024</v>
      </c>
      <c r="L4" s="197">
        <v>2024</v>
      </c>
      <c r="M4" s="197"/>
      <c r="N4" s="197"/>
      <c r="O4" s="198"/>
      <c r="P4" s="197"/>
      <c r="Q4" s="197"/>
      <c r="R4" s="197"/>
    </row>
    <row r="5" spans="2:18" x14ac:dyDescent="0.3">
      <c r="B5" s="196" t="s">
        <v>59</v>
      </c>
      <c r="C5" s="196" t="s">
        <v>60</v>
      </c>
      <c r="D5" s="196"/>
      <c r="E5" s="196"/>
      <c r="F5" s="92"/>
      <c r="G5" s="92">
        <v>40</v>
      </c>
      <c r="H5" s="92"/>
      <c r="I5" s="92"/>
      <c r="J5" s="92"/>
      <c r="K5" s="92"/>
      <c r="L5" s="92"/>
      <c r="M5" s="92"/>
      <c r="N5" s="92"/>
      <c r="O5" s="199"/>
      <c r="P5" s="92"/>
      <c r="Q5" s="92">
        <v>40</v>
      </c>
      <c r="R5" s="92">
        <v>42.612791074079503</v>
      </c>
    </row>
    <row r="6" spans="2:18" x14ac:dyDescent="0.3">
      <c r="B6" s="196"/>
      <c r="C6" s="196"/>
      <c r="D6" s="196"/>
      <c r="E6" s="196"/>
      <c r="F6" s="92"/>
      <c r="G6" s="92"/>
      <c r="H6" s="92"/>
      <c r="I6" s="92"/>
      <c r="J6" s="92"/>
      <c r="K6" s="92"/>
      <c r="L6" s="92"/>
      <c r="M6" s="92"/>
      <c r="N6" s="92"/>
      <c r="O6" s="199"/>
      <c r="P6" s="92"/>
      <c r="Q6" s="92"/>
      <c r="R6" s="92"/>
    </row>
    <row r="7" spans="2:18" x14ac:dyDescent="0.3">
      <c r="B7" s="196">
        <v>1</v>
      </c>
      <c r="C7" s="196" t="s">
        <v>0</v>
      </c>
      <c r="D7" s="196"/>
      <c r="E7" s="196" t="s">
        <v>61</v>
      </c>
      <c r="F7" s="92">
        <v>3</v>
      </c>
      <c r="G7" s="92">
        <v>10</v>
      </c>
      <c r="H7" s="92">
        <v>1</v>
      </c>
      <c r="I7" s="92">
        <v>18</v>
      </c>
      <c r="J7" s="92">
        <v>24</v>
      </c>
      <c r="K7" s="92">
        <v>2164.4541966316901</v>
      </c>
      <c r="L7" s="92">
        <v>1967.6856333015401</v>
      </c>
      <c r="M7" s="92">
        <v>172.60056482370899</v>
      </c>
      <c r="N7" s="92">
        <v>156.90960438518999</v>
      </c>
      <c r="O7" s="199">
        <v>163.770276432</v>
      </c>
      <c r="P7" s="92">
        <v>104.372372280009</v>
      </c>
      <c r="Q7" s="92">
        <v>10</v>
      </c>
      <c r="R7" s="92">
        <v>10.4372372280009</v>
      </c>
    </row>
    <row r="8" spans="2:18" x14ac:dyDescent="0.3">
      <c r="B8" s="196">
        <v>2</v>
      </c>
      <c r="C8" s="196" t="s">
        <v>62</v>
      </c>
      <c r="D8" s="196"/>
      <c r="E8" s="196" t="s">
        <v>63</v>
      </c>
      <c r="F8" s="92"/>
      <c r="G8" s="92">
        <v>10</v>
      </c>
      <c r="H8" s="92"/>
      <c r="I8" s="92"/>
      <c r="J8" s="92"/>
      <c r="K8" s="92"/>
      <c r="L8" s="92"/>
      <c r="M8" s="92"/>
      <c r="N8" s="92"/>
      <c r="O8" s="199"/>
      <c r="P8" s="92">
        <v>110</v>
      </c>
      <c r="Q8" s="92">
        <v>10</v>
      </c>
      <c r="R8" s="92">
        <v>11</v>
      </c>
    </row>
    <row r="9" spans="2:18" x14ac:dyDescent="0.3">
      <c r="B9" s="196"/>
      <c r="C9" s="196" t="s">
        <v>64</v>
      </c>
      <c r="D9" s="196" t="s">
        <v>65</v>
      </c>
      <c r="E9" s="196" t="s">
        <v>66</v>
      </c>
      <c r="F9" s="92">
        <v>1</v>
      </c>
      <c r="G9" s="92"/>
      <c r="H9" s="92">
        <v>2</v>
      </c>
      <c r="I9" s="92">
        <v>110</v>
      </c>
      <c r="J9" s="92">
        <v>179</v>
      </c>
      <c r="K9" s="92">
        <v>311.85899999999998</v>
      </c>
      <c r="L9" s="92">
        <v>346.51</v>
      </c>
      <c r="M9" s="92">
        <v>26.55</v>
      </c>
      <c r="N9" s="92">
        <v>29.5</v>
      </c>
      <c r="O9" s="199">
        <v>16.774424961747901</v>
      </c>
      <c r="P9" s="92">
        <v>110</v>
      </c>
      <c r="Q9" s="92"/>
      <c r="R9" s="92"/>
    </row>
    <row r="10" spans="2:18" x14ac:dyDescent="0.3">
      <c r="B10" s="196"/>
      <c r="C10" s="196" t="s">
        <v>67</v>
      </c>
      <c r="D10" s="196" t="s">
        <v>68</v>
      </c>
      <c r="E10" s="196" t="s">
        <v>69</v>
      </c>
      <c r="F10" s="92">
        <v>1</v>
      </c>
      <c r="G10" s="92"/>
      <c r="H10" s="92">
        <v>3</v>
      </c>
      <c r="I10" s="92">
        <v>116</v>
      </c>
      <c r="J10" s="92">
        <v>185</v>
      </c>
      <c r="K10" s="92">
        <v>3.7080000000000002</v>
      </c>
      <c r="L10" s="92">
        <v>4.12</v>
      </c>
      <c r="M10" s="92">
        <v>0.315</v>
      </c>
      <c r="N10" s="92">
        <v>0.35</v>
      </c>
      <c r="O10" s="199">
        <v>0.21613021554355699</v>
      </c>
      <c r="P10" s="92">
        <v>110</v>
      </c>
      <c r="Q10" s="92"/>
      <c r="R10" s="92"/>
    </row>
    <row r="11" spans="2:18" x14ac:dyDescent="0.3">
      <c r="B11" s="196"/>
      <c r="C11" s="196" t="s">
        <v>70</v>
      </c>
      <c r="D11" s="196" t="s">
        <v>71</v>
      </c>
      <c r="E11" s="196" t="s">
        <v>72</v>
      </c>
      <c r="F11" s="92">
        <v>1</v>
      </c>
      <c r="G11" s="92"/>
      <c r="H11" s="92">
        <v>4</v>
      </c>
      <c r="I11" s="92">
        <v>122</v>
      </c>
      <c r="J11" s="92">
        <v>217</v>
      </c>
      <c r="K11" s="92">
        <v>750.76199999999994</v>
      </c>
      <c r="L11" s="92">
        <v>834.18</v>
      </c>
      <c r="M11" s="92">
        <v>64.718999999999994</v>
      </c>
      <c r="N11" s="92">
        <v>71.91</v>
      </c>
      <c r="O11" s="199">
        <v>44.732999999999997</v>
      </c>
      <c r="P11" s="92">
        <v>110</v>
      </c>
      <c r="Q11" s="92"/>
      <c r="R11" s="92"/>
    </row>
    <row r="12" spans="2:18" x14ac:dyDescent="0.3">
      <c r="B12" s="196">
        <v>3</v>
      </c>
      <c r="C12" s="196" t="s">
        <v>73</v>
      </c>
      <c r="D12" s="196"/>
      <c r="E12" s="196" t="s">
        <v>63</v>
      </c>
      <c r="F12" s="92"/>
      <c r="G12" s="92">
        <v>10</v>
      </c>
      <c r="H12" s="92"/>
      <c r="I12" s="92"/>
      <c r="J12" s="92"/>
      <c r="K12" s="92"/>
      <c r="L12" s="92"/>
      <c r="M12" s="92"/>
      <c r="N12" s="92"/>
      <c r="O12" s="199"/>
      <c r="P12" s="92">
        <v>105.99466889556901</v>
      </c>
      <c r="Q12" s="92">
        <v>10</v>
      </c>
      <c r="R12" s="92">
        <v>10.599466889556901</v>
      </c>
    </row>
    <row r="13" spans="2:18" x14ac:dyDescent="0.3">
      <c r="B13" s="196"/>
      <c r="C13" s="196" t="s">
        <v>64</v>
      </c>
      <c r="D13" s="196" t="s">
        <v>74</v>
      </c>
      <c r="E13" s="196" t="s">
        <v>75</v>
      </c>
      <c r="F13" s="92">
        <v>1</v>
      </c>
      <c r="G13" s="92"/>
      <c r="H13" s="92">
        <v>5</v>
      </c>
      <c r="I13" s="92">
        <v>335</v>
      </c>
      <c r="J13" s="92">
        <v>533</v>
      </c>
      <c r="K13" s="92">
        <v>2.952</v>
      </c>
      <c r="L13" s="92">
        <v>3.28</v>
      </c>
      <c r="M13" s="92">
        <v>0.29699999999999999</v>
      </c>
      <c r="N13" s="92">
        <v>0.33</v>
      </c>
      <c r="O13" s="199">
        <v>0.30365277793386802</v>
      </c>
      <c r="P13" s="92">
        <v>107.984006686707</v>
      </c>
      <c r="Q13" s="92"/>
      <c r="R13" s="92"/>
    </row>
    <row r="14" spans="2:18" x14ac:dyDescent="0.3">
      <c r="B14" s="196"/>
      <c r="C14" s="196" t="s">
        <v>67</v>
      </c>
      <c r="D14" s="196" t="s">
        <v>76</v>
      </c>
      <c r="E14" s="196" t="s">
        <v>77</v>
      </c>
      <c r="F14" s="92">
        <v>1</v>
      </c>
      <c r="G14" s="92"/>
      <c r="H14" s="92">
        <v>6</v>
      </c>
      <c r="I14" s="92">
        <v>329</v>
      </c>
      <c r="J14" s="92">
        <v>526</v>
      </c>
      <c r="K14" s="92">
        <v>22.5</v>
      </c>
      <c r="L14" s="92">
        <v>25</v>
      </c>
      <c r="M14" s="92">
        <v>1.8</v>
      </c>
      <c r="N14" s="92">
        <v>2</v>
      </c>
      <c r="O14" s="199">
        <v>1</v>
      </c>
      <c r="P14" s="92">
        <v>110</v>
      </c>
      <c r="Q14" s="92"/>
      <c r="R14" s="92"/>
    </row>
    <row r="15" spans="2:18" x14ac:dyDescent="0.3">
      <c r="B15" s="196"/>
      <c r="C15" s="196" t="s">
        <v>70</v>
      </c>
      <c r="D15" s="196" t="s">
        <v>78</v>
      </c>
      <c r="E15" s="196" t="s">
        <v>77</v>
      </c>
      <c r="F15" s="92">
        <v>1</v>
      </c>
      <c r="G15" s="92"/>
      <c r="H15" s="92">
        <v>7</v>
      </c>
      <c r="I15" s="92">
        <v>341</v>
      </c>
      <c r="J15" s="92">
        <v>551</v>
      </c>
      <c r="K15" s="92">
        <v>64.8</v>
      </c>
      <c r="L15" s="92">
        <v>72</v>
      </c>
      <c r="M15" s="92">
        <v>7.2</v>
      </c>
      <c r="N15" s="92">
        <v>8</v>
      </c>
      <c r="O15" s="199">
        <v>8</v>
      </c>
      <c r="P15" s="92">
        <v>100</v>
      </c>
      <c r="Q15" s="92"/>
      <c r="R15" s="92"/>
    </row>
    <row r="16" spans="2:18" x14ac:dyDescent="0.3">
      <c r="B16" s="196">
        <v>4</v>
      </c>
      <c r="C16" s="196" t="s">
        <v>79</v>
      </c>
      <c r="D16" s="196"/>
      <c r="E16" s="196" t="s">
        <v>63</v>
      </c>
      <c r="F16" s="92"/>
      <c r="G16" s="92">
        <v>10</v>
      </c>
      <c r="H16" s="92"/>
      <c r="I16" s="92"/>
      <c r="J16" s="92"/>
      <c r="K16" s="92"/>
      <c r="L16" s="92"/>
      <c r="M16" s="92"/>
      <c r="N16" s="92"/>
      <c r="O16" s="199"/>
      <c r="P16" s="92">
        <v>105.76086956521701</v>
      </c>
      <c r="Q16" s="92">
        <v>10</v>
      </c>
      <c r="R16" s="92">
        <v>10.576086956521699</v>
      </c>
    </row>
    <row r="17" spans="2:18" x14ac:dyDescent="0.3">
      <c r="B17" s="196"/>
      <c r="C17" s="196" t="s">
        <v>64</v>
      </c>
      <c r="D17" s="196" t="s">
        <v>80</v>
      </c>
      <c r="E17" s="196" t="s">
        <v>63</v>
      </c>
      <c r="F17" s="92">
        <v>1</v>
      </c>
      <c r="G17" s="92"/>
      <c r="H17" s="92">
        <v>8</v>
      </c>
      <c r="I17" s="92">
        <v>85</v>
      </c>
      <c r="J17" s="92">
        <v>100</v>
      </c>
      <c r="K17" s="92">
        <v>8.0640000000000001</v>
      </c>
      <c r="L17" s="92">
        <v>8.9600000000000009</v>
      </c>
      <c r="M17" s="92">
        <v>8.2799999999999994</v>
      </c>
      <c r="N17" s="92">
        <v>9.1999999999999993</v>
      </c>
      <c r="O17" s="199">
        <v>8.67</v>
      </c>
      <c r="P17" s="92">
        <v>105.76086956521701</v>
      </c>
      <c r="Q17" s="92"/>
      <c r="R17" s="92"/>
    </row>
    <row r="18" spans="2:18" x14ac:dyDescent="0.3">
      <c r="B18" s="196"/>
      <c r="C18" s="196"/>
      <c r="D18" s="196"/>
      <c r="E18" s="196"/>
      <c r="F18" s="92"/>
      <c r="G18" s="92"/>
      <c r="H18" s="92"/>
      <c r="I18" s="92"/>
      <c r="J18" s="92"/>
      <c r="K18" s="92"/>
      <c r="L18" s="92"/>
      <c r="M18" s="92"/>
      <c r="N18" s="92"/>
      <c r="O18" s="199"/>
      <c r="P18" s="92"/>
      <c r="Q18" s="92"/>
      <c r="R18" s="92"/>
    </row>
    <row r="19" spans="2:18" x14ac:dyDescent="0.3">
      <c r="B19" s="196" t="s">
        <v>81</v>
      </c>
      <c r="C19" s="196" t="s">
        <v>82</v>
      </c>
      <c r="D19" s="196"/>
      <c r="E19" s="196"/>
      <c r="F19" s="92"/>
      <c r="G19" s="92">
        <v>60</v>
      </c>
      <c r="H19" s="92"/>
      <c r="I19" s="92"/>
      <c r="J19" s="92"/>
      <c r="K19" s="92"/>
      <c r="L19" s="92"/>
      <c r="M19" s="92"/>
      <c r="N19" s="92"/>
      <c r="O19" s="199"/>
      <c r="P19" s="92"/>
      <c r="Q19" s="92">
        <v>53.58</v>
      </c>
      <c r="R19" s="92">
        <v>54.443515537581199</v>
      </c>
    </row>
    <row r="20" spans="2:18" x14ac:dyDescent="0.3">
      <c r="B20" s="196"/>
      <c r="C20" s="196"/>
      <c r="D20" s="196"/>
      <c r="E20" s="196"/>
      <c r="F20" s="92"/>
      <c r="G20" s="92"/>
      <c r="H20" s="92"/>
      <c r="I20" s="92"/>
      <c r="J20" s="92"/>
      <c r="K20" s="92"/>
      <c r="L20" s="92"/>
      <c r="M20" s="92"/>
      <c r="N20" s="92"/>
      <c r="O20" s="199"/>
      <c r="P20" s="92"/>
      <c r="Q20" s="92"/>
      <c r="R20" s="92"/>
    </row>
    <row r="21" spans="2:18" x14ac:dyDescent="0.3">
      <c r="B21" s="196">
        <v>5</v>
      </c>
      <c r="C21" s="196" t="s">
        <v>83</v>
      </c>
      <c r="D21" s="196"/>
      <c r="E21" s="196" t="s">
        <v>63</v>
      </c>
      <c r="F21" s="92"/>
      <c r="G21" s="92">
        <v>5</v>
      </c>
      <c r="H21" s="92"/>
      <c r="I21" s="92"/>
      <c r="J21" s="92"/>
      <c r="K21" s="92"/>
      <c r="L21" s="92"/>
      <c r="M21" s="92"/>
      <c r="N21" s="92"/>
      <c r="O21" s="199"/>
      <c r="P21" s="92">
        <v>94.205853405245406</v>
      </c>
      <c r="Q21" s="92">
        <v>4.71</v>
      </c>
      <c r="R21" s="92">
        <v>4.7102926702622696</v>
      </c>
    </row>
    <row r="22" spans="2:18" x14ac:dyDescent="0.3">
      <c r="B22" s="196"/>
      <c r="C22" s="196" t="s">
        <v>64</v>
      </c>
      <c r="D22" s="196" t="s">
        <v>84</v>
      </c>
      <c r="E22" s="196" t="s">
        <v>63</v>
      </c>
      <c r="F22" s="92">
        <v>1</v>
      </c>
      <c r="G22" s="92"/>
      <c r="H22" s="92">
        <v>9</v>
      </c>
      <c r="I22" s="92">
        <v>155</v>
      </c>
      <c r="J22" s="92">
        <v>243</v>
      </c>
      <c r="K22" s="92">
        <v>9.9000000000000005E-2</v>
      </c>
      <c r="L22" s="92">
        <v>0.11</v>
      </c>
      <c r="M22" s="92">
        <v>9.9000000000000005E-2</v>
      </c>
      <c r="N22" s="92">
        <v>0.11</v>
      </c>
      <c r="O22" s="199">
        <v>0.13888888888888901</v>
      </c>
      <c r="P22" s="92">
        <v>73.737373737373701</v>
      </c>
      <c r="Q22" s="92"/>
      <c r="R22" s="92"/>
    </row>
    <row r="23" spans="2:18" x14ac:dyDescent="0.3">
      <c r="B23" s="196"/>
      <c r="C23" s="196" t="s">
        <v>67</v>
      </c>
      <c r="D23" s="196" t="s">
        <v>85</v>
      </c>
      <c r="E23" s="196" t="s">
        <v>63</v>
      </c>
      <c r="F23" s="92">
        <v>1</v>
      </c>
      <c r="G23" s="92"/>
      <c r="H23" s="92">
        <v>10</v>
      </c>
      <c r="I23" s="92">
        <v>241</v>
      </c>
      <c r="J23" s="92">
        <v>342</v>
      </c>
      <c r="K23" s="92">
        <v>5.3999999999999999E-2</v>
      </c>
      <c r="L23" s="92">
        <v>0.06</v>
      </c>
      <c r="M23" s="92">
        <v>5.3999999999999999E-2</v>
      </c>
      <c r="N23" s="92">
        <v>0.06</v>
      </c>
      <c r="O23" s="199">
        <v>5.5555555555555601E-2</v>
      </c>
      <c r="P23" s="92">
        <v>107.40740740740701</v>
      </c>
      <c r="Q23" s="92"/>
      <c r="R23" s="92"/>
    </row>
    <row r="24" spans="2:18" x14ac:dyDescent="0.3">
      <c r="B24" s="196"/>
      <c r="C24" s="196" t="s">
        <v>70</v>
      </c>
      <c r="D24" s="196" t="s">
        <v>86</v>
      </c>
      <c r="E24" s="196" t="s">
        <v>87</v>
      </c>
      <c r="F24" s="92">
        <v>3</v>
      </c>
      <c r="G24" s="92"/>
      <c r="H24" s="92">
        <v>11</v>
      </c>
      <c r="I24" s="92">
        <v>437</v>
      </c>
      <c r="J24" s="92">
        <v>734</v>
      </c>
      <c r="K24" s="92">
        <v>70714.600000000006</v>
      </c>
      <c r="L24" s="92">
        <v>64286</v>
      </c>
      <c r="M24" s="92">
        <v>63383.1</v>
      </c>
      <c r="N24" s="92">
        <v>57621</v>
      </c>
      <c r="O24" s="199">
        <v>64395</v>
      </c>
      <c r="P24" s="92">
        <v>110</v>
      </c>
      <c r="Q24" s="92"/>
      <c r="R24" s="92"/>
    </row>
    <row r="25" spans="2:18" x14ac:dyDescent="0.3">
      <c r="B25" s="196"/>
      <c r="C25" s="196" t="s">
        <v>88</v>
      </c>
      <c r="D25" s="196" t="s">
        <v>89</v>
      </c>
      <c r="E25" s="196" t="s">
        <v>90</v>
      </c>
      <c r="F25" s="92">
        <v>3</v>
      </c>
      <c r="G25" s="92"/>
      <c r="H25" s="92">
        <v>12</v>
      </c>
      <c r="I25" s="92">
        <v>443</v>
      </c>
      <c r="J25" s="92">
        <v>740</v>
      </c>
      <c r="K25" s="92">
        <v>139814.25870773001</v>
      </c>
      <c r="L25" s="92">
        <v>127103.871552482</v>
      </c>
      <c r="M25" s="92">
        <v>11842.0991205217</v>
      </c>
      <c r="N25" s="92">
        <v>10765.544655019799</v>
      </c>
      <c r="O25" s="199">
        <v>8600</v>
      </c>
      <c r="P25" s="92">
        <v>79.884485881445698</v>
      </c>
      <c r="Q25" s="92"/>
      <c r="R25" s="92"/>
    </row>
    <row r="26" spans="2:18" x14ac:dyDescent="0.3">
      <c r="B26" s="196"/>
      <c r="C26" s="196" t="s">
        <v>91</v>
      </c>
      <c r="D26" s="196" t="s">
        <v>92</v>
      </c>
      <c r="E26" s="196" t="s">
        <v>93</v>
      </c>
      <c r="F26" s="92">
        <v>3</v>
      </c>
      <c r="G26" s="92"/>
      <c r="H26" s="92">
        <v>13</v>
      </c>
      <c r="I26" s="92">
        <v>449</v>
      </c>
      <c r="J26" s="92">
        <v>746</v>
      </c>
      <c r="K26" s="92">
        <v>5.39</v>
      </c>
      <c r="L26" s="92">
        <v>4.9000000000000004</v>
      </c>
      <c r="M26" s="92">
        <v>5.39</v>
      </c>
      <c r="N26" s="92">
        <v>4.9000000000000004</v>
      </c>
      <c r="O26" s="199">
        <v>4.9000000000000004</v>
      </c>
      <c r="P26" s="92">
        <v>100</v>
      </c>
      <c r="Q26" s="92"/>
      <c r="R26" s="92"/>
    </row>
    <row r="27" spans="2:18" x14ac:dyDescent="0.3">
      <c r="B27" s="196">
        <v>6</v>
      </c>
      <c r="C27" s="196" t="s">
        <v>94</v>
      </c>
      <c r="D27" s="196"/>
      <c r="E27" s="196" t="s">
        <v>63</v>
      </c>
      <c r="F27" s="92"/>
      <c r="G27" s="92">
        <v>4</v>
      </c>
      <c r="H27" s="92"/>
      <c r="I27" s="92"/>
      <c r="J27" s="92"/>
      <c r="K27" s="92"/>
      <c r="L27" s="92"/>
      <c r="M27" s="92"/>
      <c r="N27" s="92"/>
      <c r="O27" s="199"/>
      <c r="P27" s="92">
        <v>110</v>
      </c>
      <c r="Q27" s="92">
        <v>4</v>
      </c>
      <c r="R27" s="92">
        <v>4.4000000000000004</v>
      </c>
    </row>
    <row r="28" spans="2:18" x14ac:dyDescent="0.3">
      <c r="B28" s="196"/>
      <c r="C28" s="196" t="s">
        <v>64</v>
      </c>
      <c r="D28" s="196" t="s">
        <v>95</v>
      </c>
      <c r="E28" s="196" t="s">
        <v>96</v>
      </c>
      <c r="F28" s="92">
        <v>1</v>
      </c>
      <c r="G28" s="92"/>
      <c r="H28" s="92">
        <v>14</v>
      </c>
      <c r="I28" s="92">
        <v>179</v>
      </c>
      <c r="J28" s="92">
        <v>280</v>
      </c>
      <c r="K28" s="92">
        <v>27</v>
      </c>
      <c r="L28" s="92">
        <v>30</v>
      </c>
      <c r="M28" s="92">
        <v>27</v>
      </c>
      <c r="N28" s="92">
        <v>30</v>
      </c>
      <c r="O28" s="199">
        <v>20.149999999999999</v>
      </c>
      <c r="P28" s="92">
        <v>110</v>
      </c>
      <c r="Q28" s="92"/>
      <c r="R28" s="92"/>
    </row>
    <row r="29" spans="2:18" x14ac:dyDescent="0.3">
      <c r="B29" s="196"/>
      <c r="C29" s="196" t="s">
        <v>70</v>
      </c>
      <c r="D29" s="196" t="s">
        <v>97</v>
      </c>
      <c r="E29" s="196" t="s">
        <v>98</v>
      </c>
      <c r="F29" s="92">
        <v>1</v>
      </c>
      <c r="G29" s="92"/>
      <c r="H29" s="92">
        <v>15</v>
      </c>
      <c r="I29" s="92">
        <v>167</v>
      </c>
      <c r="J29" s="92">
        <v>268</v>
      </c>
      <c r="K29" s="92">
        <v>0.19800000000000001</v>
      </c>
      <c r="L29" s="92">
        <v>0.22</v>
      </c>
      <c r="M29" s="92">
        <v>0.19800000000000001</v>
      </c>
      <c r="N29" s="92">
        <v>0.22</v>
      </c>
      <c r="O29" s="199">
        <v>0.14000000000000001</v>
      </c>
      <c r="P29" s="92">
        <v>110</v>
      </c>
      <c r="Q29" s="92"/>
      <c r="R29" s="92"/>
    </row>
    <row r="30" spans="2:18" x14ac:dyDescent="0.3">
      <c r="B30" s="196">
        <v>7</v>
      </c>
      <c r="C30" s="196" t="s">
        <v>99</v>
      </c>
      <c r="D30" s="196"/>
      <c r="E30" s="196" t="s">
        <v>63</v>
      </c>
      <c r="F30" s="92"/>
      <c r="G30" s="92">
        <v>4</v>
      </c>
      <c r="H30" s="92"/>
      <c r="I30" s="92"/>
      <c r="J30" s="92"/>
      <c r="K30" s="92"/>
      <c r="L30" s="92"/>
      <c r="M30" s="92"/>
      <c r="N30" s="92"/>
      <c r="O30" s="199"/>
      <c r="P30" s="92">
        <v>76.404929577464799</v>
      </c>
      <c r="Q30" s="92">
        <v>3.05</v>
      </c>
      <c r="R30" s="92">
        <v>3.0561971830985901</v>
      </c>
    </row>
    <row r="31" spans="2:18" x14ac:dyDescent="0.3">
      <c r="B31" s="196"/>
      <c r="C31" s="196" t="s">
        <v>64</v>
      </c>
      <c r="D31" s="196" t="s">
        <v>100</v>
      </c>
      <c r="E31" s="196" t="s">
        <v>96</v>
      </c>
      <c r="F31" s="92">
        <v>1</v>
      </c>
      <c r="G31" s="92"/>
      <c r="H31" s="92">
        <v>16</v>
      </c>
      <c r="I31" s="92">
        <v>454</v>
      </c>
      <c r="J31" s="92">
        <v>752</v>
      </c>
      <c r="K31" s="92">
        <v>54</v>
      </c>
      <c r="L31" s="92">
        <v>60</v>
      </c>
      <c r="M31" s="92">
        <v>54</v>
      </c>
      <c r="N31" s="92">
        <v>60</v>
      </c>
      <c r="O31" s="199">
        <v>94.314084507042296</v>
      </c>
      <c r="P31" s="92">
        <v>42.809859154929597</v>
      </c>
      <c r="Q31" s="92"/>
      <c r="R31" s="92"/>
    </row>
    <row r="32" spans="2:18" x14ac:dyDescent="0.3">
      <c r="B32" s="196"/>
      <c r="C32" s="196" t="s">
        <v>67</v>
      </c>
      <c r="D32" s="196" t="s">
        <v>101</v>
      </c>
      <c r="E32" s="196" t="s">
        <v>96</v>
      </c>
      <c r="F32" s="92">
        <v>1</v>
      </c>
      <c r="G32" s="92"/>
      <c r="H32" s="92">
        <v>17</v>
      </c>
      <c r="I32" s="92">
        <v>459</v>
      </c>
      <c r="J32" s="92">
        <v>758</v>
      </c>
      <c r="K32" s="92">
        <v>108</v>
      </c>
      <c r="L32" s="92">
        <v>120</v>
      </c>
      <c r="M32" s="92">
        <v>108</v>
      </c>
      <c r="N32" s="92">
        <v>120</v>
      </c>
      <c r="O32" s="199">
        <v>104.2375</v>
      </c>
      <c r="P32" s="92">
        <v>110</v>
      </c>
      <c r="Q32" s="92"/>
      <c r="R32" s="92"/>
    </row>
    <row r="33" spans="2:18" x14ac:dyDescent="0.3">
      <c r="B33" s="196">
        <v>8</v>
      </c>
      <c r="C33" s="196" t="s">
        <v>102</v>
      </c>
      <c r="D33" s="196"/>
      <c r="E33" s="196" t="s">
        <v>63</v>
      </c>
      <c r="F33" s="92"/>
      <c r="G33" s="92">
        <v>4</v>
      </c>
      <c r="H33" s="92"/>
      <c r="I33" s="92"/>
      <c r="J33" s="92"/>
      <c r="K33" s="92"/>
      <c r="L33" s="92"/>
      <c r="M33" s="92"/>
      <c r="N33" s="92"/>
      <c r="O33" s="199"/>
      <c r="P33" s="92">
        <v>103.333333333333</v>
      </c>
      <c r="Q33" s="92">
        <v>4</v>
      </c>
      <c r="R33" s="92">
        <v>4.1333333333333302</v>
      </c>
    </row>
    <row r="34" spans="2:18" x14ac:dyDescent="0.3">
      <c r="B34" s="196"/>
      <c r="C34" s="196" t="s">
        <v>64</v>
      </c>
      <c r="D34" s="196" t="s">
        <v>103</v>
      </c>
      <c r="E34" s="196" t="s">
        <v>104</v>
      </c>
      <c r="F34" s="92">
        <v>1</v>
      </c>
      <c r="G34" s="92"/>
      <c r="H34" s="92">
        <v>18</v>
      </c>
      <c r="I34" s="92">
        <v>534</v>
      </c>
      <c r="J34" s="92">
        <v>764</v>
      </c>
      <c r="K34" s="92">
        <v>0.9</v>
      </c>
      <c r="L34" s="92">
        <v>1</v>
      </c>
      <c r="M34" s="92">
        <v>0</v>
      </c>
      <c r="N34" s="92">
        <v>0</v>
      </c>
      <c r="O34" s="199">
        <v>0</v>
      </c>
      <c r="P34" s="92">
        <v>100</v>
      </c>
      <c r="Q34" s="92"/>
      <c r="R34" s="92"/>
    </row>
    <row r="35" spans="2:18" x14ac:dyDescent="0.3">
      <c r="B35" s="196"/>
      <c r="C35" s="196" t="s">
        <v>67</v>
      </c>
      <c r="D35" s="196" t="s">
        <v>105</v>
      </c>
      <c r="E35" s="196" t="s">
        <v>104</v>
      </c>
      <c r="F35" s="92">
        <v>1</v>
      </c>
      <c r="G35" s="92"/>
      <c r="H35" s="92">
        <v>19</v>
      </c>
      <c r="I35" s="92">
        <v>546</v>
      </c>
      <c r="J35" s="92">
        <v>558</v>
      </c>
      <c r="K35" s="92">
        <v>54.9</v>
      </c>
      <c r="L35" s="92">
        <v>61</v>
      </c>
      <c r="M35" s="92">
        <v>10.8</v>
      </c>
      <c r="N35" s="92">
        <v>12</v>
      </c>
      <c r="O35" s="199">
        <v>12</v>
      </c>
      <c r="P35" s="92">
        <v>100</v>
      </c>
      <c r="Q35" s="92"/>
      <c r="R35" s="92"/>
    </row>
    <row r="36" spans="2:18" x14ac:dyDescent="0.3">
      <c r="B36" s="196"/>
      <c r="C36" s="196" t="s">
        <v>70</v>
      </c>
      <c r="D36" s="196" t="s">
        <v>106</v>
      </c>
      <c r="E36" s="196" t="s">
        <v>63</v>
      </c>
      <c r="F36" s="92">
        <v>2</v>
      </c>
      <c r="G36" s="92"/>
      <c r="H36" s="92">
        <v>20</v>
      </c>
      <c r="I36" s="92">
        <v>540</v>
      </c>
      <c r="J36" s="92">
        <v>770</v>
      </c>
      <c r="K36" s="92">
        <v>0</v>
      </c>
      <c r="L36" s="92" t="s">
        <v>107</v>
      </c>
      <c r="M36" s="92">
        <v>0</v>
      </c>
      <c r="N36" s="92" t="s">
        <v>107</v>
      </c>
      <c r="O36" s="199">
        <v>100</v>
      </c>
      <c r="P36" s="92">
        <v>110</v>
      </c>
      <c r="Q36" s="92"/>
      <c r="R36" s="92"/>
    </row>
    <row r="37" spans="2:18" x14ac:dyDescent="0.3">
      <c r="B37" s="196">
        <v>9</v>
      </c>
      <c r="C37" s="196" t="s">
        <v>108</v>
      </c>
      <c r="D37" s="196"/>
      <c r="E37" s="196" t="s">
        <v>63</v>
      </c>
      <c r="F37" s="92"/>
      <c r="G37" s="92">
        <v>3</v>
      </c>
      <c r="H37" s="92"/>
      <c r="I37" s="92"/>
      <c r="J37" s="92"/>
      <c r="K37" s="92"/>
      <c r="L37" s="92"/>
      <c r="M37" s="92"/>
      <c r="N37" s="92"/>
      <c r="O37" s="199"/>
      <c r="P37" s="92">
        <v>95.081350606982298</v>
      </c>
      <c r="Q37" s="92">
        <v>2.85</v>
      </c>
      <c r="R37" s="92">
        <v>2.8524405182094701</v>
      </c>
    </row>
    <row r="38" spans="2:18" x14ac:dyDescent="0.3">
      <c r="B38" s="196"/>
      <c r="C38" s="196" t="s">
        <v>64</v>
      </c>
      <c r="D38" s="196" t="s">
        <v>109</v>
      </c>
      <c r="E38" s="196" t="s">
        <v>110</v>
      </c>
      <c r="F38" s="92">
        <v>3</v>
      </c>
      <c r="G38" s="92"/>
      <c r="H38" s="92">
        <v>21</v>
      </c>
      <c r="I38" s="92">
        <v>375</v>
      </c>
      <c r="J38" s="92">
        <v>602</v>
      </c>
      <c r="K38" s="92">
        <v>10681825</v>
      </c>
      <c r="L38" s="92">
        <v>9710750</v>
      </c>
      <c r="M38" s="92">
        <v>712121.3</v>
      </c>
      <c r="N38" s="92">
        <v>647383</v>
      </c>
      <c r="O38" s="199">
        <v>583698</v>
      </c>
      <c r="P38" s="92">
        <v>90.162701213964496</v>
      </c>
      <c r="Q38" s="92"/>
      <c r="R38" s="92"/>
    </row>
    <row r="39" spans="2:18" x14ac:dyDescent="0.3">
      <c r="B39" s="196"/>
      <c r="C39" s="196" t="s">
        <v>67</v>
      </c>
      <c r="D39" s="196" t="s">
        <v>111</v>
      </c>
      <c r="E39" s="196" t="s">
        <v>63</v>
      </c>
      <c r="F39" s="92">
        <v>3</v>
      </c>
      <c r="G39" s="92"/>
      <c r="H39" s="92">
        <v>22</v>
      </c>
      <c r="I39" s="92">
        <v>464</v>
      </c>
      <c r="J39" s="92">
        <v>776</v>
      </c>
      <c r="K39" s="92">
        <v>110</v>
      </c>
      <c r="L39" s="92">
        <v>100</v>
      </c>
      <c r="M39" s="92">
        <v>110</v>
      </c>
      <c r="N39" s="92">
        <v>100</v>
      </c>
      <c r="O39" s="199">
        <v>100</v>
      </c>
      <c r="P39" s="92">
        <v>100</v>
      </c>
      <c r="Q39" s="92"/>
      <c r="R39" s="92"/>
    </row>
    <row r="40" spans="2:18" x14ac:dyDescent="0.3">
      <c r="B40" s="196">
        <v>10</v>
      </c>
      <c r="C40" s="196" t="s">
        <v>112</v>
      </c>
      <c r="D40" s="196"/>
      <c r="E40" s="196"/>
      <c r="F40" s="92"/>
      <c r="G40" s="92">
        <v>4</v>
      </c>
      <c r="H40" s="92"/>
      <c r="I40" s="92"/>
      <c r="J40" s="92"/>
      <c r="K40" s="92"/>
      <c r="L40" s="92"/>
      <c r="M40" s="92"/>
      <c r="N40" s="92"/>
      <c r="O40" s="199"/>
      <c r="P40" s="92">
        <v>100</v>
      </c>
      <c r="Q40" s="92">
        <v>4</v>
      </c>
      <c r="R40" s="92">
        <v>4</v>
      </c>
    </row>
    <row r="41" spans="2:18" x14ac:dyDescent="0.3">
      <c r="B41" s="196"/>
      <c r="C41" s="196" t="s">
        <v>64</v>
      </c>
      <c r="D41" s="196" t="s">
        <v>113</v>
      </c>
      <c r="E41" s="196" t="s">
        <v>114</v>
      </c>
      <c r="F41" s="92">
        <v>3</v>
      </c>
      <c r="G41" s="92"/>
      <c r="H41" s="92">
        <v>23</v>
      </c>
      <c r="I41" s="92">
        <v>469</v>
      </c>
      <c r="J41" s="92">
        <v>782</v>
      </c>
      <c r="K41" s="92">
        <v>4.4000000000000004</v>
      </c>
      <c r="L41" s="92">
        <v>4</v>
      </c>
      <c r="M41" s="92">
        <v>0</v>
      </c>
      <c r="N41" s="92">
        <v>0</v>
      </c>
      <c r="O41" s="199">
        <v>0</v>
      </c>
      <c r="P41" s="92">
        <v>100</v>
      </c>
      <c r="Q41" s="92"/>
      <c r="R41" s="92"/>
    </row>
    <row r="42" spans="2:18" x14ac:dyDescent="0.3">
      <c r="B42" s="196"/>
      <c r="C42" s="196" t="s">
        <v>67</v>
      </c>
      <c r="D42" s="196" t="s">
        <v>115</v>
      </c>
      <c r="E42" s="196" t="s">
        <v>116</v>
      </c>
      <c r="F42" s="92">
        <v>3</v>
      </c>
      <c r="G42" s="92"/>
      <c r="H42" s="92">
        <v>24</v>
      </c>
      <c r="I42" s="92">
        <v>484</v>
      </c>
      <c r="J42" s="92">
        <v>788</v>
      </c>
      <c r="K42" s="92">
        <v>0</v>
      </c>
      <c r="L42" s="92">
        <v>0</v>
      </c>
      <c r="M42" s="92">
        <v>0</v>
      </c>
      <c r="N42" s="92">
        <v>0</v>
      </c>
      <c r="O42" s="199">
        <v>0</v>
      </c>
      <c r="P42" s="92">
        <v>100</v>
      </c>
      <c r="Q42" s="92"/>
      <c r="R42" s="92"/>
    </row>
    <row r="43" spans="2:18" x14ac:dyDescent="0.3">
      <c r="B43" s="196">
        <v>11</v>
      </c>
      <c r="C43" s="196" t="s">
        <v>117</v>
      </c>
      <c r="D43" s="196"/>
      <c r="E43" s="196" t="s">
        <v>63</v>
      </c>
      <c r="F43" s="92">
        <v>3</v>
      </c>
      <c r="G43" s="92">
        <v>3</v>
      </c>
      <c r="H43" s="92">
        <v>25</v>
      </c>
      <c r="I43" s="92">
        <v>489</v>
      </c>
      <c r="J43" s="92">
        <v>794</v>
      </c>
      <c r="K43" s="92">
        <v>110</v>
      </c>
      <c r="L43" s="92">
        <v>100</v>
      </c>
      <c r="M43" s="92">
        <v>0</v>
      </c>
      <c r="N43" s="92">
        <v>0</v>
      </c>
      <c r="O43" s="199">
        <v>100</v>
      </c>
      <c r="P43" s="92">
        <v>100</v>
      </c>
      <c r="Q43" s="92">
        <v>3</v>
      </c>
      <c r="R43" s="92">
        <v>3</v>
      </c>
    </row>
    <row r="44" spans="2:18" x14ac:dyDescent="0.3">
      <c r="B44" s="196">
        <v>12</v>
      </c>
      <c r="C44" s="196" t="s">
        <v>118</v>
      </c>
      <c r="D44" s="196"/>
      <c r="E44" s="196" t="s">
        <v>63</v>
      </c>
      <c r="F44" s="92"/>
      <c r="G44" s="92">
        <v>4</v>
      </c>
      <c r="H44" s="92"/>
      <c r="I44" s="92"/>
      <c r="J44" s="92"/>
      <c r="K44" s="92"/>
      <c r="L44" s="92"/>
      <c r="M44" s="92"/>
      <c r="N44" s="92"/>
      <c r="O44" s="199"/>
      <c r="P44" s="92">
        <v>73.3333333333333</v>
      </c>
      <c r="Q44" s="92">
        <v>2.93</v>
      </c>
      <c r="R44" s="92">
        <v>2.93333333333333</v>
      </c>
    </row>
    <row r="45" spans="2:18" x14ac:dyDescent="0.3">
      <c r="B45" s="196"/>
      <c r="C45" s="196" t="s">
        <v>64</v>
      </c>
      <c r="D45" s="196" t="s">
        <v>119</v>
      </c>
      <c r="E45" s="196" t="s">
        <v>87</v>
      </c>
      <c r="F45" s="92">
        <v>3</v>
      </c>
      <c r="G45" s="92"/>
      <c r="H45" s="92">
        <v>26</v>
      </c>
      <c r="I45" s="92">
        <v>495</v>
      </c>
      <c r="J45" s="92">
        <v>800</v>
      </c>
      <c r="K45" s="92">
        <v>23049.4</v>
      </c>
      <c r="L45" s="92">
        <v>20954</v>
      </c>
      <c r="M45" s="92">
        <v>1463</v>
      </c>
      <c r="N45" s="92">
        <v>1330</v>
      </c>
      <c r="O45" s="199">
        <v>1969</v>
      </c>
      <c r="P45" s="92">
        <v>110</v>
      </c>
      <c r="Q45" s="92"/>
      <c r="R45" s="92"/>
    </row>
    <row r="46" spans="2:18" x14ac:dyDescent="0.3">
      <c r="B46" s="196"/>
      <c r="C46" s="196" t="s">
        <v>67</v>
      </c>
      <c r="D46" s="196" t="s">
        <v>120</v>
      </c>
      <c r="E46" s="196" t="s">
        <v>121</v>
      </c>
      <c r="F46" s="92">
        <v>3</v>
      </c>
      <c r="G46" s="92"/>
      <c r="H46" s="92">
        <v>27</v>
      </c>
      <c r="I46" s="92">
        <v>501</v>
      </c>
      <c r="J46" s="92">
        <v>48</v>
      </c>
      <c r="K46" s="92">
        <v>52.162179242656499</v>
      </c>
      <c r="L46" s="92">
        <v>47.420162947869599</v>
      </c>
      <c r="M46" s="92">
        <v>4.8838914688454196</v>
      </c>
      <c r="N46" s="92">
        <v>4.43990133531402</v>
      </c>
      <c r="O46" s="199">
        <v>5.2162499999999996</v>
      </c>
      <c r="P46" s="92">
        <v>110</v>
      </c>
      <c r="Q46" s="92"/>
      <c r="R46" s="92"/>
    </row>
    <row r="47" spans="2:18" x14ac:dyDescent="0.3">
      <c r="B47" s="196"/>
      <c r="C47" s="196" t="s">
        <v>70</v>
      </c>
      <c r="D47" s="196" t="s">
        <v>122</v>
      </c>
      <c r="E47" s="196" t="s">
        <v>63</v>
      </c>
      <c r="F47" s="92">
        <v>3</v>
      </c>
      <c r="G47" s="92"/>
      <c r="H47" s="92">
        <v>28</v>
      </c>
      <c r="I47" s="92">
        <v>507</v>
      </c>
      <c r="J47" s="92">
        <v>812</v>
      </c>
      <c r="K47" s="92">
        <v>110</v>
      </c>
      <c r="L47" s="92">
        <v>100</v>
      </c>
      <c r="M47" s="92">
        <v>110</v>
      </c>
      <c r="N47" s="92">
        <v>100</v>
      </c>
      <c r="O47" s="199">
        <v>0</v>
      </c>
      <c r="P47" s="92">
        <v>0</v>
      </c>
      <c r="Q47" s="92"/>
      <c r="R47" s="92"/>
    </row>
    <row r="48" spans="2:18" x14ac:dyDescent="0.3">
      <c r="B48" s="196"/>
      <c r="C48" s="196" t="s">
        <v>88</v>
      </c>
      <c r="D48" s="196" t="s">
        <v>123</v>
      </c>
      <c r="E48" s="196" t="s">
        <v>87</v>
      </c>
      <c r="F48" s="92">
        <v>3</v>
      </c>
      <c r="G48" s="92"/>
      <c r="H48" s="92">
        <v>29</v>
      </c>
      <c r="I48" s="92">
        <v>513</v>
      </c>
      <c r="J48" s="92">
        <v>824</v>
      </c>
      <c r="K48" s="92">
        <v>0</v>
      </c>
      <c r="L48" s="92">
        <v>0</v>
      </c>
      <c r="M48" s="92">
        <v>0</v>
      </c>
      <c r="N48" s="92">
        <v>0</v>
      </c>
      <c r="O48" s="199">
        <v>0</v>
      </c>
      <c r="P48" s="92">
        <v>100</v>
      </c>
      <c r="Q48" s="92"/>
      <c r="R48" s="92"/>
    </row>
    <row r="49" spans="2:18" x14ac:dyDescent="0.3">
      <c r="B49" s="196"/>
      <c r="C49" s="196" t="s">
        <v>91</v>
      </c>
      <c r="D49" s="196" t="s">
        <v>124</v>
      </c>
      <c r="E49" s="196" t="s">
        <v>110</v>
      </c>
      <c r="F49" s="92">
        <v>3</v>
      </c>
      <c r="G49" s="92"/>
      <c r="H49" s="92">
        <v>30</v>
      </c>
      <c r="I49" s="92">
        <v>518</v>
      </c>
      <c r="J49" s="92">
        <v>830</v>
      </c>
      <c r="K49" s="92">
        <v>0</v>
      </c>
      <c r="L49" s="92">
        <v>0</v>
      </c>
      <c r="M49" s="92">
        <v>0</v>
      </c>
      <c r="N49" s="92">
        <v>0</v>
      </c>
      <c r="O49" s="199">
        <v>0</v>
      </c>
      <c r="P49" s="92">
        <v>100</v>
      </c>
      <c r="Q49" s="92"/>
      <c r="R49" s="92"/>
    </row>
    <row r="50" spans="2:18" x14ac:dyDescent="0.3">
      <c r="B50" s="196">
        <v>13</v>
      </c>
      <c r="C50" s="196" t="s">
        <v>125</v>
      </c>
      <c r="D50" s="196"/>
      <c r="E50" s="196" t="s">
        <v>63</v>
      </c>
      <c r="F50" s="92"/>
      <c r="G50" s="92">
        <v>3</v>
      </c>
      <c r="H50" s="92"/>
      <c r="I50" s="92"/>
      <c r="J50" s="92"/>
      <c r="K50" s="92"/>
      <c r="L50" s="92"/>
      <c r="M50" s="92"/>
      <c r="N50" s="92"/>
      <c r="O50" s="199"/>
      <c r="P50" s="92">
        <v>66.6666666666667</v>
      </c>
      <c r="Q50" s="92">
        <v>2</v>
      </c>
      <c r="R50" s="92">
        <v>2</v>
      </c>
    </row>
    <row r="51" spans="2:18" x14ac:dyDescent="0.3">
      <c r="B51" s="196"/>
      <c r="C51" s="196" t="s">
        <v>64</v>
      </c>
      <c r="D51" s="196" t="s">
        <v>126</v>
      </c>
      <c r="E51" s="196" t="s">
        <v>63</v>
      </c>
      <c r="F51" s="92">
        <v>3</v>
      </c>
      <c r="G51" s="92"/>
      <c r="H51" s="92">
        <v>31</v>
      </c>
      <c r="I51" s="92">
        <v>400</v>
      </c>
      <c r="J51" s="92">
        <v>625</v>
      </c>
      <c r="K51" s="92">
        <v>110</v>
      </c>
      <c r="L51" s="92">
        <v>100</v>
      </c>
      <c r="M51" s="92">
        <v>110</v>
      </c>
      <c r="N51" s="92">
        <v>100</v>
      </c>
      <c r="O51" s="199">
        <v>100</v>
      </c>
      <c r="P51" s="92">
        <v>100</v>
      </c>
      <c r="Q51" s="92"/>
      <c r="R51" s="92"/>
    </row>
    <row r="52" spans="2:18" x14ac:dyDescent="0.3">
      <c r="B52" s="196"/>
      <c r="C52" s="196" t="s">
        <v>67</v>
      </c>
      <c r="D52" s="196" t="s">
        <v>127</v>
      </c>
      <c r="E52" s="196" t="s">
        <v>63</v>
      </c>
      <c r="F52" s="92">
        <v>3</v>
      </c>
      <c r="G52" s="92"/>
      <c r="H52" s="92">
        <v>32</v>
      </c>
      <c r="I52" s="92">
        <v>519</v>
      </c>
      <c r="J52" s="92">
        <v>826</v>
      </c>
      <c r="K52" s="92">
        <v>110</v>
      </c>
      <c r="L52" s="92">
        <v>100</v>
      </c>
      <c r="M52" s="92">
        <v>0</v>
      </c>
      <c r="N52" s="92">
        <v>0</v>
      </c>
      <c r="O52" s="199">
        <v>100</v>
      </c>
      <c r="P52" s="92">
        <v>0</v>
      </c>
      <c r="Q52" s="92"/>
      <c r="R52" s="92"/>
    </row>
    <row r="53" spans="2:18" x14ac:dyDescent="0.3">
      <c r="B53" s="196"/>
      <c r="C53" s="196" t="s">
        <v>70</v>
      </c>
      <c r="D53" s="196" t="s">
        <v>128</v>
      </c>
      <c r="E53" s="196" t="s">
        <v>63</v>
      </c>
      <c r="F53" s="92">
        <v>3</v>
      </c>
      <c r="G53" s="92"/>
      <c r="H53" s="92">
        <v>33</v>
      </c>
      <c r="I53" s="92">
        <v>520</v>
      </c>
      <c r="J53" s="92">
        <v>827</v>
      </c>
      <c r="K53" s="92">
        <v>110</v>
      </c>
      <c r="L53" s="92">
        <v>100</v>
      </c>
      <c r="M53" s="92">
        <v>110</v>
      </c>
      <c r="N53" s="92">
        <v>100</v>
      </c>
      <c r="O53" s="199">
        <v>100</v>
      </c>
      <c r="P53" s="92">
        <v>100</v>
      </c>
      <c r="Q53" s="92"/>
      <c r="R53" s="92"/>
    </row>
    <row r="54" spans="2:18" x14ac:dyDescent="0.3">
      <c r="B54" s="196">
        <v>14</v>
      </c>
      <c r="C54" s="196" t="s">
        <v>129</v>
      </c>
      <c r="D54" s="196"/>
      <c r="E54" s="196" t="s">
        <v>63</v>
      </c>
      <c r="F54" s="92"/>
      <c r="G54" s="92">
        <v>4</v>
      </c>
      <c r="H54" s="92"/>
      <c r="I54" s="92"/>
      <c r="J54" s="92"/>
      <c r="K54" s="92"/>
      <c r="L54" s="92"/>
      <c r="M54" s="92"/>
      <c r="N54" s="92"/>
      <c r="O54" s="199"/>
      <c r="P54" s="92">
        <v>94.245612419327102</v>
      </c>
      <c r="Q54" s="92">
        <v>3.76</v>
      </c>
      <c r="R54" s="92">
        <v>3.7698244967730798</v>
      </c>
    </row>
    <row r="55" spans="2:18" x14ac:dyDescent="0.3">
      <c r="B55" s="196"/>
      <c r="C55" s="196" t="s">
        <v>64</v>
      </c>
      <c r="D55" s="196" t="s">
        <v>129</v>
      </c>
      <c r="E55" s="196" t="s">
        <v>63</v>
      </c>
      <c r="F55" s="92">
        <v>3</v>
      </c>
      <c r="G55" s="92"/>
      <c r="H55" s="92">
        <v>34</v>
      </c>
      <c r="I55" s="92">
        <v>261</v>
      </c>
      <c r="J55" s="92">
        <v>818</v>
      </c>
      <c r="K55" s="92">
        <v>110</v>
      </c>
      <c r="L55" s="92">
        <v>100</v>
      </c>
      <c r="M55" s="92">
        <v>110</v>
      </c>
      <c r="N55" s="92">
        <v>100</v>
      </c>
      <c r="O55" s="199">
        <v>94.245612419327102</v>
      </c>
      <c r="P55" s="92">
        <v>94.245612419327102</v>
      </c>
      <c r="Q55" s="92"/>
      <c r="R55" s="92"/>
    </row>
    <row r="56" spans="2:18" x14ac:dyDescent="0.3">
      <c r="B56" s="196">
        <v>15</v>
      </c>
      <c r="C56" s="196" t="s">
        <v>130</v>
      </c>
      <c r="D56" s="196"/>
      <c r="E56" s="196" t="s">
        <v>63</v>
      </c>
      <c r="F56" s="92"/>
      <c r="G56" s="92">
        <v>3</v>
      </c>
      <c r="H56" s="92"/>
      <c r="I56" s="92"/>
      <c r="J56" s="92"/>
      <c r="K56" s="92"/>
      <c r="L56" s="92"/>
      <c r="M56" s="92"/>
      <c r="N56" s="92"/>
      <c r="O56" s="199"/>
      <c r="P56" s="92">
        <v>110</v>
      </c>
      <c r="Q56" s="92">
        <v>3</v>
      </c>
      <c r="R56" s="92">
        <v>3.3</v>
      </c>
    </row>
    <row r="57" spans="2:18" x14ac:dyDescent="0.3">
      <c r="B57" s="196"/>
      <c r="C57" s="196" t="s">
        <v>64</v>
      </c>
      <c r="D57" s="196" t="s">
        <v>130</v>
      </c>
      <c r="E57" s="196" t="s">
        <v>63</v>
      </c>
      <c r="F57" s="92">
        <v>2</v>
      </c>
      <c r="G57" s="92"/>
      <c r="H57" s="92">
        <v>37</v>
      </c>
      <c r="I57" s="92">
        <v>318</v>
      </c>
      <c r="J57" s="92">
        <v>510</v>
      </c>
      <c r="K57" s="92">
        <v>0</v>
      </c>
      <c r="L57" s="92" t="s">
        <v>131</v>
      </c>
      <c r="M57" s="92">
        <v>0</v>
      </c>
      <c r="N57" s="92">
        <v>0</v>
      </c>
      <c r="O57" s="199">
        <v>100</v>
      </c>
      <c r="P57" s="92">
        <v>110</v>
      </c>
      <c r="Q57" s="92"/>
      <c r="R57" s="92"/>
    </row>
    <row r="58" spans="2:18" x14ac:dyDescent="0.3">
      <c r="B58" s="196">
        <v>16</v>
      </c>
      <c r="C58" s="196" t="s">
        <v>132</v>
      </c>
      <c r="D58" s="196"/>
      <c r="E58" s="196" t="s">
        <v>133</v>
      </c>
      <c r="F58" s="92">
        <v>3</v>
      </c>
      <c r="G58" s="92">
        <v>3</v>
      </c>
      <c r="H58" s="92">
        <v>38</v>
      </c>
      <c r="I58" s="92">
        <v>521</v>
      </c>
      <c r="J58" s="92">
        <v>836</v>
      </c>
      <c r="K58" s="92">
        <v>1.4342115051</v>
      </c>
      <c r="L58" s="92">
        <v>1.303828641</v>
      </c>
      <c r="M58" s="92">
        <v>0</v>
      </c>
      <c r="N58" s="92">
        <v>0</v>
      </c>
      <c r="O58" s="199">
        <v>0</v>
      </c>
      <c r="P58" s="92">
        <v>100</v>
      </c>
      <c r="Q58" s="92">
        <v>3</v>
      </c>
      <c r="R58" s="92">
        <v>3</v>
      </c>
    </row>
    <row r="59" spans="2:18" x14ac:dyDescent="0.3">
      <c r="B59" s="196">
        <v>17</v>
      </c>
      <c r="C59" s="196" t="s">
        <v>134</v>
      </c>
      <c r="D59" s="196"/>
      <c r="E59" s="196" t="s">
        <v>135</v>
      </c>
      <c r="F59" s="92">
        <v>3</v>
      </c>
      <c r="G59" s="92">
        <v>3</v>
      </c>
      <c r="H59" s="92">
        <v>39</v>
      </c>
      <c r="I59" s="92">
        <v>524</v>
      </c>
      <c r="J59" s="92">
        <v>842</v>
      </c>
      <c r="K59" s="92">
        <v>94.9730437075211</v>
      </c>
      <c r="L59" s="92">
        <v>86.339130643201003</v>
      </c>
      <c r="M59" s="92">
        <v>0</v>
      </c>
      <c r="N59" s="92">
        <v>52.847334078892402</v>
      </c>
      <c r="O59" s="199">
        <v>5.0750000000000002</v>
      </c>
      <c r="P59" s="92">
        <v>9.6031334190365403</v>
      </c>
      <c r="Q59" s="92">
        <v>0.28000000000000003</v>
      </c>
      <c r="R59" s="92">
        <v>0.28809400257109602</v>
      </c>
    </row>
    <row r="60" spans="2:18" x14ac:dyDescent="0.3">
      <c r="B60" s="196">
        <v>18</v>
      </c>
      <c r="C60" s="196" t="s">
        <v>136</v>
      </c>
      <c r="D60" s="196"/>
      <c r="E60" s="196" t="s">
        <v>63</v>
      </c>
      <c r="F60" s="92">
        <v>3</v>
      </c>
      <c r="G60" s="92">
        <v>3</v>
      </c>
      <c r="H60" s="92">
        <v>40</v>
      </c>
      <c r="I60" s="92">
        <v>526</v>
      </c>
      <c r="J60" s="92">
        <v>628</v>
      </c>
      <c r="K60" s="92">
        <v>110</v>
      </c>
      <c r="L60" s="92">
        <v>100</v>
      </c>
      <c r="M60" s="92">
        <v>0</v>
      </c>
      <c r="N60" s="92">
        <v>100</v>
      </c>
      <c r="O60" s="199">
        <v>100</v>
      </c>
      <c r="P60" s="92">
        <v>100</v>
      </c>
      <c r="Q60" s="92">
        <v>3</v>
      </c>
      <c r="R60" s="92">
        <v>3</v>
      </c>
    </row>
    <row r="61" spans="2:18" x14ac:dyDescent="0.3">
      <c r="B61" s="196">
        <v>19</v>
      </c>
      <c r="C61" s="196" t="s">
        <v>137</v>
      </c>
      <c r="D61" s="196"/>
      <c r="E61" s="196" t="s">
        <v>63</v>
      </c>
      <c r="F61" s="92">
        <v>3</v>
      </c>
      <c r="G61" s="92">
        <v>5</v>
      </c>
      <c r="H61" s="92">
        <v>41</v>
      </c>
      <c r="I61" s="92">
        <v>527</v>
      </c>
      <c r="J61" s="92">
        <v>626</v>
      </c>
      <c r="K61" s="92">
        <v>110</v>
      </c>
      <c r="L61" s="92">
        <v>100</v>
      </c>
      <c r="M61" s="92">
        <v>0</v>
      </c>
      <c r="N61" s="92">
        <v>0</v>
      </c>
      <c r="O61" s="199">
        <v>0</v>
      </c>
      <c r="P61" s="92">
        <v>100</v>
      </c>
      <c r="Q61" s="92">
        <v>5</v>
      </c>
      <c r="R61" s="92">
        <v>5</v>
      </c>
    </row>
    <row r="62" spans="2:18" x14ac:dyDescent="0.3">
      <c r="B62" s="196">
        <v>20</v>
      </c>
      <c r="C62" s="196" t="s">
        <v>138</v>
      </c>
      <c r="D62" s="196"/>
      <c r="E62" s="196" t="s">
        <v>63</v>
      </c>
      <c r="F62" s="92"/>
      <c r="G62" s="92">
        <v>5</v>
      </c>
      <c r="H62" s="92"/>
      <c r="I62" s="92"/>
      <c r="J62" s="92"/>
      <c r="K62" s="92"/>
      <c r="L62" s="92"/>
      <c r="M62" s="92"/>
      <c r="N62" s="92"/>
      <c r="O62" s="199">
        <v>0</v>
      </c>
      <c r="P62" s="92">
        <v>100</v>
      </c>
      <c r="Q62" s="92">
        <v>5</v>
      </c>
      <c r="R62" s="92">
        <v>5</v>
      </c>
    </row>
    <row r="63" spans="2:18" x14ac:dyDescent="0.3">
      <c r="B63" s="196"/>
      <c r="C63" s="196" t="s">
        <v>64</v>
      </c>
      <c r="D63" s="196" t="s">
        <v>139</v>
      </c>
      <c r="E63" s="196" t="s">
        <v>63</v>
      </c>
      <c r="F63" s="92">
        <v>3</v>
      </c>
      <c r="G63" s="92"/>
      <c r="H63" s="92">
        <v>42</v>
      </c>
      <c r="I63" s="92">
        <v>320</v>
      </c>
      <c r="J63" s="92">
        <v>512</v>
      </c>
      <c r="K63" s="92">
        <v>110</v>
      </c>
      <c r="L63" s="92">
        <v>100</v>
      </c>
      <c r="M63" s="92">
        <v>0</v>
      </c>
      <c r="N63" s="92">
        <v>0</v>
      </c>
      <c r="O63" s="199">
        <v>0</v>
      </c>
      <c r="P63" s="92">
        <v>100</v>
      </c>
      <c r="Q63" s="92"/>
      <c r="R63" s="92"/>
    </row>
    <row r="64" spans="2:18" x14ac:dyDescent="0.3">
      <c r="B64" s="196"/>
      <c r="C64" s="196" t="s">
        <v>67</v>
      </c>
      <c r="D64" s="196" t="s">
        <v>140</v>
      </c>
      <c r="E64" s="196" t="s">
        <v>63</v>
      </c>
      <c r="F64" s="92">
        <v>3</v>
      </c>
      <c r="G64" s="92"/>
      <c r="H64" s="92">
        <v>43</v>
      </c>
      <c r="I64" s="92">
        <v>392</v>
      </c>
      <c r="J64" s="92">
        <v>617</v>
      </c>
      <c r="K64" s="92">
        <v>110</v>
      </c>
      <c r="L64" s="92">
        <v>100</v>
      </c>
      <c r="M64" s="92">
        <v>0</v>
      </c>
      <c r="N64" s="92">
        <v>0</v>
      </c>
      <c r="O64" s="199">
        <v>0</v>
      </c>
      <c r="P64" s="92">
        <v>100</v>
      </c>
      <c r="Q64" s="92"/>
      <c r="R64" s="92"/>
    </row>
    <row r="65" spans="2:18" x14ac:dyDescent="0.3">
      <c r="B65" s="196"/>
      <c r="C65" s="196" t="s">
        <v>67</v>
      </c>
      <c r="D65" s="196" t="s">
        <v>141</v>
      </c>
      <c r="E65" s="196" t="s">
        <v>63</v>
      </c>
      <c r="F65" s="92">
        <v>3</v>
      </c>
      <c r="G65" s="92"/>
      <c r="H65" s="92">
        <v>44</v>
      </c>
      <c r="I65" s="92">
        <v>395</v>
      </c>
      <c r="J65" s="92">
        <v>618</v>
      </c>
      <c r="K65" s="92">
        <v>110</v>
      </c>
      <c r="L65" s="92">
        <v>100</v>
      </c>
      <c r="M65" s="92">
        <v>0</v>
      </c>
      <c r="N65" s="92">
        <v>0</v>
      </c>
      <c r="O65" s="199">
        <v>0</v>
      </c>
      <c r="P65" s="92">
        <v>100</v>
      </c>
      <c r="Q65" s="92"/>
      <c r="R65" s="92"/>
    </row>
    <row r="66" spans="2:18" x14ac:dyDescent="0.3">
      <c r="B66" s="196">
        <v>21</v>
      </c>
      <c r="C66" s="196" t="s">
        <v>142</v>
      </c>
      <c r="D66" s="196"/>
      <c r="E66" s="196"/>
      <c r="F66" s="92"/>
      <c r="G66" s="92"/>
      <c r="H66" s="92"/>
      <c r="I66" s="92"/>
      <c r="J66" s="92"/>
      <c r="K66" s="92"/>
      <c r="L66" s="92"/>
      <c r="M66" s="92"/>
      <c r="N66" s="92"/>
      <c r="O66" s="199"/>
      <c r="P66" s="92"/>
      <c r="Q66" s="92"/>
      <c r="R66" s="92"/>
    </row>
    <row r="67" spans="2:18" x14ac:dyDescent="0.3">
      <c r="B67" s="196"/>
      <c r="C67" s="196" t="s">
        <v>64</v>
      </c>
      <c r="D67" s="196" t="s">
        <v>143</v>
      </c>
      <c r="E67" s="196"/>
      <c r="F67" s="92"/>
      <c r="G67" s="92" t="s">
        <v>144</v>
      </c>
      <c r="H67" s="92">
        <v>45</v>
      </c>
      <c r="I67" s="92">
        <v>548</v>
      </c>
      <c r="J67" s="92">
        <v>0</v>
      </c>
      <c r="K67" s="92"/>
      <c r="L67" s="92"/>
      <c r="M67" s="92"/>
      <c r="N67" s="92"/>
      <c r="O67" s="199"/>
      <c r="P67" s="92"/>
      <c r="Q67" s="92"/>
      <c r="R67" s="92"/>
    </row>
    <row r="68" spans="2:18" x14ac:dyDescent="0.3">
      <c r="B68" s="196"/>
      <c r="C68" s="196" t="s">
        <v>67</v>
      </c>
      <c r="D68" s="196" t="s">
        <v>145</v>
      </c>
      <c r="E68" s="196"/>
      <c r="F68" s="92"/>
      <c r="G68" s="92" t="s">
        <v>146</v>
      </c>
      <c r="H68" s="92">
        <v>46</v>
      </c>
      <c r="I68" s="92">
        <v>549</v>
      </c>
      <c r="J68" s="92">
        <v>0</v>
      </c>
      <c r="K68" s="92"/>
      <c r="L68" s="92"/>
      <c r="M68" s="92"/>
      <c r="N68" s="92"/>
      <c r="O68" s="199"/>
      <c r="P68" s="92"/>
      <c r="Q68" s="92"/>
      <c r="R68" s="92"/>
    </row>
    <row r="69" spans="2:18" x14ac:dyDescent="0.3">
      <c r="B69" s="196"/>
      <c r="C69" s="196" t="s">
        <v>70</v>
      </c>
      <c r="D69" s="196" t="s">
        <v>147</v>
      </c>
      <c r="E69" s="196"/>
      <c r="F69" s="92"/>
      <c r="G69" s="92" t="s">
        <v>148</v>
      </c>
      <c r="H69" s="92">
        <v>47</v>
      </c>
      <c r="I69" s="92">
        <v>550</v>
      </c>
      <c r="J69" s="92">
        <v>0</v>
      </c>
      <c r="K69" s="92"/>
      <c r="L69" s="92"/>
      <c r="M69" s="92"/>
      <c r="N69" s="92"/>
      <c r="O69" s="199"/>
      <c r="P69" s="92"/>
      <c r="Q69" s="92"/>
      <c r="R69" s="92"/>
    </row>
    <row r="70" spans="2:18" x14ac:dyDescent="0.3">
      <c r="B70" s="196"/>
      <c r="C70" s="196" t="s">
        <v>88</v>
      </c>
      <c r="D70" s="196" t="s">
        <v>149</v>
      </c>
      <c r="E70" s="196"/>
      <c r="F70" s="92"/>
      <c r="G70" s="92" t="s">
        <v>150</v>
      </c>
      <c r="H70" s="92">
        <v>48</v>
      </c>
      <c r="I70" s="92">
        <v>551</v>
      </c>
      <c r="J70" s="92">
        <v>0</v>
      </c>
      <c r="K70" s="92"/>
      <c r="L70" s="92"/>
      <c r="M70" s="92"/>
      <c r="N70" s="92"/>
      <c r="O70" s="199"/>
      <c r="P70" s="92"/>
      <c r="Q70" s="92"/>
      <c r="R70" s="92"/>
    </row>
    <row r="71" spans="2:18" x14ac:dyDescent="0.3">
      <c r="B71" s="196"/>
      <c r="C71" s="196" t="s">
        <v>91</v>
      </c>
      <c r="D71" s="196" t="s">
        <v>151</v>
      </c>
      <c r="E71" s="196"/>
      <c r="F71" s="92"/>
      <c r="G71" s="92" t="s">
        <v>150</v>
      </c>
      <c r="H71" s="92">
        <v>49</v>
      </c>
      <c r="I71" s="92">
        <v>552</v>
      </c>
      <c r="J71" s="92">
        <v>0</v>
      </c>
      <c r="K71" s="92"/>
      <c r="L71" s="92"/>
      <c r="M71" s="92"/>
      <c r="N71" s="92"/>
      <c r="O71" s="199"/>
      <c r="P71" s="92"/>
      <c r="Q71" s="92"/>
      <c r="R71" s="92"/>
    </row>
    <row r="72" spans="2:18" x14ac:dyDescent="0.3">
      <c r="B72" s="196"/>
      <c r="C72" s="196"/>
      <c r="D72" s="196"/>
      <c r="E72" s="196"/>
      <c r="F72" s="92"/>
      <c r="G72" s="92"/>
      <c r="H72" s="92"/>
      <c r="I72" s="92"/>
      <c r="J72" s="92"/>
      <c r="K72" s="92"/>
      <c r="L72" s="92"/>
      <c r="M72" s="92"/>
      <c r="N72" s="92"/>
      <c r="O72" s="199"/>
      <c r="P72" s="92"/>
      <c r="Q72" s="92"/>
      <c r="R72" s="92"/>
    </row>
    <row r="73" spans="2:18" x14ac:dyDescent="0.3">
      <c r="B73" s="196"/>
      <c r="C73" s="196"/>
      <c r="D73" s="196" t="s">
        <v>152</v>
      </c>
      <c r="E73" s="196"/>
      <c r="F73" s="92"/>
      <c r="G73" s="92">
        <v>100</v>
      </c>
      <c r="H73" s="92"/>
      <c r="I73" s="92"/>
      <c r="J73" s="92"/>
      <c r="K73" s="92"/>
      <c r="L73" s="92"/>
      <c r="M73" s="92"/>
      <c r="N73" s="92"/>
      <c r="O73" s="199"/>
      <c r="P73" s="92"/>
      <c r="Q73" s="92">
        <v>93.58</v>
      </c>
      <c r="R73" s="92">
        <v>97.056306611660702</v>
      </c>
    </row>
    <row r="76" spans="2:18" x14ac:dyDescent="0.3">
      <c r="B76" s="23" t="s">
        <v>153</v>
      </c>
    </row>
    <row r="77" spans="2:18" x14ac:dyDescent="0.3">
      <c r="B77" s="316" t="s">
        <v>48</v>
      </c>
      <c r="C77" s="320" t="s">
        <v>49</v>
      </c>
      <c r="D77" s="321"/>
      <c r="E77" s="316" t="s">
        <v>50</v>
      </c>
      <c r="F77" s="318" t="s">
        <v>51</v>
      </c>
      <c r="G77" s="318" t="s">
        <v>52</v>
      </c>
      <c r="H77" s="318" t="s">
        <v>53</v>
      </c>
      <c r="I77" s="318" t="s">
        <v>53</v>
      </c>
      <c r="J77" s="318" t="s">
        <v>53</v>
      </c>
      <c r="K77" s="197" t="s">
        <v>54</v>
      </c>
      <c r="L77" s="197" t="s">
        <v>3</v>
      </c>
      <c r="M77" s="197" t="s">
        <v>54</v>
      </c>
      <c r="N77" s="197" t="s">
        <v>3</v>
      </c>
      <c r="O77" s="198" t="s">
        <v>55</v>
      </c>
      <c r="P77" s="197" t="s">
        <v>56</v>
      </c>
      <c r="Q77" s="197" t="s">
        <v>57</v>
      </c>
      <c r="R77" s="197" t="s">
        <v>58</v>
      </c>
    </row>
    <row r="78" spans="2:18" x14ac:dyDescent="0.3">
      <c r="B78" s="317"/>
      <c r="C78" s="322"/>
      <c r="D78" s="323"/>
      <c r="E78" s="317"/>
      <c r="F78" s="319"/>
      <c r="G78" s="319"/>
      <c r="H78" s="319"/>
      <c r="I78" s="319"/>
      <c r="J78" s="319"/>
      <c r="K78" s="197">
        <v>2024</v>
      </c>
      <c r="L78" s="197">
        <v>2024</v>
      </c>
      <c r="M78" s="197"/>
      <c r="N78" s="197"/>
      <c r="O78" s="198"/>
      <c r="P78" s="197"/>
      <c r="Q78" s="197"/>
      <c r="R78" s="197"/>
    </row>
    <row r="79" spans="2:18" x14ac:dyDescent="0.3">
      <c r="B79" s="196" t="s">
        <v>59</v>
      </c>
      <c r="C79" s="196" t="s">
        <v>60</v>
      </c>
      <c r="D79" s="196"/>
      <c r="E79" s="196"/>
      <c r="F79" s="92"/>
      <c r="G79" s="92">
        <v>40</v>
      </c>
      <c r="H79" s="92"/>
      <c r="I79" s="92"/>
      <c r="J79" s="92"/>
      <c r="K79" s="92"/>
      <c r="L79" s="92"/>
      <c r="M79" s="92"/>
      <c r="N79" s="92"/>
      <c r="O79" s="199"/>
      <c r="P79" s="92"/>
      <c r="Q79" s="92">
        <v>40</v>
      </c>
      <c r="R79" s="92">
        <v>42.612791074079503</v>
      </c>
    </row>
    <row r="80" spans="2:18" x14ac:dyDescent="0.3">
      <c r="B80" s="196"/>
      <c r="C80" s="196"/>
      <c r="D80" s="196"/>
      <c r="E80" s="196"/>
      <c r="F80" s="92"/>
      <c r="G80" s="92"/>
      <c r="H80" s="92"/>
      <c r="I80" s="92"/>
      <c r="J80" s="92"/>
      <c r="K80" s="92"/>
      <c r="L80" s="92"/>
      <c r="M80" s="92"/>
      <c r="N80" s="92"/>
      <c r="O80" s="199"/>
      <c r="P80" s="92"/>
      <c r="Q80" s="92"/>
      <c r="R80" s="92"/>
    </row>
    <row r="81" spans="2:18" x14ac:dyDescent="0.3">
      <c r="B81" s="196">
        <v>1</v>
      </c>
      <c r="C81" s="196" t="s">
        <v>0</v>
      </c>
      <c r="D81" s="196"/>
      <c r="E81" s="196" t="s">
        <v>61</v>
      </c>
      <c r="F81" s="92">
        <v>3</v>
      </c>
      <c r="G81" s="92">
        <v>10</v>
      </c>
      <c r="H81" s="92">
        <v>1</v>
      </c>
      <c r="I81" s="92">
        <v>18</v>
      </c>
      <c r="J81" s="92">
        <v>24</v>
      </c>
      <c r="K81" s="92">
        <v>2164.4541966316901</v>
      </c>
      <c r="L81" s="92">
        <v>1967.6856333015401</v>
      </c>
      <c r="M81" s="92">
        <v>331.19696342372401</v>
      </c>
      <c r="N81" s="92">
        <v>301.08814856702099</v>
      </c>
      <c r="O81" s="199">
        <v>319.28194148400001</v>
      </c>
      <c r="P81" s="92">
        <v>106.042679860888</v>
      </c>
      <c r="Q81" s="92">
        <v>10</v>
      </c>
      <c r="R81" s="92">
        <v>10.6042679860888</v>
      </c>
    </row>
    <row r="82" spans="2:18" x14ac:dyDescent="0.3">
      <c r="B82" s="196">
        <v>2</v>
      </c>
      <c r="C82" s="196" t="s">
        <v>62</v>
      </c>
      <c r="D82" s="196"/>
      <c r="E82" s="196" t="s">
        <v>63</v>
      </c>
      <c r="F82" s="92"/>
      <c r="G82" s="92">
        <v>10</v>
      </c>
      <c r="H82" s="92"/>
      <c r="I82" s="92"/>
      <c r="J82" s="92"/>
      <c r="K82" s="92"/>
      <c r="L82" s="92"/>
      <c r="M82" s="92"/>
      <c r="N82" s="92"/>
      <c r="O82" s="199"/>
      <c r="P82" s="92">
        <v>107.117562880497</v>
      </c>
      <c r="Q82" s="92">
        <v>10</v>
      </c>
      <c r="R82" s="92">
        <v>10.711756288049701</v>
      </c>
    </row>
    <row r="83" spans="2:18" x14ac:dyDescent="0.3">
      <c r="B83" s="196"/>
      <c r="C83" s="196" t="s">
        <v>64</v>
      </c>
      <c r="D83" s="196" t="s">
        <v>65</v>
      </c>
      <c r="E83" s="196" t="s">
        <v>66</v>
      </c>
      <c r="F83" s="92">
        <v>1</v>
      </c>
      <c r="G83" s="92"/>
      <c r="H83" s="92">
        <v>2</v>
      </c>
      <c r="I83" s="92">
        <v>110</v>
      </c>
      <c r="J83" s="92">
        <v>179</v>
      </c>
      <c r="K83" s="92">
        <v>311.85899999999998</v>
      </c>
      <c r="L83" s="92">
        <v>346.51</v>
      </c>
      <c r="M83" s="92">
        <v>51.399000000000001</v>
      </c>
      <c r="N83" s="92">
        <v>57.11</v>
      </c>
      <c r="O83" s="199">
        <v>44.844016306514298</v>
      </c>
      <c r="P83" s="92">
        <v>110</v>
      </c>
      <c r="Q83" s="92"/>
      <c r="R83" s="92"/>
    </row>
    <row r="84" spans="2:18" x14ac:dyDescent="0.3">
      <c r="B84" s="196"/>
      <c r="C84" s="196" t="s">
        <v>67</v>
      </c>
      <c r="D84" s="196" t="s">
        <v>68</v>
      </c>
      <c r="E84" s="196" t="s">
        <v>69</v>
      </c>
      <c r="F84" s="92">
        <v>1</v>
      </c>
      <c r="G84" s="92"/>
      <c r="H84" s="92">
        <v>3</v>
      </c>
      <c r="I84" s="92">
        <v>116</v>
      </c>
      <c r="J84" s="92">
        <v>185</v>
      </c>
      <c r="K84" s="92">
        <v>3.7080000000000002</v>
      </c>
      <c r="L84" s="92">
        <v>4.12</v>
      </c>
      <c r="M84" s="92">
        <v>0.61199999999999999</v>
      </c>
      <c r="N84" s="92">
        <v>0.68</v>
      </c>
      <c r="O84" s="199">
        <v>0.57259582960394495</v>
      </c>
      <c r="P84" s="92">
        <v>110</v>
      </c>
      <c r="Q84" s="92"/>
      <c r="R84" s="92"/>
    </row>
    <row r="85" spans="2:18" x14ac:dyDescent="0.3">
      <c r="B85" s="196"/>
      <c r="C85" s="196" t="s">
        <v>70</v>
      </c>
      <c r="D85" s="196" t="s">
        <v>71</v>
      </c>
      <c r="E85" s="196" t="s">
        <v>72</v>
      </c>
      <c r="F85" s="92">
        <v>1</v>
      </c>
      <c r="G85" s="92"/>
      <c r="H85" s="92">
        <v>4</v>
      </c>
      <c r="I85" s="92">
        <v>122</v>
      </c>
      <c r="J85" s="92">
        <v>217</v>
      </c>
      <c r="K85" s="92">
        <v>750.76199999999994</v>
      </c>
      <c r="L85" s="92">
        <v>834.18</v>
      </c>
      <c r="M85" s="92">
        <v>123.687</v>
      </c>
      <c r="N85" s="92">
        <v>137.43</v>
      </c>
      <c r="O85" s="199">
        <v>135.571</v>
      </c>
      <c r="P85" s="92">
        <v>101.35268864149</v>
      </c>
      <c r="Q85" s="92"/>
      <c r="R85" s="92"/>
    </row>
    <row r="86" spans="2:18" x14ac:dyDescent="0.3">
      <c r="B86" s="196">
        <v>3</v>
      </c>
      <c r="C86" s="196" t="s">
        <v>73</v>
      </c>
      <c r="D86" s="196"/>
      <c r="E86" s="196" t="s">
        <v>63</v>
      </c>
      <c r="F86" s="92"/>
      <c r="G86" s="92">
        <v>10</v>
      </c>
      <c r="H86" s="92"/>
      <c r="I86" s="92"/>
      <c r="J86" s="92"/>
      <c r="K86" s="92"/>
      <c r="L86" s="92"/>
      <c r="M86" s="92"/>
      <c r="N86" s="92"/>
      <c r="O86" s="199"/>
      <c r="P86" s="92">
        <v>106.666666666667</v>
      </c>
      <c r="Q86" s="92">
        <v>10</v>
      </c>
      <c r="R86" s="92">
        <v>10.6666666666667</v>
      </c>
    </row>
    <row r="87" spans="2:18" x14ac:dyDescent="0.3">
      <c r="B87" s="196"/>
      <c r="C87" s="196" t="s">
        <v>64</v>
      </c>
      <c r="D87" s="196" t="s">
        <v>74</v>
      </c>
      <c r="E87" s="196" t="s">
        <v>75</v>
      </c>
      <c r="F87" s="92">
        <v>1</v>
      </c>
      <c r="G87" s="92"/>
      <c r="H87" s="92">
        <v>5</v>
      </c>
      <c r="I87" s="92">
        <v>335</v>
      </c>
      <c r="J87" s="92">
        <v>533</v>
      </c>
      <c r="K87" s="92">
        <v>2.952</v>
      </c>
      <c r="L87" s="92">
        <v>3.28</v>
      </c>
      <c r="M87" s="92">
        <v>0.54900000000000004</v>
      </c>
      <c r="N87" s="92">
        <v>0.61</v>
      </c>
      <c r="O87" s="199">
        <v>0.50421835292752204</v>
      </c>
      <c r="P87" s="92">
        <v>110</v>
      </c>
      <c r="Q87" s="92"/>
      <c r="R87" s="92"/>
    </row>
    <row r="88" spans="2:18" x14ac:dyDescent="0.3">
      <c r="B88" s="196"/>
      <c r="C88" s="196" t="s">
        <v>67</v>
      </c>
      <c r="D88" s="196" t="s">
        <v>76</v>
      </c>
      <c r="E88" s="196" t="s">
        <v>77</v>
      </c>
      <c r="F88" s="92">
        <v>1</v>
      </c>
      <c r="G88" s="92"/>
      <c r="H88" s="92">
        <v>6</v>
      </c>
      <c r="I88" s="92">
        <v>329</v>
      </c>
      <c r="J88" s="92">
        <v>526</v>
      </c>
      <c r="K88" s="92">
        <v>22.5</v>
      </c>
      <c r="L88" s="92">
        <v>25</v>
      </c>
      <c r="M88" s="92">
        <v>4.5</v>
      </c>
      <c r="N88" s="92">
        <v>5</v>
      </c>
      <c r="O88" s="199">
        <v>2</v>
      </c>
      <c r="P88" s="92">
        <v>110</v>
      </c>
      <c r="Q88" s="92"/>
      <c r="R88" s="92"/>
    </row>
    <row r="89" spans="2:18" x14ac:dyDescent="0.3">
      <c r="B89" s="196"/>
      <c r="C89" s="196" t="s">
        <v>70</v>
      </c>
      <c r="D89" s="196" t="s">
        <v>78</v>
      </c>
      <c r="E89" s="196" t="s">
        <v>77</v>
      </c>
      <c r="F89" s="92">
        <v>1</v>
      </c>
      <c r="G89" s="92"/>
      <c r="H89" s="92">
        <v>7</v>
      </c>
      <c r="I89" s="92">
        <v>341</v>
      </c>
      <c r="J89" s="92">
        <v>551</v>
      </c>
      <c r="K89" s="92">
        <v>64.8</v>
      </c>
      <c r="L89" s="92">
        <v>72</v>
      </c>
      <c r="M89" s="92">
        <v>11.7</v>
      </c>
      <c r="N89" s="92">
        <v>13</v>
      </c>
      <c r="O89" s="199">
        <v>13</v>
      </c>
      <c r="P89" s="92">
        <v>100</v>
      </c>
      <c r="Q89" s="92"/>
      <c r="R89" s="92"/>
    </row>
    <row r="90" spans="2:18" x14ac:dyDescent="0.3">
      <c r="B90" s="196">
        <v>4</v>
      </c>
      <c r="C90" s="196" t="s">
        <v>79</v>
      </c>
      <c r="D90" s="196"/>
      <c r="E90" s="196" t="s">
        <v>63</v>
      </c>
      <c r="F90" s="92"/>
      <c r="G90" s="92">
        <v>10</v>
      </c>
      <c r="H90" s="92"/>
      <c r="I90" s="92"/>
      <c r="J90" s="92"/>
      <c r="K90" s="92"/>
      <c r="L90" s="92"/>
      <c r="M90" s="92"/>
      <c r="N90" s="92"/>
      <c r="O90" s="199"/>
      <c r="P90" s="92">
        <v>105.3064446616</v>
      </c>
      <c r="Q90" s="92">
        <v>10</v>
      </c>
      <c r="R90" s="92">
        <v>10.53064446616</v>
      </c>
    </row>
    <row r="91" spans="2:18" x14ac:dyDescent="0.3">
      <c r="B91" s="196"/>
      <c r="C91" s="196" t="s">
        <v>64</v>
      </c>
      <c r="D91" s="196" t="s">
        <v>80</v>
      </c>
      <c r="E91" s="196" t="s">
        <v>63</v>
      </c>
      <c r="F91" s="92">
        <v>1</v>
      </c>
      <c r="G91" s="92"/>
      <c r="H91" s="92">
        <v>8</v>
      </c>
      <c r="I91" s="92">
        <v>85</v>
      </c>
      <c r="J91" s="92">
        <v>100</v>
      </c>
      <c r="K91" s="92">
        <v>8.0640000000000001</v>
      </c>
      <c r="L91" s="92">
        <v>8.9600000000000009</v>
      </c>
      <c r="M91" s="92">
        <v>8.2439999999999998</v>
      </c>
      <c r="N91" s="92">
        <v>9.16</v>
      </c>
      <c r="O91" s="199">
        <v>8.6739296689974008</v>
      </c>
      <c r="P91" s="92">
        <v>105.3064446616</v>
      </c>
      <c r="Q91" s="92"/>
      <c r="R91" s="92"/>
    </row>
    <row r="92" spans="2:18" x14ac:dyDescent="0.3">
      <c r="B92" s="196"/>
      <c r="C92" s="196"/>
      <c r="D92" s="196"/>
      <c r="E92" s="196"/>
      <c r="F92" s="92"/>
      <c r="G92" s="92"/>
      <c r="H92" s="92"/>
      <c r="I92" s="92"/>
      <c r="J92" s="92"/>
      <c r="K92" s="92"/>
      <c r="L92" s="92"/>
      <c r="M92" s="92"/>
      <c r="N92" s="92"/>
      <c r="O92" s="199"/>
      <c r="P92" s="92"/>
      <c r="Q92" s="92"/>
      <c r="R92" s="92"/>
    </row>
    <row r="93" spans="2:18" x14ac:dyDescent="0.3">
      <c r="B93" s="196" t="s">
        <v>81</v>
      </c>
      <c r="C93" s="196" t="s">
        <v>82</v>
      </c>
      <c r="D93" s="196"/>
      <c r="E93" s="196"/>
      <c r="F93" s="92"/>
      <c r="G93" s="92">
        <v>60</v>
      </c>
      <c r="H93" s="92"/>
      <c r="I93" s="92"/>
      <c r="J93" s="92"/>
      <c r="K93" s="92"/>
      <c r="L93" s="92"/>
      <c r="M93" s="92"/>
      <c r="N93" s="92"/>
      <c r="O93" s="199"/>
      <c r="P93" s="92"/>
      <c r="Q93" s="92">
        <v>52.16</v>
      </c>
      <c r="R93" s="92">
        <v>53.309735775392298</v>
      </c>
    </row>
    <row r="94" spans="2:18" x14ac:dyDescent="0.3">
      <c r="B94" s="196"/>
      <c r="C94" s="196"/>
      <c r="D94" s="196"/>
      <c r="E94" s="196"/>
      <c r="F94" s="92"/>
      <c r="G94" s="92"/>
      <c r="H94" s="92"/>
      <c r="I94" s="92"/>
      <c r="J94" s="92"/>
      <c r="K94" s="92"/>
      <c r="L94" s="92"/>
      <c r="M94" s="92"/>
      <c r="N94" s="92"/>
      <c r="O94" s="199"/>
      <c r="P94" s="92"/>
      <c r="Q94" s="92"/>
      <c r="R94" s="92"/>
    </row>
    <row r="95" spans="2:18" x14ac:dyDescent="0.3">
      <c r="B95" s="196">
        <v>5</v>
      </c>
      <c r="C95" s="196" t="s">
        <v>83</v>
      </c>
      <c r="D95" s="196"/>
      <c r="E95" s="196" t="s">
        <v>63</v>
      </c>
      <c r="F95" s="92"/>
      <c r="G95" s="92">
        <v>5</v>
      </c>
      <c r="H95" s="92"/>
      <c r="I95" s="92"/>
      <c r="J95" s="92"/>
      <c r="K95" s="92"/>
      <c r="L95" s="92"/>
      <c r="M95" s="92"/>
      <c r="N95" s="92"/>
      <c r="O95" s="199"/>
      <c r="P95" s="92">
        <v>92.472121283978794</v>
      </c>
      <c r="Q95" s="92">
        <v>4.62</v>
      </c>
      <c r="R95" s="92">
        <v>4.62360606419894</v>
      </c>
    </row>
    <row r="96" spans="2:18" x14ac:dyDescent="0.3">
      <c r="B96" s="196"/>
      <c r="C96" s="196" t="s">
        <v>64</v>
      </c>
      <c r="D96" s="196" t="s">
        <v>84</v>
      </c>
      <c r="E96" s="196" t="s">
        <v>63</v>
      </c>
      <c r="F96" s="92">
        <v>1</v>
      </c>
      <c r="G96" s="92"/>
      <c r="H96" s="92">
        <v>9</v>
      </c>
      <c r="I96" s="92">
        <v>155</v>
      </c>
      <c r="J96" s="92">
        <v>243</v>
      </c>
      <c r="K96" s="92">
        <v>9.9000000000000005E-2</v>
      </c>
      <c r="L96" s="92">
        <v>0.11</v>
      </c>
      <c r="M96" s="92">
        <v>9.9000000000000005E-2</v>
      </c>
      <c r="N96" s="92">
        <v>0.11</v>
      </c>
      <c r="O96" s="199">
        <v>0.101588449587485</v>
      </c>
      <c r="P96" s="92">
        <v>107.646864011377</v>
      </c>
      <c r="Q96" s="92"/>
      <c r="R96" s="92"/>
    </row>
    <row r="97" spans="2:18" x14ac:dyDescent="0.3">
      <c r="B97" s="196"/>
      <c r="C97" s="196" t="s">
        <v>67</v>
      </c>
      <c r="D97" s="196" t="s">
        <v>85</v>
      </c>
      <c r="E97" s="196" t="s">
        <v>63</v>
      </c>
      <c r="F97" s="92">
        <v>1</v>
      </c>
      <c r="G97" s="92"/>
      <c r="H97" s="92">
        <v>10</v>
      </c>
      <c r="I97" s="92">
        <v>241</v>
      </c>
      <c r="J97" s="92">
        <v>342</v>
      </c>
      <c r="K97" s="92">
        <v>5.3999999999999999E-2</v>
      </c>
      <c r="L97" s="92">
        <v>0.06</v>
      </c>
      <c r="M97" s="92">
        <v>5.3999999999999999E-2</v>
      </c>
      <c r="N97" s="92">
        <v>0.06</v>
      </c>
      <c r="O97" s="199">
        <v>6.7957784206578803E-2</v>
      </c>
      <c r="P97" s="92">
        <v>86.737026322368706</v>
      </c>
      <c r="Q97" s="92"/>
      <c r="R97" s="92"/>
    </row>
    <row r="98" spans="2:18" x14ac:dyDescent="0.3">
      <c r="B98" s="196"/>
      <c r="C98" s="196" t="s">
        <v>70</v>
      </c>
      <c r="D98" s="196" t="s">
        <v>86</v>
      </c>
      <c r="E98" s="196" t="s">
        <v>87</v>
      </c>
      <c r="F98" s="92">
        <v>3</v>
      </c>
      <c r="G98" s="92"/>
      <c r="H98" s="92">
        <v>11</v>
      </c>
      <c r="I98" s="92">
        <v>437</v>
      </c>
      <c r="J98" s="92">
        <v>734</v>
      </c>
      <c r="K98" s="92">
        <v>70714.600000000006</v>
      </c>
      <c r="L98" s="92">
        <v>64286</v>
      </c>
      <c r="M98" s="92">
        <v>64016.7</v>
      </c>
      <c r="N98" s="92">
        <v>58197</v>
      </c>
      <c r="O98" s="199">
        <v>53544</v>
      </c>
      <c r="P98" s="92">
        <v>92.004742512500599</v>
      </c>
      <c r="Q98" s="92"/>
      <c r="R98" s="92"/>
    </row>
    <row r="99" spans="2:18" x14ac:dyDescent="0.3">
      <c r="B99" s="196"/>
      <c r="C99" s="196" t="s">
        <v>88</v>
      </c>
      <c r="D99" s="196" t="s">
        <v>89</v>
      </c>
      <c r="E99" s="196" t="s">
        <v>90</v>
      </c>
      <c r="F99" s="92">
        <v>3</v>
      </c>
      <c r="G99" s="92"/>
      <c r="H99" s="92">
        <v>12</v>
      </c>
      <c r="I99" s="92">
        <v>443</v>
      </c>
      <c r="J99" s="92">
        <v>740</v>
      </c>
      <c r="K99" s="92">
        <v>139814.25870773001</v>
      </c>
      <c r="L99" s="92">
        <v>127103.871552482</v>
      </c>
      <c r="M99" s="92">
        <v>22920.294393984201</v>
      </c>
      <c r="N99" s="92">
        <v>20836.631267258399</v>
      </c>
      <c r="O99" s="199">
        <v>15830</v>
      </c>
      <c r="P99" s="92">
        <v>75.971973573647901</v>
      </c>
      <c r="Q99" s="92"/>
      <c r="R99" s="92"/>
    </row>
    <row r="100" spans="2:18" x14ac:dyDescent="0.3">
      <c r="B100" s="196"/>
      <c r="C100" s="196" t="s">
        <v>91</v>
      </c>
      <c r="D100" s="196" t="s">
        <v>92</v>
      </c>
      <c r="E100" s="196" t="s">
        <v>93</v>
      </c>
      <c r="F100" s="92">
        <v>3</v>
      </c>
      <c r="G100" s="92"/>
      <c r="H100" s="92">
        <v>13</v>
      </c>
      <c r="I100" s="92">
        <v>449</v>
      </c>
      <c r="J100" s="92">
        <v>746</v>
      </c>
      <c r="K100" s="92">
        <v>5.39</v>
      </c>
      <c r="L100" s="92">
        <v>4.9000000000000004</v>
      </c>
      <c r="M100" s="92">
        <v>5.39</v>
      </c>
      <c r="N100" s="92">
        <v>4.9000000000000004</v>
      </c>
      <c r="O100" s="199">
        <v>4.9000000000000004</v>
      </c>
      <c r="P100" s="92">
        <v>100</v>
      </c>
      <c r="Q100" s="92"/>
      <c r="R100" s="92"/>
    </row>
    <row r="101" spans="2:18" x14ac:dyDescent="0.3">
      <c r="B101" s="196">
        <v>6</v>
      </c>
      <c r="C101" s="196" t="s">
        <v>94</v>
      </c>
      <c r="D101" s="196"/>
      <c r="E101" s="196" t="s">
        <v>63</v>
      </c>
      <c r="F101" s="92"/>
      <c r="G101" s="92">
        <v>4</v>
      </c>
      <c r="H101" s="92"/>
      <c r="I101" s="92"/>
      <c r="J101" s="92"/>
      <c r="K101" s="92"/>
      <c r="L101" s="92"/>
      <c r="M101" s="92"/>
      <c r="N101" s="92"/>
      <c r="O101" s="199"/>
      <c r="P101" s="92">
        <v>110</v>
      </c>
      <c r="Q101" s="92">
        <v>4</v>
      </c>
      <c r="R101" s="92">
        <v>4.4000000000000004</v>
      </c>
    </row>
    <row r="102" spans="2:18" x14ac:dyDescent="0.3">
      <c r="B102" s="196"/>
      <c r="C102" s="196" t="s">
        <v>64</v>
      </c>
      <c r="D102" s="196" t="s">
        <v>95</v>
      </c>
      <c r="E102" s="196" t="s">
        <v>96</v>
      </c>
      <c r="F102" s="92">
        <v>1</v>
      </c>
      <c r="G102" s="92"/>
      <c r="H102" s="92">
        <v>14</v>
      </c>
      <c r="I102" s="92">
        <v>179</v>
      </c>
      <c r="J102" s="92">
        <v>280</v>
      </c>
      <c r="K102" s="92">
        <v>27</v>
      </c>
      <c r="L102" s="92">
        <v>30</v>
      </c>
      <c r="M102" s="92">
        <v>27</v>
      </c>
      <c r="N102" s="92">
        <v>30</v>
      </c>
      <c r="O102" s="199">
        <v>20.535</v>
      </c>
      <c r="P102" s="92">
        <v>110</v>
      </c>
      <c r="Q102" s="92"/>
      <c r="R102" s="92"/>
    </row>
    <row r="103" spans="2:18" x14ac:dyDescent="0.3">
      <c r="B103" s="196"/>
      <c r="C103" s="196" t="s">
        <v>70</v>
      </c>
      <c r="D103" s="196" t="s">
        <v>97</v>
      </c>
      <c r="E103" s="196" t="s">
        <v>98</v>
      </c>
      <c r="F103" s="92">
        <v>1</v>
      </c>
      <c r="G103" s="92"/>
      <c r="H103" s="92">
        <v>15</v>
      </c>
      <c r="I103" s="92">
        <v>167</v>
      </c>
      <c r="J103" s="92">
        <v>268</v>
      </c>
      <c r="K103" s="92">
        <v>0.19800000000000001</v>
      </c>
      <c r="L103" s="92">
        <v>0.22</v>
      </c>
      <c r="M103" s="92">
        <v>0.19800000000000001</v>
      </c>
      <c r="N103" s="92">
        <v>0.22</v>
      </c>
      <c r="O103" s="199">
        <v>0.12</v>
      </c>
      <c r="P103" s="92">
        <v>110</v>
      </c>
      <c r="Q103" s="92"/>
      <c r="R103" s="92"/>
    </row>
    <row r="104" spans="2:18" x14ac:dyDescent="0.3">
      <c r="B104" s="196">
        <v>7</v>
      </c>
      <c r="C104" s="196" t="s">
        <v>99</v>
      </c>
      <c r="D104" s="196"/>
      <c r="E104" s="196" t="s">
        <v>63</v>
      </c>
      <c r="F104" s="92"/>
      <c r="G104" s="92">
        <v>4</v>
      </c>
      <c r="H104" s="92"/>
      <c r="I104" s="92"/>
      <c r="J104" s="92"/>
      <c r="K104" s="92"/>
      <c r="L104" s="92"/>
      <c r="M104" s="92"/>
      <c r="N104" s="92"/>
      <c r="O104" s="199"/>
      <c r="P104" s="92">
        <v>33.755215199241398</v>
      </c>
      <c r="Q104" s="92">
        <v>1.35</v>
      </c>
      <c r="R104" s="92">
        <v>1.35020860796966</v>
      </c>
    </row>
    <row r="105" spans="2:18" x14ac:dyDescent="0.3">
      <c r="B105" s="196"/>
      <c r="C105" s="196" t="s">
        <v>64</v>
      </c>
      <c r="D105" s="196" t="s">
        <v>100</v>
      </c>
      <c r="E105" s="196" t="s">
        <v>96</v>
      </c>
      <c r="F105" s="92">
        <v>1</v>
      </c>
      <c r="G105" s="92"/>
      <c r="H105" s="92">
        <v>16</v>
      </c>
      <c r="I105" s="92">
        <v>454</v>
      </c>
      <c r="J105" s="92">
        <v>752</v>
      </c>
      <c r="K105" s="92">
        <v>54</v>
      </c>
      <c r="L105" s="92">
        <v>60</v>
      </c>
      <c r="M105" s="92">
        <v>54</v>
      </c>
      <c r="N105" s="92">
        <v>60</v>
      </c>
      <c r="O105" s="199">
        <v>110.857042253521</v>
      </c>
      <c r="P105" s="92">
        <v>15.238262910798101</v>
      </c>
      <c r="Q105" s="92"/>
      <c r="R105" s="92"/>
    </row>
    <row r="106" spans="2:18" x14ac:dyDescent="0.3">
      <c r="B106" s="196"/>
      <c r="C106" s="196" t="s">
        <v>67</v>
      </c>
      <c r="D106" s="196" t="s">
        <v>101</v>
      </c>
      <c r="E106" s="196" t="s">
        <v>96</v>
      </c>
      <c r="F106" s="92">
        <v>1</v>
      </c>
      <c r="G106" s="92"/>
      <c r="H106" s="92">
        <v>17</v>
      </c>
      <c r="I106" s="92">
        <v>459</v>
      </c>
      <c r="J106" s="92">
        <v>758</v>
      </c>
      <c r="K106" s="92">
        <v>108</v>
      </c>
      <c r="L106" s="92">
        <v>120</v>
      </c>
      <c r="M106" s="92">
        <v>108</v>
      </c>
      <c r="N106" s="92">
        <v>120</v>
      </c>
      <c r="O106" s="199">
        <v>177.27339901477799</v>
      </c>
      <c r="P106" s="92">
        <v>52.272167487684698</v>
      </c>
      <c r="Q106" s="92"/>
      <c r="R106" s="92"/>
    </row>
    <row r="107" spans="2:18" x14ac:dyDescent="0.3">
      <c r="B107" s="196">
        <v>8</v>
      </c>
      <c r="C107" s="196" t="s">
        <v>102</v>
      </c>
      <c r="D107" s="196"/>
      <c r="E107" s="196" t="s">
        <v>63</v>
      </c>
      <c r="F107" s="92"/>
      <c r="G107" s="92">
        <v>4</v>
      </c>
      <c r="H107" s="92"/>
      <c r="I107" s="92"/>
      <c r="J107" s="92"/>
      <c r="K107" s="92"/>
      <c r="L107" s="92"/>
      <c r="M107" s="92"/>
      <c r="N107" s="92"/>
      <c r="O107" s="199"/>
      <c r="P107" s="92">
        <v>103.333333333333</v>
      </c>
      <c r="Q107" s="92">
        <v>4</v>
      </c>
      <c r="R107" s="92">
        <v>4.1333333333333302</v>
      </c>
    </row>
    <row r="108" spans="2:18" x14ac:dyDescent="0.3">
      <c r="B108" s="196"/>
      <c r="C108" s="196" t="s">
        <v>64</v>
      </c>
      <c r="D108" s="196" t="s">
        <v>103</v>
      </c>
      <c r="E108" s="196" t="s">
        <v>104</v>
      </c>
      <c r="F108" s="92">
        <v>1</v>
      </c>
      <c r="G108" s="92"/>
      <c r="H108" s="92">
        <v>18</v>
      </c>
      <c r="I108" s="92">
        <v>534</v>
      </c>
      <c r="J108" s="92">
        <v>764</v>
      </c>
      <c r="K108" s="92">
        <v>0.9</v>
      </c>
      <c r="L108" s="92">
        <v>1</v>
      </c>
      <c r="M108" s="92">
        <v>0</v>
      </c>
      <c r="N108" s="92">
        <v>0</v>
      </c>
      <c r="O108" s="199">
        <v>0</v>
      </c>
      <c r="P108" s="92">
        <v>100</v>
      </c>
      <c r="Q108" s="92"/>
      <c r="R108" s="92"/>
    </row>
    <row r="109" spans="2:18" x14ac:dyDescent="0.3">
      <c r="B109" s="196"/>
      <c r="C109" s="196" t="s">
        <v>67</v>
      </c>
      <c r="D109" s="196" t="s">
        <v>105</v>
      </c>
      <c r="E109" s="196" t="s">
        <v>104</v>
      </c>
      <c r="F109" s="92">
        <v>1</v>
      </c>
      <c r="G109" s="92"/>
      <c r="H109" s="92">
        <v>19</v>
      </c>
      <c r="I109" s="92">
        <v>546</v>
      </c>
      <c r="J109" s="92">
        <v>558</v>
      </c>
      <c r="K109" s="92">
        <v>54.9</v>
      </c>
      <c r="L109" s="92">
        <v>61</v>
      </c>
      <c r="M109" s="92">
        <v>15.3</v>
      </c>
      <c r="N109" s="92">
        <v>17</v>
      </c>
      <c r="O109" s="199">
        <v>17</v>
      </c>
      <c r="P109" s="92">
        <v>100</v>
      </c>
      <c r="Q109" s="92"/>
      <c r="R109" s="92"/>
    </row>
    <row r="110" spans="2:18" x14ac:dyDescent="0.3">
      <c r="B110" s="196"/>
      <c r="C110" s="196" t="s">
        <v>70</v>
      </c>
      <c r="D110" s="196" t="s">
        <v>106</v>
      </c>
      <c r="E110" s="196" t="s">
        <v>63</v>
      </c>
      <c r="F110" s="92">
        <v>2</v>
      </c>
      <c r="G110" s="92"/>
      <c r="H110" s="92">
        <v>20</v>
      </c>
      <c r="I110" s="92">
        <v>540</v>
      </c>
      <c r="J110" s="92">
        <v>770</v>
      </c>
      <c r="K110" s="92">
        <v>0</v>
      </c>
      <c r="L110" s="92" t="s">
        <v>107</v>
      </c>
      <c r="M110" s="92">
        <v>0</v>
      </c>
      <c r="N110" s="92" t="s">
        <v>107</v>
      </c>
      <c r="O110" s="199">
        <v>100</v>
      </c>
      <c r="P110" s="92">
        <v>110</v>
      </c>
      <c r="Q110" s="92"/>
      <c r="R110" s="92"/>
    </row>
    <row r="111" spans="2:18" x14ac:dyDescent="0.3">
      <c r="B111" s="196">
        <v>9</v>
      </c>
      <c r="C111" s="196" t="s">
        <v>108</v>
      </c>
      <c r="D111" s="196"/>
      <c r="E111" s="196" t="s">
        <v>63</v>
      </c>
      <c r="F111" s="92"/>
      <c r="G111" s="92">
        <v>3</v>
      </c>
      <c r="H111" s="92"/>
      <c r="I111" s="92"/>
      <c r="J111" s="92"/>
      <c r="K111" s="92"/>
      <c r="L111" s="92"/>
      <c r="M111" s="92"/>
      <c r="N111" s="92"/>
      <c r="O111" s="199"/>
      <c r="P111" s="92">
        <v>90.287704496410896</v>
      </c>
      <c r="Q111" s="92">
        <v>2.7</v>
      </c>
      <c r="R111" s="92">
        <v>2.7086311348923302</v>
      </c>
    </row>
    <row r="112" spans="2:18" x14ac:dyDescent="0.3">
      <c r="B112" s="196"/>
      <c r="C112" s="196" t="s">
        <v>64</v>
      </c>
      <c r="D112" s="196" t="s">
        <v>109</v>
      </c>
      <c r="E112" s="196" t="s">
        <v>110</v>
      </c>
      <c r="F112" s="92">
        <v>3</v>
      </c>
      <c r="G112" s="92"/>
      <c r="H112" s="92">
        <v>21</v>
      </c>
      <c r="I112" s="92">
        <v>375</v>
      </c>
      <c r="J112" s="92">
        <v>602</v>
      </c>
      <c r="K112" s="92">
        <v>10681825</v>
      </c>
      <c r="L112" s="92">
        <v>9710750</v>
      </c>
      <c r="M112" s="92">
        <v>1424242.6</v>
      </c>
      <c r="N112" s="92">
        <v>1294766</v>
      </c>
      <c r="O112" s="199">
        <v>1043263</v>
      </c>
      <c r="P112" s="92">
        <v>80.575408992821906</v>
      </c>
      <c r="Q112" s="92"/>
      <c r="R112" s="92"/>
    </row>
    <row r="113" spans="2:18" x14ac:dyDescent="0.3">
      <c r="B113" s="196"/>
      <c r="C113" s="196" t="s">
        <v>67</v>
      </c>
      <c r="D113" s="196" t="s">
        <v>111</v>
      </c>
      <c r="E113" s="196" t="s">
        <v>63</v>
      </c>
      <c r="F113" s="92">
        <v>3</v>
      </c>
      <c r="G113" s="92"/>
      <c r="H113" s="92">
        <v>22</v>
      </c>
      <c r="I113" s="92">
        <v>464</v>
      </c>
      <c r="J113" s="92">
        <v>776</v>
      </c>
      <c r="K113" s="92">
        <v>110</v>
      </c>
      <c r="L113" s="92">
        <v>100</v>
      </c>
      <c r="M113" s="92">
        <v>110</v>
      </c>
      <c r="N113" s="92">
        <v>100</v>
      </c>
      <c r="O113" s="199">
        <v>100</v>
      </c>
      <c r="P113" s="92">
        <v>100</v>
      </c>
      <c r="Q113" s="92"/>
      <c r="R113" s="92"/>
    </row>
    <row r="114" spans="2:18" x14ac:dyDescent="0.3">
      <c r="B114" s="196">
        <v>10</v>
      </c>
      <c r="C114" s="196" t="s">
        <v>112</v>
      </c>
      <c r="D114" s="196"/>
      <c r="E114" s="196"/>
      <c r="F114" s="92"/>
      <c r="G114" s="92">
        <v>4</v>
      </c>
      <c r="H114" s="92"/>
      <c r="I114" s="92"/>
      <c r="J114" s="92"/>
      <c r="K114" s="92"/>
      <c r="L114" s="92"/>
      <c r="M114" s="92"/>
      <c r="N114" s="92"/>
      <c r="O114" s="199"/>
      <c r="P114" s="92">
        <v>50</v>
      </c>
      <c r="Q114" s="92">
        <v>2</v>
      </c>
      <c r="R114" s="92">
        <v>2</v>
      </c>
    </row>
    <row r="115" spans="2:18" x14ac:dyDescent="0.3">
      <c r="B115" s="196"/>
      <c r="C115" s="196" t="s">
        <v>64</v>
      </c>
      <c r="D115" s="196" t="s">
        <v>113</v>
      </c>
      <c r="E115" s="196" t="s">
        <v>114</v>
      </c>
      <c r="F115" s="92">
        <v>3</v>
      </c>
      <c r="G115" s="92"/>
      <c r="H115" s="92">
        <v>23</v>
      </c>
      <c r="I115" s="92">
        <v>469</v>
      </c>
      <c r="J115" s="92">
        <v>782</v>
      </c>
      <c r="K115" s="92">
        <v>4.4000000000000004</v>
      </c>
      <c r="L115" s="92">
        <v>4</v>
      </c>
      <c r="M115" s="92">
        <v>0</v>
      </c>
      <c r="N115" s="92">
        <v>0</v>
      </c>
      <c r="O115" s="199">
        <v>1</v>
      </c>
      <c r="P115" s="92">
        <v>0</v>
      </c>
      <c r="Q115" s="92"/>
      <c r="R115" s="92"/>
    </row>
    <row r="116" spans="2:18" x14ac:dyDescent="0.3">
      <c r="B116" s="196"/>
      <c r="C116" s="196" t="s">
        <v>67</v>
      </c>
      <c r="D116" s="196" t="s">
        <v>115</v>
      </c>
      <c r="E116" s="196" t="s">
        <v>116</v>
      </c>
      <c r="F116" s="92">
        <v>3</v>
      </c>
      <c r="G116" s="92"/>
      <c r="H116" s="92">
        <v>24</v>
      </c>
      <c r="I116" s="92">
        <v>484</v>
      </c>
      <c r="J116" s="92">
        <v>788</v>
      </c>
      <c r="K116" s="92">
        <v>0</v>
      </c>
      <c r="L116" s="92">
        <v>0</v>
      </c>
      <c r="M116" s="92">
        <v>0</v>
      </c>
      <c r="N116" s="92">
        <v>0</v>
      </c>
      <c r="O116" s="199">
        <v>0</v>
      </c>
      <c r="P116" s="92">
        <v>100</v>
      </c>
      <c r="Q116" s="92"/>
      <c r="R116" s="92"/>
    </row>
    <row r="117" spans="2:18" x14ac:dyDescent="0.3">
      <c r="B117" s="196">
        <v>11</v>
      </c>
      <c r="C117" s="196" t="s">
        <v>117</v>
      </c>
      <c r="D117" s="196"/>
      <c r="E117" s="196" t="s">
        <v>63</v>
      </c>
      <c r="F117" s="92">
        <v>3</v>
      </c>
      <c r="G117" s="92">
        <v>3</v>
      </c>
      <c r="H117" s="92">
        <v>25</v>
      </c>
      <c r="I117" s="92">
        <v>489</v>
      </c>
      <c r="J117" s="92">
        <v>794</v>
      </c>
      <c r="K117" s="92">
        <v>110</v>
      </c>
      <c r="L117" s="92">
        <v>100</v>
      </c>
      <c r="M117" s="92">
        <v>0</v>
      </c>
      <c r="N117" s="92">
        <v>0</v>
      </c>
      <c r="O117" s="199">
        <v>100</v>
      </c>
      <c r="P117" s="92">
        <v>100</v>
      </c>
      <c r="Q117" s="92">
        <v>3</v>
      </c>
      <c r="R117" s="92">
        <v>3</v>
      </c>
    </row>
    <row r="118" spans="2:18" x14ac:dyDescent="0.3">
      <c r="B118" s="196">
        <v>12</v>
      </c>
      <c r="C118" s="196" t="s">
        <v>118</v>
      </c>
      <c r="D118" s="196"/>
      <c r="E118" s="196" t="s">
        <v>63</v>
      </c>
      <c r="F118" s="92"/>
      <c r="G118" s="92">
        <v>4</v>
      </c>
      <c r="H118" s="92"/>
      <c r="I118" s="92"/>
      <c r="J118" s="92"/>
      <c r="K118" s="92"/>
      <c r="L118" s="92"/>
      <c r="M118" s="92"/>
      <c r="N118" s="92"/>
      <c r="O118" s="199"/>
      <c r="P118" s="92">
        <v>73.3333333333333</v>
      </c>
      <c r="Q118" s="92">
        <v>2.93</v>
      </c>
      <c r="R118" s="92">
        <v>2.93333333333333</v>
      </c>
    </row>
    <row r="119" spans="2:18" x14ac:dyDescent="0.3">
      <c r="B119" s="196"/>
      <c r="C119" s="196" t="s">
        <v>64</v>
      </c>
      <c r="D119" s="196" t="s">
        <v>119</v>
      </c>
      <c r="E119" s="196" t="s">
        <v>87</v>
      </c>
      <c r="F119" s="92">
        <v>3</v>
      </c>
      <c r="G119" s="92"/>
      <c r="H119" s="92">
        <v>26</v>
      </c>
      <c r="I119" s="92">
        <v>495</v>
      </c>
      <c r="J119" s="92">
        <v>800</v>
      </c>
      <c r="K119" s="92">
        <v>23049.4</v>
      </c>
      <c r="L119" s="92">
        <v>20954</v>
      </c>
      <c r="M119" s="92">
        <v>2922.7</v>
      </c>
      <c r="N119" s="92">
        <v>2657</v>
      </c>
      <c r="O119" s="199">
        <v>3653</v>
      </c>
      <c r="P119" s="92">
        <v>110</v>
      </c>
      <c r="Q119" s="92"/>
      <c r="R119" s="92"/>
    </row>
    <row r="120" spans="2:18" x14ac:dyDescent="0.3">
      <c r="B120" s="196"/>
      <c r="C120" s="196" t="s">
        <v>67</v>
      </c>
      <c r="D120" s="196" t="s">
        <v>120</v>
      </c>
      <c r="E120" s="196" t="s">
        <v>121</v>
      </c>
      <c r="F120" s="92">
        <v>3</v>
      </c>
      <c r="G120" s="92"/>
      <c r="H120" s="92">
        <v>27</v>
      </c>
      <c r="I120" s="92">
        <v>501</v>
      </c>
      <c r="J120" s="92">
        <v>48</v>
      </c>
      <c r="K120" s="92">
        <v>52.162179242656499</v>
      </c>
      <c r="L120" s="92">
        <v>47.420162947869599</v>
      </c>
      <c r="M120" s="92">
        <v>7.6509042890421997</v>
      </c>
      <c r="N120" s="92">
        <v>6.9553675354929103</v>
      </c>
      <c r="O120" s="199">
        <v>8.1406500000000008</v>
      </c>
      <c r="P120" s="92">
        <v>110</v>
      </c>
      <c r="Q120" s="92"/>
      <c r="R120" s="92"/>
    </row>
    <row r="121" spans="2:18" x14ac:dyDescent="0.3">
      <c r="B121" s="196"/>
      <c r="C121" s="196" t="s">
        <v>70</v>
      </c>
      <c r="D121" s="196" t="s">
        <v>122</v>
      </c>
      <c r="E121" s="196" t="s">
        <v>63</v>
      </c>
      <c r="F121" s="92">
        <v>3</v>
      </c>
      <c r="G121" s="92"/>
      <c r="H121" s="92">
        <v>28</v>
      </c>
      <c r="I121" s="92">
        <v>507</v>
      </c>
      <c r="J121" s="92">
        <v>812</v>
      </c>
      <c r="K121" s="92">
        <v>110</v>
      </c>
      <c r="L121" s="92">
        <v>100</v>
      </c>
      <c r="M121" s="92">
        <v>110</v>
      </c>
      <c r="N121" s="92">
        <v>100</v>
      </c>
      <c r="O121" s="199">
        <v>0</v>
      </c>
      <c r="P121" s="92">
        <v>0</v>
      </c>
      <c r="Q121" s="92"/>
      <c r="R121" s="92"/>
    </row>
    <row r="122" spans="2:18" x14ac:dyDescent="0.3">
      <c r="B122" s="196"/>
      <c r="C122" s="196" t="s">
        <v>88</v>
      </c>
      <c r="D122" s="196" t="s">
        <v>123</v>
      </c>
      <c r="E122" s="196" t="s">
        <v>87</v>
      </c>
      <c r="F122" s="92">
        <v>3</v>
      </c>
      <c r="G122" s="92"/>
      <c r="H122" s="92">
        <v>29</v>
      </c>
      <c r="I122" s="92">
        <v>513</v>
      </c>
      <c r="J122" s="92">
        <v>824</v>
      </c>
      <c r="K122" s="92">
        <v>0</v>
      </c>
      <c r="L122" s="92">
        <v>0</v>
      </c>
      <c r="M122" s="92">
        <v>0</v>
      </c>
      <c r="N122" s="92">
        <v>0</v>
      </c>
      <c r="O122" s="199">
        <v>0</v>
      </c>
      <c r="P122" s="92">
        <v>100</v>
      </c>
      <c r="Q122" s="92"/>
      <c r="R122" s="92"/>
    </row>
    <row r="123" spans="2:18" x14ac:dyDescent="0.3">
      <c r="B123" s="196"/>
      <c r="C123" s="196" t="s">
        <v>91</v>
      </c>
      <c r="D123" s="196" t="s">
        <v>124</v>
      </c>
      <c r="E123" s="196" t="s">
        <v>110</v>
      </c>
      <c r="F123" s="92">
        <v>3</v>
      </c>
      <c r="G123" s="92"/>
      <c r="H123" s="92">
        <v>30</v>
      </c>
      <c r="I123" s="92">
        <v>518</v>
      </c>
      <c r="J123" s="92">
        <v>830</v>
      </c>
      <c r="K123" s="92">
        <v>0</v>
      </c>
      <c r="L123" s="92">
        <v>0</v>
      </c>
      <c r="M123" s="92">
        <v>0</v>
      </c>
      <c r="N123" s="92">
        <v>0</v>
      </c>
      <c r="O123" s="199">
        <v>0</v>
      </c>
      <c r="P123" s="92">
        <v>100</v>
      </c>
      <c r="Q123" s="92"/>
      <c r="R123" s="92"/>
    </row>
    <row r="124" spans="2:18" x14ac:dyDescent="0.3">
      <c r="B124" s="196">
        <v>13</v>
      </c>
      <c r="C124" s="196" t="s">
        <v>125</v>
      </c>
      <c r="D124" s="196"/>
      <c r="E124" s="196" t="s">
        <v>63</v>
      </c>
      <c r="F124" s="92"/>
      <c r="G124" s="92">
        <v>3</v>
      </c>
      <c r="H124" s="92"/>
      <c r="I124" s="92"/>
      <c r="J124" s="92"/>
      <c r="K124" s="92"/>
      <c r="L124" s="92"/>
      <c r="M124" s="92"/>
      <c r="N124" s="92"/>
      <c r="O124" s="199"/>
      <c r="P124" s="92">
        <v>66.6666666666667</v>
      </c>
      <c r="Q124" s="92">
        <v>2</v>
      </c>
      <c r="R124" s="92">
        <v>2</v>
      </c>
    </row>
    <row r="125" spans="2:18" x14ac:dyDescent="0.3">
      <c r="B125" s="196"/>
      <c r="C125" s="196" t="s">
        <v>64</v>
      </c>
      <c r="D125" s="196" t="s">
        <v>126</v>
      </c>
      <c r="E125" s="196" t="s">
        <v>63</v>
      </c>
      <c r="F125" s="92">
        <v>3</v>
      </c>
      <c r="G125" s="92"/>
      <c r="H125" s="92">
        <v>31</v>
      </c>
      <c r="I125" s="92">
        <v>400</v>
      </c>
      <c r="J125" s="92">
        <v>625</v>
      </c>
      <c r="K125" s="92">
        <v>110</v>
      </c>
      <c r="L125" s="92">
        <v>100</v>
      </c>
      <c r="M125" s="92">
        <v>110</v>
      </c>
      <c r="N125" s="92">
        <v>100</v>
      </c>
      <c r="O125" s="199">
        <v>100</v>
      </c>
      <c r="P125" s="92">
        <v>100</v>
      </c>
      <c r="Q125" s="92"/>
      <c r="R125" s="92"/>
    </row>
    <row r="126" spans="2:18" x14ac:dyDescent="0.3">
      <c r="B126" s="196"/>
      <c r="C126" s="196" t="s">
        <v>67</v>
      </c>
      <c r="D126" s="196" t="s">
        <v>127</v>
      </c>
      <c r="E126" s="196" t="s">
        <v>63</v>
      </c>
      <c r="F126" s="92">
        <v>3</v>
      </c>
      <c r="G126" s="92"/>
      <c r="H126" s="92">
        <v>32</v>
      </c>
      <c r="I126" s="92">
        <v>519</v>
      </c>
      <c r="J126" s="92">
        <v>826</v>
      </c>
      <c r="K126" s="92">
        <v>110</v>
      </c>
      <c r="L126" s="92">
        <v>100</v>
      </c>
      <c r="M126" s="92">
        <v>0</v>
      </c>
      <c r="N126" s="92">
        <v>0</v>
      </c>
      <c r="O126" s="199">
        <v>100</v>
      </c>
      <c r="P126" s="92">
        <v>0</v>
      </c>
      <c r="Q126" s="92"/>
      <c r="R126" s="92"/>
    </row>
    <row r="127" spans="2:18" x14ac:dyDescent="0.3">
      <c r="B127" s="196"/>
      <c r="C127" s="196" t="s">
        <v>70</v>
      </c>
      <c r="D127" s="196" t="s">
        <v>128</v>
      </c>
      <c r="E127" s="196" t="s">
        <v>63</v>
      </c>
      <c r="F127" s="92">
        <v>3</v>
      </c>
      <c r="G127" s="92"/>
      <c r="H127" s="92">
        <v>33</v>
      </c>
      <c r="I127" s="92">
        <v>520</v>
      </c>
      <c r="J127" s="92">
        <v>827</v>
      </c>
      <c r="K127" s="92">
        <v>110</v>
      </c>
      <c r="L127" s="92">
        <v>100</v>
      </c>
      <c r="M127" s="92">
        <v>110</v>
      </c>
      <c r="N127" s="92">
        <v>100</v>
      </c>
      <c r="O127" s="199">
        <v>100</v>
      </c>
      <c r="P127" s="92">
        <v>100</v>
      </c>
      <c r="Q127" s="92"/>
      <c r="R127" s="92"/>
    </row>
    <row r="128" spans="2:18" x14ac:dyDescent="0.3">
      <c r="B128" s="196">
        <v>14</v>
      </c>
      <c r="C128" s="196" t="s">
        <v>129</v>
      </c>
      <c r="D128" s="196"/>
      <c r="E128" s="196" t="s">
        <v>63</v>
      </c>
      <c r="F128" s="92"/>
      <c r="G128" s="92">
        <v>4</v>
      </c>
      <c r="H128" s="92"/>
      <c r="I128" s="92"/>
      <c r="J128" s="92"/>
      <c r="K128" s="92"/>
      <c r="L128" s="92"/>
      <c r="M128" s="92"/>
      <c r="N128" s="92"/>
      <c r="O128" s="199"/>
      <c r="P128" s="92">
        <v>89.015582541618798</v>
      </c>
      <c r="Q128" s="92">
        <v>3.56</v>
      </c>
      <c r="R128" s="92">
        <v>3.5606233016647502</v>
      </c>
    </row>
    <row r="129" spans="2:18" x14ac:dyDescent="0.3">
      <c r="B129" s="196"/>
      <c r="C129" s="196" t="s">
        <v>64</v>
      </c>
      <c r="D129" s="196" t="s">
        <v>129</v>
      </c>
      <c r="E129" s="196" t="s">
        <v>63</v>
      </c>
      <c r="F129" s="92">
        <v>3</v>
      </c>
      <c r="G129" s="92"/>
      <c r="H129" s="92">
        <v>34</v>
      </c>
      <c r="I129" s="92">
        <v>261</v>
      </c>
      <c r="J129" s="92">
        <v>818</v>
      </c>
      <c r="K129" s="92">
        <v>110</v>
      </c>
      <c r="L129" s="92">
        <v>100</v>
      </c>
      <c r="M129" s="92">
        <v>110</v>
      </c>
      <c r="N129" s="92">
        <v>100</v>
      </c>
      <c r="O129" s="199">
        <v>89.015582541618798</v>
      </c>
      <c r="P129" s="92">
        <v>89.015582541618798</v>
      </c>
      <c r="Q129" s="92"/>
      <c r="R129" s="92"/>
    </row>
    <row r="130" spans="2:18" x14ac:dyDescent="0.3">
      <c r="B130" s="196">
        <v>15</v>
      </c>
      <c r="C130" s="196" t="s">
        <v>130</v>
      </c>
      <c r="D130" s="196"/>
      <c r="E130" s="196" t="s">
        <v>63</v>
      </c>
      <c r="F130" s="92"/>
      <c r="G130" s="92">
        <v>3</v>
      </c>
      <c r="H130" s="92"/>
      <c r="I130" s="92"/>
      <c r="J130" s="92"/>
      <c r="K130" s="92"/>
      <c r="L130" s="92"/>
      <c r="M130" s="92"/>
      <c r="N130" s="92"/>
      <c r="O130" s="199"/>
      <c r="P130" s="92">
        <v>110</v>
      </c>
      <c r="Q130" s="92">
        <v>3</v>
      </c>
      <c r="R130" s="92">
        <v>3.3</v>
      </c>
    </row>
    <row r="131" spans="2:18" x14ac:dyDescent="0.3">
      <c r="B131" s="196"/>
      <c r="C131" s="196" t="s">
        <v>64</v>
      </c>
      <c r="D131" s="196" t="s">
        <v>130</v>
      </c>
      <c r="E131" s="196" t="s">
        <v>63</v>
      </c>
      <c r="F131" s="92">
        <v>2</v>
      </c>
      <c r="G131" s="92"/>
      <c r="H131" s="92">
        <v>37</v>
      </c>
      <c r="I131" s="92">
        <v>318</v>
      </c>
      <c r="J131" s="92">
        <v>510</v>
      </c>
      <c r="K131" s="92">
        <v>0</v>
      </c>
      <c r="L131" s="92" t="s">
        <v>131</v>
      </c>
      <c r="M131" s="92">
        <v>0</v>
      </c>
      <c r="N131" s="92">
        <v>0</v>
      </c>
      <c r="O131" s="199">
        <v>100</v>
      </c>
      <c r="P131" s="92">
        <v>110</v>
      </c>
      <c r="Q131" s="92"/>
      <c r="R131" s="92"/>
    </row>
    <row r="132" spans="2:18" x14ac:dyDescent="0.3">
      <c r="B132" s="196">
        <v>16</v>
      </c>
      <c r="C132" s="196" t="s">
        <v>132</v>
      </c>
      <c r="D132" s="196"/>
      <c r="E132" s="196" t="s">
        <v>133</v>
      </c>
      <c r="F132" s="92">
        <v>3</v>
      </c>
      <c r="G132" s="92">
        <v>3</v>
      </c>
      <c r="H132" s="92">
        <v>38</v>
      </c>
      <c r="I132" s="92">
        <v>521</v>
      </c>
      <c r="J132" s="92">
        <v>836</v>
      </c>
      <c r="K132" s="92">
        <v>1.4342115051</v>
      </c>
      <c r="L132" s="92">
        <v>1.303828641</v>
      </c>
      <c r="M132" s="92">
        <v>0</v>
      </c>
      <c r="N132" s="92">
        <v>0</v>
      </c>
      <c r="O132" s="199">
        <v>0</v>
      </c>
      <c r="P132" s="92">
        <v>100</v>
      </c>
      <c r="Q132" s="92">
        <v>3</v>
      </c>
      <c r="R132" s="92">
        <v>3</v>
      </c>
    </row>
    <row r="133" spans="2:18" x14ac:dyDescent="0.3">
      <c r="B133" s="196">
        <v>17</v>
      </c>
      <c r="C133" s="196" t="s">
        <v>134</v>
      </c>
      <c r="D133" s="196"/>
      <c r="E133" s="196" t="s">
        <v>135</v>
      </c>
      <c r="F133" s="92">
        <v>3</v>
      </c>
      <c r="G133" s="92">
        <v>3</v>
      </c>
      <c r="H133" s="92">
        <v>39</v>
      </c>
      <c r="I133" s="92">
        <v>524</v>
      </c>
      <c r="J133" s="92">
        <v>842</v>
      </c>
      <c r="K133" s="92">
        <v>94.9730437075211</v>
      </c>
      <c r="L133" s="92">
        <v>86.339130643201003</v>
      </c>
      <c r="M133" s="92">
        <v>0</v>
      </c>
      <c r="N133" s="92">
        <v>56.146543465679301</v>
      </c>
      <c r="O133" s="199">
        <v>98.385000000000005</v>
      </c>
      <c r="P133" s="92">
        <v>110</v>
      </c>
      <c r="Q133" s="92">
        <v>3</v>
      </c>
      <c r="R133" s="92">
        <v>3.3</v>
      </c>
    </row>
    <row r="134" spans="2:18" x14ac:dyDescent="0.3">
      <c r="B134" s="196">
        <v>18</v>
      </c>
      <c r="C134" s="196" t="s">
        <v>136</v>
      </c>
      <c r="D134" s="196"/>
      <c r="E134" s="196" t="s">
        <v>63</v>
      </c>
      <c r="F134" s="92">
        <v>3</v>
      </c>
      <c r="G134" s="92">
        <v>3</v>
      </c>
      <c r="H134" s="92">
        <v>40</v>
      </c>
      <c r="I134" s="92">
        <v>526</v>
      </c>
      <c r="J134" s="92">
        <v>628</v>
      </c>
      <c r="K134" s="92">
        <v>110</v>
      </c>
      <c r="L134" s="92">
        <v>100</v>
      </c>
      <c r="M134" s="92">
        <v>0</v>
      </c>
      <c r="N134" s="92">
        <v>100</v>
      </c>
      <c r="O134" s="199">
        <v>100</v>
      </c>
      <c r="P134" s="92">
        <v>100</v>
      </c>
      <c r="Q134" s="92">
        <v>3</v>
      </c>
      <c r="R134" s="92">
        <v>3</v>
      </c>
    </row>
    <row r="135" spans="2:18" x14ac:dyDescent="0.3">
      <c r="B135" s="196">
        <v>19</v>
      </c>
      <c r="C135" s="196" t="s">
        <v>137</v>
      </c>
      <c r="D135" s="196"/>
      <c r="E135" s="196" t="s">
        <v>63</v>
      </c>
      <c r="F135" s="92">
        <v>3</v>
      </c>
      <c r="G135" s="92">
        <v>5</v>
      </c>
      <c r="H135" s="92">
        <v>41</v>
      </c>
      <c r="I135" s="92">
        <v>527</v>
      </c>
      <c r="J135" s="92">
        <v>626</v>
      </c>
      <c r="K135" s="92">
        <v>110</v>
      </c>
      <c r="L135" s="92">
        <v>100</v>
      </c>
      <c r="M135" s="92">
        <v>0</v>
      </c>
      <c r="N135" s="92">
        <v>0</v>
      </c>
      <c r="O135" s="199">
        <v>0</v>
      </c>
      <c r="P135" s="92">
        <v>100</v>
      </c>
      <c r="Q135" s="92">
        <v>5</v>
      </c>
      <c r="R135" s="92">
        <v>5</v>
      </c>
    </row>
    <row r="136" spans="2:18" x14ac:dyDescent="0.3">
      <c r="B136" s="196">
        <v>20</v>
      </c>
      <c r="C136" s="196" t="s">
        <v>138</v>
      </c>
      <c r="D136" s="196"/>
      <c r="E136" s="196" t="s">
        <v>63</v>
      </c>
      <c r="F136" s="92"/>
      <c r="G136" s="92">
        <v>5</v>
      </c>
      <c r="H136" s="92"/>
      <c r="I136" s="92"/>
      <c r="J136" s="92"/>
      <c r="K136" s="92"/>
      <c r="L136" s="92"/>
      <c r="M136" s="92"/>
      <c r="N136" s="92"/>
      <c r="O136" s="199">
        <v>0</v>
      </c>
      <c r="P136" s="92">
        <v>100</v>
      </c>
      <c r="Q136" s="92">
        <v>5</v>
      </c>
      <c r="R136" s="92">
        <v>5</v>
      </c>
    </row>
    <row r="137" spans="2:18" x14ac:dyDescent="0.3">
      <c r="B137" s="196"/>
      <c r="C137" s="196" t="s">
        <v>64</v>
      </c>
      <c r="D137" s="196" t="s">
        <v>139</v>
      </c>
      <c r="E137" s="196" t="s">
        <v>63</v>
      </c>
      <c r="F137" s="92">
        <v>3</v>
      </c>
      <c r="G137" s="92"/>
      <c r="H137" s="92">
        <v>42</v>
      </c>
      <c r="I137" s="92">
        <v>320</v>
      </c>
      <c r="J137" s="92">
        <v>512</v>
      </c>
      <c r="K137" s="92">
        <v>110</v>
      </c>
      <c r="L137" s="92">
        <v>100</v>
      </c>
      <c r="M137" s="92">
        <v>0</v>
      </c>
      <c r="N137" s="92">
        <v>0</v>
      </c>
      <c r="O137" s="199">
        <v>0</v>
      </c>
      <c r="P137" s="92">
        <v>100</v>
      </c>
      <c r="Q137" s="92"/>
      <c r="R137" s="92"/>
    </row>
    <row r="138" spans="2:18" x14ac:dyDescent="0.3">
      <c r="B138" s="196"/>
      <c r="C138" s="196" t="s">
        <v>67</v>
      </c>
      <c r="D138" s="196" t="s">
        <v>140</v>
      </c>
      <c r="E138" s="196" t="s">
        <v>63</v>
      </c>
      <c r="F138" s="92">
        <v>3</v>
      </c>
      <c r="G138" s="92"/>
      <c r="H138" s="92">
        <v>43</v>
      </c>
      <c r="I138" s="92">
        <v>392</v>
      </c>
      <c r="J138" s="92">
        <v>617</v>
      </c>
      <c r="K138" s="92">
        <v>110</v>
      </c>
      <c r="L138" s="92">
        <v>100</v>
      </c>
      <c r="M138" s="92">
        <v>0</v>
      </c>
      <c r="N138" s="92">
        <v>0</v>
      </c>
      <c r="O138" s="199">
        <v>0</v>
      </c>
      <c r="P138" s="92">
        <v>100</v>
      </c>
      <c r="Q138" s="92"/>
      <c r="R138" s="92"/>
    </row>
    <row r="139" spans="2:18" x14ac:dyDescent="0.3">
      <c r="B139" s="196"/>
      <c r="C139" s="196" t="s">
        <v>67</v>
      </c>
      <c r="D139" s="196" t="s">
        <v>141</v>
      </c>
      <c r="E139" s="196" t="s">
        <v>63</v>
      </c>
      <c r="F139" s="92">
        <v>3</v>
      </c>
      <c r="G139" s="92"/>
      <c r="H139" s="92">
        <v>44</v>
      </c>
      <c r="I139" s="92">
        <v>395</v>
      </c>
      <c r="J139" s="92">
        <v>618</v>
      </c>
      <c r="K139" s="92">
        <v>110</v>
      </c>
      <c r="L139" s="92">
        <v>100</v>
      </c>
      <c r="M139" s="92">
        <v>0</v>
      </c>
      <c r="N139" s="92">
        <v>0</v>
      </c>
      <c r="O139" s="199">
        <v>0</v>
      </c>
      <c r="P139" s="92">
        <v>100</v>
      </c>
      <c r="Q139" s="92"/>
      <c r="R139" s="92"/>
    </row>
    <row r="140" spans="2:18" x14ac:dyDescent="0.3">
      <c r="B140" s="196">
        <v>21</v>
      </c>
      <c r="C140" s="196" t="s">
        <v>142</v>
      </c>
      <c r="D140" s="196"/>
      <c r="E140" s="196"/>
      <c r="F140" s="92"/>
      <c r="G140" s="92"/>
      <c r="H140" s="92"/>
      <c r="I140" s="92"/>
      <c r="J140" s="92"/>
      <c r="K140" s="92"/>
      <c r="L140" s="92"/>
      <c r="M140" s="92"/>
      <c r="N140" s="92"/>
      <c r="O140" s="199"/>
      <c r="P140" s="92"/>
      <c r="Q140" s="92"/>
      <c r="R140" s="92"/>
    </row>
    <row r="141" spans="2:18" x14ac:dyDescent="0.3">
      <c r="B141" s="196"/>
      <c r="C141" s="196" t="s">
        <v>64</v>
      </c>
      <c r="D141" s="196" t="s">
        <v>143</v>
      </c>
      <c r="E141" s="196"/>
      <c r="F141" s="92"/>
      <c r="G141" s="92" t="s">
        <v>144</v>
      </c>
      <c r="H141" s="92">
        <v>45</v>
      </c>
      <c r="I141" s="92">
        <v>548</v>
      </c>
      <c r="J141" s="92">
        <v>0</v>
      </c>
      <c r="K141" s="92"/>
      <c r="L141" s="92"/>
      <c r="M141" s="92"/>
      <c r="N141" s="92"/>
      <c r="O141" s="199"/>
      <c r="P141" s="92"/>
      <c r="Q141" s="92"/>
      <c r="R141" s="92"/>
    </row>
    <row r="142" spans="2:18" x14ac:dyDescent="0.3">
      <c r="B142" s="196"/>
      <c r="C142" s="196" t="s">
        <v>67</v>
      </c>
      <c r="D142" s="196" t="s">
        <v>145</v>
      </c>
      <c r="E142" s="196"/>
      <c r="F142" s="92"/>
      <c r="G142" s="92" t="s">
        <v>146</v>
      </c>
      <c r="H142" s="92">
        <v>46</v>
      </c>
      <c r="I142" s="92">
        <v>549</v>
      </c>
      <c r="J142" s="92">
        <v>0</v>
      </c>
      <c r="K142" s="92"/>
      <c r="L142" s="92"/>
      <c r="M142" s="92"/>
      <c r="N142" s="92"/>
      <c r="O142" s="199"/>
      <c r="P142" s="92"/>
      <c r="Q142" s="92"/>
      <c r="R142" s="92"/>
    </row>
    <row r="143" spans="2:18" x14ac:dyDescent="0.3">
      <c r="B143" s="196"/>
      <c r="C143" s="196" t="s">
        <v>70</v>
      </c>
      <c r="D143" s="196" t="s">
        <v>147</v>
      </c>
      <c r="E143" s="196"/>
      <c r="F143" s="92"/>
      <c r="G143" s="92" t="s">
        <v>148</v>
      </c>
      <c r="H143" s="92">
        <v>47</v>
      </c>
      <c r="I143" s="92">
        <v>550</v>
      </c>
      <c r="J143" s="92">
        <v>0</v>
      </c>
      <c r="K143" s="92"/>
      <c r="L143" s="92"/>
      <c r="M143" s="92"/>
      <c r="N143" s="92"/>
      <c r="O143" s="199"/>
      <c r="P143" s="92"/>
      <c r="Q143" s="92"/>
      <c r="R143" s="92"/>
    </row>
    <row r="144" spans="2:18" x14ac:dyDescent="0.3">
      <c r="B144" s="196"/>
      <c r="C144" s="196" t="s">
        <v>88</v>
      </c>
      <c r="D144" s="196" t="s">
        <v>149</v>
      </c>
      <c r="E144" s="196"/>
      <c r="F144" s="92"/>
      <c r="G144" s="92" t="s">
        <v>150</v>
      </c>
      <c r="H144" s="92">
        <v>48</v>
      </c>
      <c r="I144" s="92">
        <v>551</v>
      </c>
      <c r="J144" s="92">
        <v>0</v>
      </c>
      <c r="K144" s="92"/>
      <c r="L144" s="92"/>
      <c r="M144" s="92"/>
      <c r="N144" s="92"/>
      <c r="O144" s="199"/>
      <c r="P144" s="92"/>
      <c r="Q144" s="92"/>
      <c r="R144" s="92"/>
    </row>
    <row r="145" spans="2:18" x14ac:dyDescent="0.3">
      <c r="B145" s="196"/>
      <c r="C145" s="196" t="s">
        <v>91</v>
      </c>
      <c r="D145" s="196" t="s">
        <v>151</v>
      </c>
      <c r="E145" s="196"/>
      <c r="F145" s="92"/>
      <c r="G145" s="92" t="s">
        <v>150</v>
      </c>
      <c r="H145" s="92">
        <v>49</v>
      </c>
      <c r="I145" s="92">
        <v>552</v>
      </c>
      <c r="J145" s="92">
        <v>0</v>
      </c>
      <c r="K145" s="92"/>
      <c r="L145" s="92"/>
      <c r="M145" s="92"/>
      <c r="N145" s="92"/>
      <c r="O145" s="199"/>
      <c r="P145" s="92"/>
      <c r="Q145" s="92"/>
      <c r="R145" s="92"/>
    </row>
    <row r="146" spans="2:18" x14ac:dyDescent="0.3">
      <c r="B146" s="196"/>
      <c r="C146" s="196"/>
      <c r="D146" s="196"/>
      <c r="E146" s="196"/>
      <c r="F146" s="92"/>
      <c r="G146" s="92"/>
      <c r="H146" s="92"/>
      <c r="I146" s="92"/>
      <c r="J146" s="92"/>
      <c r="K146" s="92"/>
      <c r="L146" s="92"/>
      <c r="M146" s="92"/>
      <c r="N146" s="92"/>
      <c r="O146" s="199"/>
      <c r="P146" s="92"/>
      <c r="Q146" s="92"/>
      <c r="R146" s="92"/>
    </row>
    <row r="147" spans="2:18" x14ac:dyDescent="0.3">
      <c r="B147" s="196"/>
      <c r="C147" s="196"/>
      <c r="D147" s="196" t="s">
        <v>152</v>
      </c>
      <c r="E147" s="196"/>
      <c r="F147" s="92"/>
      <c r="G147" s="92">
        <v>100</v>
      </c>
      <c r="H147" s="92"/>
      <c r="I147" s="92"/>
      <c r="J147" s="92"/>
      <c r="K147" s="92"/>
      <c r="L147" s="92"/>
      <c r="M147" s="92"/>
      <c r="N147" s="92"/>
      <c r="O147" s="199"/>
      <c r="P147" s="92"/>
      <c r="Q147" s="92">
        <v>92.16</v>
      </c>
      <c r="R147" s="92">
        <v>95.823071182357495</v>
      </c>
    </row>
    <row r="149" spans="2:18" x14ac:dyDescent="0.3">
      <c r="B149" s="23" t="s">
        <v>154</v>
      </c>
    </row>
    <row r="150" spans="2:18" x14ac:dyDescent="0.3">
      <c r="B150" s="316" t="s">
        <v>48</v>
      </c>
      <c r="C150" s="320" t="s">
        <v>49</v>
      </c>
      <c r="D150" s="321"/>
      <c r="E150" s="316" t="s">
        <v>50</v>
      </c>
      <c r="F150" s="318" t="s">
        <v>51</v>
      </c>
      <c r="G150" s="318" t="s">
        <v>52</v>
      </c>
      <c r="H150" s="318" t="s">
        <v>53</v>
      </c>
      <c r="I150" s="318" t="s">
        <v>53</v>
      </c>
      <c r="J150" s="318" t="s">
        <v>53</v>
      </c>
      <c r="K150" s="197" t="s">
        <v>54</v>
      </c>
      <c r="L150" s="197" t="s">
        <v>3</v>
      </c>
      <c r="M150" s="197" t="s">
        <v>54</v>
      </c>
      <c r="N150" s="197" t="s">
        <v>3</v>
      </c>
      <c r="O150" s="198" t="s">
        <v>55</v>
      </c>
      <c r="P150" s="197" t="s">
        <v>56</v>
      </c>
      <c r="Q150" s="197" t="s">
        <v>57</v>
      </c>
      <c r="R150" s="197" t="s">
        <v>58</v>
      </c>
    </row>
    <row r="151" spans="2:18" x14ac:dyDescent="0.3">
      <c r="B151" s="317"/>
      <c r="C151" s="322"/>
      <c r="D151" s="323"/>
      <c r="E151" s="317"/>
      <c r="F151" s="319"/>
      <c r="G151" s="319"/>
      <c r="H151" s="319"/>
      <c r="I151" s="319"/>
      <c r="J151" s="319"/>
      <c r="K151" s="197">
        <v>2024</v>
      </c>
      <c r="L151" s="197">
        <v>2024</v>
      </c>
      <c r="M151" s="197"/>
      <c r="N151" s="197"/>
      <c r="O151" s="198"/>
      <c r="P151" s="197"/>
      <c r="Q151" s="197"/>
      <c r="R151" s="197"/>
    </row>
    <row r="152" spans="2:18" x14ac:dyDescent="0.3">
      <c r="B152" s="196" t="s">
        <v>59</v>
      </c>
      <c r="C152" s="196" t="s">
        <v>60</v>
      </c>
      <c r="D152" s="196"/>
      <c r="E152" s="196"/>
      <c r="F152" s="92"/>
      <c r="G152" s="92">
        <v>40</v>
      </c>
      <c r="H152" s="92"/>
      <c r="I152" s="92"/>
      <c r="J152" s="92"/>
      <c r="K152" s="92"/>
      <c r="L152" s="92"/>
      <c r="M152" s="92"/>
      <c r="N152" s="92"/>
      <c r="O152" s="199"/>
      <c r="P152" s="92"/>
      <c r="Q152" s="92">
        <v>40</v>
      </c>
      <c r="R152" s="92">
        <v>42.612791074079503</v>
      </c>
    </row>
    <row r="153" spans="2:18" x14ac:dyDescent="0.3">
      <c r="B153" s="196"/>
      <c r="C153" s="196"/>
      <c r="D153" s="196"/>
      <c r="E153" s="196"/>
      <c r="F153" s="92"/>
      <c r="G153" s="92"/>
      <c r="H153" s="92"/>
      <c r="I153" s="92"/>
      <c r="J153" s="92"/>
      <c r="K153" s="92"/>
      <c r="L153" s="92"/>
      <c r="M153" s="92"/>
      <c r="N153" s="92"/>
      <c r="O153" s="199"/>
      <c r="P153" s="92"/>
      <c r="Q153" s="92"/>
      <c r="R153" s="92"/>
    </row>
    <row r="154" spans="2:18" x14ac:dyDescent="0.3">
      <c r="B154" s="196">
        <v>1</v>
      </c>
      <c r="C154" s="196" t="s">
        <v>0</v>
      </c>
      <c r="D154" s="196"/>
      <c r="E154" s="196" t="s">
        <v>61</v>
      </c>
      <c r="F154" s="92">
        <v>3</v>
      </c>
      <c r="G154" s="92">
        <v>10</v>
      </c>
      <c r="H154" s="92">
        <v>1</v>
      </c>
      <c r="I154" s="92">
        <v>18</v>
      </c>
      <c r="J154" s="92">
        <v>24</v>
      </c>
      <c r="K154" s="92">
        <v>2164.4541966316901</v>
      </c>
      <c r="L154" s="92">
        <v>1967.6856333015401</v>
      </c>
      <c r="M154" s="92">
        <v>509.63731931210202</v>
      </c>
      <c r="N154" s="92">
        <v>463.306653920092</v>
      </c>
      <c r="O154" s="199">
        <v>488.47686979600002</v>
      </c>
      <c r="P154" s="92">
        <v>105.43273351741</v>
      </c>
      <c r="Q154" s="92">
        <v>10</v>
      </c>
      <c r="R154" s="92">
        <v>10.543273351741</v>
      </c>
    </row>
    <row r="155" spans="2:18" x14ac:dyDescent="0.3">
      <c r="B155" s="196">
        <v>2</v>
      </c>
      <c r="C155" s="196" t="s">
        <v>62</v>
      </c>
      <c r="D155" s="196"/>
      <c r="E155" s="196" t="s">
        <v>63</v>
      </c>
      <c r="F155" s="92"/>
      <c r="G155" s="92">
        <v>10</v>
      </c>
      <c r="H155" s="92"/>
      <c r="I155" s="92"/>
      <c r="J155" s="92"/>
      <c r="K155" s="92"/>
      <c r="L155" s="92"/>
      <c r="M155" s="92"/>
      <c r="N155" s="92"/>
      <c r="O155" s="199"/>
      <c r="P155" s="92">
        <v>107.144163658243</v>
      </c>
      <c r="Q155" s="92">
        <v>10</v>
      </c>
      <c r="R155" s="92">
        <v>10.714416365824301</v>
      </c>
    </row>
    <row r="156" spans="2:18" x14ac:dyDescent="0.3">
      <c r="B156" s="196"/>
      <c r="C156" s="196" t="s">
        <v>64</v>
      </c>
      <c r="D156" s="196" t="s">
        <v>65</v>
      </c>
      <c r="E156" s="196" t="s">
        <v>66</v>
      </c>
      <c r="F156" s="92">
        <v>1</v>
      </c>
      <c r="G156" s="92"/>
      <c r="H156" s="92">
        <v>2</v>
      </c>
      <c r="I156" s="92">
        <v>110</v>
      </c>
      <c r="J156" s="92">
        <v>179</v>
      </c>
      <c r="K156" s="92">
        <v>311.85899999999998</v>
      </c>
      <c r="L156" s="92">
        <v>346.51</v>
      </c>
      <c r="M156" s="92">
        <v>77.966999999999999</v>
      </c>
      <c r="N156" s="92">
        <v>86.63</v>
      </c>
      <c r="O156" s="199">
        <v>69.889202245560696</v>
      </c>
      <c r="P156" s="92">
        <v>110</v>
      </c>
      <c r="Q156" s="92"/>
      <c r="R156" s="92"/>
    </row>
    <row r="157" spans="2:18" x14ac:dyDescent="0.3">
      <c r="B157" s="196"/>
      <c r="C157" s="196" t="s">
        <v>67</v>
      </c>
      <c r="D157" s="196" t="s">
        <v>68</v>
      </c>
      <c r="E157" s="196" t="s">
        <v>69</v>
      </c>
      <c r="F157" s="92">
        <v>1</v>
      </c>
      <c r="G157" s="92"/>
      <c r="H157" s="92">
        <v>3</v>
      </c>
      <c r="I157" s="92">
        <v>116</v>
      </c>
      <c r="J157" s="92">
        <v>185</v>
      </c>
      <c r="K157" s="92">
        <v>3.7080000000000002</v>
      </c>
      <c r="L157" s="92">
        <v>4.12</v>
      </c>
      <c r="M157" s="92">
        <v>0.92700000000000005</v>
      </c>
      <c r="N157" s="92">
        <v>1.03</v>
      </c>
      <c r="O157" s="199">
        <v>0.82775153731843598</v>
      </c>
      <c r="P157" s="92">
        <v>110</v>
      </c>
      <c r="Q157" s="92"/>
      <c r="R157" s="92"/>
    </row>
    <row r="158" spans="2:18" x14ac:dyDescent="0.3">
      <c r="B158" s="196"/>
      <c r="C158" s="196" t="s">
        <v>70</v>
      </c>
      <c r="D158" s="196" t="s">
        <v>71</v>
      </c>
      <c r="E158" s="196" t="s">
        <v>72</v>
      </c>
      <c r="F158" s="92">
        <v>1</v>
      </c>
      <c r="G158" s="92"/>
      <c r="H158" s="92">
        <v>4</v>
      </c>
      <c r="I158" s="92">
        <v>122</v>
      </c>
      <c r="J158" s="92">
        <v>217</v>
      </c>
      <c r="K158" s="92">
        <v>750.76199999999994</v>
      </c>
      <c r="L158" s="92">
        <v>834.18</v>
      </c>
      <c r="M158" s="92">
        <v>186.97499999999999</v>
      </c>
      <c r="N158" s="92">
        <v>207.75</v>
      </c>
      <c r="O158" s="199">
        <v>204.774</v>
      </c>
      <c r="P158" s="92">
        <v>101.43249097472901</v>
      </c>
      <c r="Q158" s="92"/>
      <c r="R158" s="92"/>
    </row>
    <row r="159" spans="2:18" x14ac:dyDescent="0.3">
      <c r="B159" s="196">
        <v>3</v>
      </c>
      <c r="C159" s="196" t="s">
        <v>73</v>
      </c>
      <c r="D159" s="196"/>
      <c r="E159" s="196" t="s">
        <v>63</v>
      </c>
      <c r="F159" s="92"/>
      <c r="G159" s="92">
        <v>10</v>
      </c>
      <c r="H159" s="92"/>
      <c r="I159" s="92"/>
      <c r="J159" s="92"/>
      <c r="K159" s="92"/>
      <c r="L159" s="92"/>
      <c r="M159" s="92"/>
      <c r="N159" s="92"/>
      <c r="O159" s="199"/>
      <c r="P159" s="92">
        <v>108.253968253968</v>
      </c>
      <c r="Q159" s="92">
        <v>10</v>
      </c>
      <c r="R159" s="92">
        <v>10.825396825396799</v>
      </c>
    </row>
    <row r="160" spans="2:18" x14ac:dyDescent="0.3">
      <c r="B160" s="196"/>
      <c r="C160" s="196" t="s">
        <v>64</v>
      </c>
      <c r="D160" s="196" t="s">
        <v>74</v>
      </c>
      <c r="E160" s="196" t="s">
        <v>75</v>
      </c>
      <c r="F160" s="92">
        <v>1</v>
      </c>
      <c r="G160" s="92"/>
      <c r="H160" s="92">
        <v>5</v>
      </c>
      <c r="I160" s="92">
        <v>335</v>
      </c>
      <c r="J160" s="92">
        <v>533</v>
      </c>
      <c r="K160" s="92">
        <v>2.952</v>
      </c>
      <c r="L160" s="92">
        <v>3.28</v>
      </c>
      <c r="M160" s="92">
        <v>0.9</v>
      </c>
      <c r="N160" s="92">
        <v>1</v>
      </c>
      <c r="O160" s="199">
        <v>0.739204680880585</v>
      </c>
      <c r="P160" s="92">
        <v>110</v>
      </c>
      <c r="Q160" s="92"/>
      <c r="R160" s="92"/>
    </row>
    <row r="161" spans="2:18" x14ac:dyDescent="0.3">
      <c r="B161" s="196"/>
      <c r="C161" s="196" t="s">
        <v>67</v>
      </c>
      <c r="D161" s="196" t="s">
        <v>76</v>
      </c>
      <c r="E161" s="196" t="s">
        <v>77</v>
      </c>
      <c r="F161" s="92">
        <v>1</v>
      </c>
      <c r="G161" s="92"/>
      <c r="H161" s="92">
        <v>6</v>
      </c>
      <c r="I161" s="92">
        <v>329</v>
      </c>
      <c r="J161" s="92">
        <v>526</v>
      </c>
      <c r="K161" s="92">
        <v>22.5</v>
      </c>
      <c r="L161" s="92">
        <v>25</v>
      </c>
      <c r="M161" s="92">
        <v>8.1</v>
      </c>
      <c r="N161" s="92">
        <v>9</v>
      </c>
      <c r="O161" s="199">
        <v>2</v>
      </c>
      <c r="P161" s="92">
        <v>110</v>
      </c>
      <c r="Q161" s="92"/>
      <c r="R161" s="92"/>
    </row>
    <row r="162" spans="2:18" x14ac:dyDescent="0.3">
      <c r="B162" s="196"/>
      <c r="C162" s="196" t="s">
        <v>70</v>
      </c>
      <c r="D162" s="196" t="s">
        <v>78</v>
      </c>
      <c r="E162" s="196" t="s">
        <v>77</v>
      </c>
      <c r="F162" s="92">
        <v>1</v>
      </c>
      <c r="G162" s="92"/>
      <c r="H162" s="92">
        <v>7</v>
      </c>
      <c r="I162" s="92">
        <v>341</v>
      </c>
      <c r="J162" s="92">
        <v>551</v>
      </c>
      <c r="K162" s="92">
        <v>64.8</v>
      </c>
      <c r="L162" s="92">
        <v>72</v>
      </c>
      <c r="M162" s="92">
        <v>18.899999999999999</v>
      </c>
      <c r="N162" s="92">
        <v>21</v>
      </c>
      <c r="O162" s="199">
        <v>20</v>
      </c>
      <c r="P162" s="92">
        <v>104.761904761905</v>
      </c>
      <c r="Q162" s="92"/>
      <c r="R162" s="92"/>
    </row>
    <row r="163" spans="2:18" x14ac:dyDescent="0.3">
      <c r="B163" s="196">
        <v>4</v>
      </c>
      <c r="C163" s="196" t="s">
        <v>79</v>
      </c>
      <c r="D163" s="196"/>
      <c r="E163" s="196" t="s">
        <v>63</v>
      </c>
      <c r="F163" s="92"/>
      <c r="G163" s="92">
        <v>10</v>
      </c>
      <c r="H163" s="92"/>
      <c r="I163" s="92"/>
      <c r="J163" s="92"/>
      <c r="K163" s="92"/>
      <c r="L163" s="92"/>
      <c r="M163" s="92"/>
      <c r="N163" s="92"/>
      <c r="O163" s="199"/>
      <c r="P163" s="92">
        <v>101.79162793547</v>
      </c>
      <c r="Q163" s="92">
        <v>10</v>
      </c>
      <c r="R163" s="92">
        <v>10.179162793547</v>
      </c>
    </row>
    <row r="164" spans="2:18" x14ac:dyDescent="0.3">
      <c r="B164" s="196"/>
      <c r="C164" s="196" t="s">
        <v>64</v>
      </c>
      <c r="D164" s="196" t="s">
        <v>80</v>
      </c>
      <c r="E164" s="196" t="s">
        <v>63</v>
      </c>
      <c r="F164" s="92">
        <v>1</v>
      </c>
      <c r="G164" s="92"/>
      <c r="H164" s="92">
        <v>8</v>
      </c>
      <c r="I164" s="92">
        <v>85</v>
      </c>
      <c r="J164" s="92">
        <v>100</v>
      </c>
      <c r="K164" s="92">
        <v>8.0640000000000001</v>
      </c>
      <c r="L164" s="92">
        <v>8.9600000000000009</v>
      </c>
      <c r="M164" s="92">
        <v>8.2170000000000005</v>
      </c>
      <c r="N164" s="92">
        <v>9.1300000000000008</v>
      </c>
      <c r="O164" s="199">
        <v>8.9664243694916301</v>
      </c>
      <c r="P164" s="92">
        <v>101.79162793547</v>
      </c>
      <c r="Q164" s="92"/>
      <c r="R164" s="92"/>
    </row>
    <row r="165" spans="2:18" x14ac:dyDescent="0.3">
      <c r="B165" s="196"/>
      <c r="C165" s="196"/>
      <c r="D165" s="196"/>
      <c r="E165" s="196"/>
      <c r="F165" s="92"/>
      <c r="G165" s="92"/>
      <c r="H165" s="92"/>
      <c r="I165" s="92"/>
      <c r="J165" s="92"/>
      <c r="K165" s="92"/>
      <c r="L165" s="92"/>
      <c r="M165" s="92"/>
      <c r="N165" s="92"/>
      <c r="O165" s="199"/>
      <c r="P165" s="92"/>
      <c r="Q165" s="92"/>
      <c r="R165" s="92"/>
    </row>
    <row r="166" spans="2:18" x14ac:dyDescent="0.3">
      <c r="B166" s="196" t="s">
        <v>81</v>
      </c>
      <c r="C166" s="196" t="s">
        <v>82</v>
      </c>
      <c r="D166" s="196"/>
      <c r="E166" s="196"/>
      <c r="F166" s="92"/>
      <c r="G166" s="92">
        <v>60</v>
      </c>
      <c r="H166" s="92"/>
      <c r="I166" s="92"/>
      <c r="J166" s="92"/>
      <c r="K166" s="92"/>
      <c r="L166" s="92"/>
      <c r="M166" s="92"/>
      <c r="N166" s="92"/>
      <c r="O166" s="199"/>
      <c r="P166" s="92"/>
      <c r="Q166" s="92">
        <v>52.7</v>
      </c>
      <c r="R166" s="92">
        <v>54.120958437459798</v>
      </c>
    </row>
    <row r="167" spans="2:18" x14ac:dyDescent="0.3">
      <c r="B167" s="196"/>
      <c r="C167" s="196"/>
      <c r="D167" s="196"/>
      <c r="E167" s="196"/>
      <c r="F167" s="92"/>
      <c r="G167" s="92"/>
      <c r="H167" s="92"/>
      <c r="I167" s="92"/>
      <c r="J167" s="92"/>
      <c r="K167" s="92"/>
      <c r="L167" s="92"/>
      <c r="M167" s="92"/>
      <c r="N167" s="92"/>
      <c r="O167" s="199"/>
      <c r="P167" s="92"/>
      <c r="Q167" s="92"/>
      <c r="R167" s="92"/>
    </row>
    <row r="168" spans="2:18" x14ac:dyDescent="0.3">
      <c r="B168" s="196">
        <v>5</v>
      </c>
      <c r="C168" s="196" t="s">
        <v>83</v>
      </c>
      <c r="D168" s="196"/>
      <c r="E168" s="196" t="s">
        <v>63</v>
      </c>
      <c r="F168" s="92"/>
      <c r="G168" s="92">
        <v>5</v>
      </c>
      <c r="H168" s="92"/>
      <c r="I168" s="92"/>
      <c r="J168" s="92"/>
      <c r="K168" s="92"/>
      <c r="L168" s="92"/>
      <c r="M168" s="92"/>
      <c r="N168" s="92"/>
      <c r="O168" s="199"/>
      <c r="P168" s="92">
        <v>92.008069943988005</v>
      </c>
      <c r="Q168" s="92">
        <v>4.5999999999999996</v>
      </c>
      <c r="R168" s="92">
        <v>4.6004034971993999</v>
      </c>
    </row>
    <row r="169" spans="2:18" x14ac:dyDescent="0.3">
      <c r="B169" s="196"/>
      <c r="C169" s="196" t="s">
        <v>64</v>
      </c>
      <c r="D169" s="196" t="s">
        <v>84</v>
      </c>
      <c r="E169" s="196" t="s">
        <v>63</v>
      </c>
      <c r="F169" s="92">
        <v>1</v>
      </c>
      <c r="G169" s="92"/>
      <c r="H169" s="92">
        <v>9</v>
      </c>
      <c r="I169" s="92">
        <v>155</v>
      </c>
      <c r="J169" s="92">
        <v>243</v>
      </c>
      <c r="K169" s="92">
        <v>9.9000000000000005E-2</v>
      </c>
      <c r="L169" s="92">
        <v>0.11</v>
      </c>
      <c r="M169" s="92">
        <v>9.9000000000000005E-2</v>
      </c>
      <c r="N169" s="92">
        <v>0.11</v>
      </c>
      <c r="O169" s="199">
        <v>0.117316508337272</v>
      </c>
      <c r="P169" s="92">
        <v>93.348628784298</v>
      </c>
      <c r="Q169" s="92"/>
      <c r="R169" s="92"/>
    </row>
    <row r="170" spans="2:18" x14ac:dyDescent="0.3">
      <c r="B170" s="196"/>
      <c r="C170" s="196" t="s">
        <v>67</v>
      </c>
      <c r="D170" s="196" t="s">
        <v>85</v>
      </c>
      <c r="E170" s="196" t="s">
        <v>63</v>
      </c>
      <c r="F170" s="92">
        <v>1</v>
      </c>
      <c r="G170" s="92"/>
      <c r="H170" s="92">
        <v>10</v>
      </c>
      <c r="I170" s="92">
        <v>241</v>
      </c>
      <c r="J170" s="92">
        <v>342</v>
      </c>
      <c r="K170" s="92">
        <v>5.3999999999999999E-2</v>
      </c>
      <c r="L170" s="92">
        <v>0.06</v>
      </c>
      <c r="M170" s="92">
        <v>5.3999999999999999E-2</v>
      </c>
      <c r="N170" s="92">
        <v>0.06</v>
      </c>
      <c r="O170" s="199">
        <v>4.5305189471052498E-2</v>
      </c>
      <c r="P170" s="92">
        <v>110</v>
      </c>
      <c r="Q170" s="92"/>
      <c r="R170" s="92"/>
    </row>
    <row r="171" spans="2:18" x14ac:dyDescent="0.3">
      <c r="B171" s="196"/>
      <c r="C171" s="196" t="s">
        <v>70</v>
      </c>
      <c r="D171" s="196" t="s">
        <v>86</v>
      </c>
      <c r="E171" s="196" t="s">
        <v>87</v>
      </c>
      <c r="F171" s="92">
        <v>3</v>
      </c>
      <c r="G171" s="92"/>
      <c r="H171" s="92">
        <v>11</v>
      </c>
      <c r="I171" s="92">
        <v>437</v>
      </c>
      <c r="J171" s="92">
        <v>734</v>
      </c>
      <c r="K171" s="92">
        <v>70714.600000000006</v>
      </c>
      <c r="L171" s="92">
        <v>64286</v>
      </c>
      <c r="M171" s="92">
        <v>64656.9</v>
      </c>
      <c r="N171" s="92">
        <v>58779</v>
      </c>
      <c r="O171" s="199">
        <v>48026.333333333299</v>
      </c>
      <c r="P171" s="92">
        <v>81.706618576929401</v>
      </c>
      <c r="Q171" s="92"/>
      <c r="R171" s="92"/>
    </row>
    <row r="172" spans="2:18" x14ac:dyDescent="0.3">
      <c r="B172" s="196"/>
      <c r="C172" s="196" t="s">
        <v>88</v>
      </c>
      <c r="D172" s="196" t="s">
        <v>89</v>
      </c>
      <c r="E172" s="196" t="s">
        <v>90</v>
      </c>
      <c r="F172" s="92">
        <v>3</v>
      </c>
      <c r="G172" s="92"/>
      <c r="H172" s="92">
        <v>12</v>
      </c>
      <c r="I172" s="92">
        <v>443</v>
      </c>
      <c r="J172" s="92">
        <v>740</v>
      </c>
      <c r="K172" s="92">
        <v>139814.25870773001</v>
      </c>
      <c r="L172" s="92">
        <v>127103.871552482</v>
      </c>
      <c r="M172" s="92">
        <v>34762.505057741299</v>
      </c>
      <c r="N172" s="92">
        <v>31602.277325219398</v>
      </c>
      <c r="O172" s="199">
        <v>23697</v>
      </c>
      <c r="P172" s="92">
        <v>74.985102358712695</v>
      </c>
      <c r="Q172" s="92"/>
      <c r="R172" s="92"/>
    </row>
    <row r="173" spans="2:18" x14ac:dyDescent="0.3">
      <c r="B173" s="196"/>
      <c r="C173" s="196" t="s">
        <v>91</v>
      </c>
      <c r="D173" s="196" t="s">
        <v>92</v>
      </c>
      <c r="E173" s="196" t="s">
        <v>93</v>
      </c>
      <c r="F173" s="92">
        <v>3</v>
      </c>
      <c r="G173" s="92"/>
      <c r="H173" s="92">
        <v>13</v>
      </c>
      <c r="I173" s="92">
        <v>449</v>
      </c>
      <c r="J173" s="92">
        <v>746</v>
      </c>
      <c r="K173" s="92">
        <v>5.39</v>
      </c>
      <c r="L173" s="92">
        <v>4.9000000000000004</v>
      </c>
      <c r="M173" s="92">
        <v>5.39</v>
      </c>
      <c r="N173" s="92">
        <v>4.9000000000000004</v>
      </c>
      <c r="O173" s="199">
        <v>4.9000000000000004</v>
      </c>
      <c r="P173" s="92">
        <v>100</v>
      </c>
      <c r="Q173" s="92"/>
      <c r="R173" s="92"/>
    </row>
    <row r="174" spans="2:18" x14ac:dyDescent="0.3">
      <c r="B174" s="196">
        <v>6</v>
      </c>
      <c r="C174" s="196" t="s">
        <v>94</v>
      </c>
      <c r="D174" s="196"/>
      <c r="E174" s="196" t="s">
        <v>63</v>
      </c>
      <c r="F174" s="92"/>
      <c r="G174" s="92">
        <v>4</v>
      </c>
      <c r="H174" s="92"/>
      <c r="I174" s="92"/>
      <c r="J174" s="92"/>
      <c r="K174" s="92"/>
      <c r="L174" s="92"/>
      <c r="M174" s="92"/>
      <c r="N174" s="92"/>
      <c r="O174" s="199"/>
      <c r="P174" s="92">
        <v>110</v>
      </c>
      <c r="Q174" s="92">
        <v>4</v>
      </c>
      <c r="R174" s="92">
        <v>4.4000000000000004</v>
      </c>
    </row>
    <row r="175" spans="2:18" x14ac:dyDescent="0.3">
      <c r="B175" s="196"/>
      <c r="C175" s="196" t="s">
        <v>64</v>
      </c>
      <c r="D175" s="196" t="s">
        <v>95</v>
      </c>
      <c r="E175" s="196" t="s">
        <v>96</v>
      </c>
      <c r="F175" s="92">
        <v>1</v>
      </c>
      <c r="G175" s="92"/>
      <c r="H175" s="92">
        <v>14</v>
      </c>
      <c r="I175" s="92">
        <v>179</v>
      </c>
      <c r="J175" s="92">
        <v>280</v>
      </c>
      <c r="K175" s="92">
        <v>27</v>
      </c>
      <c r="L175" s="92">
        <v>30</v>
      </c>
      <c r="M175" s="92">
        <v>27</v>
      </c>
      <c r="N175" s="92">
        <v>30</v>
      </c>
      <c r="O175" s="199">
        <v>20.76</v>
      </c>
      <c r="P175" s="92">
        <v>110</v>
      </c>
      <c r="Q175" s="92"/>
      <c r="R175" s="92"/>
    </row>
    <row r="176" spans="2:18" x14ac:dyDescent="0.3">
      <c r="B176" s="196"/>
      <c r="C176" s="196" t="s">
        <v>70</v>
      </c>
      <c r="D176" s="196" t="s">
        <v>97</v>
      </c>
      <c r="E176" s="196" t="s">
        <v>98</v>
      </c>
      <c r="F176" s="92">
        <v>1</v>
      </c>
      <c r="G176" s="92"/>
      <c r="H176" s="92">
        <v>15</v>
      </c>
      <c r="I176" s="92">
        <v>167</v>
      </c>
      <c r="J176" s="92">
        <v>268</v>
      </c>
      <c r="K176" s="92">
        <v>0.19800000000000001</v>
      </c>
      <c r="L176" s="92">
        <v>0.22</v>
      </c>
      <c r="M176" s="92">
        <v>0.19800000000000001</v>
      </c>
      <c r="N176" s="92">
        <v>0.22</v>
      </c>
      <c r="O176" s="199">
        <v>0.10666666666666701</v>
      </c>
      <c r="P176" s="92">
        <v>110</v>
      </c>
      <c r="Q176" s="92"/>
      <c r="R176" s="92"/>
    </row>
    <row r="177" spans="2:18" x14ac:dyDescent="0.3">
      <c r="B177" s="196">
        <v>7</v>
      </c>
      <c r="C177" s="196" t="s">
        <v>99</v>
      </c>
      <c r="D177" s="196"/>
      <c r="E177" s="196" t="s">
        <v>63</v>
      </c>
      <c r="F177" s="92"/>
      <c r="G177" s="92">
        <v>4</v>
      </c>
      <c r="H177" s="92"/>
      <c r="I177" s="92"/>
      <c r="J177" s="92"/>
      <c r="K177" s="92"/>
      <c r="L177" s="92"/>
      <c r="M177" s="92"/>
      <c r="N177" s="92"/>
      <c r="O177" s="199"/>
      <c r="P177" s="92">
        <v>24.283235294117699</v>
      </c>
      <c r="Q177" s="92">
        <v>0.97</v>
      </c>
      <c r="R177" s="92">
        <v>0.971329411764706</v>
      </c>
    </row>
    <row r="178" spans="2:18" x14ac:dyDescent="0.3">
      <c r="B178" s="196"/>
      <c r="C178" s="196" t="s">
        <v>64</v>
      </c>
      <c r="D178" s="196" t="s">
        <v>100</v>
      </c>
      <c r="E178" s="196" t="s">
        <v>96</v>
      </c>
      <c r="F178" s="92">
        <v>1</v>
      </c>
      <c r="G178" s="92"/>
      <c r="H178" s="92">
        <v>16</v>
      </c>
      <c r="I178" s="92">
        <v>454</v>
      </c>
      <c r="J178" s="92">
        <v>752</v>
      </c>
      <c r="K178" s="92">
        <v>54</v>
      </c>
      <c r="L178" s="92">
        <v>60</v>
      </c>
      <c r="M178" s="92">
        <v>54</v>
      </c>
      <c r="N178" s="92">
        <v>60</v>
      </c>
      <c r="O178" s="199">
        <v>122.631063829787</v>
      </c>
      <c r="P178" s="92">
        <v>0</v>
      </c>
      <c r="Q178" s="92"/>
      <c r="R178" s="92"/>
    </row>
    <row r="179" spans="2:18" x14ac:dyDescent="0.3">
      <c r="B179" s="196"/>
      <c r="C179" s="196" t="s">
        <v>67</v>
      </c>
      <c r="D179" s="196" t="s">
        <v>101</v>
      </c>
      <c r="E179" s="196" t="s">
        <v>96</v>
      </c>
      <c r="F179" s="92">
        <v>1</v>
      </c>
      <c r="G179" s="92"/>
      <c r="H179" s="92">
        <v>17</v>
      </c>
      <c r="I179" s="92">
        <v>459</v>
      </c>
      <c r="J179" s="92">
        <v>758</v>
      </c>
      <c r="K179" s="92">
        <v>108</v>
      </c>
      <c r="L179" s="92">
        <v>120</v>
      </c>
      <c r="M179" s="92">
        <v>108</v>
      </c>
      <c r="N179" s="92">
        <v>120</v>
      </c>
      <c r="O179" s="199">
        <v>181.720235294118</v>
      </c>
      <c r="P179" s="92">
        <v>48.566470588235298</v>
      </c>
      <c r="Q179" s="92"/>
      <c r="R179" s="92"/>
    </row>
    <row r="180" spans="2:18" x14ac:dyDescent="0.3">
      <c r="B180" s="196">
        <v>8</v>
      </c>
      <c r="C180" s="196" t="s">
        <v>102</v>
      </c>
      <c r="D180" s="196"/>
      <c r="E180" s="196" t="s">
        <v>63</v>
      </c>
      <c r="F180" s="92"/>
      <c r="G180" s="92">
        <v>4</v>
      </c>
      <c r="H180" s="92"/>
      <c r="I180" s="92"/>
      <c r="J180" s="92"/>
      <c r="K180" s="92"/>
      <c r="L180" s="92"/>
      <c r="M180" s="92"/>
      <c r="N180" s="92"/>
      <c r="O180" s="199"/>
      <c r="P180" s="92">
        <v>103.333333333333</v>
      </c>
      <c r="Q180" s="92">
        <v>4</v>
      </c>
      <c r="R180" s="92">
        <v>4.1333333333333302</v>
      </c>
    </row>
    <row r="181" spans="2:18" x14ac:dyDescent="0.3">
      <c r="B181" s="196"/>
      <c r="C181" s="196" t="s">
        <v>64</v>
      </c>
      <c r="D181" s="196" t="s">
        <v>103</v>
      </c>
      <c r="E181" s="196" t="s">
        <v>104</v>
      </c>
      <c r="F181" s="92">
        <v>1</v>
      </c>
      <c r="G181" s="92"/>
      <c r="H181" s="92">
        <v>18</v>
      </c>
      <c r="I181" s="92">
        <v>534</v>
      </c>
      <c r="J181" s="92">
        <v>764</v>
      </c>
      <c r="K181" s="92">
        <v>0.9</v>
      </c>
      <c r="L181" s="92">
        <v>1</v>
      </c>
      <c r="M181" s="92">
        <v>0</v>
      </c>
      <c r="N181" s="92">
        <v>0</v>
      </c>
      <c r="O181" s="199">
        <v>0</v>
      </c>
      <c r="P181" s="92">
        <v>100</v>
      </c>
      <c r="Q181" s="92"/>
      <c r="R181" s="92"/>
    </row>
    <row r="182" spans="2:18" x14ac:dyDescent="0.3">
      <c r="B182" s="196"/>
      <c r="C182" s="196" t="s">
        <v>67</v>
      </c>
      <c r="D182" s="196" t="s">
        <v>105</v>
      </c>
      <c r="E182" s="196" t="s">
        <v>104</v>
      </c>
      <c r="F182" s="92">
        <v>1</v>
      </c>
      <c r="G182" s="92"/>
      <c r="H182" s="92">
        <v>19</v>
      </c>
      <c r="I182" s="92">
        <v>546</v>
      </c>
      <c r="J182" s="92">
        <v>558</v>
      </c>
      <c r="K182" s="92">
        <v>54.9</v>
      </c>
      <c r="L182" s="92">
        <v>61</v>
      </c>
      <c r="M182" s="92">
        <v>28.8</v>
      </c>
      <c r="N182" s="92">
        <v>32</v>
      </c>
      <c r="O182" s="199">
        <v>32</v>
      </c>
      <c r="P182" s="92">
        <v>100</v>
      </c>
      <c r="Q182" s="92"/>
      <c r="R182" s="92"/>
    </row>
    <row r="183" spans="2:18" x14ac:dyDescent="0.3">
      <c r="B183" s="196"/>
      <c r="C183" s="196" t="s">
        <v>70</v>
      </c>
      <c r="D183" s="196" t="s">
        <v>106</v>
      </c>
      <c r="E183" s="196" t="s">
        <v>63</v>
      </c>
      <c r="F183" s="92">
        <v>2</v>
      </c>
      <c r="G183" s="92"/>
      <c r="H183" s="92">
        <v>20</v>
      </c>
      <c r="I183" s="92">
        <v>540</v>
      </c>
      <c r="J183" s="92">
        <v>770</v>
      </c>
      <c r="K183" s="92">
        <v>0</v>
      </c>
      <c r="L183" s="92" t="s">
        <v>107</v>
      </c>
      <c r="M183" s="92">
        <v>0</v>
      </c>
      <c r="N183" s="92" t="s">
        <v>107</v>
      </c>
      <c r="O183" s="199">
        <v>100</v>
      </c>
      <c r="P183" s="92">
        <v>110</v>
      </c>
      <c r="Q183" s="92"/>
      <c r="R183" s="92"/>
    </row>
    <row r="184" spans="2:18" x14ac:dyDescent="0.3">
      <c r="B184" s="196">
        <v>9</v>
      </c>
      <c r="C184" s="196" t="s">
        <v>108</v>
      </c>
      <c r="D184" s="196"/>
      <c r="E184" s="196" t="s">
        <v>63</v>
      </c>
      <c r="F184" s="92"/>
      <c r="G184" s="92">
        <v>3</v>
      </c>
      <c r="H184" s="92"/>
      <c r="I184" s="92"/>
      <c r="J184" s="92"/>
      <c r="K184" s="92"/>
      <c r="L184" s="92"/>
      <c r="M184" s="92"/>
      <c r="N184" s="92"/>
      <c r="O184" s="199"/>
      <c r="P184" s="92">
        <v>89.643250852535004</v>
      </c>
      <c r="Q184" s="92">
        <v>2.68</v>
      </c>
      <c r="R184" s="92">
        <v>2.6892975255760501</v>
      </c>
    </row>
    <row r="185" spans="2:18" x14ac:dyDescent="0.3">
      <c r="B185" s="196"/>
      <c r="C185" s="196" t="s">
        <v>64</v>
      </c>
      <c r="D185" s="196" t="s">
        <v>109</v>
      </c>
      <c r="E185" s="196" t="s">
        <v>110</v>
      </c>
      <c r="F185" s="92">
        <v>3</v>
      </c>
      <c r="G185" s="92"/>
      <c r="H185" s="92">
        <v>21</v>
      </c>
      <c r="I185" s="92">
        <v>375</v>
      </c>
      <c r="J185" s="92">
        <v>602</v>
      </c>
      <c r="K185" s="92">
        <v>10681825</v>
      </c>
      <c r="L185" s="92">
        <v>9710750</v>
      </c>
      <c r="M185" s="92">
        <v>2136363.9</v>
      </c>
      <c r="N185" s="92">
        <v>1942149</v>
      </c>
      <c r="O185" s="199">
        <v>1539862</v>
      </c>
      <c r="P185" s="92">
        <v>79.286501705069995</v>
      </c>
      <c r="Q185" s="92"/>
      <c r="R185" s="92"/>
    </row>
    <row r="186" spans="2:18" x14ac:dyDescent="0.3">
      <c r="B186" s="196"/>
      <c r="C186" s="196" t="s">
        <v>67</v>
      </c>
      <c r="D186" s="196" t="s">
        <v>111</v>
      </c>
      <c r="E186" s="196" t="s">
        <v>63</v>
      </c>
      <c r="F186" s="92">
        <v>3</v>
      </c>
      <c r="G186" s="92"/>
      <c r="H186" s="92">
        <v>22</v>
      </c>
      <c r="I186" s="92">
        <v>464</v>
      </c>
      <c r="J186" s="92">
        <v>776</v>
      </c>
      <c r="K186" s="92">
        <v>110</v>
      </c>
      <c r="L186" s="92">
        <v>100</v>
      </c>
      <c r="M186" s="92">
        <v>110</v>
      </c>
      <c r="N186" s="92">
        <v>100</v>
      </c>
      <c r="O186" s="199">
        <v>100</v>
      </c>
      <c r="P186" s="92">
        <v>100</v>
      </c>
      <c r="Q186" s="92"/>
      <c r="R186" s="92"/>
    </row>
    <row r="187" spans="2:18" x14ac:dyDescent="0.3">
      <c r="B187" s="196">
        <v>10</v>
      </c>
      <c r="C187" s="196" t="s">
        <v>112</v>
      </c>
      <c r="D187" s="196"/>
      <c r="E187" s="196"/>
      <c r="F187" s="92"/>
      <c r="G187" s="92">
        <v>4</v>
      </c>
      <c r="H187" s="92"/>
      <c r="I187" s="92"/>
      <c r="J187" s="92"/>
      <c r="K187" s="92"/>
      <c r="L187" s="92"/>
      <c r="M187" s="92"/>
      <c r="N187" s="92"/>
      <c r="O187" s="199"/>
      <c r="P187" s="92">
        <v>50</v>
      </c>
      <c r="Q187" s="92">
        <v>2</v>
      </c>
      <c r="R187" s="92">
        <v>2</v>
      </c>
    </row>
    <row r="188" spans="2:18" x14ac:dyDescent="0.3">
      <c r="B188" s="196"/>
      <c r="C188" s="196" t="s">
        <v>64</v>
      </c>
      <c r="D188" s="196" t="s">
        <v>113</v>
      </c>
      <c r="E188" s="196" t="s">
        <v>114</v>
      </c>
      <c r="F188" s="92">
        <v>3</v>
      </c>
      <c r="G188" s="92"/>
      <c r="H188" s="92">
        <v>23</v>
      </c>
      <c r="I188" s="92">
        <v>469</v>
      </c>
      <c r="J188" s="92">
        <v>782</v>
      </c>
      <c r="K188" s="92">
        <v>4.4000000000000004</v>
      </c>
      <c r="L188" s="92">
        <v>4</v>
      </c>
      <c r="M188" s="92">
        <v>0</v>
      </c>
      <c r="N188" s="92">
        <v>0</v>
      </c>
      <c r="O188" s="199">
        <v>1</v>
      </c>
      <c r="P188" s="92">
        <v>0</v>
      </c>
      <c r="Q188" s="92"/>
      <c r="R188" s="92"/>
    </row>
    <row r="189" spans="2:18" x14ac:dyDescent="0.3">
      <c r="B189" s="196"/>
      <c r="C189" s="196" t="s">
        <v>67</v>
      </c>
      <c r="D189" s="196" t="s">
        <v>115</v>
      </c>
      <c r="E189" s="196" t="s">
        <v>116</v>
      </c>
      <c r="F189" s="92">
        <v>3</v>
      </c>
      <c r="G189" s="92"/>
      <c r="H189" s="92">
        <v>24</v>
      </c>
      <c r="I189" s="92">
        <v>484</v>
      </c>
      <c r="J189" s="92">
        <v>788</v>
      </c>
      <c r="K189" s="92">
        <v>0</v>
      </c>
      <c r="L189" s="92">
        <v>0</v>
      </c>
      <c r="M189" s="92">
        <v>0</v>
      </c>
      <c r="N189" s="92">
        <v>0</v>
      </c>
      <c r="O189" s="199">
        <v>0</v>
      </c>
      <c r="P189" s="92">
        <v>100</v>
      </c>
      <c r="Q189" s="92"/>
      <c r="R189" s="92"/>
    </row>
    <row r="190" spans="2:18" x14ac:dyDescent="0.3">
      <c r="B190" s="196">
        <v>11</v>
      </c>
      <c r="C190" s="196" t="s">
        <v>117</v>
      </c>
      <c r="D190" s="196"/>
      <c r="E190" s="196" t="s">
        <v>63</v>
      </c>
      <c r="F190" s="92">
        <v>3</v>
      </c>
      <c r="G190" s="92">
        <v>3</v>
      </c>
      <c r="H190" s="92">
        <v>25</v>
      </c>
      <c r="I190" s="92">
        <v>489</v>
      </c>
      <c r="J190" s="92">
        <v>794</v>
      </c>
      <c r="K190" s="92">
        <v>110</v>
      </c>
      <c r="L190" s="92">
        <v>100</v>
      </c>
      <c r="M190" s="92">
        <v>0</v>
      </c>
      <c r="N190" s="92">
        <v>0</v>
      </c>
      <c r="O190" s="199">
        <v>100</v>
      </c>
      <c r="P190" s="92">
        <v>100</v>
      </c>
      <c r="Q190" s="92">
        <v>3</v>
      </c>
      <c r="R190" s="92">
        <v>3</v>
      </c>
    </row>
    <row r="191" spans="2:18" x14ac:dyDescent="0.3">
      <c r="B191" s="196">
        <v>12</v>
      </c>
      <c r="C191" s="196" t="s">
        <v>118</v>
      </c>
      <c r="D191" s="196"/>
      <c r="E191" s="196" t="s">
        <v>63</v>
      </c>
      <c r="F191" s="92"/>
      <c r="G191" s="92">
        <v>4</v>
      </c>
      <c r="H191" s="92"/>
      <c r="I191" s="92"/>
      <c r="J191" s="92"/>
      <c r="K191" s="92"/>
      <c r="L191" s="92"/>
      <c r="M191" s="92"/>
      <c r="N191" s="92"/>
      <c r="O191" s="199"/>
      <c r="P191" s="92">
        <v>73.3333333333333</v>
      </c>
      <c r="Q191" s="92">
        <v>2.93</v>
      </c>
      <c r="R191" s="92">
        <v>2.93333333333333</v>
      </c>
    </row>
    <row r="192" spans="2:18" x14ac:dyDescent="0.3">
      <c r="B192" s="196"/>
      <c r="C192" s="196" t="s">
        <v>64</v>
      </c>
      <c r="D192" s="196" t="s">
        <v>119</v>
      </c>
      <c r="E192" s="196" t="s">
        <v>87</v>
      </c>
      <c r="F192" s="92">
        <v>3</v>
      </c>
      <c r="G192" s="92"/>
      <c r="H192" s="92">
        <v>26</v>
      </c>
      <c r="I192" s="92">
        <v>495</v>
      </c>
      <c r="J192" s="92">
        <v>800</v>
      </c>
      <c r="K192" s="92">
        <v>23049.4</v>
      </c>
      <c r="L192" s="92">
        <v>20954</v>
      </c>
      <c r="M192" s="92">
        <v>4646.3999999999996</v>
      </c>
      <c r="N192" s="92">
        <v>4224</v>
      </c>
      <c r="O192" s="199">
        <v>5379</v>
      </c>
      <c r="P192" s="92">
        <v>110</v>
      </c>
      <c r="Q192" s="92"/>
      <c r="R192" s="92"/>
    </row>
    <row r="193" spans="2:18" x14ac:dyDescent="0.3">
      <c r="B193" s="196"/>
      <c r="C193" s="196" t="s">
        <v>67</v>
      </c>
      <c r="D193" s="196" t="s">
        <v>120</v>
      </c>
      <c r="E193" s="196" t="s">
        <v>121</v>
      </c>
      <c r="F193" s="92">
        <v>3</v>
      </c>
      <c r="G193" s="92"/>
      <c r="H193" s="92">
        <v>27</v>
      </c>
      <c r="I193" s="92">
        <v>501</v>
      </c>
      <c r="J193" s="92">
        <v>48</v>
      </c>
      <c r="K193" s="92">
        <v>52.162179242656499</v>
      </c>
      <c r="L193" s="92">
        <v>47.420162947869599</v>
      </c>
      <c r="M193" s="92">
        <v>10.9096605751634</v>
      </c>
      <c r="N193" s="92">
        <v>9.9178732501485793</v>
      </c>
      <c r="O193" s="199">
        <v>12.4992</v>
      </c>
      <c r="P193" s="92">
        <v>110</v>
      </c>
      <c r="Q193" s="92"/>
      <c r="R193" s="92"/>
    </row>
    <row r="194" spans="2:18" x14ac:dyDescent="0.3">
      <c r="B194" s="196"/>
      <c r="C194" s="196" t="s">
        <v>70</v>
      </c>
      <c r="D194" s="196" t="s">
        <v>122</v>
      </c>
      <c r="E194" s="196" t="s">
        <v>63</v>
      </c>
      <c r="F194" s="92">
        <v>3</v>
      </c>
      <c r="G194" s="92"/>
      <c r="H194" s="92">
        <v>28</v>
      </c>
      <c r="I194" s="92">
        <v>507</v>
      </c>
      <c r="J194" s="92">
        <v>812</v>
      </c>
      <c r="K194" s="92">
        <v>110</v>
      </c>
      <c r="L194" s="92">
        <v>100</v>
      </c>
      <c r="M194" s="92">
        <v>110</v>
      </c>
      <c r="N194" s="92">
        <v>100</v>
      </c>
      <c r="O194" s="199">
        <v>0</v>
      </c>
      <c r="P194" s="92">
        <v>0</v>
      </c>
      <c r="Q194" s="92"/>
      <c r="R194" s="92"/>
    </row>
    <row r="195" spans="2:18" x14ac:dyDescent="0.3">
      <c r="B195" s="196"/>
      <c r="C195" s="196" t="s">
        <v>88</v>
      </c>
      <c r="D195" s="196" t="s">
        <v>123</v>
      </c>
      <c r="E195" s="196" t="s">
        <v>87</v>
      </c>
      <c r="F195" s="92">
        <v>3</v>
      </c>
      <c r="G195" s="92"/>
      <c r="H195" s="92">
        <v>29</v>
      </c>
      <c r="I195" s="92">
        <v>513</v>
      </c>
      <c r="J195" s="92">
        <v>824</v>
      </c>
      <c r="K195" s="92">
        <v>0</v>
      </c>
      <c r="L195" s="92">
        <v>0</v>
      </c>
      <c r="M195" s="92">
        <v>0</v>
      </c>
      <c r="N195" s="92">
        <v>0</v>
      </c>
      <c r="O195" s="199">
        <v>0</v>
      </c>
      <c r="P195" s="92">
        <v>100</v>
      </c>
      <c r="Q195" s="92"/>
      <c r="R195" s="92"/>
    </row>
    <row r="196" spans="2:18" x14ac:dyDescent="0.3">
      <c r="B196" s="196"/>
      <c r="C196" s="196" t="s">
        <v>91</v>
      </c>
      <c r="D196" s="196" t="s">
        <v>124</v>
      </c>
      <c r="E196" s="196" t="s">
        <v>110</v>
      </c>
      <c r="F196" s="92">
        <v>3</v>
      </c>
      <c r="G196" s="92"/>
      <c r="H196" s="92">
        <v>30</v>
      </c>
      <c r="I196" s="92">
        <v>518</v>
      </c>
      <c r="J196" s="92">
        <v>830</v>
      </c>
      <c r="K196" s="92">
        <v>0</v>
      </c>
      <c r="L196" s="92">
        <v>0</v>
      </c>
      <c r="M196" s="92">
        <v>0</v>
      </c>
      <c r="N196" s="92">
        <v>0</v>
      </c>
      <c r="O196" s="199">
        <v>0</v>
      </c>
      <c r="P196" s="92">
        <v>100</v>
      </c>
      <c r="Q196" s="92"/>
      <c r="R196" s="92"/>
    </row>
    <row r="197" spans="2:18" x14ac:dyDescent="0.3">
      <c r="B197" s="196">
        <v>13</v>
      </c>
      <c r="C197" s="196" t="s">
        <v>125</v>
      </c>
      <c r="D197" s="196"/>
      <c r="E197" s="196" t="s">
        <v>63</v>
      </c>
      <c r="F197" s="92"/>
      <c r="G197" s="92">
        <v>3</v>
      </c>
      <c r="H197" s="92"/>
      <c r="I197" s="92"/>
      <c r="J197" s="92"/>
      <c r="K197" s="92"/>
      <c r="L197" s="92"/>
      <c r="M197" s="92"/>
      <c r="N197" s="92"/>
      <c r="O197" s="199"/>
      <c r="P197" s="92">
        <v>100</v>
      </c>
      <c r="Q197" s="92">
        <v>3</v>
      </c>
      <c r="R197" s="92">
        <v>3</v>
      </c>
    </row>
    <row r="198" spans="2:18" x14ac:dyDescent="0.3">
      <c r="B198" s="196"/>
      <c r="C198" s="196" t="s">
        <v>64</v>
      </c>
      <c r="D198" s="196" t="s">
        <v>126</v>
      </c>
      <c r="E198" s="196" t="s">
        <v>63</v>
      </c>
      <c r="F198" s="92">
        <v>3</v>
      </c>
      <c r="G198" s="92"/>
      <c r="H198" s="92">
        <v>31</v>
      </c>
      <c r="I198" s="92">
        <v>400</v>
      </c>
      <c r="J198" s="92">
        <v>625</v>
      </c>
      <c r="K198" s="92">
        <v>110</v>
      </c>
      <c r="L198" s="92">
        <v>100</v>
      </c>
      <c r="M198" s="92">
        <v>110</v>
      </c>
      <c r="N198" s="92">
        <v>100</v>
      </c>
      <c r="O198" s="199">
        <v>100</v>
      </c>
      <c r="P198" s="92">
        <v>100</v>
      </c>
      <c r="Q198" s="92"/>
      <c r="R198" s="92"/>
    </row>
    <row r="199" spans="2:18" x14ac:dyDescent="0.3">
      <c r="B199" s="196"/>
      <c r="C199" s="196" t="s">
        <v>67</v>
      </c>
      <c r="D199" s="196" t="s">
        <v>127</v>
      </c>
      <c r="E199" s="196" t="s">
        <v>63</v>
      </c>
      <c r="F199" s="92">
        <v>3</v>
      </c>
      <c r="G199" s="92"/>
      <c r="H199" s="92">
        <v>32</v>
      </c>
      <c r="I199" s="92">
        <v>519</v>
      </c>
      <c r="J199" s="92">
        <v>826</v>
      </c>
      <c r="K199" s="92">
        <v>110</v>
      </c>
      <c r="L199" s="92">
        <v>100</v>
      </c>
      <c r="M199" s="92">
        <v>110</v>
      </c>
      <c r="N199" s="92">
        <v>100</v>
      </c>
      <c r="O199" s="199">
        <v>100</v>
      </c>
      <c r="P199" s="92">
        <v>100</v>
      </c>
      <c r="Q199" s="92"/>
      <c r="R199" s="92"/>
    </row>
    <row r="200" spans="2:18" x14ac:dyDescent="0.3">
      <c r="B200" s="196"/>
      <c r="C200" s="196" t="s">
        <v>70</v>
      </c>
      <c r="D200" s="196" t="s">
        <v>128</v>
      </c>
      <c r="E200" s="196" t="s">
        <v>63</v>
      </c>
      <c r="F200" s="92">
        <v>3</v>
      </c>
      <c r="G200" s="92"/>
      <c r="H200" s="92">
        <v>33</v>
      </c>
      <c r="I200" s="92">
        <v>520</v>
      </c>
      <c r="J200" s="92">
        <v>827</v>
      </c>
      <c r="K200" s="92">
        <v>110</v>
      </c>
      <c r="L200" s="92">
        <v>100</v>
      </c>
      <c r="M200" s="92">
        <v>110</v>
      </c>
      <c r="N200" s="92">
        <v>100</v>
      </c>
      <c r="O200" s="199">
        <v>100</v>
      </c>
      <c r="P200" s="92">
        <v>100</v>
      </c>
      <c r="Q200" s="92"/>
      <c r="R200" s="92"/>
    </row>
    <row r="201" spans="2:18" x14ac:dyDescent="0.3">
      <c r="B201" s="196">
        <v>14</v>
      </c>
      <c r="C201" s="196" t="s">
        <v>129</v>
      </c>
      <c r="D201" s="196"/>
      <c r="E201" s="196" t="s">
        <v>63</v>
      </c>
      <c r="F201" s="92"/>
      <c r="G201" s="92">
        <v>4</v>
      </c>
      <c r="H201" s="92"/>
      <c r="I201" s="92"/>
      <c r="J201" s="92"/>
      <c r="K201" s="92"/>
      <c r="L201" s="92"/>
      <c r="M201" s="92"/>
      <c r="N201" s="92"/>
      <c r="O201" s="199"/>
      <c r="P201" s="92">
        <v>88.0815334063238</v>
      </c>
      <c r="Q201" s="92">
        <v>3.52</v>
      </c>
      <c r="R201" s="92">
        <v>3.5232613362529501</v>
      </c>
    </row>
    <row r="202" spans="2:18" x14ac:dyDescent="0.3">
      <c r="B202" s="196"/>
      <c r="C202" s="196" t="s">
        <v>64</v>
      </c>
      <c r="D202" s="196" t="s">
        <v>129</v>
      </c>
      <c r="E202" s="196" t="s">
        <v>63</v>
      </c>
      <c r="F202" s="92">
        <v>3</v>
      </c>
      <c r="G202" s="92"/>
      <c r="H202" s="92">
        <v>34</v>
      </c>
      <c r="I202" s="92">
        <v>261</v>
      </c>
      <c r="J202" s="92">
        <v>818</v>
      </c>
      <c r="K202" s="92">
        <v>110</v>
      </c>
      <c r="L202" s="92">
        <v>100</v>
      </c>
      <c r="M202" s="92">
        <v>110</v>
      </c>
      <c r="N202" s="92">
        <v>100</v>
      </c>
      <c r="O202" s="199">
        <v>88.0815334063238</v>
      </c>
      <c r="P202" s="92">
        <v>88.0815334063238</v>
      </c>
      <c r="Q202" s="92"/>
      <c r="R202" s="92"/>
    </row>
    <row r="203" spans="2:18" x14ac:dyDescent="0.3">
      <c r="B203" s="196">
        <v>15</v>
      </c>
      <c r="C203" s="196" t="s">
        <v>130</v>
      </c>
      <c r="D203" s="196"/>
      <c r="E203" s="196" t="s">
        <v>63</v>
      </c>
      <c r="F203" s="92"/>
      <c r="G203" s="92">
        <v>3</v>
      </c>
      <c r="H203" s="92"/>
      <c r="I203" s="92"/>
      <c r="J203" s="92"/>
      <c r="K203" s="92"/>
      <c r="L203" s="92"/>
      <c r="M203" s="92"/>
      <c r="N203" s="92"/>
      <c r="O203" s="199"/>
      <c r="P203" s="92">
        <v>110</v>
      </c>
      <c r="Q203" s="92">
        <v>3</v>
      </c>
      <c r="R203" s="92">
        <v>3.3</v>
      </c>
    </row>
    <row r="204" spans="2:18" x14ac:dyDescent="0.3">
      <c r="B204" s="196"/>
      <c r="C204" s="196" t="s">
        <v>64</v>
      </c>
      <c r="D204" s="196" t="s">
        <v>130</v>
      </c>
      <c r="E204" s="196" t="s">
        <v>63</v>
      </c>
      <c r="F204" s="92">
        <v>2</v>
      </c>
      <c r="G204" s="92"/>
      <c r="H204" s="92">
        <v>37</v>
      </c>
      <c r="I204" s="92">
        <v>318</v>
      </c>
      <c r="J204" s="92">
        <v>510</v>
      </c>
      <c r="K204" s="92">
        <v>0</v>
      </c>
      <c r="L204" s="92" t="s">
        <v>131</v>
      </c>
      <c r="M204" s="92">
        <v>0</v>
      </c>
      <c r="N204" s="92" t="s">
        <v>131</v>
      </c>
      <c r="O204" s="199">
        <v>100</v>
      </c>
      <c r="P204" s="92">
        <v>110</v>
      </c>
      <c r="Q204" s="92"/>
      <c r="R204" s="92"/>
    </row>
    <row r="205" spans="2:18" x14ac:dyDescent="0.3">
      <c r="B205" s="196">
        <v>16</v>
      </c>
      <c r="C205" s="196" t="s">
        <v>132</v>
      </c>
      <c r="D205" s="196"/>
      <c r="E205" s="196" t="s">
        <v>133</v>
      </c>
      <c r="F205" s="92">
        <v>3</v>
      </c>
      <c r="G205" s="92">
        <v>3</v>
      </c>
      <c r="H205" s="92">
        <v>38</v>
      </c>
      <c r="I205" s="92">
        <v>521</v>
      </c>
      <c r="J205" s="92">
        <v>836</v>
      </c>
      <c r="K205" s="92">
        <v>1.4342115051</v>
      </c>
      <c r="L205" s="92">
        <v>1.303828641</v>
      </c>
      <c r="M205" s="92">
        <v>0</v>
      </c>
      <c r="N205" s="92">
        <v>0</v>
      </c>
      <c r="O205" s="199">
        <v>0</v>
      </c>
      <c r="P205" s="92">
        <v>100</v>
      </c>
      <c r="Q205" s="92">
        <v>3</v>
      </c>
      <c r="R205" s="92">
        <v>3</v>
      </c>
    </row>
    <row r="206" spans="2:18" x14ac:dyDescent="0.3">
      <c r="B206" s="196">
        <v>17</v>
      </c>
      <c r="C206" s="196" t="s">
        <v>134</v>
      </c>
      <c r="D206" s="196"/>
      <c r="E206" s="196" t="s">
        <v>135</v>
      </c>
      <c r="F206" s="92">
        <v>3</v>
      </c>
      <c r="G206" s="92">
        <v>3</v>
      </c>
      <c r="H206" s="92">
        <v>39</v>
      </c>
      <c r="I206" s="92">
        <v>524</v>
      </c>
      <c r="J206" s="92">
        <v>842</v>
      </c>
      <c r="K206" s="92">
        <v>94.9730437075211</v>
      </c>
      <c r="L206" s="92">
        <v>86.339130643201003</v>
      </c>
      <c r="M206" s="92">
        <v>0</v>
      </c>
      <c r="N206" s="92">
        <v>61.194746496693199</v>
      </c>
      <c r="O206" s="199">
        <v>103.425</v>
      </c>
      <c r="P206" s="92">
        <v>110</v>
      </c>
      <c r="Q206" s="92">
        <v>3</v>
      </c>
      <c r="R206" s="92">
        <v>3.3</v>
      </c>
    </row>
    <row r="207" spans="2:18" x14ac:dyDescent="0.3">
      <c r="B207" s="196">
        <v>18</v>
      </c>
      <c r="C207" s="196" t="s">
        <v>136</v>
      </c>
      <c r="D207" s="196"/>
      <c r="E207" s="196" t="s">
        <v>63</v>
      </c>
      <c r="F207" s="92">
        <v>3</v>
      </c>
      <c r="G207" s="92">
        <v>3</v>
      </c>
      <c r="H207" s="92">
        <v>40</v>
      </c>
      <c r="I207" s="92">
        <v>526</v>
      </c>
      <c r="J207" s="92">
        <v>628</v>
      </c>
      <c r="K207" s="92">
        <v>110</v>
      </c>
      <c r="L207" s="92">
        <v>100</v>
      </c>
      <c r="M207" s="92">
        <v>0</v>
      </c>
      <c r="N207" s="92">
        <v>100</v>
      </c>
      <c r="O207" s="199">
        <v>109</v>
      </c>
      <c r="P207" s="92">
        <v>109</v>
      </c>
      <c r="Q207" s="92">
        <v>3</v>
      </c>
      <c r="R207" s="92">
        <v>3.27</v>
      </c>
    </row>
    <row r="208" spans="2:18" x14ac:dyDescent="0.3">
      <c r="B208" s="196">
        <v>19</v>
      </c>
      <c r="C208" s="196" t="s">
        <v>137</v>
      </c>
      <c r="D208" s="196"/>
      <c r="E208" s="196" t="s">
        <v>63</v>
      </c>
      <c r="F208" s="92">
        <v>3</v>
      </c>
      <c r="G208" s="92">
        <v>5</v>
      </c>
      <c r="H208" s="92">
        <v>41</v>
      </c>
      <c r="I208" s="92">
        <v>527</v>
      </c>
      <c r="J208" s="92">
        <v>626</v>
      </c>
      <c r="K208" s="92">
        <v>110</v>
      </c>
      <c r="L208" s="92">
        <v>100</v>
      </c>
      <c r="M208" s="92">
        <v>0</v>
      </c>
      <c r="N208" s="92">
        <v>0</v>
      </c>
      <c r="O208" s="199">
        <v>0</v>
      </c>
      <c r="P208" s="92">
        <v>100</v>
      </c>
      <c r="Q208" s="92">
        <v>5</v>
      </c>
      <c r="R208" s="92">
        <v>5</v>
      </c>
    </row>
    <row r="209" spans="2:18" x14ac:dyDescent="0.3">
      <c r="B209" s="196">
        <v>20</v>
      </c>
      <c r="C209" s="196" t="s">
        <v>138</v>
      </c>
      <c r="D209" s="196"/>
      <c r="E209" s="196" t="s">
        <v>63</v>
      </c>
      <c r="F209" s="92"/>
      <c r="G209" s="92">
        <v>5</v>
      </c>
      <c r="H209" s="92"/>
      <c r="I209" s="92"/>
      <c r="J209" s="92"/>
      <c r="K209" s="92"/>
      <c r="L209" s="92"/>
      <c r="M209" s="92"/>
      <c r="N209" s="92"/>
      <c r="O209" s="199">
        <v>0</v>
      </c>
      <c r="P209" s="92">
        <v>100</v>
      </c>
      <c r="Q209" s="92">
        <v>5</v>
      </c>
      <c r="R209" s="92">
        <v>5</v>
      </c>
    </row>
    <row r="210" spans="2:18" x14ac:dyDescent="0.3">
      <c r="B210" s="196"/>
      <c r="C210" s="196" t="s">
        <v>64</v>
      </c>
      <c r="D210" s="196" t="s">
        <v>139</v>
      </c>
      <c r="E210" s="196" t="s">
        <v>63</v>
      </c>
      <c r="F210" s="92">
        <v>3</v>
      </c>
      <c r="G210" s="92"/>
      <c r="H210" s="92">
        <v>42</v>
      </c>
      <c r="I210" s="92">
        <v>320</v>
      </c>
      <c r="J210" s="92">
        <v>512</v>
      </c>
      <c r="K210" s="92">
        <v>110</v>
      </c>
      <c r="L210" s="92">
        <v>100</v>
      </c>
      <c r="M210" s="92">
        <v>0</v>
      </c>
      <c r="N210" s="92">
        <v>0</v>
      </c>
      <c r="O210" s="199">
        <v>0</v>
      </c>
      <c r="P210" s="92">
        <v>100</v>
      </c>
      <c r="Q210" s="92"/>
      <c r="R210" s="92"/>
    </row>
    <row r="211" spans="2:18" x14ac:dyDescent="0.3">
      <c r="B211" s="196"/>
      <c r="C211" s="196" t="s">
        <v>67</v>
      </c>
      <c r="D211" s="196" t="s">
        <v>140</v>
      </c>
      <c r="E211" s="196" t="s">
        <v>63</v>
      </c>
      <c r="F211" s="92">
        <v>3</v>
      </c>
      <c r="G211" s="92"/>
      <c r="H211" s="92">
        <v>43</v>
      </c>
      <c r="I211" s="92">
        <v>392</v>
      </c>
      <c r="J211" s="92">
        <v>617</v>
      </c>
      <c r="K211" s="92">
        <v>110</v>
      </c>
      <c r="L211" s="92">
        <v>100</v>
      </c>
      <c r="M211" s="92">
        <v>0</v>
      </c>
      <c r="N211" s="92">
        <v>0</v>
      </c>
      <c r="O211" s="199">
        <v>0</v>
      </c>
      <c r="P211" s="92">
        <v>100</v>
      </c>
      <c r="Q211" s="92"/>
      <c r="R211" s="92"/>
    </row>
    <row r="212" spans="2:18" x14ac:dyDescent="0.3">
      <c r="B212" s="196"/>
      <c r="C212" s="196" t="s">
        <v>67</v>
      </c>
      <c r="D212" s="196" t="s">
        <v>141</v>
      </c>
      <c r="E212" s="196" t="s">
        <v>63</v>
      </c>
      <c r="F212" s="92">
        <v>3</v>
      </c>
      <c r="G212" s="92"/>
      <c r="H212" s="92">
        <v>44</v>
      </c>
      <c r="I212" s="92">
        <v>395</v>
      </c>
      <c r="J212" s="92">
        <v>618</v>
      </c>
      <c r="K212" s="92">
        <v>110</v>
      </c>
      <c r="L212" s="92">
        <v>100</v>
      </c>
      <c r="M212" s="92">
        <v>0</v>
      </c>
      <c r="N212" s="92">
        <v>0</v>
      </c>
      <c r="O212" s="199">
        <v>0</v>
      </c>
      <c r="P212" s="92">
        <v>100</v>
      </c>
      <c r="Q212" s="92"/>
      <c r="R212" s="92"/>
    </row>
    <row r="213" spans="2:18" x14ac:dyDescent="0.3">
      <c r="B213" s="196">
        <v>21</v>
      </c>
      <c r="C213" s="196" t="s">
        <v>142</v>
      </c>
      <c r="D213" s="196"/>
      <c r="E213" s="196"/>
      <c r="F213" s="92"/>
      <c r="G213" s="92"/>
      <c r="H213" s="92"/>
      <c r="I213" s="92"/>
      <c r="J213" s="92"/>
      <c r="K213" s="92"/>
      <c r="L213" s="92"/>
      <c r="M213" s="92"/>
      <c r="N213" s="92"/>
      <c r="O213" s="199"/>
      <c r="P213" s="92"/>
      <c r="Q213" s="92"/>
      <c r="R213" s="92"/>
    </row>
    <row r="214" spans="2:18" x14ac:dyDescent="0.3">
      <c r="B214" s="196"/>
      <c r="C214" s="196" t="s">
        <v>64</v>
      </c>
      <c r="D214" s="196" t="s">
        <v>143</v>
      </c>
      <c r="E214" s="196"/>
      <c r="F214" s="92"/>
      <c r="G214" s="92" t="s">
        <v>144</v>
      </c>
      <c r="H214" s="92">
        <v>45</v>
      </c>
      <c r="I214" s="92">
        <v>548</v>
      </c>
      <c r="J214" s="92">
        <v>0</v>
      </c>
      <c r="K214" s="92"/>
      <c r="L214" s="92"/>
      <c r="M214" s="92"/>
      <c r="N214" s="92"/>
      <c r="O214" s="199"/>
      <c r="P214" s="92"/>
      <c r="Q214" s="92"/>
      <c r="R214" s="92"/>
    </row>
    <row r="215" spans="2:18" x14ac:dyDescent="0.3">
      <c r="B215" s="196"/>
      <c r="C215" s="196" t="s">
        <v>67</v>
      </c>
      <c r="D215" s="196" t="s">
        <v>145</v>
      </c>
      <c r="E215" s="196"/>
      <c r="F215" s="92"/>
      <c r="G215" s="92" t="s">
        <v>146</v>
      </c>
      <c r="H215" s="92">
        <v>46</v>
      </c>
      <c r="I215" s="92">
        <v>549</v>
      </c>
      <c r="J215" s="92">
        <v>0</v>
      </c>
      <c r="K215" s="92"/>
      <c r="L215" s="92"/>
      <c r="M215" s="92"/>
      <c r="N215" s="92"/>
      <c r="O215" s="199"/>
      <c r="P215" s="92"/>
      <c r="Q215" s="92"/>
      <c r="R215" s="92"/>
    </row>
    <row r="216" spans="2:18" x14ac:dyDescent="0.3">
      <c r="B216" s="196"/>
      <c r="C216" s="196" t="s">
        <v>70</v>
      </c>
      <c r="D216" s="196" t="s">
        <v>147</v>
      </c>
      <c r="E216" s="196"/>
      <c r="F216" s="92"/>
      <c r="G216" s="92" t="s">
        <v>148</v>
      </c>
      <c r="H216" s="92">
        <v>47</v>
      </c>
      <c r="I216" s="92">
        <v>550</v>
      </c>
      <c r="J216" s="92">
        <v>0</v>
      </c>
      <c r="K216" s="92"/>
      <c r="L216" s="92"/>
      <c r="M216" s="92"/>
      <c r="N216" s="92"/>
      <c r="O216" s="199"/>
      <c r="P216" s="92"/>
      <c r="Q216" s="92"/>
      <c r="R216" s="92"/>
    </row>
    <row r="217" spans="2:18" x14ac:dyDescent="0.3">
      <c r="B217" s="196"/>
      <c r="C217" s="196" t="s">
        <v>88</v>
      </c>
      <c r="D217" s="196" t="s">
        <v>149</v>
      </c>
      <c r="E217" s="196"/>
      <c r="F217" s="92"/>
      <c r="G217" s="92" t="s">
        <v>150</v>
      </c>
      <c r="H217" s="92">
        <v>48</v>
      </c>
      <c r="I217" s="92">
        <v>551</v>
      </c>
      <c r="J217" s="92">
        <v>0</v>
      </c>
      <c r="K217" s="92"/>
      <c r="L217" s="92"/>
      <c r="M217" s="92"/>
      <c r="N217" s="92"/>
      <c r="O217" s="199"/>
      <c r="P217" s="92"/>
      <c r="Q217" s="92"/>
      <c r="R217" s="92"/>
    </row>
    <row r="218" spans="2:18" x14ac:dyDescent="0.3">
      <c r="B218" s="196"/>
      <c r="C218" s="196" t="s">
        <v>91</v>
      </c>
      <c r="D218" s="196" t="s">
        <v>151</v>
      </c>
      <c r="E218" s="196"/>
      <c r="F218" s="92"/>
      <c r="G218" s="92" t="s">
        <v>150</v>
      </c>
      <c r="H218" s="92">
        <v>49</v>
      </c>
      <c r="I218" s="92">
        <v>552</v>
      </c>
      <c r="J218" s="92">
        <v>0</v>
      </c>
      <c r="K218" s="92"/>
      <c r="L218" s="92"/>
      <c r="M218" s="92"/>
      <c r="N218" s="92"/>
      <c r="O218" s="199"/>
      <c r="P218" s="92"/>
      <c r="Q218" s="92"/>
      <c r="R218" s="92"/>
    </row>
    <row r="219" spans="2:18" x14ac:dyDescent="0.3">
      <c r="B219" s="196"/>
      <c r="C219" s="196"/>
      <c r="D219" s="196"/>
      <c r="E219" s="196"/>
      <c r="F219" s="92"/>
      <c r="G219" s="92"/>
      <c r="H219" s="92"/>
      <c r="I219" s="92"/>
      <c r="J219" s="92"/>
      <c r="K219" s="92"/>
      <c r="L219" s="92"/>
      <c r="M219" s="92"/>
      <c r="N219" s="92"/>
      <c r="O219" s="199"/>
      <c r="P219" s="92"/>
      <c r="Q219" s="92"/>
      <c r="R219" s="92"/>
    </row>
    <row r="220" spans="2:18" x14ac:dyDescent="0.3">
      <c r="B220" s="196"/>
      <c r="C220" s="196"/>
      <c r="D220" s="196" t="s">
        <v>152</v>
      </c>
      <c r="E220" s="196"/>
      <c r="F220" s="92"/>
      <c r="G220" s="92">
        <v>100</v>
      </c>
      <c r="H220" s="92"/>
      <c r="I220" s="92"/>
      <c r="J220" s="92"/>
      <c r="K220" s="92"/>
      <c r="L220" s="92"/>
      <c r="M220" s="92"/>
      <c r="N220" s="92"/>
      <c r="O220" s="199"/>
      <c r="P220" s="92"/>
      <c r="Q220" s="92">
        <v>92.7</v>
      </c>
      <c r="R220" s="92">
        <v>96.383207773968905</v>
      </c>
    </row>
    <row r="223" spans="2:18" x14ac:dyDescent="0.3">
      <c r="B223" s="23" t="s">
        <v>155</v>
      </c>
    </row>
    <row r="224" spans="2:18" x14ac:dyDescent="0.3">
      <c r="B224" s="316" t="s">
        <v>48</v>
      </c>
      <c r="C224" s="320" t="s">
        <v>49</v>
      </c>
      <c r="D224" s="321"/>
      <c r="E224" s="316" t="s">
        <v>50</v>
      </c>
      <c r="F224" s="318" t="s">
        <v>51</v>
      </c>
      <c r="G224" s="318" t="s">
        <v>52</v>
      </c>
      <c r="H224" s="318" t="s">
        <v>53</v>
      </c>
      <c r="I224" s="318" t="s">
        <v>53</v>
      </c>
      <c r="J224" s="318" t="s">
        <v>53</v>
      </c>
      <c r="K224" s="197" t="s">
        <v>54</v>
      </c>
      <c r="L224" s="197" t="s">
        <v>3</v>
      </c>
      <c r="M224" s="197" t="s">
        <v>54</v>
      </c>
      <c r="N224" s="197" t="s">
        <v>3</v>
      </c>
      <c r="O224" s="198" t="s">
        <v>55</v>
      </c>
      <c r="P224" s="197" t="s">
        <v>56</v>
      </c>
      <c r="Q224" s="197" t="s">
        <v>57</v>
      </c>
      <c r="R224" s="197" t="s">
        <v>58</v>
      </c>
    </row>
    <row r="225" spans="2:18" x14ac:dyDescent="0.3">
      <c r="B225" s="317"/>
      <c r="C225" s="322"/>
      <c r="D225" s="323"/>
      <c r="E225" s="317"/>
      <c r="F225" s="319"/>
      <c r="G225" s="319"/>
      <c r="H225" s="319"/>
      <c r="I225" s="319"/>
      <c r="J225" s="319"/>
      <c r="K225" s="197">
        <v>2024</v>
      </c>
      <c r="L225" s="197">
        <v>2024</v>
      </c>
      <c r="M225" s="197"/>
      <c r="N225" s="197"/>
      <c r="O225" s="198"/>
      <c r="P225" s="197"/>
      <c r="Q225" s="197"/>
      <c r="R225" s="197"/>
    </row>
    <row r="226" spans="2:18" x14ac:dyDescent="0.3">
      <c r="B226" s="196" t="s">
        <v>59</v>
      </c>
      <c r="C226" s="196" t="s">
        <v>60</v>
      </c>
      <c r="D226" s="196"/>
      <c r="E226" s="196"/>
      <c r="F226" s="92"/>
      <c r="G226" s="92">
        <v>40</v>
      </c>
      <c r="H226" s="92"/>
      <c r="I226" s="92"/>
      <c r="J226" s="92"/>
      <c r="K226" s="92"/>
      <c r="L226" s="92"/>
      <c r="M226" s="92"/>
      <c r="N226" s="92"/>
      <c r="O226" s="199"/>
      <c r="P226" s="92"/>
      <c r="Q226" s="92">
        <v>40</v>
      </c>
      <c r="R226" s="92">
        <v>42.612791074079503</v>
      </c>
    </row>
    <row r="227" spans="2:18" x14ac:dyDescent="0.3">
      <c r="B227" s="196"/>
      <c r="C227" s="196"/>
      <c r="D227" s="196"/>
      <c r="E227" s="196"/>
      <c r="F227" s="92"/>
      <c r="G227" s="92"/>
      <c r="H227" s="92"/>
      <c r="I227" s="92"/>
      <c r="J227" s="92"/>
      <c r="K227" s="92"/>
      <c r="L227" s="92"/>
      <c r="M227" s="92"/>
      <c r="N227" s="92"/>
      <c r="O227" s="199"/>
      <c r="P227" s="92"/>
      <c r="Q227" s="92"/>
      <c r="R227" s="92"/>
    </row>
    <row r="228" spans="2:18" x14ac:dyDescent="0.3">
      <c r="B228" s="196">
        <v>1</v>
      </c>
      <c r="C228" s="196" t="s">
        <v>0</v>
      </c>
      <c r="D228" s="196"/>
      <c r="E228" s="196" t="s">
        <v>61</v>
      </c>
      <c r="F228" s="92">
        <v>3</v>
      </c>
      <c r="G228" s="92">
        <v>10</v>
      </c>
      <c r="H228" s="92">
        <v>1</v>
      </c>
      <c r="I228" s="92">
        <v>18</v>
      </c>
      <c r="J228" s="92">
        <v>24</v>
      </c>
      <c r="K228" s="92">
        <v>2164.4541966316901</v>
      </c>
      <c r="L228" s="92">
        <v>1967.6856333015401</v>
      </c>
      <c r="M228" s="92">
        <v>673.47504836077201</v>
      </c>
      <c r="N228" s="92">
        <v>612.25004396433803</v>
      </c>
      <c r="O228" s="199">
        <v>642.89121799899999</v>
      </c>
      <c r="P228" s="92">
        <v>105.004683027258</v>
      </c>
      <c r="Q228" s="92">
        <v>10</v>
      </c>
      <c r="R228" s="92">
        <v>10.5004683027258</v>
      </c>
    </row>
    <row r="229" spans="2:18" x14ac:dyDescent="0.3">
      <c r="B229" s="196">
        <v>2</v>
      </c>
      <c r="C229" s="196" t="s">
        <v>62</v>
      </c>
      <c r="D229" s="196"/>
      <c r="E229" s="196" t="s">
        <v>63</v>
      </c>
      <c r="F229" s="92"/>
      <c r="G229" s="92">
        <v>10</v>
      </c>
      <c r="H229" s="92"/>
      <c r="I229" s="92"/>
      <c r="J229" s="92"/>
      <c r="K229" s="92"/>
      <c r="L229" s="92"/>
      <c r="M229" s="92"/>
      <c r="N229" s="92"/>
      <c r="O229" s="199"/>
      <c r="P229" s="92">
        <v>110</v>
      </c>
      <c r="Q229" s="92">
        <v>10</v>
      </c>
      <c r="R229" s="92">
        <v>11</v>
      </c>
    </row>
    <row r="230" spans="2:18" x14ac:dyDescent="0.3">
      <c r="B230" s="196"/>
      <c r="C230" s="196" t="s">
        <v>64</v>
      </c>
      <c r="D230" s="196" t="s">
        <v>65</v>
      </c>
      <c r="E230" s="196" t="s">
        <v>66</v>
      </c>
      <c r="F230" s="92">
        <v>1</v>
      </c>
      <c r="G230" s="92"/>
      <c r="H230" s="92">
        <v>2</v>
      </c>
      <c r="I230" s="92">
        <v>110</v>
      </c>
      <c r="J230" s="92">
        <v>179</v>
      </c>
      <c r="K230" s="92">
        <v>311.85899999999998</v>
      </c>
      <c r="L230" s="92">
        <v>346.51</v>
      </c>
      <c r="M230" s="92">
        <v>103.67100000000001</v>
      </c>
      <c r="N230" s="92">
        <v>115.19</v>
      </c>
      <c r="O230" s="199">
        <v>80.746083274876</v>
      </c>
      <c r="P230" s="92">
        <v>110</v>
      </c>
      <c r="Q230" s="92"/>
      <c r="R230" s="92"/>
    </row>
    <row r="231" spans="2:18" x14ac:dyDescent="0.3">
      <c r="B231" s="196"/>
      <c r="C231" s="196" t="s">
        <v>67</v>
      </c>
      <c r="D231" s="196" t="s">
        <v>68</v>
      </c>
      <c r="E231" s="196" t="s">
        <v>69</v>
      </c>
      <c r="F231" s="92">
        <v>1</v>
      </c>
      <c r="G231" s="92"/>
      <c r="H231" s="92">
        <v>3</v>
      </c>
      <c r="I231" s="92">
        <v>116</v>
      </c>
      <c r="J231" s="92">
        <v>185</v>
      </c>
      <c r="K231" s="92">
        <v>3.7080000000000002</v>
      </c>
      <c r="L231" s="92">
        <v>4.12</v>
      </c>
      <c r="M231" s="92">
        <v>1.2330000000000001</v>
      </c>
      <c r="N231" s="92">
        <v>1.37</v>
      </c>
      <c r="O231" s="199">
        <v>0.92131724986706698</v>
      </c>
      <c r="P231" s="92">
        <v>110</v>
      </c>
      <c r="Q231" s="92"/>
      <c r="R231" s="92"/>
    </row>
    <row r="232" spans="2:18" x14ac:dyDescent="0.3">
      <c r="B232" s="196"/>
      <c r="C232" s="196" t="s">
        <v>70</v>
      </c>
      <c r="D232" s="196" t="s">
        <v>71</v>
      </c>
      <c r="E232" s="196" t="s">
        <v>72</v>
      </c>
      <c r="F232" s="92">
        <v>1</v>
      </c>
      <c r="G232" s="92"/>
      <c r="H232" s="92">
        <v>4</v>
      </c>
      <c r="I232" s="92">
        <v>122</v>
      </c>
      <c r="J232" s="92">
        <v>217</v>
      </c>
      <c r="K232" s="92">
        <v>750.76199999999994</v>
      </c>
      <c r="L232" s="92">
        <v>834.18</v>
      </c>
      <c r="M232" s="92">
        <v>248.81399999999999</v>
      </c>
      <c r="N232" s="92">
        <v>276.45999999999998</v>
      </c>
      <c r="O232" s="199">
        <v>232.57939999999999</v>
      </c>
      <c r="P232" s="92">
        <v>110</v>
      </c>
      <c r="Q232" s="92"/>
      <c r="R232" s="92"/>
    </row>
    <row r="233" spans="2:18" x14ac:dyDescent="0.3">
      <c r="B233" s="196">
        <v>3</v>
      </c>
      <c r="C233" s="196" t="s">
        <v>73</v>
      </c>
      <c r="D233" s="196"/>
      <c r="E233" s="196" t="s">
        <v>63</v>
      </c>
      <c r="F233" s="92"/>
      <c r="G233" s="92">
        <v>10</v>
      </c>
      <c r="H233" s="92"/>
      <c r="I233" s="92"/>
      <c r="J233" s="92"/>
      <c r="K233" s="92"/>
      <c r="L233" s="92"/>
      <c r="M233" s="92"/>
      <c r="N233" s="92"/>
      <c r="O233" s="199"/>
      <c r="P233" s="92">
        <v>108</v>
      </c>
      <c r="Q233" s="92">
        <v>10</v>
      </c>
      <c r="R233" s="92">
        <v>10.8</v>
      </c>
    </row>
    <row r="234" spans="2:18" x14ac:dyDescent="0.3">
      <c r="B234" s="196"/>
      <c r="C234" s="196" t="s">
        <v>64</v>
      </c>
      <c r="D234" s="196" t="s">
        <v>74</v>
      </c>
      <c r="E234" s="196" t="s">
        <v>75</v>
      </c>
      <c r="F234" s="92">
        <v>1</v>
      </c>
      <c r="G234" s="92"/>
      <c r="H234" s="92">
        <v>5</v>
      </c>
      <c r="I234" s="92">
        <v>335</v>
      </c>
      <c r="J234" s="92">
        <v>533</v>
      </c>
      <c r="K234" s="92">
        <v>2.952</v>
      </c>
      <c r="L234" s="92">
        <v>3.28</v>
      </c>
      <c r="M234" s="92">
        <v>1.071</v>
      </c>
      <c r="N234" s="92">
        <v>1.19</v>
      </c>
      <c r="O234" s="199">
        <v>0.90708383187808606</v>
      </c>
      <c r="P234" s="92">
        <v>110</v>
      </c>
      <c r="Q234" s="92"/>
      <c r="R234" s="92"/>
    </row>
    <row r="235" spans="2:18" x14ac:dyDescent="0.3">
      <c r="B235" s="196"/>
      <c r="C235" s="196" t="s">
        <v>67</v>
      </c>
      <c r="D235" s="196" t="s">
        <v>76</v>
      </c>
      <c r="E235" s="196" t="s">
        <v>77</v>
      </c>
      <c r="F235" s="92">
        <v>1</v>
      </c>
      <c r="G235" s="92"/>
      <c r="H235" s="92">
        <v>6</v>
      </c>
      <c r="I235" s="92">
        <v>329</v>
      </c>
      <c r="J235" s="92">
        <v>526</v>
      </c>
      <c r="K235" s="92">
        <v>22.5</v>
      </c>
      <c r="L235" s="92">
        <v>25</v>
      </c>
      <c r="M235" s="92">
        <v>9</v>
      </c>
      <c r="N235" s="92">
        <v>10</v>
      </c>
      <c r="O235" s="199">
        <v>3</v>
      </c>
      <c r="P235" s="92">
        <v>110</v>
      </c>
      <c r="Q235" s="92"/>
      <c r="R235" s="92"/>
    </row>
    <row r="236" spans="2:18" x14ac:dyDescent="0.3">
      <c r="B236" s="196"/>
      <c r="C236" s="196" t="s">
        <v>70</v>
      </c>
      <c r="D236" s="196" t="s">
        <v>78</v>
      </c>
      <c r="E236" s="196" t="s">
        <v>77</v>
      </c>
      <c r="F236" s="92">
        <v>1</v>
      </c>
      <c r="G236" s="92"/>
      <c r="H236" s="92">
        <v>7</v>
      </c>
      <c r="I236" s="92">
        <v>341</v>
      </c>
      <c r="J236" s="92">
        <v>551</v>
      </c>
      <c r="K236" s="92">
        <v>64.8</v>
      </c>
      <c r="L236" s="92">
        <v>72</v>
      </c>
      <c r="M236" s="92">
        <v>22.5</v>
      </c>
      <c r="N236" s="92">
        <v>25</v>
      </c>
      <c r="O236" s="199">
        <v>24</v>
      </c>
      <c r="P236" s="92">
        <v>104</v>
      </c>
      <c r="Q236" s="92"/>
      <c r="R236" s="92"/>
    </row>
    <row r="237" spans="2:18" x14ac:dyDescent="0.3">
      <c r="B237" s="196">
        <v>4</v>
      </c>
      <c r="C237" s="196" t="s">
        <v>79</v>
      </c>
      <c r="D237" s="196"/>
      <c r="E237" s="196" t="s">
        <v>63</v>
      </c>
      <c r="F237" s="92"/>
      <c r="G237" s="92">
        <v>10</v>
      </c>
      <c r="H237" s="92"/>
      <c r="I237" s="92"/>
      <c r="J237" s="92"/>
      <c r="K237" s="92"/>
      <c r="L237" s="92"/>
      <c r="M237" s="92"/>
      <c r="N237" s="92"/>
      <c r="O237" s="199"/>
      <c r="P237" s="92">
        <v>98.946216071861002</v>
      </c>
      <c r="Q237" s="92">
        <v>9.89</v>
      </c>
      <c r="R237" s="92">
        <v>9.8946216071860995</v>
      </c>
    </row>
    <row r="238" spans="2:18" x14ac:dyDescent="0.3">
      <c r="B238" s="196"/>
      <c r="C238" s="196" t="s">
        <v>64</v>
      </c>
      <c r="D238" s="196" t="s">
        <v>80</v>
      </c>
      <c r="E238" s="196" t="s">
        <v>63</v>
      </c>
      <c r="F238" s="92">
        <v>1</v>
      </c>
      <c r="G238" s="92"/>
      <c r="H238" s="92">
        <v>8</v>
      </c>
      <c r="I238" s="92">
        <v>85</v>
      </c>
      <c r="J238" s="92">
        <v>100</v>
      </c>
      <c r="K238" s="92">
        <v>8.0640000000000001</v>
      </c>
      <c r="L238" s="92">
        <v>8.9600000000000009</v>
      </c>
      <c r="M238" s="92">
        <v>8.1809999999999992</v>
      </c>
      <c r="N238" s="92">
        <v>9.09</v>
      </c>
      <c r="O238" s="199">
        <v>9.1857889590678408</v>
      </c>
      <c r="P238" s="92">
        <v>98.946216071861002</v>
      </c>
      <c r="Q238" s="92"/>
      <c r="R238" s="92"/>
    </row>
    <row r="239" spans="2:18" x14ac:dyDescent="0.3">
      <c r="B239" s="196"/>
      <c r="C239" s="196"/>
      <c r="D239" s="196"/>
      <c r="E239" s="196"/>
      <c r="F239" s="92"/>
      <c r="G239" s="92"/>
      <c r="H239" s="92"/>
      <c r="I239" s="92"/>
      <c r="J239" s="92"/>
      <c r="K239" s="92"/>
      <c r="L239" s="92"/>
      <c r="M239" s="92"/>
      <c r="N239" s="92"/>
      <c r="O239" s="199"/>
      <c r="P239" s="92"/>
      <c r="Q239" s="92"/>
      <c r="R239" s="92"/>
    </row>
    <row r="240" spans="2:18" x14ac:dyDescent="0.3">
      <c r="B240" s="196" t="s">
        <v>81</v>
      </c>
      <c r="C240" s="196" t="s">
        <v>82</v>
      </c>
      <c r="D240" s="196"/>
      <c r="E240" s="196"/>
      <c r="F240" s="92"/>
      <c r="G240" s="92">
        <v>60</v>
      </c>
      <c r="H240" s="92"/>
      <c r="I240" s="92"/>
      <c r="J240" s="92"/>
      <c r="K240" s="92"/>
      <c r="L240" s="92"/>
      <c r="M240" s="92"/>
      <c r="N240" s="92"/>
      <c r="O240" s="199"/>
      <c r="P240" s="92"/>
      <c r="Q240" s="92">
        <v>52.79</v>
      </c>
      <c r="R240" s="92">
        <v>54.214773408601303</v>
      </c>
    </row>
    <row r="241" spans="2:18" x14ac:dyDescent="0.3">
      <c r="B241" s="196"/>
      <c r="C241" s="196"/>
      <c r="D241" s="196"/>
      <c r="E241" s="196"/>
      <c r="F241" s="92"/>
      <c r="G241" s="92"/>
      <c r="H241" s="92"/>
      <c r="I241" s="92"/>
      <c r="J241" s="92"/>
      <c r="K241" s="92"/>
      <c r="L241" s="92"/>
      <c r="M241" s="92"/>
      <c r="N241" s="92"/>
      <c r="O241" s="199"/>
      <c r="P241" s="92"/>
      <c r="Q241" s="92"/>
      <c r="R241" s="92"/>
    </row>
    <row r="242" spans="2:18" x14ac:dyDescent="0.3">
      <c r="B242" s="196">
        <v>5</v>
      </c>
      <c r="C242" s="196" t="s">
        <v>83</v>
      </c>
      <c r="D242" s="196"/>
      <c r="E242" s="196" t="s">
        <v>63</v>
      </c>
      <c r="F242" s="92"/>
      <c r="G242" s="92">
        <v>5</v>
      </c>
      <c r="H242" s="92"/>
      <c r="I242" s="92"/>
      <c r="J242" s="92"/>
      <c r="K242" s="92"/>
      <c r="L242" s="92"/>
      <c r="M242" s="92"/>
      <c r="N242" s="92"/>
      <c r="O242" s="199"/>
      <c r="P242" s="92">
        <v>91.485010105852098</v>
      </c>
      <c r="Q242" s="92">
        <v>4.57</v>
      </c>
      <c r="R242" s="92">
        <v>4.5742505052925999</v>
      </c>
    </row>
    <row r="243" spans="2:18" x14ac:dyDescent="0.3">
      <c r="B243" s="196"/>
      <c r="C243" s="196" t="s">
        <v>64</v>
      </c>
      <c r="D243" s="196" t="s">
        <v>84</v>
      </c>
      <c r="E243" s="196" t="s">
        <v>63</v>
      </c>
      <c r="F243" s="92">
        <v>1</v>
      </c>
      <c r="G243" s="92"/>
      <c r="H243" s="92">
        <v>9</v>
      </c>
      <c r="I243" s="92">
        <v>155</v>
      </c>
      <c r="J243" s="92">
        <v>243</v>
      </c>
      <c r="K243" s="92">
        <v>9.9000000000000005E-2</v>
      </c>
      <c r="L243" s="92">
        <v>0.11</v>
      </c>
      <c r="M243" s="92">
        <v>9.9000000000000005E-2</v>
      </c>
      <c r="N243" s="92">
        <v>0.11</v>
      </c>
      <c r="O243" s="199">
        <v>0.12327201059632401</v>
      </c>
      <c r="P243" s="92">
        <v>87.934535821523696</v>
      </c>
      <c r="Q243" s="92"/>
      <c r="R243" s="92"/>
    </row>
    <row r="244" spans="2:18" x14ac:dyDescent="0.3">
      <c r="B244" s="196"/>
      <c r="C244" s="196" t="s">
        <v>67</v>
      </c>
      <c r="D244" s="196" t="s">
        <v>85</v>
      </c>
      <c r="E244" s="196" t="s">
        <v>63</v>
      </c>
      <c r="F244" s="92">
        <v>1</v>
      </c>
      <c r="G244" s="92"/>
      <c r="H244" s="92">
        <v>10</v>
      </c>
      <c r="I244" s="92">
        <v>241</v>
      </c>
      <c r="J244" s="92">
        <v>342</v>
      </c>
      <c r="K244" s="92">
        <v>5.3999999999999999E-2</v>
      </c>
      <c r="L244" s="92">
        <v>0.06</v>
      </c>
      <c r="M244" s="92">
        <v>5.3999999999999999E-2</v>
      </c>
      <c r="N244" s="92">
        <v>0.06</v>
      </c>
      <c r="O244" s="199">
        <v>4.2379994327901301E-2</v>
      </c>
      <c r="P244" s="92">
        <v>110</v>
      </c>
      <c r="Q244" s="92"/>
      <c r="R244" s="92"/>
    </row>
    <row r="245" spans="2:18" x14ac:dyDescent="0.3">
      <c r="B245" s="196"/>
      <c r="C245" s="196" t="s">
        <v>70</v>
      </c>
      <c r="D245" s="196" t="s">
        <v>86</v>
      </c>
      <c r="E245" s="196" t="s">
        <v>87</v>
      </c>
      <c r="F245" s="92">
        <v>3</v>
      </c>
      <c r="G245" s="92"/>
      <c r="H245" s="92">
        <v>11</v>
      </c>
      <c r="I245" s="92">
        <v>437</v>
      </c>
      <c r="J245" s="92">
        <v>734</v>
      </c>
      <c r="K245" s="92">
        <v>70714.600000000006</v>
      </c>
      <c r="L245" s="92">
        <v>64286</v>
      </c>
      <c r="M245" s="92">
        <v>65304.800000000003</v>
      </c>
      <c r="N245" s="92">
        <v>59368</v>
      </c>
      <c r="O245" s="199">
        <v>38892.25</v>
      </c>
      <c r="P245" s="92">
        <v>65.5104601805687</v>
      </c>
      <c r="Q245" s="92"/>
      <c r="R245" s="92"/>
    </row>
    <row r="246" spans="2:18" x14ac:dyDescent="0.3">
      <c r="B246" s="196"/>
      <c r="C246" s="196" t="s">
        <v>88</v>
      </c>
      <c r="D246" s="196" t="s">
        <v>89</v>
      </c>
      <c r="E246" s="196" t="s">
        <v>90</v>
      </c>
      <c r="F246" s="92">
        <v>3</v>
      </c>
      <c r="G246" s="92"/>
      <c r="H246" s="92">
        <v>12</v>
      </c>
      <c r="I246" s="92">
        <v>443</v>
      </c>
      <c r="J246" s="92">
        <v>740</v>
      </c>
      <c r="K246" s="92">
        <v>139814.25870773001</v>
      </c>
      <c r="L246" s="92">
        <v>127103.871552482</v>
      </c>
      <c r="M246" s="92">
        <v>46222.680140542201</v>
      </c>
      <c r="N246" s="92">
        <v>42020.618309583799</v>
      </c>
      <c r="O246" s="199">
        <v>39491</v>
      </c>
      <c r="P246" s="92">
        <v>93.980054527167894</v>
      </c>
      <c r="Q246" s="92"/>
      <c r="R246" s="92"/>
    </row>
    <row r="247" spans="2:18" x14ac:dyDescent="0.3">
      <c r="B247" s="196"/>
      <c r="C247" s="196" t="s">
        <v>91</v>
      </c>
      <c r="D247" s="196" t="s">
        <v>92</v>
      </c>
      <c r="E247" s="196" t="s">
        <v>93</v>
      </c>
      <c r="F247" s="92">
        <v>3</v>
      </c>
      <c r="G247" s="92"/>
      <c r="H247" s="92">
        <v>13</v>
      </c>
      <c r="I247" s="92">
        <v>449</v>
      </c>
      <c r="J247" s="92">
        <v>746</v>
      </c>
      <c r="K247" s="92">
        <v>5.39</v>
      </c>
      <c r="L247" s="92">
        <v>4.9000000000000004</v>
      </c>
      <c r="M247" s="92">
        <v>5.39</v>
      </c>
      <c r="N247" s="92">
        <v>4.9000000000000004</v>
      </c>
      <c r="O247" s="199">
        <v>4.9000000000000004</v>
      </c>
      <c r="P247" s="92">
        <v>100</v>
      </c>
      <c r="Q247" s="92"/>
      <c r="R247" s="92"/>
    </row>
    <row r="248" spans="2:18" x14ac:dyDescent="0.3">
      <c r="B248" s="196">
        <v>6</v>
      </c>
      <c r="C248" s="196" t="s">
        <v>94</v>
      </c>
      <c r="D248" s="196"/>
      <c r="E248" s="196" t="s">
        <v>63</v>
      </c>
      <c r="F248" s="92"/>
      <c r="G248" s="92">
        <v>4</v>
      </c>
      <c r="H248" s="92"/>
      <c r="I248" s="92"/>
      <c r="J248" s="92"/>
      <c r="K248" s="92"/>
      <c r="L248" s="92"/>
      <c r="M248" s="92"/>
      <c r="N248" s="92"/>
      <c r="O248" s="199"/>
      <c r="P248" s="92">
        <v>110</v>
      </c>
      <c r="Q248" s="92">
        <v>4</v>
      </c>
      <c r="R248" s="92">
        <v>4.4000000000000004</v>
      </c>
    </row>
    <row r="249" spans="2:18" x14ac:dyDescent="0.3">
      <c r="B249" s="196"/>
      <c r="C249" s="196" t="s">
        <v>64</v>
      </c>
      <c r="D249" s="196" t="s">
        <v>95</v>
      </c>
      <c r="E249" s="196" t="s">
        <v>96</v>
      </c>
      <c r="F249" s="92">
        <v>1</v>
      </c>
      <c r="G249" s="92"/>
      <c r="H249" s="92">
        <v>14</v>
      </c>
      <c r="I249" s="92">
        <v>179</v>
      </c>
      <c r="J249" s="92">
        <v>280</v>
      </c>
      <c r="K249" s="92">
        <v>27</v>
      </c>
      <c r="L249" s="92">
        <v>30</v>
      </c>
      <c r="M249" s="92">
        <v>27</v>
      </c>
      <c r="N249" s="92">
        <v>30</v>
      </c>
      <c r="O249" s="199">
        <v>21.327500000000001</v>
      </c>
      <c r="P249" s="92">
        <v>110</v>
      </c>
      <c r="Q249" s="92"/>
      <c r="R249" s="92"/>
    </row>
    <row r="250" spans="2:18" x14ac:dyDescent="0.3">
      <c r="B250" s="196"/>
      <c r="C250" s="196" t="s">
        <v>70</v>
      </c>
      <c r="D250" s="196" t="s">
        <v>97</v>
      </c>
      <c r="E250" s="196" t="s">
        <v>98</v>
      </c>
      <c r="F250" s="92">
        <v>1</v>
      </c>
      <c r="G250" s="92"/>
      <c r="H250" s="92">
        <v>15</v>
      </c>
      <c r="I250" s="92">
        <v>167</v>
      </c>
      <c r="J250" s="92">
        <v>268</v>
      </c>
      <c r="K250" s="92">
        <v>0.19800000000000001</v>
      </c>
      <c r="L250" s="92">
        <v>0.22</v>
      </c>
      <c r="M250" s="92">
        <v>0.19800000000000001</v>
      </c>
      <c r="N250" s="92">
        <v>0.22</v>
      </c>
      <c r="O250" s="199">
        <v>9.2499999999999999E-2</v>
      </c>
      <c r="P250" s="92">
        <v>110</v>
      </c>
      <c r="Q250" s="92"/>
      <c r="R250" s="92"/>
    </row>
    <row r="251" spans="2:18" x14ac:dyDescent="0.3">
      <c r="B251" s="196">
        <v>7</v>
      </c>
      <c r="C251" s="196" t="s">
        <v>99</v>
      </c>
      <c r="D251" s="196"/>
      <c r="E251" s="196" t="s">
        <v>63</v>
      </c>
      <c r="F251" s="92"/>
      <c r="G251" s="92">
        <v>4</v>
      </c>
      <c r="H251" s="92"/>
      <c r="I251" s="92"/>
      <c r="J251" s="92"/>
      <c r="K251" s="92"/>
      <c r="L251" s="92"/>
      <c r="M251" s="92"/>
      <c r="N251" s="92"/>
      <c r="O251" s="199"/>
      <c r="P251" s="92">
        <v>25.196350999131202</v>
      </c>
      <c r="Q251" s="92">
        <v>1</v>
      </c>
      <c r="R251" s="92">
        <v>1.00785403996525</v>
      </c>
    </row>
    <row r="252" spans="2:18" x14ac:dyDescent="0.3">
      <c r="B252" s="196"/>
      <c r="C252" s="196" t="s">
        <v>64</v>
      </c>
      <c r="D252" s="196" t="s">
        <v>100</v>
      </c>
      <c r="E252" s="196" t="s">
        <v>96</v>
      </c>
      <c r="F252" s="92">
        <v>1</v>
      </c>
      <c r="G252" s="92"/>
      <c r="H252" s="92">
        <v>16</v>
      </c>
      <c r="I252" s="92">
        <v>454</v>
      </c>
      <c r="J252" s="92">
        <v>752</v>
      </c>
      <c r="K252" s="92">
        <v>54</v>
      </c>
      <c r="L252" s="92">
        <v>60</v>
      </c>
      <c r="M252" s="92">
        <v>54</v>
      </c>
      <c r="N252" s="92">
        <v>60</v>
      </c>
      <c r="O252" s="199">
        <v>124.093058161351</v>
      </c>
      <c r="P252" s="92">
        <v>0</v>
      </c>
      <c r="Q252" s="92"/>
      <c r="R252" s="92"/>
    </row>
    <row r="253" spans="2:18" x14ac:dyDescent="0.3">
      <c r="B253" s="196"/>
      <c r="C253" s="196" t="s">
        <v>67</v>
      </c>
      <c r="D253" s="196" t="s">
        <v>101</v>
      </c>
      <c r="E253" s="196" t="s">
        <v>96</v>
      </c>
      <c r="F253" s="92">
        <v>1</v>
      </c>
      <c r="G253" s="92"/>
      <c r="H253" s="92">
        <v>17</v>
      </c>
      <c r="I253" s="92">
        <v>459</v>
      </c>
      <c r="J253" s="92">
        <v>758</v>
      </c>
      <c r="K253" s="92">
        <v>108</v>
      </c>
      <c r="L253" s="92">
        <v>120</v>
      </c>
      <c r="M253" s="92">
        <v>108</v>
      </c>
      <c r="N253" s="92">
        <v>120</v>
      </c>
      <c r="O253" s="199">
        <v>179.52875760208499</v>
      </c>
      <c r="P253" s="92">
        <v>50.392701998262403</v>
      </c>
      <c r="Q253" s="92"/>
      <c r="R253" s="92"/>
    </row>
    <row r="254" spans="2:18" x14ac:dyDescent="0.3">
      <c r="B254" s="196">
        <v>8</v>
      </c>
      <c r="C254" s="196" t="s">
        <v>102</v>
      </c>
      <c r="D254" s="196"/>
      <c r="E254" s="196" t="s">
        <v>63</v>
      </c>
      <c r="F254" s="92"/>
      <c r="G254" s="92">
        <v>4</v>
      </c>
      <c r="H254" s="92"/>
      <c r="I254" s="92"/>
      <c r="J254" s="92"/>
      <c r="K254" s="92"/>
      <c r="L254" s="92"/>
      <c r="M254" s="92"/>
      <c r="N254" s="92"/>
      <c r="O254" s="199"/>
      <c r="P254" s="92">
        <v>100</v>
      </c>
      <c r="Q254" s="92">
        <v>4</v>
      </c>
      <c r="R254" s="92">
        <v>4</v>
      </c>
    </row>
    <row r="255" spans="2:18" x14ac:dyDescent="0.3">
      <c r="B255" s="196"/>
      <c r="C255" s="196" t="s">
        <v>64</v>
      </c>
      <c r="D255" s="196" t="s">
        <v>103</v>
      </c>
      <c r="E255" s="196" t="s">
        <v>104</v>
      </c>
      <c r="F255" s="92">
        <v>1</v>
      </c>
      <c r="G255" s="92"/>
      <c r="H255" s="92">
        <v>18</v>
      </c>
      <c r="I255" s="92">
        <v>534</v>
      </c>
      <c r="J255" s="92">
        <v>764</v>
      </c>
      <c r="K255" s="92">
        <v>0.9</v>
      </c>
      <c r="L255" s="92">
        <v>1</v>
      </c>
      <c r="M255" s="92">
        <v>0</v>
      </c>
      <c r="N255" s="92">
        <v>0</v>
      </c>
      <c r="O255" s="199">
        <v>0</v>
      </c>
      <c r="P255" s="92">
        <v>100</v>
      </c>
      <c r="Q255" s="92"/>
      <c r="R255" s="92"/>
    </row>
    <row r="256" spans="2:18" x14ac:dyDescent="0.3">
      <c r="B256" s="196"/>
      <c r="C256" s="196" t="s">
        <v>67</v>
      </c>
      <c r="D256" s="196" t="s">
        <v>105</v>
      </c>
      <c r="E256" s="196" t="s">
        <v>104</v>
      </c>
      <c r="F256" s="92">
        <v>1</v>
      </c>
      <c r="G256" s="92"/>
      <c r="H256" s="92">
        <v>19</v>
      </c>
      <c r="I256" s="92">
        <v>546</v>
      </c>
      <c r="J256" s="92">
        <v>558</v>
      </c>
      <c r="K256" s="92">
        <v>54.9</v>
      </c>
      <c r="L256" s="92">
        <v>61</v>
      </c>
      <c r="M256" s="92">
        <v>36.9</v>
      </c>
      <c r="N256" s="92">
        <v>41</v>
      </c>
      <c r="O256" s="199">
        <v>41</v>
      </c>
      <c r="P256" s="92">
        <v>100</v>
      </c>
      <c r="Q256" s="92"/>
      <c r="R256" s="92"/>
    </row>
    <row r="257" spans="2:18" x14ac:dyDescent="0.3">
      <c r="B257" s="196"/>
      <c r="C257" s="196" t="s">
        <v>70</v>
      </c>
      <c r="D257" s="196" t="s">
        <v>106</v>
      </c>
      <c r="E257" s="196" t="s">
        <v>63</v>
      </c>
      <c r="F257" s="92">
        <v>2</v>
      </c>
      <c r="G257" s="92"/>
      <c r="H257" s="92">
        <v>20</v>
      </c>
      <c r="I257" s="92">
        <v>540</v>
      </c>
      <c r="J257" s="92">
        <v>770</v>
      </c>
      <c r="K257" s="92">
        <v>0</v>
      </c>
      <c r="L257" s="92" t="s">
        <v>107</v>
      </c>
      <c r="M257" s="92">
        <v>0</v>
      </c>
      <c r="N257" s="92" t="s">
        <v>107</v>
      </c>
      <c r="O257" s="199">
        <v>98</v>
      </c>
      <c r="P257" s="92">
        <v>100</v>
      </c>
      <c r="Q257" s="92"/>
      <c r="R257" s="92"/>
    </row>
    <row r="258" spans="2:18" x14ac:dyDescent="0.3">
      <c r="B258" s="196">
        <v>9</v>
      </c>
      <c r="C258" s="196" t="s">
        <v>108</v>
      </c>
      <c r="D258" s="196"/>
      <c r="E258" s="196" t="s">
        <v>63</v>
      </c>
      <c r="F258" s="92"/>
      <c r="G258" s="92">
        <v>3</v>
      </c>
      <c r="H258" s="92"/>
      <c r="I258" s="92"/>
      <c r="J258" s="92"/>
      <c r="K258" s="92"/>
      <c r="L258" s="92"/>
      <c r="M258" s="92"/>
      <c r="N258" s="92"/>
      <c r="O258" s="199"/>
      <c r="P258" s="92">
        <v>90.469050005946997</v>
      </c>
      <c r="Q258" s="92">
        <v>2.71</v>
      </c>
      <c r="R258" s="92">
        <v>2.7140715001784099</v>
      </c>
    </row>
    <row r="259" spans="2:18" x14ac:dyDescent="0.3">
      <c r="B259" s="196"/>
      <c r="C259" s="196" t="s">
        <v>64</v>
      </c>
      <c r="D259" s="196" t="s">
        <v>109</v>
      </c>
      <c r="E259" s="196" t="s">
        <v>110</v>
      </c>
      <c r="F259" s="92">
        <v>3</v>
      </c>
      <c r="G259" s="92"/>
      <c r="H259" s="92">
        <v>21</v>
      </c>
      <c r="I259" s="92">
        <v>375</v>
      </c>
      <c r="J259" s="92">
        <v>602</v>
      </c>
      <c r="K259" s="92">
        <v>10681825</v>
      </c>
      <c r="L259" s="92">
        <v>9710750</v>
      </c>
      <c r="M259" s="92">
        <v>2848485.2</v>
      </c>
      <c r="N259" s="92">
        <v>2589532</v>
      </c>
      <c r="O259" s="199">
        <v>2095918</v>
      </c>
      <c r="P259" s="92">
        <v>80.938100011893994</v>
      </c>
      <c r="Q259" s="92"/>
      <c r="R259" s="92"/>
    </row>
    <row r="260" spans="2:18" x14ac:dyDescent="0.3">
      <c r="B260" s="196"/>
      <c r="C260" s="196" t="s">
        <v>67</v>
      </c>
      <c r="D260" s="196" t="s">
        <v>111</v>
      </c>
      <c r="E260" s="196" t="s">
        <v>63</v>
      </c>
      <c r="F260" s="92">
        <v>3</v>
      </c>
      <c r="G260" s="92"/>
      <c r="H260" s="92">
        <v>22</v>
      </c>
      <c r="I260" s="92">
        <v>464</v>
      </c>
      <c r="J260" s="92">
        <v>776</v>
      </c>
      <c r="K260" s="92">
        <v>110</v>
      </c>
      <c r="L260" s="92">
        <v>100</v>
      </c>
      <c r="M260" s="92">
        <v>110</v>
      </c>
      <c r="N260" s="92">
        <v>100</v>
      </c>
      <c r="O260" s="199">
        <v>100</v>
      </c>
      <c r="P260" s="92">
        <v>100</v>
      </c>
      <c r="Q260" s="92"/>
      <c r="R260" s="92"/>
    </row>
    <row r="261" spans="2:18" x14ac:dyDescent="0.3">
      <c r="B261" s="196">
        <v>10</v>
      </c>
      <c r="C261" s="196" t="s">
        <v>112</v>
      </c>
      <c r="D261" s="196"/>
      <c r="E261" s="196"/>
      <c r="F261" s="92"/>
      <c r="G261" s="92">
        <v>4</v>
      </c>
      <c r="H261" s="92"/>
      <c r="I261" s="92"/>
      <c r="J261" s="92"/>
      <c r="K261" s="92"/>
      <c r="L261" s="92"/>
      <c r="M261" s="92"/>
      <c r="N261" s="92"/>
      <c r="O261" s="199"/>
      <c r="P261" s="92">
        <v>50</v>
      </c>
      <c r="Q261" s="92">
        <v>2</v>
      </c>
      <c r="R261" s="92">
        <v>2</v>
      </c>
    </row>
    <row r="262" spans="2:18" x14ac:dyDescent="0.3">
      <c r="B262" s="196"/>
      <c r="C262" s="196" t="s">
        <v>64</v>
      </c>
      <c r="D262" s="196" t="s">
        <v>113</v>
      </c>
      <c r="E262" s="196" t="s">
        <v>114</v>
      </c>
      <c r="F262" s="92">
        <v>3</v>
      </c>
      <c r="G262" s="92"/>
      <c r="H262" s="92">
        <v>23</v>
      </c>
      <c r="I262" s="92">
        <v>469</v>
      </c>
      <c r="J262" s="92">
        <v>782</v>
      </c>
      <c r="K262" s="92">
        <v>4.4000000000000004</v>
      </c>
      <c r="L262" s="92">
        <v>4</v>
      </c>
      <c r="M262" s="92">
        <v>0</v>
      </c>
      <c r="N262" s="92">
        <v>0</v>
      </c>
      <c r="O262" s="199">
        <v>1</v>
      </c>
      <c r="P262" s="92">
        <v>0</v>
      </c>
      <c r="Q262" s="92"/>
      <c r="R262" s="92"/>
    </row>
    <row r="263" spans="2:18" x14ac:dyDescent="0.3">
      <c r="B263" s="196"/>
      <c r="C263" s="196" t="s">
        <v>67</v>
      </c>
      <c r="D263" s="196" t="s">
        <v>115</v>
      </c>
      <c r="E263" s="196" t="s">
        <v>116</v>
      </c>
      <c r="F263" s="92">
        <v>3</v>
      </c>
      <c r="G263" s="92"/>
      <c r="H263" s="92">
        <v>24</v>
      </c>
      <c r="I263" s="92">
        <v>484</v>
      </c>
      <c r="J263" s="92">
        <v>788</v>
      </c>
      <c r="K263" s="92">
        <v>0</v>
      </c>
      <c r="L263" s="92">
        <v>0</v>
      </c>
      <c r="M263" s="92">
        <v>0</v>
      </c>
      <c r="N263" s="92">
        <v>0</v>
      </c>
      <c r="O263" s="199">
        <v>0</v>
      </c>
      <c r="P263" s="92">
        <v>100</v>
      </c>
      <c r="Q263" s="92"/>
      <c r="R263" s="92"/>
    </row>
    <row r="264" spans="2:18" x14ac:dyDescent="0.3">
      <c r="B264" s="196">
        <v>11</v>
      </c>
      <c r="C264" s="196" t="s">
        <v>117</v>
      </c>
      <c r="D264" s="196"/>
      <c r="E264" s="196" t="s">
        <v>63</v>
      </c>
      <c r="F264" s="92">
        <v>3</v>
      </c>
      <c r="G264" s="92">
        <v>3</v>
      </c>
      <c r="H264" s="92">
        <v>25</v>
      </c>
      <c r="I264" s="92">
        <v>489</v>
      </c>
      <c r="J264" s="92">
        <v>794</v>
      </c>
      <c r="K264" s="92">
        <v>110</v>
      </c>
      <c r="L264" s="92">
        <v>100</v>
      </c>
      <c r="M264" s="92">
        <v>0</v>
      </c>
      <c r="N264" s="92">
        <v>0</v>
      </c>
      <c r="O264" s="199">
        <v>100</v>
      </c>
      <c r="P264" s="92">
        <v>100</v>
      </c>
      <c r="Q264" s="92">
        <v>3</v>
      </c>
      <c r="R264" s="92">
        <v>3</v>
      </c>
    </row>
    <row r="265" spans="2:18" x14ac:dyDescent="0.3">
      <c r="B265" s="196">
        <v>12</v>
      </c>
      <c r="C265" s="196" t="s">
        <v>118</v>
      </c>
      <c r="D265" s="196"/>
      <c r="E265" s="196" t="s">
        <v>63</v>
      </c>
      <c r="F265" s="92"/>
      <c r="G265" s="92">
        <v>4</v>
      </c>
      <c r="H265" s="92"/>
      <c r="I265" s="92"/>
      <c r="J265" s="92"/>
      <c r="K265" s="92"/>
      <c r="L265" s="92"/>
      <c r="M265" s="92"/>
      <c r="N265" s="92"/>
      <c r="O265" s="199"/>
      <c r="P265" s="92">
        <v>110</v>
      </c>
      <c r="Q265" s="92">
        <v>4</v>
      </c>
      <c r="R265" s="92">
        <v>4.4000000000000004</v>
      </c>
    </row>
    <row r="266" spans="2:18" x14ac:dyDescent="0.3">
      <c r="B266" s="196"/>
      <c r="C266" s="196" t="s">
        <v>64</v>
      </c>
      <c r="D266" s="196" t="s">
        <v>119</v>
      </c>
      <c r="E266" s="196" t="s">
        <v>87</v>
      </c>
      <c r="F266" s="92">
        <v>3</v>
      </c>
      <c r="G266" s="92"/>
      <c r="H266" s="92">
        <v>26</v>
      </c>
      <c r="I266" s="92">
        <v>495</v>
      </c>
      <c r="J266" s="92">
        <v>800</v>
      </c>
      <c r="K266" s="92">
        <v>23049.4</v>
      </c>
      <c r="L266" s="92">
        <v>20954</v>
      </c>
      <c r="M266" s="92">
        <v>5940</v>
      </c>
      <c r="N266" s="92">
        <v>5400</v>
      </c>
      <c r="O266" s="199">
        <v>7089</v>
      </c>
      <c r="P266" s="92">
        <v>110</v>
      </c>
      <c r="Q266" s="92"/>
      <c r="R266" s="92"/>
    </row>
    <row r="267" spans="2:18" x14ac:dyDescent="0.3">
      <c r="B267" s="196"/>
      <c r="C267" s="196" t="s">
        <v>67</v>
      </c>
      <c r="D267" s="196" t="s">
        <v>120</v>
      </c>
      <c r="E267" s="196" t="s">
        <v>121</v>
      </c>
      <c r="F267" s="92">
        <v>3</v>
      </c>
      <c r="G267" s="92"/>
      <c r="H267" s="92">
        <v>27</v>
      </c>
      <c r="I267" s="92">
        <v>501</v>
      </c>
      <c r="J267" s="92">
        <v>48</v>
      </c>
      <c r="K267" s="92">
        <v>52.162179242656499</v>
      </c>
      <c r="L267" s="92">
        <v>47.420162947869599</v>
      </c>
      <c r="M267" s="92">
        <v>13.4025073007559</v>
      </c>
      <c r="N267" s="92">
        <v>12.1840975461417</v>
      </c>
      <c r="O267" s="199">
        <v>13.651199999999999</v>
      </c>
      <c r="P267" s="92">
        <v>110</v>
      </c>
      <c r="Q267" s="92"/>
      <c r="R267" s="92"/>
    </row>
    <row r="268" spans="2:18" x14ac:dyDescent="0.3">
      <c r="B268" s="196"/>
      <c r="C268" s="196" t="s">
        <v>70</v>
      </c>
      <c r="D268" s="196" t="s">
        <v>122</v>
      </c>
      <c r="E268" s="196" t="s">
        <v>63</v>
      </c>
      <c r="F268" s="92">
        <v>3</v>
      </c>
      <c r="G268" s="92"/>
      <c r="H268" s="92">
        <v>28</v>
      </c>
      <c r="I268" s="92">
        <v>507</v>
      </c>
      <c r="J268" s="92">
        <v>812</v>
      </c>
      <c r="K268" s="92">
        <v>110</v>
      </c>
      <c r="L268" s="92">
        <v>100</v>
      </c>
      <c r="M268" s="92">
        <v>110</v>
      </c>
      <c r="N268" s="92">
        <v>100</v>
      </c>
      <c r="O268" s="199">
        <v>159</v>
      </c>
      <c r="P268" s="92">
        <v>110</v>
      </c>
      <c r="Q268" s="92"/>
      <c r="R268" s="92"/>
    </row>
    <row r="269" spans="2:18" x14ac:dyDescent="0.3">
      <c r="B269" s="196"/>
      <c r="C269" s="196" t="s">
        <v>88</v>
      </c>
      <c r="D269" s="196" t="s">
        <v>123</v>
      </c>
      <c r="E269" s="196" t="s">
        <v>87</v>
      </c>
      <c r="F269" s="92">
        <v>3</v>
      </c>
      <c r="G269" s="92"/>
      <c r="H269" s="92">
        <v>29</v>
      </c>
      <c r="I269" s="92">
        <v>513</v>
      </c>
      <c r="J269" s="92">
        <v>824</v>
      </c>
      <c r="K269" s="92">
        <v>0</v>
      </c>
      <c r="L269" s="92">
        <v>0</v>
      </c>
      <c r="M269" s="92">
        <v>0</v>
      </c>
      <c r="N269" s="92">
        <v>0</v>
      </c>
      <c r="O269" s="199">
        <v>0</v>
      </c>
      <c r="P269" s="92">
        <v>100</v>
      </c>
      <c r="Q269" s="92"/>
      <c r="R269" s="92"/>
    </row>
    <row r="270" spans="2:18" x14ac:dyDescent="0.3">
      <c r="B270" s="196"/>
      <c r="C270" s="196" t="s">
        <v>91</v>
      </c>
      <c r="D270" s="196" t="s">
        <v>124</v>
      </c>
      <c r="E270" s="196" t="s">
        <v>110</v>
      </c>
      <c r="F270" s="92">
        <v>3</v>
      </c>
      <c r="G270" s="92"/>
      <c r="H270" s="92">
        <v>30</v>
      </c>
      <c r="I270" s="92">
        <v>518</v>
      </c>
      <c r="J270" s="92">
        <v>830</v>
      </c>
      <c r="K270" s="92">
        <v>0</v>
      </c>
      <c r="L270" s="92">
        <v>0</v>
      </c>
      <c r="M270" s="92">
        <v>0</v>
      </c>
      <c r="N270" s="92">
        <v>0</v>
      </c>
      <c r="O270" s="199">
        <v>0</v>
      </c>
      <c r="P270" s="92">
        <v>100</v>
      </c>
      <c r="Q270" s="92"/>
      <c r="R270" s="92"/>
    </row>
    <row r="271" spans="2:18" x14ac:dyDescent="0.3">
      <c r="B271" s="196">
        <v>13</v>
      </c>
      <c r="C271" s="196" t="s">
        <v>125</v>
      </c>
      <c r="D271" s="196"/>
      <c r="E271" s="196" t="s">
        <v>63</v>
      </c>
      <c r="F271" s="92"/>
      <c r="G271" s="92">
        <v>3</v>
      </c>
      <c r="H271" s="92"/>
      <c r="I271" s="92"/>
      <c r="J271" s="92"/>
      <c r="K271" s="92"/>
      <c r="L271" s="92"/>
      <c r="M271" s="92"/>
      <c r="N271" s="92"/>
      <c r="O271" s="199"/>
      <c r="P271" s="92">
        <v>100</v>
      </c>
      <c r="Q271" s="92">
        <v>3</v>
      </c>
      <c r="R271" s="92">
        <v>3</v>
      </c>
    </row>
    <row r="272" spans="2:18" x14ac:dyDescent="0.3">
      <c r="B272" s="196"/>
      <c r="C272" s="196" t="s">
        <v>64</v>
      </c>
      <c r="D272" s="196" t="s">
        <v>126</v>
      </c>
      <c r="E272" s="196" t="s">
        <v>63</v>
      </c>
      <c r="F272" s="92">
        <v>3</v>
      </c>
      <c r="G272" s="92"/>
      <c r="H272" s="92">
        <v>31</v>
      </c>
      <c r="I272" s="92">
        <v>400</v>
      </c>
      <c r="J272" s="92">
        <v>625</v>
      </c>
      <c r="K272" s="92">
        <v>110</v>
      </c>
      <c r="L272" s="92">
        <v>100</v>
      </c>
      <c r="M272" s="92">
        <v>110</v>
      </c>
      <c r="N272" s="92">
        <v>100</v>
      </c>
      <c r="O272" s="199">
        <v>100</v>
      </c>
      <c r="P272" s="92">
        <v>100</v>
      </c>
      <c r="Q272" s="92"/>
      <c r="R272" s="92"/>
    </row>
    <row r="273" spans="2:18" x14ac:dyDescent="0.3">
      <c r="B273" s="196"/>
      <c r="C273" s="196" t="s">
        <v>67</v>
      </c>
      <c r="D273" s="196" t="s">
        <v>127</v>
      </c>
      <c r="E273" s="196" t="s">
        <v>63</v>
      </c>
      <c r="F273" s="92">
        <v>3</v>
      </c>
      <c r="G273" s="92"/>
      <c r="H273" s="92">
        <v>32</v>
      </c>
      <c r="I273" s="92">
        <v>519</v>
      </c>
      <c r="J273" s="92">
        <v>826</v>
      </c>
      <c r="K273" s="92">
        <v>110</v>
      </c>
      <c r="L273" s="92">
        <v>100</v>
      </c>
      <c r="M273" s="92">
        <v>110</v>
      </c>
      <c r="N273" s="92">
        <v>100</v>
      </c>
      <c r="O273" s="199">
        <v>100</v>
      </c>
      <c r="P273" s="92">
        <v>100</v>
      </c>
      <c r="Q273" s="92"/>
      <c r="R273" s="92"/>
    </row>
    <row r="274" spans="2:18" x14ac:dyDescent="0.3">
      <c r="B274" s="196"/>
      <c r="C274" s="196" t="s">
        <v>70</v>
      </c>
      <c r="D274" s="196" t="s">
        <v>128</v>
      </c>
      <c r="E274" s="196" t="s">
        <v>63</v>
      </c>
      <c r="F274" s="92">
        <v>3</v>
      </c>
      <c r="G274" s="92"/>
      <c r="H274" s="92">
        <v>33</v>
      </c>
      <c r="I274" s="92">
        <v>520</v>
      </c>
      <c r="J274" s="92">
        <v>827</v>
      </c>
      <c r="K274" s="92">
        <v>110</v>
      </c>
      <c r="L274" s="92">
        <v>100</v>
      </c>
      <c r="M274" s="92">
        <v>110</v>
      </c>
      <c r="N274" s="92">
        <v>100</v>
      </c>
      <c r="O274" s="199">
        <v>100</v>
      </c>
      <c r="P274" s="92">
        <v>100</v>
      </c>
      <c r="Q274" s="92"/>
      <c r="R274" s="92"/>
    </row>
    <row r="275" spans="2:18" x14ac:dyDescent="0.3">
      <c r="B275" s="196">
        <v>14</v>
      </c>
      <c r="C275" s="196" t="s">
        <v>129</v>
      </c>
      <c r="D275" s="196"/>
      <c r="E275" s="196" t="s">
        <v>63</v>
      </c>
      <c r="F275" s="92"/>
      <c r="G275" s="92">
        <v>4</v>
      </c>
      <c r="H275" s="92"/>
      <c r="I275" s="92"/>
      <c r="J275" s="92"/>
      <c r="K275" s="92"/>
      <c r="L275" s="92"/>
      <c r="M275" s="92"/>
      <c r="N275" s="92"/>
      <c r="O275" s="199"/>
      <c r="P275" s="92">
        <v>85.850078033173702</v>
      </c>
      <c r="Q275" s="92">
        <v>3.43</v>
      </c>
      <c r="R275" s="92">
        <v>3.43400312132695</v>
      </c>
    </row>
    <row r="276" spans="2:18" x14ac:dyDescent="0.3">
      <c r="B276" s="196"/>
      <c r="C276" s="196" t="s">
        <v>64</v>
      </c>
      <c r="D276" s="196" t="s">
        <v>129</v>
      </c>
      <c r="E276" s="196" t="s">
        <v>63</v>
      </c>
      <c r="F276" s="92">
        <v>3</v>
      </c>
      <c r="G276" s="92"/>
      <c r="H276" s="92">
        <v>34</v>
      </c>
      <c r="I276" s="92">
        <v>261</v>
      </c>
      <c r="J276" s="92">
        <v>818</v>
      </c>
      <c r="K276" s="92">
        <v>110</v>
      </c>
      <c r="L276" s="92">
        <v>100</v>
      </c>
      <c r="M276" s="92">
        <v>110</v>
      </c>
      <c r="N276" s="92">
        <v>100</v>
      </c>
      <c r="O276" s="199">
        <v>85.850078033173702</v>
      </c>
      <c r="P276" s="92">
        <v>85.850078033173702</v>
      </c>
      <c r="Q276" s="92"/>
      <c r="R276" s="92"/>
    </row>
    <row r="277" spans="2:18" x14ac:dyDescent="0.3">
      <c r="B277" s="196">
        <v>15</v>
      </c>
      <c r="C277" s="196" t="s">
        <v>130</v>
      </c>
      <c r="D277" s="196"/>
      <c r="E277" s="196" t="s">
        <v>63</v>
      </c>
      <c r="F277" s="92"/>
      <c r="G277" s="92">
        <v>3</v>
      </c>
      <c r="H277" s="92"/>
      <c r="I277" s="92"/>
      <c r="J277" s="92"/>
      <c r="K277" s="92"/>
      <c r="L277" s="92"/>
      <c r="M277" s="92"/>
      <c r="N277" s="92"/>
      <c r="O277" s="199"/>
      <c r="P277" s="92">
        <v>69.486474727936894</v>
      </c>
      <c r="Q277" s="92">
        <v>2.08</v>
      </c>
      <c r="R277" s="92">
        <v>2.08459424183811</v>
      </c>
    </row>
    <row r="278" spans="2:18" x14ac:dyDescent="0.3">
      <c r="B278" s="196"/>
      <c r="C278" s="196" t="s">
        <v>64</v>
      </c>
      <c r="D278" s="196" t="s">
        <v>130</v>
      </c>
      <c r="E278" s="196" t="s">
        <v>63</v>
      </c>
      <c r="F278" s="92">
        <v>2</v>
      </c>
      <c r="G278" s="92"/>
      <c r="H278" s="92">
        <v>37</v>
      </c>
      <c r="I278" s="92">
        <v>318</v>
      </c>
      <c r="J278" s="92">
        <v>510</v>
      </c>
      <c r="K278" s="92">
        <v>0</v>
      </c>
      <c r="L278" s="92" t="s">
        <v>131</v>
      </c>
      <c r="M278" s="92">
        <v>0</v>
      </c>
      <c r="N278" s="92" t="s">
        <v>131</v>
      </c>
      <c r="O278" s="199">
        <v>128.98784900845999</v>
      </c>
      <c r="P278" s="92">
        <v>69.486474727936894</v>
      </c>
      <c r="Q278" s="92"/>
      <c r="R278" s="92"/>
    </row>
    <row r="279" spans="2:18" x14ac:dyDescent="0.3">
      <c r="B279" s="196">
        <v>16</v>
      </c>
      <c r="C279" s="196" t="s">
        <v>132</v>
      </c>
      <c r="D279" s="196"/>
      <c r="E279" s="196" t="s">
        <v>133</v>
      </c>
      <c r="F279" s="92">
        <v>3</v>
      </c>
      <c r="G279" s="92">
        <v>3</v>
      </c>
      <c r="H279" s="92">
        <v>38</v>
      </c>
      <c r="I279" s="92">
        <v>521</v>
      </c>
      <c r="J279" s="92">
        <v>836</v>
      </c>
      <c r="K279" s="92">
        <v>1.4342115051</v>
      </c>
      <c r="L279" s="92">
        <v>1.303828641</v>
      </c>
      <c r="M279" s="92">
        <v>0</v>
      </c>
      <c r="N279" s="92">
        <v>0</v>
      </c>
      <c r="O279" s="199">
        <v>0</v>
      </c>
      <c r="P279" s="92">
        <v>100</v>
      </c>
      <c r="Q279" s="92">
        <v>3</v>
      </c>
      <c r="R279" s="92">
        <v>3</v>
      </c>
    </row>
    <row r="280" spans="2:18" x14ac:dyDescent="0.3">
      <c r="B280" s="196">
        <v>17</v>
      </c>
      <c r="C280" s="196" t="s">
        <v>134</v>
      </c>
      <c r="D280" s="196"/>
      <c r="E280" s="196" t="s">
        <v>135</v>
      </c>
      <c r="F280" s="92">
        <v>3</v>
      </c>
      <c r="G280" s="92">
        <v>3</v>
      </c>
      <c r="H280" s="92">
        <v>39</v>
      </c>
      <c r="I280" s="92">
        <v>524</v>
      </c>
      <c r="J280" s="92">
        <v>842</v>
      </c>
      <c r="K280" s="92">
        <v>94.9730437075211</v>
      </c>
      <c r="L280" s="92">
        <v>86.339130643201003</v>
      </c>
      <c r="M280" s="92">
        <v>0</v>
      </c>
      <c r="N280" s="92">
        <v>65.877823996995701</v>
      </c>
      <c r="O280" s="199">
        <v>108.955</v>
      </c>
      <c r="P280" s="92">
        <v>110</v>
      </c>
      <c r="Q280" s="92">
        <v>3</v>
      </c>
      <c r="R280" s="92">
        <v>3.3</v>
      </c>
    </row>
    <row r="281" spans="2:18" x14ac:dyDescent="0.3">
      <c r="B281" s="196">
        <v>18</v>
      </c>
      <c r="C281" s="196" t="s">
        <v>136</v>
      </c>
      <c r="D281" s="196"/>
      <c r="E281" s="196" t="s">
        <v>63</v>
      </c>
      <c r="F281" s="92">
        <v>3</v>
      </c>
      <c r="G281" s="92">
        <v>3</v>
      </c>
      <c r="H281" s="92">
        <v>40</v>
      </c>
      <c r="I281" s="92">
        <v>526</v>
      </c>
      <c r="J281" s="92">
        <v>628</v>
      </c>
      <c r="K281" s="92">
        <v>110</v>
      </c>
      <c r="L281" s="92">
        <v>100</v>
      </c>
      <c r="M281" s="92">
        <v>0</v>
      </c>
      <c r="N281" s="92">
        <v>100</v>
      </c>
      <c r="O281" s="199">
        <v>110</v>
      </c>
      <c r="P281" s="92">
        <v>110</v>
      </c>
      <c r="Q281" s="92">
        <v>3</v>
      </c>
      <c r="R281" s="92">
        <v>3.3</v>
      </c>
    </row>
    <row r="282" spans="2:18" x14ac:dyDescent="0.3">
      <c r="B282" s="196">
        <v>19</v>
      </c>
      <c r="C282" s="196" t="s">
        <v>137</v>
      </c>
      <c r="D282" s="196"/>
      <c r="E282" s="196" t="s">
        <v>63</v>
      </c>
      <c r="F282" s="92">
        <v>3</v>
      </c>
      <c r="G282" s="92">
        <v>5</v>
      </c>
      <c r="H282" s="92">
        <v>41</v>
      </c>
      <c r="I282" s="92">
        <v>527</v>
      </c>
      <c r="J282" s="92">
        <v>626</v>
      </c>
      <c r="K282" s="92">
        <v>110</v>
      </c>
      <c r="L282" s="92">
        <v>100</v>
      </c>
      <c r="M282" s="92">
        <v>0</v>
      </c>
      <c r="N282" s="92">
        <v>0</v>
      </c>
      <c r="O282" s="199">
        <v>0</v>
      </c>
      <c r="P282" s="92">
        <v>100</v>
      </c>
      <c r="Q282" s="92">
        <v>5</v>
      </c>
      <c r="R282" s="92">
        <v>5</v>
      </c>
    </row>
    <row r="283" spans="2:18" x14ac:dyDescent="0.3">
      <c r="B283" s="196">
        <v>20</v>
      </c>
      <c r="C283" s="196" t="s">
        <v>138</v>
      </c>
      <c r="D283" s="196"/>
      <c r="E283" s="196" t="s">
        <v>63</v>
      </c>
      <c r="F283" s="92"/>
      <c r="G283" s="92">
        <v>5</v>
      </c>
      <c r="H283" s="92"/>
      <c r="I283" s="92"/>
      <c r="J283" s="92"/>
      <c r="K283" s="92"/>
      <c r="L283" s="92"/>
      <c r="M283" s="92"/>
      <c r="N283" s="92"/>
      <c r="O283" s="199">
        <v>0</v>
      </c>
      <c r="P283" s="92">
        <v>100</v>
      </c>
      <c r="Q283" s="92">
        <v>5</v>
      </c>
      <c r="R283" s="92">
        <v>5</v>
      </c>
    </row>
    <row r="284" spans="2:18" x14ac:dyDescent="0.3">
      <c r="B284" s="196"/>
      <c r="C284" s="196" t="s">
        <v>64</v>
      </c>
      <c r="D284" s="196" t="s">
        <v>139</v>
      </c>
      <c r="E284" s="196" t="s">
        <v>63</v>
      </c>
      <c r="F284" s="92">
        <v>3</v>
      </c>
      <c r="G284" s="92"/>
      <c r="H284" s="92">
        <v>42</v>
      </c>
      <c r="I284" s="92">
        <v>320</v>
      </c>
      <c r="J284" s="92">
        <v>512</v>
      </c>
      <c r="K284" s="92">
        <v>110</v>
      </c>
      <c r="L284" s="92">
        <v>100</v>
      </c>
      <c r="M284" s="92">
        <v>0</v>
      </c>
      <c r="N284" s="92">
        <v>0</v>
      </c>
      <c r="O284" s="199">
        <v>0</v>
      </c>
      <c r="P284" s="92">
        <v>100</v>
      </c>
      <c r="Q284" s="92"/>
      <c r="R284" s="92"/>
    </row>
    <row r="285" spans="2:18" x14ac:dyDescent="0.3">
      <c r="B285" s="196"/>
      <c r="C285" s="196" t="s">
        <v>67</v>
      </c>
      <c r="D285" s="196" t="s">
        <v>140</v>
      </c>
      <c r="E285" s="196" t="s">
        <v>63</v>
      </c>
      <c r="F285" s="92">
        <v>3</v>
      </c>
      <c r="G285" s="92"/>
      <c r="H285" s="92">
        <v>43</v>
      </c>
      <c r="I285" s="92">
        <v>392</v>
      </c>
      <c r="J285" s="92">
        <v>617</v>
      </c>
      <c r="K285" s="92">
        <v>110</v>
      </c>
      <c r="L285" s="92">
        <v>100</v>
      </c>
      <c r="M285" s="92">
        <v>0</v>
      </c>
      <c r="N285" s="92">
        <v>0</v>
      </c>
      <c r="O285" s="199">
        <v>0</v>
      </c>
      <c r="P285" s="92">
        <v>100</v>
      </c>
      <c r="Q285" s="92"/>
      <c r="R285" s="92"/>
    </row>
    <row r="286" spans="2:18" x14ac:dyDescent="0.3">
      <c r="B286" s="196"/>
      <c r="C286" s="196" t="s">
        <v>67</v>
      </c>
      <c r="D286" s="196" t="s">
        <v>141</v>
      </c>
      <c r="E286" s="196" t="s">
        <v>63</v>
      </c>
      <c r="F286" s="92">
        <v>3</v>
      </c>
      <c r="G286" s="92"/>
      <c r="H286" s="92">
        <v>44</v>
      </c>
      <c r="I286" s="92">
        <v>395</v>
      </c>
      <c r="J286" s="92">
        <v>618</v>
      </c>
      <c r="K286" s="92">
        <v>110</v>
      </c>
      <c r="L286" s="92">
        <v>100</v>
      </c>
      <c r="M286" s="92">
        <v>0</v>
      </c>
      <c r="N286" s="92">
        <v>0</v>
      </c>
      <c r="O286" s="199">
        <v>0</v>
      </c>
      <c r="P286" s="92">
        <v>100</v>
      </c>
      <c r="Q286" s="92"/>
      <c r="R286" s="92"/>
    </row>
    <row r="287" spans="2:18" x14ac:dyDescent="0.3">
      <c r="B287" s="196">
        <v>21</v>
      </c>
      <c r="C287" s="196" t="s">
        <v>142</v>
      </c>
      <c r="D287" s="196"/>
      <c r="E287" s="196"/>
      <c r="F287" s="92"/>
      <c r="G287" s="92"/>
      <c r="H287" s="92"/>
      <c r="I287" s="92"/>
      <c r="J287" s="92"/>
      <c r="K287" s="92"/>
      <c r="L287" s="92"/>
      <c r="M287" s="92"/>
      <c r="N287" s="92"/>
      <c r="O287" s="199"/>
      <c r="P287" s="92"/>
      <c r="Q287" s="92"/>
      <c r="R287" s="92"/>
    </row>
    <row r="288" spans="2:18" x14ac:dyDescent="0.3">
      <c r="B288" s="196"/>
      <c r="C288" s="196" t="s">
        <v>64</v>
      </c>
      <c r="D288" s="196" t="s">
        <v>143</v>
      </c>
      <c r="E288" s="196"/>
      <c r="F288" s="92"/>
      <c r="G288" s="92" t="s">
        <v>144</v>
      </c>
      <c r="H288" s="92">
        <v>45</v>
      </c>
      <c r="I288" s="92">
        <v>548</v>
      </c>
      <c r="J288" s="92">
        <v>0</v>
      </c>
      <c r="K288" s="92"/>
      <c r="L288" s="92"/>
      <c r="M288" s="92"/>
      <c r="N288" s="92"/>
      <c r="O288" s="199"/>
      <c r="P288" s="92"/>
      <c r="Q288" s="92"/>
      <c r="R288" s="92"/>
    </row>
    <row r="289" spans="2:18" x14ac:dyDescent="0.3">
      <c r="B289" s="196"/>
      <c r="C289" s="196" t="s">
        <v>67</v>
      </c>
      <c r="D289" s="196" t="s">
        <v>145</v>
      </c>
      <c r="E289" s="196"/>
      <c r="F289" s="92"/>
      <c r="G289" s="92" t="s">
        <v>146</v>
      </c>
      <c r="H289" s="92">
        <v>46</v>
      </c>
      <c r="I289" s="92">
        <v>549</v>
      </c>
      <c r="J289" s="92">
        <v>0</v>
      </c>
      <c r="K289" s="92"/>
      <c r="L289" s="92"/>
      <c r="M289" s="92"/>
      <c r="N289" s="92"/>
      <c r="O289" s="199"/>
      <c r="P289" s="92"/>
      <c r="Q289" s="92"/>
      <c r="R289" s="92"/>
    </row>
    <row r="290" spans="2:18" x14ac:dyDescent="0.3">
      <c r="B290" s="196"/>
      <c r="C290" s="196" t="s">
        <v>70</v>
      </c>
      <c r="D290" s="196" t="s">
        <v>147</v>
      </c>
      <c r="E290" s="196"/>
      <c r="F290" s="92"/>
      <c r="G290" s="92" t="s">
        <v>148</v>
      </c>
      <c r="H290" s="92">
        <v>47</v>
      </c>
      <c r="I290" s="92">
        <v>550</v>
      </c>
      <c r="J290" s="92">
        <v>0</v>
      </c>
      <c r="K290" s="92"/>
      <c r="L290" s="92"/>
      <c r="M290" s="92"/>
      <c r="N290" s="92"/>
      <c r="O290" s="199"/>
      <c r="P290" s="92"/>
      <c r="Q290" s="92"/>
      <c r="R290" s="92"/>
    </row>
    <row r="291" spans="2:18" x14ac:dyDescent="0.3">
      <c r="B291" s="196"/>
      <c r="C291" s="196" t="s">
        <v>88</v>
      </c>
      <c r="D291" s="196" t="s">
        <v>149</v>
      </c>
      <c r="E291" s="196"/>
      <c r="F291" s="92"/>
      <c r="G291" s="92" t="s">
        <v>150</v>
      </c>
      <c r="H291" s="92">
        <v>48</v>
      </c>
      <c r="I291" s="92">
        <v>551</v>
      </c>
      <c r="J291" s="92">
        <v>0</v>
      </c>
      <c r="K291" s="92"/>
      <c r="L291" s="92"/>
      <c r="M291" s="92"/>
      <c r="N291" s="92"/>
      <c r="O291" s="199"/>
      <c r="P291" s="92"/>
      <c r="Q291" s="92"/>
      <c r="R291" s="92"/>
    </row>
    <row r="292" spans="2:18" x14ac:dyDescent="0.3">
      <c r="B292" s="196"/>
      <c r="C292" s="196" t="s">
        <v>91</v>
      </c>
      <c r="D292" s="196" t="s">
        <v>151</v>
      </c>
      <c r="E292" s="196"/>
      <c r="F292" s="92"/>
      <c r="G292" s="92" t="s">
        <v>150</v>
      </c>
      <c r="H292" s="92">
        <v>49</v>
      </c>
      <c r="I292" s="92">
        <v>552</v>
      </c>
      <c r="J292" s="92">
        <v>0</v>
      </c>
      <c r="K292" s="92"/>
      <c r="L292" s="92"/>
      <c r="M292" s="92"/>
      <c r="N292" s="92"/>
      <c r="O292" s="199"/>
      <c r="P292" s="92"/>
      <c r="Q292" s="92"/>
      <c r="R292" s="92"/>
    </row>
    <row r="293" spans="2:18" x14ac:dyDescent="0.3">
      <c r="B293" s="196"/>
      <c r="C293" s="196"/>
      <c r="D293" s="196"/>
      <c r="E293" s="196"/>
      <c r="F293" s="92"/>
      <c r="G293" s="92"/>
      <c r="H293" s="92"/>
      <c r="I293" s="92"/>
      <c r="J293" s="92"/>
      <c r="K293" s="92"/>
      <c r="L293" s="92"/>
      <c r="M293" s="92"/>
      <c r="N293" s="92"/>
      <c r="O293" s="199"/>
      <c r="P293" s="92"/>
      <c r="Q293" s="92"/>
      <c r="R293" s="92"/>
    </row>
    <row r="294" spans="2:18" x14ac:dyDescent="0.3">
      <c r="B294" s="196"/>
      <c r="C294" s="196"/>
      <c r="D294" s="196" t="s">
        <v>152</v>
      </c>
      <c r="E294" s="196"/>
      <c r="F294" s="92"/>
      <c r="G294" s="92">
        <v>100</v>
      </c>
      <c r="H294" s="92"/>
      <c r="I294" s="92"/>
      <c r="J294" s="92"/>
      <c r="K294" s="92"/>
      <c r="L294" s="92"/>
      <c r="M294" s="92"/>
      <c r="N294" s="92"/>
      <c r="O294" s="199"/>
      <c r="P294" s="92"/>
      <c r="Q294" s="92">
        <v>92.68</v>
      </c>
      <c r="R294" s="92">
        <v>96.409863318513203</v>
      </c>
    </row>
    <row r="297" spans="2:18" x14ac:dyDescent="0.3">
      <c r="B297" s="23" t="s">
        <v>156</v>
      </c>
    </row>
    <row r="298" spans="2:18" x14ac:dyDescent="0.3">
      <c r="B298" s="316" t="s">
        <v>48</v>
      </c>
      <c r="C298" s="320" t="s">
        <v>49</v>
      </c>
      <c r="D298" s="321"/>
      <c r="E298" s="316" t="s">
        <v>50</v>
      </c>
      <c r="F298" s="318" t="s">
        <v>51</v>
      </c>
      <c r="G298" s="318" t="s">
        <v>52</v>
      </c>
      <c r="H298" s="318" t="s">
        <v>53</v>
      </c>
      <c r="I298" s="318" t="s">
        <v>53</v>
      </c>
      <c r="J298" s="318" t="s">
        <v>53</v>
      </c>
      <c r="K298" s="197" t="s">
        <v>54</v>
      </c>
      <c r="L298" s="197" t="s">
        <v>3</v>
      </c>
      <c r="M298" s="197" t="s">
        <v>54</v>
      </c>
      <c r="N298" s="197" t="s">
        <v>3</v>
      </c>
      <c r="O298" s="198" t="s">
        <v>55</v>
      </c>
      <c r="P298" s="197" t="s">
        <v>56</v>
      </c>
      <c r="Q298" s="197" t="s">
        <v>57</v>
      </c>
      <c r="R298" s="197" t="s">
        <v>58</v>
      </c>
    </row>
    <row r="299" spans="2:18" x14ac:dyDescent="0.3">
      <c r="B299" s="317"/>
      <c r="C299" s="322"/>
      <c r="D299" s="323"/>
      <c r="E299" s="317"/>
      <c r="F299" s="319"/>
      <c r="G299" s="319"/>
      <c r="H299" s="319"/>
      <c r="I299" s="319"/>
      <c r="J299" s="319"/>
      <c r="K299" s="197">
        <v>2024</v>
      </c>
      <c r="L299" s="197">
        <v>2024</v>
      </c>
      <c r="M299" s="197"/>
      <c r="N299" s="197"/>
      <c r="O299" s="198"/>
      <c r="P299" s="197"/>
      <c r="Q299" s="197"/>
      <c r="R299" s="197"/>
    </row>
    <row r="300" spans="2:18" x14ac:dyDescent="0.3">
      <c r="B300" s="196" t="s">
        <v>59</v>
      </c>
      <c r="C300" s="196" t="s">
        <v>60</v>
      </c>
      <c r="D300" s="196"/>
      <c r="E300" s="196"/>
      <c r="F300" s="92"/>
      <c r="G300" s="92">
        <v>40</v>
      </c>
      <c r="H300" s="92"/>
      <c r="I300" s="92"/>
      <c r="J300" s="92"/>
      <c r="K300" s="92"/>
      <c r="L300" s="92"/>
      <c r="M300" s="92"/>
      <c r="N300" s="92"/>
      <c r="O300" s="199"/>
      <c r="P300" s="92"/>
      <c r="Q300" s="92">
        <v>40</v>
      </c>
      <c r="R300" s="92">
        <v>42.612791074079503</v>
      </c>
    </row>
    <row r="301" spans="2:18" x14ac:dyDescent="0.3">
      <c r="B301" s="196"/>
      <c r="C301" s="196"/>
      <c r="D301" s="196"/>
      <c r="E301" s="196"/>
      <c r="F301" s="92"/>
      <c r="G301" s="92"/>
      <c r="H301" s="92"/>
      <c r="I301" s="92"/>
      <c r="J301" s="92"/>
      <c r="K301" s="92"/>
      <c r="L301" s="92"/>
      <c r="M301" s="92"/>
      <c r="N301" s="92"/>
      <c r="O301" s="199"/>
      <c r="P301" s="92"/>
      <c r="Q301" s="92"/>
      <c r="R301" s="92"/>
    </row>
    <row r="302" spans="2:18" x14ac:dyDescent="0.3">
      <c r="B302" s="196">
        <v>1</v>
      </c>
      <c r="C302" s="196" t="s">
        <v>0</v>
      </c>
      <c r="D302" s="196"/>
      <c r="E302" s="196" t="s">
        <v>61</v>
      </c>
      <c r="F302" s="92">
        <v>3</v>
      </c>
      <c r="G302" s="92">
        <v>10</v>
      </c>
      <c r="H302" s="92">
        <v>1</v>
      </c>
      <c r="I302" s="92">
        <v>18</v>
      </c>
      <c r="J302" s="92">
        <v>24</v>
      </c>
      <c r="K302" s="92">
        <v>2164.4541966316901</v>
      </c>
      <c r="L302" s="92">
        <v>1967.6856333015401</v>
      </c>
      <c r="M302" s="92">
        <v>856.60307364475204</v>
      </c>
      <c r="N302" s="92">
        <v>778.73006694977505</v>
      </c>
      <c r="O302" s="199">
        <v>824.35670978099995</v>
      </c>
      <c r="P302" s="92">
        <v>105.85910892203501</v>
      </c>
      <c r="Q302" s="92">
        <v>10</v>
      </c>
      <c r="R302" s="92">
        <v>10.585910892203501</v>
      </c>
    </row>
    <row r="303" spans="2:18" x14ac:dyDescent="0.3">
      <c r="B303" s="196">
        <v>2</v>
      </c>
      <c r="C303" s="196" t="s">
        <v>62</v>
      </c>
      <c r="D303" s="196"/>
      <c r="E303" s="196" t="s">
        <v>63</v>
      </c>
      <c r="F303" s="92"/>
      <c r="G303" s="92">
        <v>10</v>
      </c>
      <c r="H303" s="92"/>
      <c r="I303" s="92"/>
      <c r="J303" s="92"/>
      <c r="K303" s="92"/>
      <c r="L303" s="92"/>
      <c r="M303" s="92"/>
      <c r="N303" s="92"/>
      <c r="O303" s="199"/>
      <c r="P303" s="92">
        <v>110</v>
      </c>
      <c r="Q303" s="92">
        <v>10</v>
      </c>
      <c r="R303" s="92">
        <v>11</v>
      </c>
    </row>
    <row r="304" spans="2:18" x14ac:dyDescent="0.3">
      <c r="B304" s="196"/>
      <c r="C304" s="196" t="s">
        <v>64</v>
      </c>
      <c r="D304" s="196" t="s">
        <v>65</v>
      </c>
      <c r="E304" s="196" t="s">
        <v>66</v>
      </c>
      <c r="F304" s="92">
        <v>1</v>
      </c>
      <c r="G304" s="92"/>
      <c r="H304" s="92">
        <v>2</v>
      </c>
      <c r="I304" s="92">
        <v>110</v>
      </c>
      <c r="J304" s="92">
        <v>179</v>
      </c>
      <c r="K304" s="92">
        <v>311.85899999999998</v>
      </c>
      <c r="L304" s="92">
        <v>346.51</v>
      </c>
      <c r="M304" s="92">
        <v>130.22999999999999</v>
      </c>
      <c r="N304" s="92">
        <v>144.69999999999999</v>
      </c>
      <c r="O304" s="199">
        <v>81.178089204326895</v>
      </c>
      <c r="P304" s="92">
        <v>110</v>
      </c>
      <c r="Q304" s="92"/>
      <c r="R304" s="92"/>
    </row>
    <row r="305" spans="2:18" x14ac:dyDescent="0.3">
      <c r="B305" s="196"/>
      <c r="C305" s="196" t="s">
        <v>67</v>
      </c>
      <c r="D305" s="196" t="s">
        <v>68</v>
      </c>
      <c r="E305" s="196" t="s">
        <v>69</v>
      </c>
      <c r="F305" s="92">
        <v>1</v>
      </c>
      <c r="G305" s="92"/>
      <c r="H305" s="92">
        <v>3</v>
      </c>
      <c r="I305" s="92">
        <v>116</v>
      </c>
      <c r="J305" s="92">
        <v>185</v>
      </c>
      <c r="K305" s="92">
        <v>3.7080000000000002</v>
      </c>
      <c r="L305" s="92">
        <v>4.12</v>
      </c>
      <c r="M305" s="92">
        <v>1.548</v>
      </c>
      <c r="N305" s="92">
        <v>1.72</v>
      </c>
      <c r="O305" s="199">
        <v>0.97368463642395897</v>
      </c>
      <c r="P305" s="92">
        <v>110</v>
      </c>
      <c r="Q305" s="92"/>
      <c r="R305" s="92"/>
    </row>
    <row r="306" spans="2:18" x14ac:dyDescent="0.3">
      <c r="B306" s="196"/>
      <c r="C306" s="196" t="s">
        <v>70</v>
      </c>
      <c r="D306" s="196" t="s">
        <v>71</v>
      </c>
      <c r="E306" s="196" t="s">
        <v>72</v>
      </c>
      <c r="F306" s="92">
        <v>1</v>
      </c>
      <c r="G306" s="92"/>
      <c r="H306" s="92">
        <v>4</v>
      </c>
      <c r="I306" s="92">
        <v>122</v>
      </c>
      <c r="J306" s="92">
        <v>217</v>
      </c>
      <c r="K306" s="92">
        <v>750.76199999999994</v>
      </c>
      <c r="L306" s="92">
        <v>834.18</v>
      </c>
      <c r="M306" s="92">
        <v>313.53300000000002</v>
      </c>
      <c r="N306" s="92">
        <v>348.37</v>
      </c>
      <c r="O306" s="199">
        <v>234.30090000000001</v>
      </c>
      <c r="P306" s="92">
        <v>110</v>
      </c>
      <c r="Q306" s="92"/>
      <c r="R306" s="92"/>
    </row>
    <row r="307" spans="2:18" x14ac:dyDescent="0.3">
      <c r="B307" s="196">
        <v>3</v>
      </c>
      <c r="C307" s="196" t="s">
        <v>73</v>
      </c>
      <c r="D307" s="196"/>
      <c r="E307" s="196" t="s">
        <v>63</v>
      </c>
      <c r="F307" s="92"/>
      <c r="G307" s="92">
        <v>10</v>
      </c>
      <c r="H307" s="92"/>
      <c r="I307" s="92"/>
      <c r="J307" s="92"/>
      <c r="K307" s="92"/>
      <c r="L307" s="92"/>
      <c r="M307" s="92"/>
      <c r="N307" s="92"/>
      <c r="O307" s="199"/>
      <c r="P307" s="92">
        <v>110</v>
      </c>
      <c r="Q307" s="92">
        <v>10</v>
      </c>
      <c r="R307" s="92">
        <v>11</v>
      </c>
    </row>
    <row r="308" spans="2:18" x14ac:dyDescent="0.3">
      <c r="B308" s="196"/>
      <c r="C308" s="196" t="s">
        <v>64</v>
      </c>
      <c r="D308" s="196" t="s">
        <v>74</v>
      </c>
      <c r="E308" s="196" t="s">
        <v>75</v>
      </c>
      <c r="F308" s="92">
        <v>1</v>
      </c>
      <c r="G308" s="92"/>
      <c r="H308" s="92">
        <v>5</v>
      </c>
      <c r="I308" s="92">
        <v>335</v>
      </c>
      <c r="J308" s="92">
        <v>533</v>
      </c>
      <c r="K308" s="92">
        <v>2.952</v>
      </c>
      <c r="L308" s="92">
        <v>3.28</v>
      </c>
      <c r="M308" s="92">
        <v>1.2330000000000001</v>
      </c>
      <c r="N308" s="92">
        <v>1.37</v>
      </c>
      <c r="O308" s="199">
        <v>0.97281562997243998</v>
      </c>
      <c r="P308" s="92">
        <v>110</v>
      </c>
      <c r="Q308" s="92"/>
      <c r="R308" s="92"/>
    </row>
    <row r="309" spans="2:18" x14ac:dyDescent="0.3">
      <c r="B309" s="196"/>
      <c r="C309" s="196" t="s">
        <v>67</v>
      </c>
      <c r="D309" s="196" t="s">
        <v>76</v>
      </c>
      <c r="E309" s="196" t="s">
        <v>77</v>
      </c>
      <c r="F309" s="92">
        <v>1</v>
      </c>
      <c r="G309" s="92"/>
      <c r="H309" s="92">
        <v>6</v>
      </c>
      <c r="I309" s="92">
        <v>329</v>
      </c>
      <c r="J309" s="92">
        <v>526</v>
      </c>
      <c r="K309" s="92">
        <v>22.5</v>
      </c>
      <c r="L309" s="92">
        <v>25</v>
      </c>
      <c r="M309" s="92">
        <v>10.8</v>
      </c>
      <c r="N309" s="92">
        <v>12</v>
      </c>
      <c r="O309" s="199">
        <v>3</v>
      </c>
      <c r="P309" s="92">
        <v>110</v>
      </c>
      <c r="Q309" s="92"/>
      <c r="R309" s="92"/>
    </row>
    <row r="310" spans="2:18" x14ac:dyDescent="0.3">
      <c r="B310" s="196"/>
      <c r="C310" s="196" t="s">
        <v>70</v>
      </c>
      <c r="D310" s="196" t="s">
        <v>78</v>
      </c>
      <c r="E310" s="196" t="s">
        <v>77</v>
      </c>
      <c r="F310" s="92">
        <v>1</v>
      </c>
      <c r="G310" s="92"/>
      <c r="H310" s="92">
        <v>7</v>
      </c>
      <c r="I310" s="92">
        <v>341</v>
      </c>
      <c r="J310" s="92">
        <v>551</v>
      </c>
      <c r="K310" s="92">
        <v>64.8</v>
      </c>
      <c r="L310" s="92">
        <v>72</v>
      </c>
      <c r="M310" s="92">
        <v>26.1</v>
      </c>
      <c r="N310" s="92">
        <v>29</v>
      </c>
      <c r="O310" s="199">
        <v>26</v>
      </c>
      <c r="P310" s="92">
        <v>110</v>
      </c>
      <c r="Q310" s="92"/>
      <c r="R310" s="92"/>
    </row>
    <row r="311" spans="2:18" x14ac:dyDescent="0.3">
      <c r="B311" s="196">
        <v>4</v>
      </c>
      <c r="C311" s="196" t="s">
        <v>79</v>
      </c>
      <c r="D311" s="196"/>
      <c r="E311" s="196" t="s">
        <v>63</v>
      </c>
      <c r="F311" s="92"/>
      <c r="G311" s="92">
        <v>10</v>
      </c>
      <c r="H311" s="92"/>
      <c r="I311" s="92"/>
      <c r="J311" s="92"/>
      <c r="K311" s="92"/>
      <c r="L311" s="92"/>
      <c r="M311" s="92"/>
      <c r="N311" s="92"/>
      <c r="O311" s="199"/>
      <c r="P311" s="92">
        <v>98.729901662949104</v>
      </c>
      <c r="Q311" s="92">
        <v>9.8699999999999992</v>
      </c>
      <c r="R311" s="92">
        <v>9.87299016629491</v>
      </c>
    </row>
    <row r="312" spans="2:18" x14ac:dyDescent="0.3">
      <c r="B312" s="196"/>
      <c r="C312" s="196" t="s">
        <v>64</v>
      </c>
      <c r="D312" s="196" t="s">
        <v>80</v>
      </c>
      <c r="E312" s="196" t="s">
        <v>63</v>
      </c>
      <c r="F312" s="92">
        <v>1</v>
      </c>
      <c r="G312" s="92"/>
      <c r="H312" s="92">
        <v>8</v>
      </c>
      <c r="I312" s="92">
        <v>85</v>
      </c>
      <c r="J312" s="92">
        <v>100</v>
      </c>
      <c r="K312" s="92">
        <v>8.0640000000000001</v>
      </c>
      <c r="L312" s="92">
        <v>8.9600000000000009</v>
      </c>
      <c r="M312" s="92">
        <v>8.1449999999999996</v>
      </c>
      <c r="N312" s="92">
        <v>9.0500000000000007</v>
      </c>
      <c r="O312" s="199">
        <v>9.1649438995031094</v>
      </c>
      <c r="P312" s="92">
        <v>98.729901662949104</v>
      </c>
      <c r="Q312" s="92"/>
      <c r="R312" s="92"/>
    </row>
    <row r="313" spans="2:18" x14ac:dyDescent="0.3">
      <c r="B313" s="196"/>
      <c r="C313" s="196"/>
      <c r="D313" s="196"/>
      <c r="E313" s="196"/>
      <c r="F313" s="92"/>
      <c r="G313" s="92"/>
      <c r="H313" s="92"/>
      <c r="I313" s="92"/>
      <c r="J313" s="92"/>
      <c r="K313" s="92"/>
      <c r="L313" s="92"/>
      <c r="M313" s="92"/>
      <c r="N313" s="92"/>
      <c r="O313" s="199"/>
      <c r="P313" s="92"/>
      <c r="Q313" s="92"/>
      <c r="R313" s="92"/>
    </row>
    <row r="314" spans="2:18" x14ac:dyDescent="0.3">
      <c r="B314" s="196" t="s">
        <v>81</v>
      </c>
      <c r="C314" s="196" t="s">
        <v>82</v>
      </c>
      <c r="D314" s="196"/>
      <c r="E314" s="196"/>
      <c r="F314" s="92"/>
      <c r="G314" s="92">
        <v>60</v>
      </c>
      <c r="H314" s="92"/>
      <c r="I314" s="92"/>
      <c r="J314" s="92"/>
      <c r="K314" s="92"/>
      <c r="L314" s="92"/>
      <c r="M314" s="92"/>
      <c r="N314" s="92"/>
      <c r="O314" s="199"/>
      <c r="P314" s="92"/>
      <c r="Q314" s="92">
        <v>54.34</v>
      </c>
      <c r="R314" s="92">
        <v>56.376340995295202</v>
      </c>
    </row>
    <row r="315" spans="2:18" x14ac:dyDescent="0.3">
      <c r="B315" s="196"/>
      <c r="C315" s="196"/>
      <c r="D315" s="196"/>
      <c r="E315" s="196"/>
      <c r="F315" s="92"/>
      <c r="G315" s="92"/>
      <c r="H315" s="92"/>
      <c r="I315" s="92"/>
      <c r="J315" s="92"/>
      <c r="K315" s="92"/>
      <c r="L315" s="92"/>
      <c r="M315" s="92"/>
      <c r="N315" s="92"/>
      <c r="O315" s="199"/>
      <c r="P315" s="92"/>
      <c r="Q315" s="92"/>
      <c r="R315" s="92"/>
    </row>
    <row r="316" spans="2:18" x14ac:dyDescent="0.3">
      <c r="B316" s="196">
        <v>5</v>
      </c>
      <c r="C316" s="196" t="s">
        <v>83</v>
      </c>
      <c r="D316" s="196"/>
      <c r="E316" s="196" t="s">
        <v>63</v>
      </c>
      <c r="F316" s="92"/>
      <c r="G316" s="92">
        <v>5</v>
      </c>
      <c r="H316" s="92"/>
      <c r="I316" s="92"/>
      <c r="J316" s="92"/>
      <c r="K316" s="92"/>
      <c r="L316" s="92"/>
      <c r="M316" s="92"/>
      <c r="N316" s="92"/>
      <c r="O316" s="199"/>
      <c r="P316" s="92">
        <v>104.56426677340301</v>
      </c>
      <c r="Q316" s="92">
        <v>5</v>
      </c>
      <c r="R316" s="92">
        <v>5.2282133386701402</v>
      </c>
    </row>
    <row r="317" spans="2:18" x14ac:dyDescent="0.3">
      <c r="B317" s="196"/>
      <c r="C317" s="196" t="s">
        <v>64</v>
      </c>
      <c r="D317" s="196" t="s">
        <v>84</v>
      </c>
      <c r="E317" s="196" t="s">
        <v>63</v>
      </c>
      <c r="F317" s="92">
        <v>1</v>
      </c>
      <c r="G317" s="92"/>
      <c r="H317" s="92">
        <v>9</v>
      </c>
      <c r="I317" s="92">
        <v>155</v>
      </c>
      <c r="J317" s="92">
        <v>243</v>
      </c>
      <c r="K317" s="92">
        <v>9.9000000000000005E-2</v>
      </c>
      <c r="L317" s="92">
        <v>0.11</v>
      </c>
      <c r="M317" s="92">
        <v>9.9000000000000005E-2</v>
      </c>
      <c r="N317" s="92">
        <v>0.11</v>
      </c>
      <c r="O317" s="199">
        <v>9.8617608477059193E-2</v>
      </c>
      <c r="P317" s="92">
        <v>110</v>
      </c>
      <c r="Q317" s="92"/>
      <c r="R317" s="92"/>
    </row>
    <row r="318" spans="2:18" x14ac:dyDescent="0.3">
      <c r="B318" s="196"/>
      <c r="C318" s="196" t="s">
        <v>67</v>
      </c>
      <c r="D318" s="196" t="s">
        <v>85</v>
      </c>
      <c r="E318" s="196" t="s">
        <v>63</v>
      </c>
      <c r="F318" s="92">
        <v>1</v>
      </c>
      <c r="G318" s="92"/>
      <c r="H318" s="92">
        <v>10</v>
      </c>
      <c r="I318" s="92">
        <v>241</v>
      </c>
      <c r="J318" s="92">
        <v>342</v>
      </c>
      <c r="K318" s="92">
        <v>5.3999999999999999E-2</v>
      </c>
      <c r="L318" s="92">
        <v>0.06</v>
      </c>
      <c r="M318" s="92">
        <v>5.3999999999999999E-2</v>
      </c>
      <c r="N318" s="92">
        <v>0.06</v>
      </c>
      <c r="O318" s="199">
        <v>3.68793004310803E-2</v>
      </c>
      <c r="P318" s="92">
        <v>110</v>
      </c>
      <c r="Q318" s="92"/>
      <c r="R318" s="92"/>
    </row>
    <row r="319" spans="2:18" x14ac:dyDescent="0.3">
      <c r="B319" s="196"/>
      <c r="C319" s="196" t="s">
        <v>70</v>
      </c>
      <c r="D319" s="196" t="s">
        <v>86</v>
      </c>
      <c r="E319" s="196" t="s">
        <v>87</v>
      </c>
      <c r="F319" s="92">
        <v>3</v>
      </c>
      <c r="G319" s="92"/>
      <c r="H319" s="92">
        <v>11</v>
      </c>
      <c r="I319" s="92">
        <v>437</v>
      </c>
      <c r="J319" s="92">
        <v>734</v>
      </c>
      <c r="K319" s="92">
        <v>70714.600000000006</v>
      </c>
      <c r="L319" s="92">
        <v>64286</v>
      </c>
      <c r="M319" s="92">
        <v>65957.100000000006</v>
      </c>
      <c r="N319" s="92">
        <v>59961</v>
      </c>
      <c r="O319" s="199">
        <v>55656.6</v>
      </c>
      <c r="P319" s="92">
        <v>92.821333867013493</v>
      </c>
      <c r="Q319" s="92"/>
      <c r="R319" s="92"/>
    </row>
    <row r="320" spans="2:18" x14ac:dyDescent="0.3">
      <c r="B320" s="196"/>
      <c r="C320" s="196" t="s">
        <v>88</v>
      </c>
      <c r="D320" s="196" t="s">
        <v>89</v>
      </c>
      <c r="E320" s="196" t="s">
        <v>90</v>
      </c>
      <c r="F320" s="92">
        <v>3</v>
      </c>
      <c r="G320" s="92"/>
      <c r="H320" s="92">
        <v>12</v>
      </c>
      <c r="I320" s="92">
        <v>443</v>
      </c>
      <c r="J320" s="92">
        <v>740</v>
      </c>
      <c r="K320" s="92">
        <v>139814.25870773001</v>
      </c>
      <c r="L320" s="92">
        <v>127103.871552482</v>
      </c>
      <c r="M320" s="92">
        <v>58064.890804299299</v>
      </c>
      <c r="N320" s="92">
        <v>52786.264367544798</v>
      </c>
      <c r="O320" s="199">
        <v>60950</v>
      </c>
      <c r="P320" s="92">
        <v>110</v>
      </c>
      <c r="Q320" s="92"/>
      <c r="R320" s="92"/>
    </row>
    <row r="321" spans="2:18" x14ac:dyDescent="0.3">
      <c r="B321" s="196"/>
      <c r="C321" s="196" t="s">
        <v>91</v>
      </c>
      <c r="D321" s="196" t="s">
        <v>92</v>
      </c>
      <c r="E321" s="196" t="s">
        <v>93</v>
      </c>
      <c r="F321" s="92">
        <v>3</v>
      </c>
      <c r="G321" s="92"/>
      <c r="H321" s="92">
        <v>13</v>
      </c>
      <c r="I321" s="92">
        <v>449</v>
      </c>
      <c r="J321" s="92">
        <v>746</v>
      </c>
      <c r="K321" s="92">
        <v>5.39</v>
      </c>
      <c r="L321" s="92">
        <v>4.9000000000000004</v>
      </c>
      <c r="M321" s="92">
        <v>5.39</v>
      </c>
      <c r="N321" s="92">
        <v>4.9000000000000004</v>
      </c>
      <c r="O321" s="199">
        <v>4.9000000000000004</v>
      </c>
      <c r="P321" s="92">
        <v>100</v>
      </c>
      <c r="Q321" s="92"/>
      <c r="R321" s="92"/>
    </row>
    <row r="322" spans="2:18" x14ac:dyDescent="0.3">
      <c r="B322" s="196">
        <v>6</v>
      </c>
      <c r="C322" s="196" t="s">
        <v>94</v>
      </c>
      <c r="D322" s="196"/>
      <c r="E322" s="196" t="s">
        <v>63</v>
      </c>
      <c r="F322" s="92"/>
      <c r="G322" s="92">
        <v>4</v>
      </c>
      <c r="H322" s="92"/>
      <c r="I322" s="92"/>
      <c r="J322" s="92"/>
      <c r="K322" s="92"/>
      <c r="L322" s="92"/>
      <c r="M322" s="92"/>
      <c r="N322" s="92"/>
      <c r="O322" s="199"/>
      <c r="P322" s="92">
        <v>110</v>
      </c>
      <c r="Q322" s="92">
        <v>4</v>
      </c>
      <c r="R322" s="92">
        <v>4.4000000000000004</v>
      </c>
    </row>
    <row r="323" spans="2:18" x14ac:dyDescent="0.3">
      <c r="B323" s="196"/>
      <c r="C323" s="196" t="s">
        <v>64</v>
      </c>
      <c r="D323" s="196" t="s">
        <v>95</v>
      </c>
      <c r="E323" s="196" t="s">
        <v>96</v>
      </c>
      <c r="F323" s="92">
        <v>1</v>
      </c>
      <c r="G323" s="92"/>
      <c r="H323" s="92">
        <v>14</v>
      </c>
      <c r="I323" s="92">
        <v>179</v>
      </c>
      <c r="J323" s="92">
        <v>280</v>
      </c>
      <c r="K323" s="92">
        <v>27</v>
      </c>
      <c r="L323" s="92">
        <v>30</v>
      </c>
      <c r="M323" s="92">
        <v>27</v>
      </c>
      <c r="N323" s="92">
        <v>30</v>
      </c>
      <c r="O323" s="199">
        <v>21.231999999999999</v>
      </c>
      <c r="P323" s="92">
        <v>110</v>
      </c>
      <c r="Q323" s="92"/>
      <c r="R323" s="92"/>
    </row>
    <row r="324" spans="2:18" x14ac:dyDescent="0.3">
      <c r="B324" s="196"/>
      <c r="C324" s="196" t="s">
        <v>70</v>
      </c>
      <c r="D324" s="196" t="s">
        <v>97</v>
      </c>
      <c r="E324" s="196" t="s">
        <v>98</v>
      </c>
      <c r="F324" s="92">
        <v>1</v>
      </c>
      <c r="G324" s="92"/>
      <c r="H324" s="92">
        <v>15</v>
      </c>
      <c r="I324" s="92">
        <v>167</v>
      </c>
      <c r="J324" s="92">
        <v>268</v>
      </c>
      <c r="K324" s="92">
        <v>0.19800000000000001</v>
      </c>
      <c r="L324" s="92">
        <v>0.22</v>
      </c>
      <c r="M324" s="92">
        <v>0.19800000000000001</v>
      </c>
      <c r="N324" s="92">
        <v>0.22</v>
      </c>
      <c r="O324" s="199">
        <v>0.10199999999999999</v>
      </c>
      <c r="P324" s="92">
        <v>110</v>
      </c>
      <c r="Q324" s="92"/>
      <c r="R324" s="92"/>
    </row>
    <row r="325" spans="2:18" x14ac:dyDescent="0.3">
      <c r="B325" s="196">
        <v>7</v>
      </c>
      <c r="C325" s="196" t="s">
        <v>99</v>
      </c>
      <c r="D325" s="196"/>
      <c r="E325" s="196" t="s">
        <v>63</v>
      </c>
      <c r="F325" s="92"/>
      <c r="G325" s="92">
        <v>4</v>
      </c>
      <c r="H325" s="92"/>
      <c r="I325" s="92"/>
      <c r="J325" s="92"/>
      <c r="K325" s="92"/>
      <c r="L325" s="92"/>
      <c r="M325" s="92"/>
      <c r="N325" s="92"/>
      <c r="O325" s="199"/>
      <c r="P325" s="92">
        <v>25.196350999131202</v>
      </c>
      <c r="Q325" s="92">
        <v>1</v>
      </c>
      <c r="R325" s="92">
        <v>1.00785403996525</v>
      </c>
    </row>
    <row r="326" spans="2:18" x14ac:dyDescent="0.3">
      <c r="B326" s="196"/>
      <c r="C326" s="196" t="s">
        <v>64</v>
      </c>
      <c r="D326" s="196" t="s">
        <v>100</v>
      </c>
      <c r="E326" s="196" t="s">
        <v>96</v>
      </c>
      <c r="F326" s="92">
        <v>1</v>
      </c>
      <c r="G326" s="92"/>
      <c r="H326" s="92">
        <v>16</v>
      </c>
      <c r="I326" s="92">
        <v>454</v>
      </c>
      <c r="J326" s="92">
        <v>752</v>
      </c>
      <c r="K326" s="92">
        <v>54</v>
      </c>
      <c r="L326" s="92">
        <v>60</v>
      </c>
      <c r="M326" s="92">
        <v>54</v>
      </c>
      <c r="N326" s="92">
        <v>60</v>
      </c>
      <c r="O326" s="199">
        <v>124.093058161351</v>
      </c>
      <c r="P326" s="92">
        <v>0</v>
      </c>
      <c r="Q326" s="92"/>
      <c r="R326" s="92"/>
    </row>
    <row r="327" spans="2:18" x14ac:dyDescent="0.3">
      <c r="B327" s="196"/>
      <c r="C327" s="196" t="s">
        <v>67</v>
      </c>
      <c r="D327" s="196" t="s">
        <v>101</v>
      </c>
      <c r="E327" s="196" t="s">
        <v>96</v>
      </c>
      <c r="F327" s="92">
        <v>1</v>
      </c>
      <c r="G327" s="92"/>
      <c r="H327" s="92">
        <v>17</v>
      </c>
      <c r="I327" s="92">
        <v>459</v>
      </c>
      <c r="J327" s="92">
        <v>758</v>
      </c>
      <c r="K327" s="92">
        <v>108</v>
      </c>
      <c r="L327" s="92">
        <v>120</v>
      </c>
      <c r="M327" s="92">
        <v>108</v>
      </c>
      <c r="N327" s="92">
        <v>120</v>
      </c>
      <c r="O327" s="199">
        <v>179.52875760208499</v>
      </c>
      <c r="P327" s="92">
        <v>50.392701998262403</v>
      </c>
      <c r="Q327" s="92"/>
      <c r="R327" s="92"/>
    </row>
    <row r="328" spans="2:18" x14ac:dyDescent="0.3">
      <c r="B328" s="196">
        <v>8</v>
      </c>
      <c r="C328" s="196" t="s">
        <v>102</v>
      </c>
      <c r="D328" s="196"/>
      <c r="E328" s="196" t="s">
        <v>63</v>
      </c>
      <c r="F328" s="92"/>
      <c r="G328" s="92">
        <v>4</v>
      </c>
      <c r="H328" s="92"/>
      <c r="I328" s="92"/>
      <c r="J328" s="92"/>
      <c r="K328" s="92"/>
      <c r="L328" s="92"/>
      <c r="M328" s="92"/>
      <c r="N328" s="92"/>
      <c r="O328" s="199"/>
      <c r="P328" s="92">
        <v>102.272727272727</v>
      </c>
      <c r="Q328" s="92">
        <v>4</v>
      </c>
      <c r="R328" s="92">
        <v>4.0909090909090899</v>
      </c>
    </row>
    <row r="329" spans="2:18" x14ac:dyDescent="0.3">
      <c r="B329" s="196"/>
      <c r="C329" s="196" t="s">
        <v>64</v>
      </c>
      <c r="D329" s="196" t="s">
        <v>103</v>
      </c>
      <c r="E329" s="196" t="s">
        <v>104</v>
      </c>
      <c r="F329" s="92">
        <v>1</v>
      </c>
      <c r="G329" s="92"/>
      <c r="H329" s="92">
        <v>18</v>
      </c>
      <c r="I329" s="92">
        <v>534</v>
      </c>
      <c r="J329" s="92">
        <v>764</v>
      </c>
      <c r="K329" s="92">
        <v>0.9</v>
      </c>
      <c r="L329" s="92">
        <v>1</v>
      </c>
      <c r="M329" s="92">
        <v>0</v>
      </c>
      <c r="N329" s="92">
        <v>0</v>
      </c>
      <c r="O329" s="199">
        <v>0</v>
      </c>
      <c r="P329" s="92">
        <v>100</v>
      </c>
      <c r="Q329" s="92"/>
      <c r="R329" s="92"/>
    </row>
    <row r="330" spans="2:18" x14ac:dyDescent="0.3">
      <c r="B330" s="196"/>
      <c r="C330" s="196" t="s">
        <v>67</v>
      </c>
      <c r="D330" s="196" t="s">
        <v>105</v>
      </c>
      <c r="E330" s="196" t="s">
        <v>104</v>
      </c>
      <c r="F330" s="92">
        <v>1</v>
      </c>
      <c r="G330" s="92"/>
      <c r="H330" s="92">
        <v>19</v>
      </c>
      <c r="I330" s="92">
        <v>546</v>
      </c>
      <c r="J330" s="92">
        <v>558</v>
      </c>
      <c r="K330" s="92">
        <v>54.9</v>
      </c>
      <c r="L330" s="92">
        <v>61</v>
      </c>
      <c r="M330" s="92">
        <v>39.6</v>
      </c>
      <c r="N330" s="92">
        <v>44</v>
      </c>
      <c r="O330" s="199">
        <v>41</v>
      </c>
      <c r="P330" s="92">
        <v>106.818181818182</v>
      </c>
      <c r="Q330" s="92"/>
      <c r="R330" s="92"/>
    </row>
    <row r="331" spans="2:18" x14ac:dyDescent="0.3">
      <c r="B331" s="196"/>
      <c r="C331" s="196" t="s">
        <v>70</v>
      </c>
      <c r="D331" s="196" t="s">
        <v>106</v>
      </c>
      <c r="E331" s="196" t="s">
        <v>63</v>
      </c>
      <c r="F331" s="92">
        <v>2</v>
      </c>
      <c r="G331" s="92"/>
      <c r="H331" s="92">
        <v>20</v>
      </c>
      <c r="I331" s="92">
        <v>540</v>
      </c>
      <c r="J331" s="92">
        <v>770</v>
      </c>
      <c r="K331" s="92">
        <v>0</v>
      </c>
      <c r="L331" s="92" t="s">
        <v>107</v>
      </c>
      <c r="M331" s="92">
        <v>0</v>
      </c>
      <c r="N331" s="92" t="s">
        <v>107</v>
      </c>
      <c r="O331" s="199">
        <v>98</v>
      </c>
      <c r="P331" s="92">
        <v>100</v>
      </c>
      <c r="Q331" s="92"/>
      <c r="R331" s="92"/>
    </row>
    <row r="332" spans="2:18" x14ac:dyDescent="0.3">
      <c r="B332" s="196">
        <v>9</v>
      </c>
      <c r="C332" s="196" t="s">
        <v>108</v>
      </c>
      <c r="D332" s="196"/>
      <c r="E332" s="196" t="s">
        <v>63</v>
      </c>
      <c r="F332" s="92"/>
      <c r="G332" s="92">
        <v>3</v>
      </c>
      <c r="H332" s="92"/>
      <c r="I332" s="92"/>
      <c r="J332" s="92"/>
      <c r="K332" s="92"/>
      <c r="L332" s="92"/>
      <c r="M332" s="92"/>
      <c r="N332" s="92"/>
      <c r="O332" s="199"/>
      <c r="P332" s="92">
        <v>91.342281153505695</v>
      </c>
      <c r="Q332" s="92">
        <v>2.74</v>
      </c>
      <c r="R332" s="92">
        <v>2.74026843460517</v>
      </c>
    </row>
    <row r="333" spans="2:18" x14ac:dyDescent="0.3">
      <c r="B333" s="196"/>
      <c r="C333" s="196" t="s">
        <v>64</v>
      </c>
      <c r="D333" s="196" t="s">
        <v>109</v>
      </c>
      <c r="E333" s="196" t="s">
        <v>110</v>
      </c>
      <c r="F333" s="92">
        <v>3</v>
      </c>
      <c r="G333" s="92"/>
      <c r="H333" s="92">
        <v>21</v>
      </c>
      <c r="I333" s="92">
        <v>375</v>
      </c>
      <c r="J333" s="92">
        <v>602</v>
      </c>
      <c r="K333" s="92">
        <v>10681825</v>
      </c>
      <c r="L333" s="92">
        <v>9710750</v>
      </c>
      <c r="M333" s="92">
        <v>3560606.5</v>
      </c>
      <c r="N333" s="92">
        <v>3236915</v>
      </c>
      <c r="O333" s="199">
        <v>2676429</v>
      </c>
      <c r="P333" s="92">
        <v>82.684562307011504</v>
      </c>
      <c r="Q333" s="92"/>
      <c r="R333" s="92"/>
    </row>
    <row r="334" spans="2:18" x14ac:dyDescent="0.3">
      <c r="B334" s="196"/>
      <c r="C334" s="196" t="s">
        <v>67</v>
      </c>
      <c r="D334" s="196" t="s">
        <v>111</v>
      </c>
      <c r="E334" s="196" t="s">
        <v>63</v>
      </c>
      <c r="F334" s="92">
        <v>3</v>
      </c>
      <c r="G334" s="92"/>
      <c r="H334" s="92">
        <v>22</v>
      </c>
      <c r="I334" s="92">
        <v>464</v>
      </c>
      <c r="J334" s="92">
        <v>776</v>
      </c>
      <c r="K334" s="92">
        <v>110</v>
      </c>
      <c r="L334" s="92">
        <v>100</v>
      </c>
      <c r="M334" s="92">
        <v>110</v>
      </c>
      <c r="N334" s="92">
        <v>100</v>
      </c>
      <c r="O334" s="199">
        <v>100</v>
      </c>
      <c r="P334" s="92">
        <v>100</v>
      </c>
      <c r="Q334" s="92"/>
      <c r="R334" s="92"/>
    </row>
    <row r="335" spans="2:18" x14ac:dyDescent="0.3">
      <c r="B335" s="196">
        <v>10</v>
      </c>
      <c r="C335" s="196" t="s">
        <v>112</v>
      </c>
      <c r="D335" s="196"/>
      <c r="E335" s="196"/>
      <c r="F335" s="92"/>
      <c r="G335" s="92">
        <v>4</v>
      </c>
      <c r="H335" s="92"/>
      <c r="I335" s="92"/>
      <c r="J335" s="92"/>
      <c r="K335" s="92"/>
      <c r="L335" s="92"/>
      <c r="M335" s="92"/>
      <c r="N335" s="92"/>
      <c r="O335" s="199"/>
      <c r="P335" s="92">
        <v>50</v>
      </c>
      <c r="Q335" s="92">
        <v>2</v>
      </c>
      <c r="R335" s="92">
        <v>2</v>
      </c>
    </row>
    <row r="336" spans="2:18" x14ac:dyDescent="0.3">
      <c r="B336" s="196"/>
      <c r="C336" s="196" t="s">
        <v>64</v>
      </c>
      <c r="D336" s="196" t="s">
        <v>113</v>
      </c>
      <c r="E336" s="196" t="s">
        <v>114</v>
      </c>
      <c r="F336" s="92">
        <v>3</v>
      </c>
      <c r="G336" s="92"/>
      <c r="H336" s="92">
        <v>23</v>
      </c>
      <c r="I336" s="92">
        <v>469</v>
      </c>
      <c r="J336" s="92">
        <v>782</v>
      </c>
      <c r="K336" s="92">
        <v>4.4000000000000004</v>
      </c>
      <c r="L336" s="92">
        <v>4</v>
      </c>
      <c r="M336" s="92">
        <v>0</v>
      </c>
      <c r="N336" s="92">
        <v>0</v>
      </c>
      <c r="O336" s="199">
        <v>1</v>
      </c>
      <c r="P336" s="92">
        <v>0</v>
      </c>
      <c r="Q336" s="92"/>
      <c r="R336" s="92"/>
    </row>
    <row r="337" spans="2:18" x14ac:dyDescent="0.3">
      <c r="B337" s="196"/>
      <c r="C337" s="196" t="s">
        <v>67</v>
      </c>
      <c r="D337" s="196" t="s">
        <v>115</v>
      </c>
      <c r="E337" s="196" t="s">
        <v>116</v>
      </c>
      <c r="F337" s="92">
        <v>3</v>
      </c>
      <c r="G337" s="92"/>
      <c r="H337" s="92">
        <v>24</v>
      </c>
      <c r="I337" s="92">
        <v>484</v>
      </c>
      <c r="J337" s="92">
        <v>788</v>
      </c>
      <c r="K337" s="92">
        <v>0</v>
      </c>
      <c r="L337" s="92">
        <v>0</v>
      </c>
      <c r="M337" s="92">
        <v>0</v>
      </c>
      <c r="N337" s="92">
        <v>0</v>
      </c>
      <c r="O337" s="199">
        <v>0</v>
      </c>
      <c r="P337" s="92">
        <v>100</v>
      </c>
      <c r="Q337" s="92"/>
      <c r="R337" s="92"/>
    </row>
    <row r="338" spans="2:18" x14ac:dyDescent="0.3">
      <c r="B338" s="196">
        <v>11</v>
      </c>
      <c r="C338" s="196" t="s">
        <v>117</v>
      </c>
      <c r="D338" s="196"/>
      <c r="E338" s="196" t="s">
        <v>63</v>
      </c>
      <c r="F338" s="92">
        <v>3</v>
      </c>
      <c r="G338" s="92">
        <v>3</v>
      </c>
      <c r="H338" s="92">
        <v>25</v>
      </c>
      <c r="I338" s="92">
        <v>489</v>
      </c>
      <c r="J338" s="92">
        <v>794</v>
      </c>
      <c r="K338" s="92">
        <v>110</v>
      </c>
      <c r="L338" s="92">
        <v>100</v>
      </c>
      <c r="M338" s="92">
        <v>0</v>
      </c>
      <c r="N338" s="92">
        <v>0</v>
      </c>
      <c r="O338" s="199">
        <v>100</v>
      </c>
      <c r="P338" s="92">
        <v>100</v>
      </c>
      <c r="Q338" s="92">
        <v>3</v>
      </c>
      <c r="R338" s="92">
        <v>3</v>
      </c>
    </row>
    <row r="339" spans="2:18" x14ac:dyDescent="0.3">
      <c r="B339" s="196">
        <v>12</v>
      </c>
      <c r="C339" s="196" t="s">
        <v>118</v>
      </c>
      <c r="D339" s="196"/>
      <c r="E339" s="196" t="s">
        <v>63</v>
      </c>
      <c r="F339" s="92"/>
      <c r="G339" s="92">
        <v>4</v>
      </c>
      <c r="H339" s="92"/>
      <c r="I339" s="92"/>
      <c r="J339" s="92"/>
      <c r="K339" s="92"/>
      <c r="L339" s="92"/>
      <c r="M339" s="92"/>
      <c r="N339" s="92"/>
      <c r="O339" s="199"/>
      <c r="P339" s="92">
        <v>110</v>
      </c>
      <c r="Q339" s="92">
        <v>4</v>
      </c>
      <c r="R339" s="92">
        <v>4.4000000000000004</v>
      </c>
    </row>
    <row r="340" spans="2:18" x14ac:dyDescent="0.3">
      <c r="B340" s="196"/>
      <c r="C340" s="196" t="s">
        <v>64</v>
      </c>
      <c r="D340" s="196" t="s">
        <v>119</v>
      </c>
      <c r="E340" s="196" t="s">
        <v>87</v>
      </c>
      <c r="F340" s="92">
        <v>3</v>
      </c>
      <c r="G340" s="92"/>
      <c r="H340" s="92">
        <v>26</v>
      </c>
      <c r="I340" s="92">
        <v>495</v>
      </c>
      <c r="J340" s="92">
        <v>800</v>
      </c>
      <c r="K340" s="92">
        <v>23049.4</v>
      </c>
      <c r="L340" s="92">
        <v>20954</v>
      </c>
      <c r="M340" s="92">
        <v>7715.4</v>
      </c>
      <c r="N340" s="92">
        <v>7014</v>
      </c>
      <c r="O340" s="199">
        <v>9192</v>
      </c>
      <c r="P340" s="92">
        <v>110</v>
      </c>
      <c r="Q340" s="92"/>
      <c r="R340" s="92"/>
    </row>
    <row r="341" spans="2:18" x14ac:dyDescent="0.3">
      <c r="B341" s="196"/>
      <c r="C341" s="196" t="s">
        <v>67</v>
      </c>
      <c r="D341" s="196" t="s">
        <v>120</v>
      </c>
      <c r="E341" s="196" t="s">
        <v>121</v>
      </c>
      <c r="F341" s="92">
        <v>3</v>
      </c>
      <c r="G341" s="92"/>
      <c r="H341" s="92">
        <v>27</v>
      </c>
      <c r="I341" s="92">
        <v>501</v>
      </c>
      <c r="J341" s="92">
        <v>48</v>
      </c>
      <c r="K341" s="92">
        <v>52.162179242656499</v>
      </c>
      <c r="L341" s="92">
        <v>47.420162947869599</v>
      </c>
      <c r="M341" s="92">
        <v>16.740331703513402</v>
      </c>
      <c r="N341" s="92">
        <v>15.2184833668303</v>
      </c>
      <c r="O341" s="199">
        <v>20.1493</v>
      </c>
      <c r="P341" s="92">
        <v>110</v>
      </c>
      <c r="Q341" s="92"/>
      <c r="R341" s="92"/>
    </row>
    <row r="342" spans="2:18" x14ac:dyDescent="0.3">
      <c r="B342" s="196"/>
      <c r="C342" s="196" t="s">
        <v>70</v>
      </c>
      <c r="D342" s="196" t="s">
        <v>122</v>
      </c>
      <c r="E342" s="196" t="s">
        <v>63</v>
      </c>
      <c r="F342" s="92">
        <v>3</v>
      </c>
      <c r="G342" s="92"/>
      <c r="H342" s="92">
        <v>28</v>
      </c>
      <c r="I342" s="92">
        <v>507</v>
      </c>
      <c r="J342" s="92">
        <v>812</v>
      </c>
      <c r="K342" s="92">
        <v>110</v>
      </c>
      <c r="L342" s="92">
        <v>100</v>
      </c>
      <c r="M342" s="92">
        <v>110</v>
      </c>
      <c r="N342" s="92">
        <v>100</v>
      </c>
      <c r="O342" s="199">
        <v>147</v>
      </c>
      <c r="P342" s="92">
        <v>110</v>
      </c>
      <c r="Q342" s="92"/>
      <c r="R342" s="92"/>
    </row>
    <row r="343" spans="2:18" x14ac:dyDescent="0.3">
      <c r="B343" s="196"/>
      <c r="C343" s="196" t="s">
        <v>88</v>
      </c>
      <c r="D343" s="196" t="s">
        <v>123</v>
      </c>
      <c r="E343" s="196" t="s">
        <v>87</v>
      </c>
      <c r="F343" s="92">
        <v>3</v>
      </c>
      <c r="G343" s="92"/>
      <c r="H343" s="92">
        <v>29</v>
      </c>
      <c r="I343" s="92">
        <v>513</v>
      </c>
      <c r="J343" s="92">
        <v>824</v>
      </c>
      <c r="K343" s="92">
        <v>0</v>
      </c>
      <c r="L343" s="92">
        <v>0</v>
      </c>
      <c r="M343" s="92">
        <v>0</v>
      </c>
      <c r="N343" s="92">
        <v>0</v>
      </c>
      <c r="O343" s="199">
        <v>0</v>
      </c>
      <c r="P343" s="92">
        <v>100</v>
      </c>
      <c r="Q343" s="92"/>
      <c r="R343" s="92"/>
    </row>
    <row r="344" spans="2:18" x14ac:dyDescent="0.3">
      <c r="B344" s="196"/>
      <c r="C344" s="196" t="s">
        <v>91</v>
      </c>
      <c r="D344" s="196" t="s">
        <v>124</v>
      </c>
      <c r="E344" s="196" t="s">
        <v>110</v>
      </c>
      <c r="F344" s="92">
        <v>3</v>
      </c>
      <c r="G344" s="92"/>
      <c r="H344" s="92">
        <v>30</v>
      </c>
      <c r="I344" s="92">
        <v>518</v>
      </c>
      <c r="J344" s="92">
        <v>830</v>
      </c>
      <c r="K344" s="92">
        <v>0</v>
      </c>
      <c r="L344" s="92">
        <v>0</v>
      </c>
      <c r="M344" s="92">
        <v>0</v>
      </c>
      <c r="N344" s="92">
        <v>0</v>
      </c>
      <c r="O344" s="199">
        <v>0</v>
      </c>
      <c r="P344" s="92">
        <v>100</v>
      </c>
      <c r="Q344" s="92"/>
      <c r="R344" s="92"/>
    </row>
    <row r="345" spans="2:18" x14ac:dyDescent="0.3">
      <c r="B345" s="196">
        <v>13</v>
      </c>
      <c r="C345" s="196" t="s">
        <v>125</v>
      </c>
      <c r="D345" s="196"/>
      <c r="E345" s="196" t="s">
        <v>63</v>
      </c>
      <c r="F345" s="92"/>
      <c r="G345" s="92">
        <v>3</v>
      </c>
      <c r="H345" s="92"/>
      <c r="I345" s="92"/>
      <c r="J345" s="92"/>
      <c r="K345" s="92"/>
      <c r="L345" s="92"/>
      <c r="M345" s="92"/>
      <c r="N345" s="92"/>
      <c r="O345" s="199"/>
      <c r="P345" s="92">
        <v>100</v>
      </c>
      <c r="Q345" s="92">
        <v>3</v>
      </c>
      <c r="R345" s="92">
        <v>3</v>
      </c>
    </row>
    <row r="346" spans="2:18" x14ac:dyDescent="0.3">
      <c r="B346" s="196"/>
      <c r="C346" s="196" t="s">
        <v>64</v>
      </c>
      <c r="D346" s="196" t="s">
        <v>126</v>
      </c>
      <c r="E346" s="196" t="s">
        <v>63</v>
      </c>
      <c r="F346" s="92">
        <v>3</v>
      </c>
      <c r="G346" s="92"/>
      <c r="H346" s="92">
        <v>31</v>
      </c>
      <c r="I346" s="92">
        <v>400</v>
      </c>
      <c r="J346" s="92">
        <v>625</v>
      </c>
      <c r="K346" s="92">
        <v>110</v>
      </c>
      <c r="L346" s="92">
        <v>100</v>
      </c>
      <c r="M346" s="92">
        <v>110</v>
      </c>
      <c r="N346" s="92">
        <v>100</v>
      </c>
      <c r="O346" s="199">
        <v>100</v>
      </c>
      <c r="P346" s="92">
        <v>100</v>
      </c>
      <c r="Q346" s="92"/>
      <c r="R346" s="92"/>
    </row>
    <row r="347" spans="2:18" x14ac:dyDescent="0.3">
      <c r="B347" s="196"/>
      <c r="C347" s="196" t="s">
        <v>67</v>
      </c>
      <c r="D347" s="196" t="s">
        <v>127</v>
      </c>
      <c r="E347" s="196" t="s">
        <v>63</v>
      </c>
      <c r="F347" s="92">
        <v>3</v>
      </c>
      <c r="G347" s="92"/>
      <c r="H347" s="92">
        <v>32</v>
      </c>
      <c r="I347" s="92">
        <v>519</v>
      </c>
      <c r="J347" s="92">
        <v>826</v>
      </c>
      <c r="K347" s="92">
        <v>110</v>
      </c>
      <c r="L347" s="92">
        <v>100</v>
      </c>
      <c r="M347" s="92">
        <v>110</v>
      </c>
      <c r="N347" s="92">
        <v>100</v>
      </c>
      <c r="O347" s="199">
        <v>100</v>
      </c>
      <c r="P347" s="92">
        <v>100</v>
      </c>
      <c r="Q347" s="92"/>
      <c r="R347" s="92"/>
    </row>
    <row r="348" spans="2:18" x14ac:dyDescent="0.3">
      <c r="B348" s="196"/>
      <c r="C348" s="196" t="s">
        <v>70</v>
      </c>
      <c r="D348" s="196" t="s">
        <v>128</v>
      </c>
      <c r="E348" s="196" t="s">
        <v>63</v>
      </c>
      <c r="F348" s="92">
        <v>3</v>
      </c>
      <c r="G348" s="92"/>
      <c r="H348" s="92">
        <v>33</v>
      </c>
      <c r="I348" s="92">
        <v>520</v>
      </c>
      <c r="J348" s="92">
        <v>827</v>
      </c>
      <c r="K348" s="92">
        <v>110</v>
      </c>
      <c r="L348" s="92">
        <v>100</v>
      </c>
      <c r="M348" s="92">
        <v>110</v>
      </c>
      <c r="N348" s="92">
        <v>100</v>
      </c>
      <c r="O348" s="199">
        <v>100</v>
      </c>
      <c r="P348" s="92">
        <v>100</v>
      </c>
      <c r="Q348" s="92"/>
      <c r="R348" s="92"/>
    </row>
    <row r="349" spans="2:18" x14ac:dyDescent="0.3">
      <c r="B349" s="196">
        <v>14</v>
      </c>
      <c r="C349" s="196" t="s">
        <v>129</v>
      </c>
      <c r="D349" s="196"/>
      <c r="E349" s="196" t="s">
        <v>63</v>
      </c>
      <c r="F349" s="92"/>
      <c r="G349" s="92">
        <v>4</v>
      </c>
      <c r="H349" s="92"/>
      <c r="I349" s="92"/>
      <c r="J349" s="92"/>
      <c r="K349" s="92"/>
      <c r="L349" s="92"/>
      <c r="M349" s="92"/>
      <c r="N349" s="92"/>
      <c r="O349" s="199"/>
      <c r="P349" s="92">
        <v>90.227402278638706</v>
      </c>
      <c r="Q349" s="92">
        <v>3.6</v>
      </c>
      <c r="R349" s="92">
        <v>3.6090960911455499</v>
      </c>
    </row>
    <row r="350" spans="2:18" x14ac:dyDescent="0.3">
      <c r="B350" s="196"/>
      <c r="C350" s="196" t="s">
        <v>64</v>
      </c>
      <c r="D350" s="196" t="s">
        <v>129</v>
      </c>
      <c r="E350" s="196" t="s">
        <v>63</v>
      </c>
      <c r="F350" s="92">
        <v>3</v>
      </c>
      <c r="G350" s="92"/>
      <c r="H350" s="92">
        <v>34</v>
      </c>
      <c r="I350" s="92">
        <v>261</v>
      </c>
      <c r="J350" s="92">
        <v>818</v>
      </c>
      <c r="K350" s="92">
        <v>110</v>
      </c>
      <c r="L350" s="92">
        <v>100</v>
      </c>
      <c r="M350" s="92">
        <v>110</v>
      </c>
      <c r="N350" s="92">
        <v>100</v>
      </c>
      <c r="O350" s="199">
        <v>90.227402278638706</v>
      </c>
      <c r="P350" s="92">
        <v>90.227402278638706</v>
      </c>
      <c r="Q350" s="92"/>
      <c r="R350" s="92"/>
    </row>
    <row r="351" spans="2:18" x14ac:dyDescent="0.3">
      <c r="B351" s="196">
        <v>15</v>
      </c>
      <c r="C351" s="196" t="s">
        <v>130</v>
      </c>
      <c r="D351" s="196"/>
      <c r="E351" s="196" t="s">
        <v>63</v>
      </c>
      <c r="F351" s="92"/>
      <c r="G351" s="92">
        <v>3</v>
      </c>
      <c r="H351" s="92"/>
      <c r="I351" s="92"/>
      <c r="J351" s="92"/>
      <c r="K351" s="92"/>
      <c r="L351" s="92"/>
      <c r="M351" s="92"/>
      <c r="N351" s="92"/>
      <c r="O351" s="199"/>
      <c r="P351" s="92">
        <v>110</v>
      </c>
      <c r="Q351" s="92">
        <v>3</v>
      </c>
      <c r="R351" s="92">
        <v>3.3</v>
      </c>
    </row>
    <row r="352" spans="2:18" x14ac:dyDescent="0.3">
      <c r="B352" s="196"/>
      <c r="C352" s="196" t="s">
        <v>64</v>
      </c>
      <c r="D352" s="196" t="s">
        <v>130</v>
      </c>
      <c r="E352" s="196" t="s">
        <v>63</v>
      </c>
      <c r="F352" s="92">
        <v>2</v>
      </c>
      <c r="G352" s="92"/>
      <c r="H352" s="92">
        <v>37</v>
      </c>
      <c r="I352" s="92">
        <v>318</v>
      </c>
      <c r="J352" s="92">
        <v>510</v>
      </c>
      <c r="K352" s="92">
        <v>0</v>
      </c>
      <c r="L352" s="92" t="s">
        <v>131</v>
      </c>
      <c r="M352" s="92">
        <v>0</v>
      </c>
      <c r="N352" s="92" t="s">
        <v>131</v>
      </c>
      <c r="O352" s="199">
        <v>100</v>
      </c>
      <c r="P352" s="92">
        <v>110</v>
      </c>
      <c r="Q352" s="92"/>
      <c r="R352" s="92"/>
    </row>
    <row r="353" spans="2:18" x14ac:dyDescent="0.3">
      <c r="B353" s="196">
        <v>16</v>
      </c>
      <c r="C353" s="196" t="s">
        <v>132</v>
      </c>
      <c r="D353" s="196"/>
      <c r="E353" s="196" t="s">
        <v>133</v>
      </c>
      <c r="F353" s="92">
        <v>3</v>
      </c>
      <c r="G353" s="92">
        <v>3</v>
      </c>
      <c r="H353" s="92">
        <v>38</v>
      </c>
      <c r="I353" s="92">
        <v>521</v>
      </c>
      <c r="J353" s="92">
        <v>836</v>
      </c>
      <c r="K353" s="92">
        <v>1.4342115051</v>
      </c>
      <c r="L353" s="92">
        <v>1.303828641</v>
      </c>
      <c r="M353" s="92">
        <v>0</v>
      </c>
      <c r="N353" s="92">
        <v>0</v>
      </c>
      <c r="O353" s="199">
        <v>0</v>
      </c>
      <c r="P353" s="92">
        <v>100</v>
      </c>
      <c r="Q353" s="92">
        <v>3</v>
      </c>
      <c r="R353" s="92">
        <v>3</v>
      </c>
    </row>
    <row r="354" spans="2:18" x14ac:dyDescent="0.3">
      <c r="B354" s="196">
        <v>17</v>
      </c>
      <c r="C354" s="196" t="s">
        <v>134</v>
      </c>
      <c r="D354" s="196"/>
      <c r="E354" s="196" t="s">
        <v>135</v>
      </c>
      <c r="F354" s="92">
        <v>3</v>
      </c>
      <c r="G354" s="92">
        <v>3</v>
      </c>
      <c r="H354" s="92">
        <v>39</v>
      </c>
      <c r="I354" s="92">
        <v>524</v>
      </c>
      <c r="J354" s="92">
        <v>842</v>
      </c>
      <c r="K354" s="92">
        <v>94.9730437075211</v>
      </c>
      <c r="L354" s="92">
        <v>86.339130643201003</v>
      </c>
      <c r="M354" s="92">
        <v>0</v>
      </c>
      <c r="N354" s="92">
        <v>70.497552926910103</v>
      </c>
      <c r="O354" s="199">
        <v>113.505</v>
      </c>
      <c r="P354" s="92">
        <v>110</v>
      </c>
      <c r="Q354" s="92">
        <v>3</v>
      </c>
      <c r="R354" s="92">
        <v>3.3</v>
      </c>
    </row>
    <row r="355" spans="2:18" x14ac:dyDescent="0.3">
      <c r="B355" s="196">
        <v>18</v>
      </c>
      <c r="C355" s="196" t="s">
        <v>136</v>
      </c>
      <c r="D355" s="196"/>
      <c r="E355" s="196" t="s">
        <v>63</v>
      </c>
      <c r="F355" s="92">
        <v>3</v>
      </c>
      <c r="G355" s="92">
        <v>3</v>
      </c>
      <c r="H355" s="92">
        <v>40</v>
      </c>
      <c r="I355" s="92">
        <v>526</v>
      </c>
      <c r="J355" s="92">
        <v>628</v>
      </c>
      <c r="K355" s="92">
        <v>110</v>
      </c>
      <c r="L355" s="92">
        <v>100</v>
      </c>
      <c r="M355" s="92">
        <v>0</v>
      </c>
      <c r="N355" s="92">
        <v>100</v>
      </c>
      <c r="O355" s="199">
        <v>110</v>
      </c>
      <c r="P355" s="92">
        <v>110</v>
      </c>
      <c r="Q355" s="92">
        <v>3</v>
      </c>
      <c r="R355" s="92">
        <v>3.3</v>
      </c>
    </row>
    <row r="356" spans="2:18" x14ac:dyDescent="0.3">
      <c r="B356" s="196">
        <v>19</v>
      </c>
      <c r="C356" s="196" t="s">
        <v>137</v>
      </c>
      <c r="D356" s="196"/>
      <c r="E356" s="196" t="s">
        <v>63</v>
      </c>
      <c r="F356" s="92">
        <v>3</v>
      </c>
      <c r="G356" s="92">
        <v>5</v>
      </c>
      <c r="H356" s="92">
        <v>41</v>
      </c>
      <c r="I356" s="92">
        <v>527</v>
      </c>
      <c r="J356" s="92">
        <v>626</v>
      </c>
      <c r="K356" s="92">
        <v>110</v>
      </c>
      <c r="L356" s="92">
        <v>100</v>
      </c>
      <c r="M356" s="92">
        <v>0</v>
      </c>
      <c r="N356" s="92">
        <v>0</v>
      </c>
      <c r="O356" s="199">
        <v>0</v>
      </c>
      <c r="P356" s="92">
        <v>100</v>
      </c>
      <c r="Q356" s="92">
        <v>5</v>
      </c>
      <c r="R356" s="92">
        <v>5</v>
      </c>
    </row>
    <row r="357" spans="2:18" x14ac:dyDescent="0.3">
      <c r="B357" s="196">
        <v>20</v>
      </c>
      <c r="C357" s="196" t="s">
        <v>138</v>
      </c>
      <c r="D357" s="196"/>
      <c r="E357" s="196" t="s">
        <v>63</v>
      </c>
      <c r="F357" s="92"/>
      <c r="G357" s="92">
        <v>5</v>
      </c>
      <c r="H357" s="92"/>
      <c r="I357" s="92"/>
      <c r="J357" s="92"/>
      <c r="K357" s="92"/>
      <c r="L357" s="92"/>
      <c r="M357" s="92"/>
      <c r="N357" s="92"/>
      <c r="O357" s="199">
        <v>0</v>
      </c>
      <c r="P357" s="92">
        <v>100</v>
      </c>
      <c r="Q357" s="92">
        <v>5</v>
      </c>
      <c r="R357" s="92">
        <v>5</v>
      </c>
    </row>
    <row r="358" spans="2:18" x14ac:dyDescent="0.3">
      <c r="B358" s="196"/>
      <c r="C358" s="196" t="s">
        <v>64</v>
      </c>
      <c r="D358" s="196" t="s">
        <v>139</v>
      </c>
      <c r="E358" s="196" t="s">
        <v>63</v>
      </c>
      <c r="F358" s="92">
        <v>3</v>
      </c>
      <c r="G358" s="92"/>
      <c r="H358" s="92">
        <v>42</v>
      </c>
      <c r="I358" s="92">
        <v>320</v>
      </c>
      <c r="J358" s="92">
        <v>512</v>
      </c>
      <c r="K358" s="92">
        <v>110</v>
      </c>
      <c r="L358" s="92">
        <v>100</v>
      </c>
      <c r="M358" s="92">
        <v>0</v>
      </c>
      <c r="N358" s="92">
        <v>0</v>
      </c>
      <c r="O358" s="199">
        <v>0</v>
      </c>
      <c r="P358" s="92">
        <v>100</v>
      </c>
      <c r="Q358" s="92"/>
      <c r="R358" s="92"/>
    </row>
    <row r="359" spans="2:18" x14ac:dyDescent="0.3">
      <c r="B359" s="196"/>
      <c r="C359" s="196" t="s">
        <v>67</v>
      </c>
      <c r="D359" s="196" t="s">
        <v>140</v>
      </c>
      <c r="E359" s="196" t="s">
        <v>63</v>
      </c>
      <c r="F359" s="92">
        <v>3</v>
      </c>
      <c r="G359" s="92"/>
      <c r="H359" s="92">
        <v>43</v>
      </c>
      <c r="I359" s="92">
        <v>392</v>
      </c>
      <c r="J359" s="92">
        <v>617</v>
      </c>
      <c r="K359" s="92">
        <v>110</v>
      </c>
      <c r="L359" s="92">
        <v>100</v>
      </c>
      <c r="M359" s="92">
        <v>0</v>
      </c>
      <c r="N359" s="92">
        <v>0</v>
      </c>
      <c r="O359" s="199">
        <v>0</v>
      </c>
      <c r="P359" s="92">
        <v>100</v>
      </c>
      <c r="Q359" s="92"/>
      <c r="R359" s="92"/>
    </row>
    <row r="360" spans="2:18" x14ac:dyDescent="0.3">
      <c r="B360" s="196"/>
      <c r="C360" s="196" t="s">
        <v>67</v>
      </c>
      <c r="D360" s="196" t="s">
        <v>141</v>
      </c>
      <c r="E360" s="196" t="s">
        <v>63</v>
      </c>
      <c r="F360" s="92">
        <v>3</v>
      </c>
      <c r="G360" s="92"/>
      <c r="H360" s="92">
        <v>44</v>
      </c>
      <c r="I360" s="92">
        <v>395</v>
      </c>
      <c r="J360" s="92">
        <v>618</v>
      </c>
      <c r="K360" s="92">
        <v>110</v>
      </c>
      <c r="L360" s="92">
        <v>100</v>
      </c>
      <c r="M360" s="92">
        <v>0</v>
      </c>
      <c r="N360" s="92">
        <v>0</v>
      </c>
      <c r="O360" s="199">
        <v>0</v>
      </c>
      <c r="P360" s="92">
        <v>100</v>
      </c>
      <c r="Q360" s="92"/>
      <c r="R360" s="92"/>
    </row>
    <row r="361" spans="2:18" x14ac:dyDescent="0.3">
      <c r="B361" s="196">
        <v>21</v>
      </c>
      <c r="C361" s="196" t="s">
        <v>142</v>
      </c>
      <c r="D361" s="196"/>
      <c r="E361" s="196"/>
      <c r="F361" s="92"/>
      <c r="G361" s="92"/>
      <c r="H361" s="92"/>
      <c r="I361" s="92"/>
      <c r="J361" s="92"/>
      <c r="K361" s="92"/>
      <c r="L361" s="92"/>
      <c r="M361" s="92"/>
      <c r="N361" s="92"/>
      <c r="O361" s="199"/>
      <c r="P361" s="92"/>
      <c r="Q361" s="92"/>
      <c r="R361" s="92"/>
    </row>
    <row r="362" spans="2:18" x14ac:dyDescent="0.3">
      <c r="B362" s="196"/>
      <c r="C362" s="196" t="s">
        <v>64</v>
      </c>
      <c r="D362" s="196" t="s">
        <v>143</v>
      </c>
      <c r="E362" s="196"/>
      <c r="F362" s="92"/>
      <c r="G362" s="92" t="s">
        <v>144</v>
      </c>
      <c r="H362" s="92">
        <v>45</v>
      </c>
      <c r="I362" s="92">
        <v>548</v>
      </c>
      <c r="J362" s="92">
        <v>0</v>
      </c>
      <c r="K362" s="92"/>
      <c r="L362" s="92"/>
      <c r="M362" s="92"/>
      <c r="N362" s="92"/>
      <c r="O362" s="199"/>
      <c r="P362" s="92"/>
      <c r="Q362" s="92"/>
      <c r="R362" s="92"/>
    </row>
    <row r="363" spans="2:18" x14ac:dyDescent="0.3">
      <c r="B363" s="196"/>
      <c r="C363" s="196" t="s">
        <v>67</v>
      </c>
      <c r="D363" s="196" t="s">
        <v>145</v>
      </c>
      <c r="E363" s="196"/>
      <c r="F363" s="92"/>
      <c r="G363" s="92" t="s">
        <v>146</v>
      </c>
      <c r="H363" s="92">
        <v>46</v>
      </c>
      <c r="I363" s="92">
        <v>549</v>
      </c>
      <c r="J363" s="92">
        <v>0</v>
      </c>
      <c r="K363" s="92"/>
      <c r="L363" s="92"/>
      <c r="M363" s="92"/>
      <c r="N363" s="92"/>
      <c r="O363" s="199"/>
      <c r="P363" s="92"/>
      <c r="Q363" s="92"/>
      <c r="R363" s="92"/>
    </row>
    <row r="364" spans="2:18" x14ac:dyDescent="0.3">
      <c r="B364" s="196"/>
      <c r="C364" s="196" t="s">
        <v>70</v>
      </c>
      <c r="D364" s="196" t="s">
        <v>147</v>
      </c>
      <c r="E364" s="196"/>
      <c r="F364" s="92"/>
      <c r="G364" s="92" t="s">
        <v>148</v>
      </c>
      <c r="H364" s="92">
        <v>47</v>
      </c>
      <c r="I364" s="92">
        <v>550</v>
      </c>
      <c r="J364" s="92">
        <v>0</v>
      </c>
      <c r="K364" s="92"/>
      <c r="L364" s="92"/>
      <c r="M364" s="92"/>
      <c r="N364" s="92"/>
      <c r="O364" s="199"/>
      <c r="P364" s="92"/>
      <c r="Q364" s="92"/>
      <c r="R364" s="92"/>
    </row>
    <row r="365" spans="2:18" x14ac:dyDescent="0.3">
      <c r="B365" s="196"/>
      <c r="C365" s="196" t="s">
        <v>88</v>
      </c>
      <c r="D365" s="196" t="s">
        <v>149</v>
      </c>
      <c r="E365" s="196"/>
      <c r="F365" s="92"/>
      <c r="G365" s="92" t="s">
        <v>150</v>
      </c>
      <c r="H365" s="92">
        <v>48</v>
      </c>
      <c r="I365" s="92">
        <v>551</v>
      </c>
      <c r="J365" s="92">
        <v>0</v>
      </c>
      <c r="K365" s="92"/>
      <c r="L365" s="92"/>
      <c r="M365" s="92"/>
      <c r="N365" s="92"/>
      <c r="O365" s="199"/>
      <c r="P365" s="92"/>
      <c r="Q365" s="92"/>
      <c r="R365" s="92"/>
    </row>
    <row r="366" spans="2:18" x14ac:dyDescent="0.3">
      <c r="B366" s="196"/>
      <c r="C366" s="196" t="s">
        <v>91</v>
      </c>
      <c r="D366" s="196" t="s">
        <v>151</v>
      </c>
      <c r="E366" s="196"/>
      <c r="F366" s="92"/>
      <c r="G366" s="92" t="s">
        <v>150</v>
      </c>
      <c r="H366" s="92">
        <v>49</v>
      </c>
      <c r="I366" s="92">
        <v>552</v>
      </c>
      <c r="J366" s="92">
        <v>0</v>
      </c>
      <c r="K366" s="92"/>
      <c r="L366" s="92"/>
      <c r="M366" s="92"/>
      <c r="N366" s="92"/>
      <c r="O366" s="199"/>
      <c r="P366" s="92"/>
      <c r="Q366" s="92"/>
      <c r="R366" s="92"/>
    </row>
    <row r="367" spans="2:18" x14ac:dyDescent="0.3">
      <c r="B367" s="196"/>
      <c r="C367" s="196"/>
      <c r="D367" s="196"/>
      <c r="E367" s="196"/>
      <c r="F367" s="92"/>
      <c r="G367" s="92"/>
      <c r="H367" s="92"/>
      <c r="I367" s="92"/>
      <c r="J367" s="92"/>
      <c r="K367" s="92"/>
      <c r="L367" s="92"/>
      <c r="M367" s="92"/>
      <c r="N367" s="92"/>
      <c r="O367" s="199"/>
      <c r="P367" s="92"/>
      <c r="Q367" s="92"/>
      <c r="R367" s="92"/>
    </row>
    <row r="368" spans="2:18" x14ac:dyDescent="0.3">
      <c r="B368" s="196"/>
      <c r="C368" s="196"/>
      <c r="D368" s="196" t="s">
        <v>152</v>
      </c>
      <c r="E368" s="196"/>
      <c r="F368" s="92"/>
      <c r="G368" s="92">
        <v>100</v>
      </c>
      <c r="H368" s="92"/>
      <c r="I368" s="92"/>
      <c r="J368" s="92"/>
      <c r="K368" s="92"/>
      <c r="L368" s="92"/>
      <c r="M368" s="92"/>
      <c r="N368" s="92"/>
      <c r="O368" s="199"/>
      <c r="P368" s="92"/>
      <c r="Q368" s="92">
        <v>94.21</v>
      </c>
      <c r="R368" s="92">
        <v>98.835242053793607</v>
      </c>
    </row>
    <row r="370" spans="2:18" x14ac:dyDescent="0.3">
      <c r="B370" s="23" t="s">
        <v>157</v>
      </c>
    </row>
    <row r="371" spans="2:18" x14ac:dyDescent="0.3">
      <c r="B371" s="316" t="s">
        <v>48</v>
      </c>
      <c r="C371" s="320" t="s">
        <v>49</v>
      </c>
      <c r="D371" s="321"/>
      <c r="E371" s="316" t="s">
        <v>50</v>
      </c>
      <c r="F371" s="318" t="s">
        <v>51</v>
      </c>
      <c r="G371" s="318" t="s">
        <v>52</v>
      </c>
      <c r="H371" s="318" t="s">
        <v>53</v>
      </c>
      <c r="I371" s="318" t="s">
        <v>53</v>
      </c>
      <c r="J371" s="318" t="s">
        <v>53</v>
      </c>
      <c r="K371" s="197" t="s">
        <v>54</v>
      </c>
      <c r="L371" s="197" t="s">
        <v>3</v>
      </c>
      <c r="M371" s="197" t="s">
        <v>54</v>
      </c>
      <c r="N371" s="197" t="s">
        <v>3</v>
      </c>
      <c r="O371" s="198" t="s">
        <v>55</v>
      </c>
      <c r="P371" s="197" t="s">
        <v>56</v>
      </c>
      <c r="Q371" s="197" t="s">
        <v>57</v>
      </c>
      <c r="R371" s="197" t="s">
        <v>58</v>
      </c>
    </row>
    <row r="372" spans="2:18" x14ac:dyDescent="0.3">
      <c r="B372" s="317"/>
      <c r="C372" s="322"/>
      <c r="D372" s="323"/>
      <c r="E372" s="317"/>
      <c r="F372" s="319"/>
      <c r="G372" s="319"/>
      <c r="H372" s="319"/>
      <c r="I372" s="319"/>
      <c r="J372" s="319"/>
      <c r="K372" s="197">
        <v>2024</v>
      </c>
      <c r="L372" s="197">
        <v>2024</v>
      </c>
      <c r="M372" s="197"/>
      <c r="N372" s="197"/>
      <c r="O372" s="198"/>
      <c r="P372" s="197"/>
      <c r="Q372" s="197"/>
      <c r="R372" s="197"/>
    </row>
    <row r="373" spans="2:18" x14ac:dyDescent="0.3">
      <c r="B373" s="196" t="s">
        <v>59</v>
      </c>
      <c r="C373" s="196" t="s">
        <v>60</v>
      </c>
      <c r="D373" s="196"/>
      <c r="E373" s="196"/>
      <c r="F373" s="92"/>
      <c r="G373" s="92">
        <v>40</v>
      </c>
      <c r="H373" s="92"/>
      <c r="I373" s="92"/>
      <c r="J373" s="92"/>
      <c r="K373" s="92"/>
      <c r="L373" s="92"/>
      <c r="M373" s="92"/>
      <c r="N373" s="92"/>
      <c r="O373" s="199"/>
      <c r="P373" s="92"/>
      <c r="Q373" s="92">
        <v>40</v>
      </c>
      <c r="R373" s="92">
        <v>42.612791074079503</v>
      </c>
    </row>
    <row r="374" spans="2:18" x14ac:dyDescent="0.3">
      <c r="B374" s="196"/>
      <c r="C374" s="196"/>
      <c r="D374" s="196"/>
      <c r="E374" s="196"/>
      <c r="F374" s="92"/>
      <c r="G374" s="92"/>
      <c r="H374" s="92"/>
      <c r="I374" s="92"/>
      <c r="J374" s="92"/>
      <c r="K374" s="92"/>
      <c r="L374" s="92"/>
      <c r="M374" s="92"/>
      <c r="N374" s="92"/>
      <c r="O374" s="199"/>
      <c r="P374" s="92"/>
      <c r="Q374" s="92"/>
      <c r="R374" s="92"/>
    </row>
    <row r="375" spans="2:18" x14ac:dyDescent="0.3">
      <c r="B375" s="196">
        <v>1</v>
      </c>
      <c r="C375" s="196" t="s">
        <v>0</v>
      </c>
      <c r="D375" s="196"/>
      <c r="E375" s="196" t="s">
        <v>61</v>
      </c>
      <c r="F375" s="92">
        <v>3</v>
      </c>
      <c r="G375" s="92">
        <v>10</v>
      </c>
      <c r="H375" s="92">
        <v>1</v>
      </c>
      <c r="I375" s="92">
        <v>18</v>
      </c>
      <c r="J375" s="92">
        <v>24</v>
      </c>
      <c r="K375" s="92">
        <v>2164.4541966316901</v>
      </c>
      <c r="L375" s="92">
        <v>1967.6856333015401</v>
      </c>
      <c r="M375" s="92">
        <v>1036.6226172510401</v>
      </c>
      <c r="N375" s="92">
        <v>942.38419750094204</v>
      </c>
      <c r="O375" s="199">
        <v>997.03709136999998</v>
      </c>
      <c r="P375" s="92">
        <v>105.799428090368</v>
      </c>
      <c r="Q375" s="92">
        <v>10</v>
      </c>
      <c r="R375" s="92">
        <v>10.579942809036799</v>
      </c>
    </row>
    <row r="376" spans="2:18" x14ac:dyDescent="0.3">
      <c r="B376" s="196">
        <v>2</v>
      </c>
      <c r="C376" s="196" t="s">
        <v>62</v>
      </c>
      <c r="D376" s="196"/>
      <c r="E376" s="196" t="s">
        <v>63</v>
      </c>
      <c r="F376" s="92"/>
      <c r="G376" s="92">
        <v>10</v>
      </c>
      <c r="H376" s="92"/>
      <c r="I376" s="92"/>
      <c r="J376" s="92"/>
      <c r="K376" s="92"/>
      <c r="L376" s="92"/>
      <c r="M376" s="92"/>
      <c r="N376" s="92"/>
      <c r="O376" s="199"/>
      <c r="P376" s="92">
        <v>110</v>
      </c>
      <c r="Q376" s="92">
        <v>10</v>
      </c>
      <c r="R376" s="92">
        <v>11</v>
      </c>
    </row>
    <row r="377" spans="2:18" x14ac:dyDescent="0.3">
      <c r="B377" s="196"/>
      <c r="C377" s="196" t="s">
        <v>64</v>
      </c>
      <c r="D377" s="196" t="s">
        <v>65</v>
      </c>
      <c r="E377" s="196" t="s">
        <v>66</v>
      </c>
      <c r="F377" s="92">
        <v>1</v>
      </c>
      <c r="G377" s="92"/>
      <c r="H377" s="92">
        <v>2</v>
      </c>
      <c r="I377" s="92">
        <v>110</v>
      </c>
      <c r="J377" s="92">
        <v>179</v>
      </c>
      <c r="K377" s="92">
        <v>311.85899999999998</v>
      </c>
      <c r="L377" s="92">
        <v>346.51</v>
      </c>
      <c r="M377" s="92">
        <v>155.934</v>
      </c>
      <c r="N377" s="92">
        <v>173.26</v>
      </c>
      <c r="O377" s="199">
        <v>82.563771925359106</v>
      </c>
      <c r="P377" s="92">
        <v>110</v>
      </c>
      <c r="Q377" s="92"/>
      <c r="R377" s="92"/>
    </row>
    <row r="378" spans="2:18" x14ac:dyDescent="0.3">
      <c r="B378" s="196"/>
      <c r="C378" s="196" t="s">
        <v>67</v>
      </c>
      <c r="D378" s="196" t="s">
        <v>68</v>
      </c>
      <c r="E378" s="196" t="s">
        <v>69</v>
      </c>
      <c r="F378" s="92">
        <v>1</v>
      </c>
      <c r="G378" s="92"/>
      <c r="H378" s="92">
        <v>3</v>
      </c>
      <c r="I378" s="92">
        <v>116</v>
      </c>
      <c r="J378" s="92">
        <v>185</v>
      </c>
      <c r="K378" s="92">
        <v>3.7080000000000002</v>
      </c>
      <c r="L378" s="92">
        <v>4.12</v>
      </c>
      <c r="M378" s="92">
        <v>1.8540000000000001</v>
      </c>
      <c r="N378" s="92">
        <v>2.06</v>
      </c>
      <c r="O378" s="199">
        <v>1.1030465493672099</v>
      </c>
      <c r="P378" s="92">
        <v>110</v>
      </c>
      <c r="Q378" s="92"/>
      <c r="R378" s="92"/>
    </row>
    <row r="379" spans="2:18" x14ac:dyDescent="0.3">
      <c r="B379" s="196"/>
      <c r="C379" s="196" t="s">
        <v>70</v>
      </c>
      <c r="D379" s="196" t="s">
        <v>71</v>
      </c>
      <c r="E379" s="196" t="s">
        <v>72</v>
      </c>
      <c r="F379" s="92">
        <v>1</v>
      </c>
      <c r="G379" s="92"/>
      <c r="H379" s="92">
        <v>4</v>
      </c>
      <c r="I379" s="92">
        <v>122</v>
      </c>
      <c r="J379" s="92">
        <v>217</v>
      </c>
      <c r="K379" s="92">
        <v>750.76199999999994</v>
      </c>
      <c r="L379" s="92">
        <v>834.18</v>
      </c>
      <c r="M379" s="92">
        <v>375.38099999999997</v>
      </c>
      <c r="N379" s="92">
        <v>417.09</v>
      </c>
      <c r="O379" s="199">
        <v>239.16589999999999</v>
      </c>
      <c r="P379" s="92">
        <v>110</v>
      </c>
      <c r="Q379" s="92"/>
      <c r="R379" s="92"/>
    </row>
    <row r="380" spans="2:18" x14ac:dyDescent="0.3">
      <c r="B380" s="196">
        <v>3</v>
      </c>
      <c r="C380" s="196" t="s">
        <v>73</v>
      </c>
      <c r="D380" s="196"/>
      <c r="E380" s="196" t="s">
        <v>63</v>
      </c>
      <c r="F380" s="92"/>
      <c r="G380" s="92">
        <v>10</v>
      </c>
      <c r="H380" s="92"/>
      <c r="I380" s="92"/>
      <c r="J380" s="92"/>
      <c r="K380" s="92"/>
      <c r="L380" s="92"/>
      <c r="M380" s="92"/>
      <c r="N380" s="92"/>
      <c r="O380" s="199"/>
      <c r="P380" s="92">
        <v>110</v>
      </c>
      <c r="Q380" s="92">
        <v>10</v>
      </c>
      <c r="R380" s="92">
        <v>11</v>
      </c>
    </row>
    <row r="381" spans="2:18" x14ac:dyDescent="0.3">
      <c r="B381" s="196"/>
      <c r="C381" s="196" t="s">
        <v>64</v>
      </c>
      <c r="D381" s="196" t="s">
        <v>74</v>
      </c>
      <c r="E381" s="196" t="s">
        <v>75</v>
      </c>
      <c r="F381" s="92">
        <v>1</v>
      </c>
      <c r="G381" s="92"/>
      <c r="H381" s="92">
        <v>5</v>
      </c>
      <c r="I381" s="92">
        <v>335</v>
      </c>
      <c r="J381" s="92">
        <v>533</v>
      </c>
      <c r="K381" s="92">
        <v>2.952</v>
      </c>
      <c r="L381" s="92">
        <v>3.28</v>
      </c>
      <c r="M381" s="92">
        <v>1.341</v>
      </c>
      <c r="N381" s="92">
        <v>1.49</v>
      </c>
      <c r="O381" s="199">
        <v>0.96932078652974896</v>
      </c>
      <c r="P381" s="92">
        <v>110</v>
      </c>
      <c r="Q381" s="92"/>
      <c r="R381" s="92"/>
    </row>
    <row r="382" spans="2:18" x14ac:dyDescent="0.3">
      <c r="B382" s="196"/>
      <c r="C382" s="196" t="s">
        <v>67</v>
      </c>
      <c r="D382" s="196" t="s">
        <v>76</v>
      </c>
      <c r="E382" s="196" t="s">
        <v>77</v>
      </c>
      <c r="F382" s="92">
        <v>1</v>
      </c>
      <c r="G382" s="92"/>
      <c r="H382" s="92">
        <v>6</v>
      </c>
      <c r="I382" s="92">
        <v>329</v>
      </c>
      <c r="J382" s="92">
        <v>526</v>
      </c>
      <c r="K382" s="92">
        <v>22.5</v>
      </c>
      <c r="L382" s="92">
        <v>25</v>
      </c>
      <c r="M382" s="92">
        <v>12.6</v>
      </c>
      <c r="N382" s="92">
        <v>14</v>
      </c>
      <c r="O382" s="199">
        <v>3</v>
      </c>
      <c r="P382" s="92">
        <v>110</v>
      </c>
      <c r="Q382" s="92"/>
      <c r="R382" s="92"/>
    </row>
    <row r="383" spans="2:18" x14ac:dyDescent="0.3">
      <c r="B383" s="196"/>
      <c r="C383" s="196" t="s">
        <v>70</v>
      </c>
      <c r="D383" s="196" t="s">
        <v>78</v>
      </c>
      <c r="E383" s="196" t="s">
        <v>77</v>
      </c>
      <c r="F383" s="92">
        <v>1</v>
      </c>
      <c r="G383" s="92"/>
      <c r="H383" s="92">
        <v>7</v>
      </c>
      <c r="I383" s="92">
        <v>341</v>
      </c>
      <c r="J383" s="92">
        <v>551</v>
      </c>
      <c r="K383" s="92">
        <v>64.8</v>
      </c>
      <c r="L383" s="92">
        <v>72</v>
      </c>
      <c r="M383" s="92">
        <v>27.9</v>
      </c>
      <c r="N383" s="92">
        <v>31</v>
      </c>
      <c r="O383" s="199">
        <v>26</v>
      </c>
      <c r="P383" s="92">
        <v>110</v>
      </c>
      <c r="Q383" s="92"/>
      <c r="R383" s="92"/>
    </row>
    <row r="384" spans="2:18" x14ac:dyDescent="0.3">
      <c r="B384" s="196">
        <v>4</v>
      </c>
      <c r="C384" s="196" t="s">
        <v>79</v>
      </c>
      <c r="D384" s="196"/>
      <c r="E384" s="196" t="s">
        <v>63</v>
      </c>
      <c r="F384" s="92"/>
      <c r="G384" s="92">
        <v>10</v>
      </c>
      <c r="H384" s="92"/>
      <c r="I384" s="92"/>
      <c r="J384" s="92"/>
      <c r="K384" s="92"/>
      <c r="L384" s="92"/>
      <c r="M384" s="92"/>
      <c r="N384" s="92"/>
      <c r="O384" s="199"/>
      <c r="P384" s="92">
        <v>100.54549624085</v>
      </c>
      <c r="Q384" s="92">
        <v>10</v>
      </c>
      <c r="R384" s="92">
        <v>10.054549624085</v>
      </c>
    </row>
    <row r="385" spans="2:18" x14ac:dyDescent="0.3">
      <c r="B385" s="196"/>
      <c r="C385" s="196" t="s">
        <v>64</v>
      </c>
      <c r="D385" s="196" t="s">
        <v>80</v>
      </c>
      <c r="E385" s="196" t="s">
        <v>63</v>
      </c>
      <c r="F385" s="92">
        <v>1</v>
      </c>
      <c r="G385" s="92"/>
      <c r="H385" s="92">
        <v>8</v>
      </c>
      <c r="I385" s="92">
        <v>85</v>
      </c>
      <c r="J385" s="92">
        <v>100</v>
      </c>
      <c r="K385" s="92">
        <v>8.0640000000000001</v>
      </c>
      <c r="L385" s="92">
        <v>8.9600000000000009</v>
      </c>
      <c r="M385" s="92">
        <v>8.1180000000000003</v>
      </c>
      <c r="N385" s="92">
        <v>9.02</v>
      </c>
      <c r="O385" s="199">
        <v>8.9707962390753</v>
      </c>
      <c r="P385" s="92">
        <v>100.54549624085</v>
      </c>
      <c r="Q385" s="92"/>
      <c r="R385" s="92"/>
    </row>
    <row r="386" spans="2:18" x14ac:dyDescent="0.3">
      <c r="B386" s="196"/>
      <c r="C386" s="196"/>
      <c r="D386" s="196"/>
      <c r="E386" s="196"/>
      <c r="F386" s="92"/>
      <c r="G386" s="92"/>
      <c r="H386" s="92"/>
      <c r="I386" s="92"/>
      <c r="J386" s="92"/>
      <c r="K386" s="92"/>
      <c r="L386" s="92"/>
      <c r="M386" s="92"/>
      <c r="N386" s="92"/>
      <c r="O386" s="199"/>
      <c r="P386" s="92"/>
      <c r="Q386" s="92"/>
      <c r="R386" s="92"/>
    </row>
    <row r="387" spans="2:18" x14ac:dyDescent="0.3">
      <c r="B387" s="196" t="s">
        <v>81</v>
      </c>
      <c r="C387" s="196" t="s">
        <v>82</v>
      </c>
      <c r="D387" s="196"/>
      <c r="E387" s="196"/>
      <c r="F387" s="92"/>
      <c r="G387" s="92">
        <v>60</v>
      </c>
      <c r="H387" s="92"/>
      <c r="I387" s="92"/>
      <c r="J387" s="92"/>
      <c r="K387" s="92"/>
      <c r="L387" s="92"/>
      <c r="M387" s="92"/>
      <c r="N387" s="92"/>
      <c r="O387" s="199"/>
      <c r="P387" s="92"/>
      <c r="Q387" s="92">
        <v>56.95</v>
      </c>
      <c r="R387" s="92">
        <v>60.142813896724803</v>
      </c>
    </row>
    <row r="388" spans="2:18" x14ac:dyDescent="0.3">
      <c r="B388" s="196"/>
      <c r="C388" s="196"/>
      <c r="D388" s="196"/>
      <c r="E388" s="196"/>
      <c r="F388" s="92"/>
      <c r="G388" s="92"/>
      <c r="H388" s="92"/>
      <c r="I388" s="92"/>
      <c r="J388" s="92"/>
      <c r="K388" s="92"/>
      <c r="L388" s="92"/>
      <c r="M388" s="92"/>
      <c r="N388" s="92"/>
      <c r="O388" s="199"/>
      <c r="P388" s="92"/>
      <c r="Q388" s="92"/>
      <c r="R388" s="92"/>
    </row>
    <row r="389" spans="2:18" x14ac:dyDescent="0.3">
      <c r="B389" s="196">
        <v>5</v>
      </c>
      <c r="C389" s="196" t="s">
        <v>83</v>
      </c>
      <c r="D389" s="196"/>
      <c r="E389" s="196" t="s">
        <v>63</v>
      </c>
      <c r="F389" s="92"/>
      <c r="G389" s="92">
        <v>5</v>
      </c>
      <c r="H389" s="92"/>
      <c r="I389" s="92"/>
      <c r="J389" s="92"/>
      <c r="K389" s="92"/>
      <c r="L389" s="92"/>
      <c r="M389" s="92"/>
      <c r="N389" s="92"/>
      <c r="O389" s="199"/>
      <c r="P389" s="92">
        <v>108</v>
      </c>
      <c r="Q389" s="92">
        <v>5</v>
      </c>
      <c r="R389" s="92">
        <v>5.4</v>
      </c>
    </row>
    <row r="390" spans="2:18" x14ac:dyDescent="0.3">
      <c r="B390" s="196"/>
      <c r="C390" s="196" t="s">
        <v>64</v>
      </c>
      <c r="D390" s="196" t="s">
        <v>84</v>
      </c>
      <c r="E390" s="196" t="s">
        <v>63</v>
      </c>
      <c r="F390" s="92">
        <v>1</v>
      </c>
      <c r="G390" s="92"/>
      <c r="H390" s="92">
        <v>9</v>
      </c>
      <c r="I390" s="92">
        <v>155</v>
      </c>
      <c r="J390" s="92">
        <v>243</v>
      </c>
      <c r="K390" s="92">
        <v>9.9000000000000005E-2</v>
      </c>
      <c r="L390" s="92">
        <v>0.11</v>
      </c>
      <c r="M390" s="92">
        <v>9.9000000000000005E-2</v>
      </c>
      <c r="N390" s="92">
        <v>0.11</v>
      </c>
      <c r="O390" s="199">
        <v>8.43955913164635E-2</v>
      </c>
      <c r="P390" s="92">
        <v>110</v>
      </c>
      <c r="Q390" s="92"/>
      <c r="R390" s="92"/>
    </row>
    <row r="391" spans="2:18" x14ac:dyDescent="0.3">
      <c r="B391" s="196"/>
      <c r="C391" s="196" t="s">
        <v>67</v>
      </c>
      <c r="D391" s="196" t="s">
        <v>85</v>
      </c>
      <c r="E391" s="196" t="s">
        <v>63</v>
      </c>
      <c r="F391" s="92">
        <v>1</v>
      </c>
      <c r="G391" s="92"/>
      <c r="H391" s="92">
        <v>10</v>
      </c>
      <c r="I391" s="92">
        <v>241</v>
      </c>
      <c r="J391" s="92">
        <v>342</v>
      </c>
      <c r="K391" s="92">
        <v>5.3999999999999999E-2</v>
      </c>
      <c r="L391" s="92">
        <v>0.06</v>
      </c>
      <c r="M391" s="92">
        <v>5.3999999999999999E-2</v>
      </c>
      <c r="N391" s="92">
        <v>0.06</v>
      </c>
      <c r="O391" s="199">
        <v>3.5161252197061899E-2</v>
      </c>
      <c r="P391" s="92">
        <v>110</v>
      </c>
      <c r="Q391" s="92"/>
      <c r="R391" s="92"/>
    </row>
    <row r="392" spans="2:18" x14ac:dyDescent="0.3">
      <c r="B392" s="196"/>
      <c r="C392" s="196" t="s">
        <v>70</v>
      </c>
      <c r="D392" s="196" t="s">
        <v>86</v>
      </c>
      <c r="E392" s="196" t="s">
        <v>87</v>
      </c>
      <c r="F392" s="92">
        <v>3</v>
      </c>
      <c r="G392" s="92"/>
      <c r="H392" s="92">
        <v>11</v>
      </c>
      <c r="I392" s="92">
        <v>437</v>
      </c>
      <c r="J392" s="92">
        <v>734</v>
      </c>
      <c r="K392" s="92">
        <v>70714.600000000006</v>
      </c>
      <c r="L392" s="92">
        <v>64286</v>
      </c>
      <c r="M392" s="92">
        <v>66617.100000000006</v>
      </c>
      <c r="N392" s="92">
        <v>60561</v>
      </c>
      <c r="O392" s="199">
        <v>119975</v>
      </c>
      <c r="P392" s="92">
        <v>110</v>
      </c>
      <c r="Q392" s="92"/>
      <c r="R392" s="92"/>
    </row>
    <row r="393" spans="2:18" x14ac:dyDescent="0.3">
      <c r="B393" s="196"/>
      <c r="C393" s="196" t="s">
        <v>88</v>
      </c>
      <c r="D393" s="196" t="s">
        <v>89</v>
      </c>
      <c r="E393" s="196" t="s">
        <v>90</v>
      </c>
      <c r="F393" s="92">
        <v>3</v>
      </c>
      <c r="G393" s="92"/>
      <c r="H393" s="92">
        <v>12</v>
      </c>
      <c r="I393" s="92">
        <v>443</v>
      </c>
      <c r="J393" s="92">
        <v>740</v>
      </c>
      <c r="K393" s="92">
        <v>139814.25870773001</v>
      </c>
      <c r="L393" s="92">
        <v>127103.871552482</v>
      </c>
      <c r="M393" s="92">
        <v>69525.065887100296</v>
      </c>
      <c r="N393" s="92">
        <v>63204.605351909297</v>
      </c>
      <c r="O393" s="199">
        <v>89762</v>
      </c>
      <c r="P393" s="92">
        <v>110</v>
      </c>
      <c r="Q393" s="92"/>
      <c r="R393" s="92"/>
    </row>
    <row r="394" spans="2:18" x14ac:dyDescent="0.3">
      <c r="B394" s="196"/>
      <c r="C394" s="196" t="s">
        <v>91</v>
      </c>
      <c r="D394" s="196" t="s">
        <v>92</v>
      </c>
      <c r="E394" s="196" t="s">
        <v>93</v>
      </c>
      <c r="F394" s="92">
        <v>3</v>
      </c>
      <c r="G394" s="92"/>
      <c r="H394" s="92">
        <v>13</v>
      </c>
      <c r="I394" s="92">
        <v>449</v>
      </c>
      <c r="J394" s="92">
        <v>746</v>
      </c>
      <c r="K394" s="92">
        <v>5.39</v>
      </c>
      <c r="L394" s="92">
        <v>4.9000000000000004</v>
      </c>
      <c r="M394" s="92">
        <v>5.39</v>
      </c>
      <c r="N394" s="92">
        <v>4.9000000000000004</v>
      </c>
      <c r="O394" s="199">
        <v>4.9000000000000004</v>
      </c>
      <c r="P394" s="92">
        <v>100</v>
      </c>
      <c r="Q394" s="92"/>
      <c r="R394" s="92"/>
    </row>
    <row r="395" spans="2:18" x14ac:dyDescent="0.3">
      <c r="B395" s="196">
        <v>6</v>
      </c>
      <c r="C395" s="196" t="s">
        <v>94</v>
      </c>
      <c r="D395" s="196"/>
      <c r="E395" s="196" t="s">
        <v>63</v>
      </c>
      <c r="F395" s="92"/>
      <c r="G395" s="92">
        <v>4</v>
      </c>
      <c r="H395" s="92"/>
      <c r="I395" s="92"/>
      <c r="J395" s="92"/>
      <c r="K395" s="92"/>
      <c r="L395" s="92"/>
      <c r="M395" s="92"/>
      <c r="N395" s="92"/>
      <c r="O395" s="199"/>
      <c r="P395" s="92">
        <v>110</v>
      </c>
      <c r="Q395" s="92">
        <v>4</v>
      </c>
      <c r="R395" s="92">
        <v>4.4000000000000004</v>
      </c>
    </row>
    <row r="396" spans="2:18" x14ac:dyDescent="0.3">
      <c r="B396" s="196"/>
      <c r="C396" s="196" t="s">
        <v>64</v>
      </c>
      <c r="D396" s="196" t="s">
        <v>95</v>
      </c>
      <c r="E396" s="196" t="s">
        <v>96</v>
      </c>
      <c r="F396" s="92">
        <v>1</v>
      </c>
      <c r="G396" s="92"/>
      <c r="H396" s="92">
        <v>14</v>
      </c>
      <c r="I396" s="92">
        <v>179</v>
      </c>
      <c r="J396" s="92">
        <v>280</v>
      </c>
      <c r="K396" s="92">
        <v>27</v>
      </c>
      <c r="L396" s="92">
        <v>30</v>
      </c>
      <c r="M396" s="92">
        <v>27</v>
      </c>
      <c r="N396" s="92">
        <v>30</v>
      </c>
      <c r="O396" s="199">
        <v>21.27</v>
      </c>
      <c r="P396" s="92">
        <v>110</v>
      </c>
      <c r="Q396" s="92"/>
      <c r="R396" s="92"/>
    </row>
    <row r="397" spans="2:18" x14ac:dyDescent="0.3">
      <c r="B397" s="196"/>
      <c r="C397" s="196" t="s">
        <v>70</v>
      </c>
      <c r="D397" s="196" t="s">
        <v>97</v>
      </c>
      <c r="E397" s="196" t="s">
        <v>98</v>
      </c>
      <c r="F397" s="92">
        <v>1</v>
      </c>
      <c r="G397" s="92"/>
      <c r="H397" s="92">
        <v>15</v>
      </c>
      <c r="I397" s="92">
        <v>167</v>
      </c>
      <c r="J397" s="92">
        <v>268</v>
      </c>
      <c r="K397" s="92">
        <v>0.19800000000000001</v>
      </c>
      <c r="L397" s="92">
        <v>0.22</v>
      </c>
      <c r="M397" s="92">
        <v>0.19800000000000001</v>
      </c>
      <c r="N397" s="92">
        <v>0.22</v>
      </c>
      <c r="O397" s="199">
        <v>8.8333333333333305E-2</v>
      </c>
      <c r="P397" s="92">
        <v>110</v>
      </c>
      <c r="Q397" s="92"/>
      <c r="R397" s="92"/>
    </row>
    <row r="398" spans="2:18" x14ac:dyDescent="0.3">
      <c r="B398" s="196">
        <v>7</v>
      </c>
      <c r="C398" s="196" t="s">
        <v>99</v>
      </c>
      <c r="D398" s="196"/>
      <c r="E398" s="196" t="s">
        <v>63</v>
      </c>
      <c r="F398" s="92"/>
      <c r="G398" s="92">
        <v>4</v>
      </c>
      <c r="H398" s="92"/>
      <c r="I398" s="92"/>
      <c r="J398" s="92"/>
      <c r="K398" s="92"/>
      <c r="L398" s="92"/>
      <c r="M398" s="92"/>
      <c r="N398" s="92"/>
      <c r="O398" s="199"/>
      <c r="P398" s="92">
        <v>31.4462990276689</v>
      </c>
      <c r="Q398" s="92">
        <v>1.25</v>
      </c>
      <c r="R398" s="92">
        <v>1.25785196110676</v>
      </c>
    </row>
    <row r="399" spans="2:18" x14ac:dyDescent="0.3">
      <c r="B399" s="196"/>
      <c r="C399" s="196" t="s">
        <v>64</v>
      </c>
      <c r="D399" s="196" t="s">
        <v>100</v>
      </c>
      <c r="E399" s="196" t="s">
        <v>96</v>
      </c>
      <c r="F399" s="92">
        <v>1</v>
      </c>
      <c r="G399" s="92"/>
      <c r="H399" s="92">
        <v>16</v>
      </c>
      <c r="I399" s="92">
        <v>454</v>
      </c>
      <c r="J399" s="92">
        <v>752</v>
      </c>
      <c r="K399" s="92">
        <v>54</v>
      </c>
      <c r="L399" s="92">
        <v>60</v>
      </c>
      <c r="M399" s="92">
        <v>54</v>
      </c>
      <c r="N399" s="92">
        <v>60</v>
      </c>
      <c r="O399" s="199">
        <v>116.830228471002</v>
      </c>
      <c r="P399" s="92">
        <v>5.2829525483304396</v>
      </c>
      <c r="Q399" s="92"/>
      <c r="R399" s="92"/>
    </row>
    <row r="400" spans="2:18" x14ac:dyDescent="0.3">
      <c r="B400" s="196"/>
      <c r="C400" s="196" t="s">
        <v>67</v>
      </c>
      <c r="D400" s="196" t="s">
        <v>101</v>
      </c>
      <c r="E400" s="196" t="s">
        <v>96</v>
      </c>
      <c r="F400" s="92">
        <v>1</v>
      </c>
      <c r="G400" s="92"/>
      <c r="H400" s="92">
        <v>17</v>
      </c>
      <c r="I400" s="92">
        <v>459</v>
      </c>
      <c r="J400" s="92">
        <v>758</v>
      </c>
      <c r="K400" s="92">
        <v>108</v>
      </c>
      <c r="L400" s="92">
        <v>120</v>
      </c>
      <c r="M400" s="92">
        <v>108</v>
      </c>
      <c r="N400" s="92">
        <v>120</v>
      </c>
      <c r="O400" s="199">
        <v>170.86842539159099</v>
      </c>
      <c r="P400" s="92">
        <v>57.6096455070074</v>
      </c>
      <c r="Q400" s="92"/>
      <c r="R400" s="92"/>
    </row>
    <row r="401" spans="2:18" x14ac:dyDescent="0.3">
      <c r="B401" s="196">
        <v>8</v>
      </c>
      <c r="C401" s="196" t="s">
        <v>102</v>
      </c>
      <c r="D401" s="196"/>
      <c r="E401" s="196" t="s">
        <v>63</v>
      </c>
      <c r="F401" s="92"/>
      <c r="G401" s="92">
        <v>4</v>
      </c>
      <c r="H401" s="92"/>
      <c r="I401" s="92"/>
      <c r="J401" s="92"/>
      <c r="K401" s="92"/>
      <c r="L401" s="92"/>
      <c r="M401" s="92"/>
      <c r="N401" s="92"/>
      <c r="O401" s="199"/>
      <c r="P401" s="92">
        <v>106.231884057971</v>
      </c>
      <c r="Q401" s="92">
        <v>4</v>
      </c>
      <c r="R401" s="92">
        <v>4.2492753623188397</v>
      </c>
    </row>
    <row r="402" spans="2:18" x14ac:dyDescent="0.3">
      <c r="B402" s="196"/>
      <c r="C402" s="196" t="s">
        <v>64</v>
      </c>
      <c r="D402" s="196" t="s">
        <v>103</v>
      </c>
      <c r="E402" s="196" t="s">
        <v>104</v>
      </c>
      <c r="F402" s="92">
        <v>1</v>
      </c>
      <c r="G402" s="92"/>
      <c r="H402" s="92">
        <v>18</v>
      </c>
      <c r="I402" s="92">
        <v>534</v>
      </c>
      <c r="J402" s="92">
        <v>764</v>
      </c>
      <c r="K402" s="92">
        <v>0.9</v>
      </c>
      <c r="L402" s="92">
        <v>1</v>
      </c>
      <c r="M402" s="92">
        <v>0</v>
      </c>
      <c r="N402" s="92">
        <v>0</v>
      </c>
      <c r="O402" s="199">
        <v>0</v>
      </c>
      <c r="P402" s="92">
        <v>100</v>
      </c>
      <c r="Q402" s="92"/>
      <c r="R402" s="92"/>
    </row>
    <row r="403" spans="2:18" x14ac:dyDescent="0.3">
      <c r="B403" s="196"/>
      <c r="C403" s="196" t="s">
        <v>67</v>
      </c>
      <c r="D403" s="196" t="s">
        <v>105</v>
      </c>
      <c r="E403" s="196" t="s">
        <v>104</v>
      </c>
      <c r="F403" s="92">
        <v>1</v>
      </c>
      <c r="G403" s="92"/>
      <c r="H403" s="92">
        <v>19</v>
      </c>
      <c r="I403" s="92">
        <v>546</v>
      </c>
      <c r="J403" s="92">
        <v>558</v>
      </c>
      <c r="K403" s="92">
        <v>54.9</v>
      </c>
      <c r="L403" s="92">
        <v>61</v>
      </c>
      <c r="M403" s="92">
        <v>41.4</v>
      </c>
      <c r="N403" s="92">
        <v>46</v>
      </c>
      <c r="O403" s="199">
        <v>42</v>
      </c>
      <c r="P403" s="92">
        <v>108.695652173913</v>
      </c>
      <c r="Q403" s="92"/>
      <c r="R403" s="92"/>
    </row>
    <row r="404" spans="2:18" x14ac:dyDescent="0.3">
      <c r="B404" s="196"/>
      <c r="C404" s="196" t="s">
        <v>70</v>
      </c>
      <c r="D404" s="196" t="s">
        <v>106</v>
      </c>
      <c r="E404" s="196" t="s">
        <v>63</v>
      </c>
      <c r="F404" s="92">
        <v>2</v>
      </c>
      <c r="G404" s="92"/>
      <c r="H404" s="92">
        <v>20</v>
      </c>
      <c r="I404" s="92">
        <v>540</v>
      </c>
      <c r="J404" s="92">
        <v>770</v>
      </c>
      <c r="K404" s="92">
        <v>0</v>
      </c>
      <c r="L404" s="92" t="s">
        <v>107</v>
      </c>
      <c r="M404" s="92">
        <v>0</v>
      </c>
      <c r="N404" s="92" t="s">
        <v>107</v>
      </c>
      <c r="O404" s="199">
        <v>100</v>
      </c>
      <c r="P404" s="92">
        <v>110</v>
      </c>
      <c r="Q404" s="92"/>
      <c r="R404" s="92"/>
    </row>
    <row r="405" spans="2:18" x14ac:dyDescent="0.3">
      <c r="B405" s="196">
        <v>9</v>
      </c>
      <c r="C405" s="196" t="s">
        <v>108</v>
      </c>
      <c r="D405" s="196"/>
      <c r="E405" s="196" t="s">
        <v>63</v>
      </c>
      <c r="F405" s="92"/>
      <c r="G405" s="92">
        <v>3</v>
      </c>
      <c r="H405" s="92"/>
      <c r="I405" s="92"/>
      <c r="J405" s="92"/>
      <c r="K405" s="92"/>
      <c r="L405" s="92"/>
      <c r="M405" s="92"/>
      <c r="N405" s="92"/>
      <c r="O405" s="199"/>
      <c r="P405" s="92">
        <v>93.985567018802399</v>
      </c>
      <c r="Q405" s="92">
        <v>2.81</v>
      </c>
      <c r="R405" s="92">
        <v>2.8195670105640702</v>
      </c>
    </row>
    <row r="406" spans="2:18" x14ac:dyDescent="0.3">
      <c r="B406" s="196"/>
      <c r="C406" s="196" t="s">
        <v>64</v>
      </c>
      <c r="D406" s="196" t="s">
        <v>109</v>
      </c>
      <c r="E406" s="196" t="s">
        <v>110</v>
      </c>
      <c r="F406" s="92">
        <v>3</v>
      </c>
      <c r="G406" s="92"/>
      <c r="H406" s="92">
        <v>21</v>
      </c>
      <c r="I406" s="92">
        <v>375</v>
      </c>
      <c r="J406" s="92">
        <v>602</v>
      </c>
      <c r="K406" s="92">
        <v>10681825</v>
      </c>
      <c r="L406" s="92">
        <v>9710750</v>
      </c>
      <c r="M406" s="92">
        <v>4272727.8</v>
      </c>
      <c r="N406" s="92">
        <v>3884298</v>
      </c>
      <c r="O406" s="199">
        <v>3417061</v>
      </c>
      <c r="P406" s="92">
        <v>87.971134037604699</v>
      </c>
      <c r="Q406" s="92"/>
      <c r="R406" s="92"/>
    </row>
    <row r="407" spans="2:18" x14ac:dyDescent="0.3">
      <c r="B407" s="196"/>
      <c r="C407" s="196" t="s">
        <v>67</v>
      </c>
      <c r="D407" s="196" t="s">
        <v>111</v>
      </c>
      <c r="E407" s="196" t="s">
        <v>63</v>
      </c>
      <c r="F407" s="92">
        <v>3</v>
      </c>
      <c r="G407" s="92"/>
      <c r="H407" s="92">
        <v>22</v>
      </c>
      <c r="I407" s="92">
        <v>464</v>
      </c>
      <c r="J407" s="92">
        <v>776</v>
      </c>
      <c r="K407" s="92">
        <v>110</v>
      </c>
      <c r="L407" s="92">
        <v>100</v>
      </c>
      <c r="M407" s="92">
        <v>110</v>
      </c>
      <c r="N407" s="92">
        <v>100</v>
      </c>
      <c r="O407" s="199">
        <v>100</v>
      </c>
      <c r="P407" s="92">
        <v>100</v>
      </c>
      <c r="Q407" s="92"/>
      <c r="R407" s="92"/>
    </row>
    <row r="408" spans="2:18" x14ac:dyDescent="0.3">
      <c r="B408" s="196">
        <v>10</v>
      </c>
      <c r="C408" s="196" t="s">
        <v>112</v>
      </c>
      <c r="D408" s="196"/>
      <c r="E408" s="196"/>
      <c r="F408" s="92"/>
      <c r="G408" s="92">
        <v>4</v>
      </c>
      <c r="H408" s="92"/>
      <c r="I408" s="92"/>
      <c r="J408" s="92"/>
      <c r="K408" s="92"/>
      <c r="L408" s="92"/>
      <c r="M408" s="92"/>
      <c r="N408" s="92"/>
      <c r="O408" s="199"/>
      <c r="P408" s="92">
        <v>105</v>
      </c>
      <c r="Q408" s="92">
        <v>4</v>
      </c>
      <c r="R408" s="92">
        <v>4.2</v>
      </c>
    </row>
    <row r="409" spans="2:18" x14ac:dyDescent="0.3">
      <c r="B409" s="196"/>
      <c r="C409" s="196" t="s">
        <v>64</v>
      </c>
      <c r="D409" s="196" t="s">
        <v>113</v>
      </c>
      <c r="E409" s="196" t="s">
        <v>114</v>
      </c>
      <c r="F409" s="92">
        <v>3</v>
      </c>
      <c r="G409" s="92"/>
      <c r="H409" s="92">
        <v>23</v>
      </c>
      <c r="I409" s="92">
        <v>469</v>
      </c>
      <c r="J409" s="92">
        <v>782</v>
      </c>
      <c r="K409" s="92">
        <v>4.4000000000000004</v>
      </c>
      <c r="L409" s="92">
        <v>4</v>
      </c>
      <c r="M409" s="92">
        <v>1.1000000000000001</v>
      </c>
      <c r="N409" s="92">
        <v>1</v>
      </c>
      <c r="O409" s="199">
        <v>2</v>
      </c>
      <c r="P409" s="92">
        <v>110</v>
      </c>
      <c r="Q409" s="92"/>
      <c r="R409" s="92"/>
    </row>
    <row r="410" spans="2:18" x14ac:dyDescent="0.3">
      <c r="B410" s="196"/>
      <c r="C410" s="196" t="s">
        <v>67</v>
      </c>
      <c r="D410" s="196" t="s">
        <v>115</v>
      </c>
      <c r="E410" s="196" t="s">
        <v>116</v>
      </c>
      <c r="F410" s="92">
        <v>3</v>
      </c>
      <c r="G410" s="92"/>
      <c r="H410" s="92">
        <v>24</v>
      </c>
      <c r="I410" s="92">
        <v>484</v>
      </c>
      <c r="J410" s="92">
        <v>788</v>
      </c>
      <c r="K410" s="92">
        <v>0</v>
      </c>
      <c r="L410" s="92">
        <v>0</v>
      </c>
      <c r="M410" s="92">
        <v>0</v>
      </c>
      <c r="N410" s="92">
        <v>0</v>
      </c>
      <c r="O410" s="199">
        <v>0</v>
      </c>
      <c r="P410" s="92">
        <v>100</v>
      </c>
      <c r="Q410" s="92"/>
      <c r="R410" s="92"/>
    </row>
    <row r="411" spans="2:18" x14ac:dyDescent="0.3">
      <c r="B411" s="196">
        <v>11</v>
      </c>
      <c r="C411" s="196" t="s">
        <v>117</v>
      </c>
      <c r="D411" s="196"/>
      <c r="E411" s="196" t="s">
        <v>63</v>
      </c>
      <c r="F411" s="92">
        <v>3</v>
      </c>
      <c r="G411" s="92">
        <v>3</v>
      </c>
      <c r="H411" s="92">
        <v>25</v>
      </c>
      <c r="I411" s="92">
        <v>489</v>
      </c>
      <c r="J411" s="92">
        <v>794</v>
      </c>
      <c r="K411" s="92">
        <v>110</v>
      </c>
      <c r="L411" s="92">
        <v>100</v>
      </c>
      <c r="M411" s="92">
        <v>110</v>
      </c>
      <c r="N411" s="92">
        <v>100</v>
      </c>
      <c r="O411" s="199">
        <v>100</v>
      </c>
      <c r="P411" s="92">
        <v>100</v>
      </c>
      <c r="Q411" s="92">
        <v>3</v>
      </c>
      <c r="R411" s="92">
        <v>3</v>
      </c>
    </row>
    <row r="412" spans="2:18" x14ac:dyDescent="0.3">
      <c r="B412" s="196">
        <v>12</v>
      </c>
      <c r="C412" s="196" t="s">
        <v>118</v>
      </c>
      <c r="D412" s="196"/>
      <c r="E412" s="196" t="s">
        <v>63</v>
      </c>
      <c r="F412" s="92"/>
      <c r="G412" s="92">
        <v>4</v>
      </c>
      <c r="H412" s="92"/>
      <c r="I412" s="92"/>
      <c r="J412" s="92"/>
      <c r="K412" s="92"/>
      <c r="L412" s="92"/>
      <c r="M412" s="92"/>
      <c r="N412" s="92"/>
      <c r="O412" s="199"/>
      <c r="P412" s="92">
        <v>110</v>
      </c>
      <c r="Q412" s="92">
        <v>4</v>
      </c>
      <c r="R412" s="92">
        <v>4.4000000000000004</v>
      </c>
    </row>
    <row r="413" spans="2:18" x14ac:dyDescent="0.3">
      <c r="B413" s="196"/>
      <c r="C413" s="196" t="s">
        <v>64</v>
      </c>
      <c r="D413" s="196" t="s">
        <v>119</v>
      </c>
      <c r="E413" s="196" t="s">
        <v>87</v>
      </c>
      <c r="F413" s="92">
        <v>3</v>
      </c>
      <c r="G413" s="92"/>
      <c r="H413" s="92">
        <v>26</v>
      </c>
      <c r="I413" s="92">
        <v>495</v>
      </c>
      <c r="J413" s="92">
        <v>800</v>
      </c>
      <c r="K413" s="92">
        <v>23049.4</v>
      </c>
      <c r="L413" s="92">
        <v>20954</v>
      </c>
      <c r="M413" s="92">
        <v>9368.7000000000007</v>
      </c>
      <c r="N413" s="92">
        <v>8517</v>
      </c>
      <c r="O413" s="199">
        <v>11338</v>
      </c>
      <c r="P413" s="92">
        <v>110</v>
      </c>
      <c r="Q413" s="92"/>
      <c r="R413" s="92"/>
    </row>
    <row r="414" spans="2:18" x14ac:dyDescent="0.3">
      <c r="B414" s="196"/>
      <c r="C414" s="196" t="s">
        <v>67</v>
      </c>
      <c r="D414" s="196" t="s">
        <v>120</v>
      </c>
      <c r="E414" s="196" t="s">
        <v>121</v>
      </c>
      <c r="F414" s="92">
        <v>3</v>
      </c>
      <c r="G414" s="92"/>
      <c r="H414" s="92">
        <v>27</v>
      </c>
      <c r="I414" s="92">
        <v>501</v>
      </c>
      <c r="J414" s="92">
        <v>48</v>
      </c>
      <c r="K414" s="92">
        <v>52.162179242656499</v>
      </c>
      <c r="L414" s="92">
        <v>47.420162947869599</v>
      </c>
      <c r="M414" s="92">
        <v>19.853733175471401</v>
      </c>
      <c r="N414" s="92">
        <v>18.048848341337699</v>
      </c>
      <c r="O414" s="199">
        <v>25.804749999999999</v>
      </c>
      <c r="P414" s="92">
        <v>110</v>
      </c>
      <c r="Q414" s="92"/>
      <c r="R414" s="92"/>
    </row>
    <row r="415" spans="2:18" x14ac:dyDescent="0.3">
      <c r="B415" s="196"/>
      <c r="C415" s="196" t="s">
        <v>70</v>
      </c>
      <c r="D415" s="196" t="s">
        <v>122</v>
      </c>
      <c r="E415" s="196" t="s">
        <v>63</v>
      </c>
      <c r="F415" s="92">
        <v>3</v>
      </c>
      <c r="G415" s="92"/>
      <c r="H415" s="92">
        <v>28</v>
      </c>
      <c r="I415" s="92">
        <v>507</v>
      </c>
      <c r="J415" s="92">
        <v>812</v>
      </c>
      <c r="K415" s="92">
        <v>110</v>
      </c>
      <c r="L415" s="92">
        <v>100</v>
      </c>
      <c r="M415" s="92">
        <v>110</v>
      </c>
      <c r="N415" s="92">
        <v>100</v>
      </c>
      <c r="O415" s="199">
        <v>149</v>
      </c>
      <c r="P415" s="92">
        <v>110</v>
      </c>
      <c r="Q415" s="92"/>
      <c r="R415" s="92"/>
    </row>
    <row r="416" spans="2:18" x14ac:dyDescent="0.3">
      <c r="B416" s="196"/>
      <c r="C416" s="196" t="s">
        <v>88</v>
      </c>
      <c r="D416" s="196" t="s">
        <v>123</v>
      </c>
      <c r="E416" s="196" t="s">
        <v>87</v>
      </c>
      <c r="F416" s="92">
        <v>3</v>
      </c>
      <c r="G416" s="92"/>
      <c r="H416" s="92">
        <v>29</v>
      </c>
      <c r="I416" s="92">
        <v>513</v>
      </c>
      <c r="J416" s="92">
        <v>824</v>
      </c>
      <c r="K416" s="92">
        <v>0</v>
      </c>
      <c r="L416" s="92">
        <v>0</v>
      </c>
      <c r="M416" s="92">
        <v>0</v>
      </c>
      <c r="N416" s="92">
        <v>0</v>
      </c>
      <c r="O416" s="199">
        <v>0</v>
      </c>
      <c r="P416" s="92">
        <v>100</v>
      </c>
      <c r="Q416" s="92"/>
      <c r="R416" s="92"/>
    </row>
    <row r="417" spans="2:18" x14ac:dyDescent="0.3">
      <c r="B417" s="196"/>
      <c r="C417" s="196" t="s">
        <v>91</v>
      </c>
      <c r="D417" s="196" t="s">
        <v>124</v>
      </c>
      <c r="E417" s="196" t="s">
        <v>110</v>
      </c>
      <c r="F417" s="92">
        <v>3</v>
      </c>
      <c r="G417" s="92"/>
      <c r="H417" s="92">
        <v>30</v>
      </c>
      <c r="I417" s="92">
        <v>518</v>
      </c>
      <c r="J417" s="92">
        <v>830</v>
      </c>
      <c r="K417" s="92">
        <v>0</v>
      </c>
      <c r="L417" s="92">
        <v>0</v>
      </c>
      <c r="M417" s="92">
        <v>0</v>
      </c>
      <c r="N417" s="92">
        <v>0</v>
      </c>
      <c r="O417" s="199">
        <v>0</v>
      </c>
      <c r="P417" s="92">
        <v>100</v>
      </c>
      <c r="Q417" s="92"/>
      <c r="R417" s="92"/>
    </row>
    <row r="418" spans="2:18" x14ac:dyDescent="0.3">
      <c r="B418" s="196">
        <v>13</v>
      </c>
      <c r="C418" s="196" t="s">
        <v>125</v>
      </c>
      <c r="D418" s="196"/>
      <c r="E418" s="196" t="s">
        <v>63</v>
      </c>
      <c r="F418" s="92"/>
      <c r="G418" s="92">
        <v>3</v>
      </c>
      <c r="H418" s="92"/>
      <c r="I418" s="92"/>
      <c r="J418" s="92"/>
      <c r="K418" s="92"/>
      <c r="L418" s="92"/>
      <c r="M418" s="92"/>
      <c r="N418" s="92"/>
      <c r="O418" s="199"/>
      <c r="P418" s="92">
        <v>105.238095238095</v>
      </c>
      <c r="Q418" s="92">
        <v>3</v>
      </c>
      <c r="R418" s="92">
        <v>3.1571428571428601</v>
      </c>
    </row>
    <row r="419" spans="2:18" x14ac:dyDescent="0.3">
      <c r="B419" s="196"/>
      <c r="C419" s="196" t="s">
        <v>64</v>
      </c>
      <c r="D419" s="196" t="s">
        <v>126</v>
      </c>
      <c r="E419" s="196" t="s">
        <v>63</v>
      </c>
      <c r="F419" s="92">
        <v>3</v>
      </c>
      <c r="G419" s="92"/>
      <c r="H419" s="92">
        <v>31</v>
      </c>
      <c r="I419" s="92">
        <v>400</v>
      </c>
      <c r="J419" s="92">
        <v>625</v>
      </c>
      <c r="K419" s="92">
        <v>110</v>
      </c>
      <c r="L419" s="92">
        <v>100</v>
      </c>
      <c r="M419" s="92">
        <v>110</v>
      </c>
      <c r="N419" s="92">
        <v>100</v>
      </c>
      <c r="O419" s="199">
        <v>105.71428571428601</v>
      </c>
      <c r="P419" s="92">
        <v>105.71428571428601</v>
      </c>
      <c r="Q419" s="92"/>
      <c r="R419" s="92"/>
    </row>
    <row r="420" spans="2:18" x14ac:dyDescent="0.3">
      <c r="B420" s="196"/>
      <c r="C420" s="196" t="s">
        <v>67</v>
      </c>
      <c r="D420" s="196" t="s">
        <v>127</v>
      </c>
      <c r="E420" s="196" t="s">
        <v>63</v>
      </c>
      <c r="F420" s="92">
        <v>3</v>
      </c>
      <c r="G420" s="92"/>
      <c r="H420" s="92">
        <v>32</v>
      </c>
      <c r="I420" s="92">
        <v>519</v>
      </c>
      <c r="J420" s="92">
        <v>826</v>
      </c>
      <c r="K420" s="92">
        <v>110</v>
      </c>
      <c r="L420" s="92">
        <v>100</v>
      </c>
      <c r="M420" s="92">
        <v>110</v>
      </c>
      <c r="N420" s="92">
        <v>100</v>
      </c>
      <c r="O420" s="199">
        <v>110</v>
      </c>
      <c r="P420" s="92">
        <v>110</v>
      </c>
      <c r="Q420" s="92"/>
      <c r="R420" s="92"/>
    </row>
    <row r="421" spans="2:18" x14ac:dyDescent="0.3">
      <c r="B421" s="196"/>
      <c r="C421" s="196" t="s">
        <v>70</v>
      </c>
      <c r="D421" s="196" t="s">
        <v>128</v>
      </c>
      <c r="E421" s="196" t="s">
        <v>63</v>
      </c>
      <c r="F421" s="92">
        <v>3</v>
      </c>
      <c r="G421" s="92"/>
      <c r="H421" s="92">
        <v>33</v>
      </c>
      <c r="I421" s="92">
        <v>520</v>
      </c>
      <c r="J421" s="92">
        <v>827</v>
      </c>
      <c r="K421" s="92">
        <v>110</v>
      </c>
      <c r="L421" s="92">
        <v>100</v>
      </c>
      <c r="M421" s="92">
        <v>110</v>
      </c>
      <c r="N421" s="92">
        <v>100</v>
      </c>
      <c r="O421" s="199">
        <v>100</v>
      </c>
      <c r="P421" s="92">
        <v>100</v>
      </c>
      <c r="Q421" s="92"/>
      <c r="R421" s="92"/>
    </row>
    <row r="422" spans="2:18" x14ac:dyDescent="0.3">
      <c r="B422" s="196">
        <v>14</v>
      </c>
      <c r="C422" s="196" t="s">
        <v>129</v>
      </c>
      <c r="D422" s="196"/>
      <c r="E422" s="196" t="s">
        <v>63</v>
      </c>
      <c r="F422" s="92"/>
      <c r="G422" s="92">
        <v>4</v>
      </c>
      <c r="H422" s="92"/>
      <c r="I422" s="92"/>
      <c r="J422" s="92"/>
      <c r="K422" s="92"/>
      <c r="L422" s="92"/>
      <c r="M422" s="92"/>
      <c r="N422" s="92"/>
      <c r="O422" s="199"/>
      <c r="P422" s="92">
        <v>105.962750973141</v>
      </c>
      <c r="Q422" s="92">
        <v>4</v>
      </c>
      <c r="R422" s="92">
        <v>4.2385100389256598</v>
      </c>
    </row>
    <row r="423" spans="2:18" x14ac:dyDescent="0.3">
      <c r="B423" s="196"/>
      <c r="C423" s="196" t="s">
        <v>64</v>
      </c>
      <c r="D423" s="196" t="s">
        <v>129</v>
      </c>
      <c r="E423" s="196" t="s">
        <v>63</v>
      </c>
      <c r="F423" s="92">
        <v>3</v>
      </c>
      <c r="G423" s="92"/>
      <c r="H423" s="92">
        <v>34</v>
      </c>
      <c r="I423" s="92">
        <v>261</v>
      </c>
      <c r="J423" s="92">
        <v>818</v>
      </c>
      <c r="K423" s="92">
        <v>110</v>
      </c>
      <c r="L423" s="92">
        <v>100</v>
      </c>
      <c r="M423" s="92">
        <v>110</v>
      </c>
      <c r="N423" s="92">
        <v>100</v>
      </c>
      <c r="O423" s="199">
        <v>105.962750973141</v>
      </c>
      <c r="P423" s="92">
        <v>105.962750973141</v>
      </c>
      <c r="Q423" s="92"/>
      <c r="R423" s="92"/>
    </row>
    <row r="424" spans="2:18" x14ac:dyDescent="0.3">
      <c r="B424" s="196">
        <v>15</v>
      </c>
      <c r="C424" s="196" t="s">
        <v>130</v>
      </c>
      <c r="D424" s="196"/>
      <c r="E424" s="196" t="s">
        <v>63</v>
      </c>
      <c r="F424" s="92"/>
      <c r="G424" s="92">
        <v>3</v>
      </c>
      <c r="H424" s="92"/>
      <c r="I424" s="92"/>
      <c r="J424" s="92"/>
      <c r="K424" s="92"/>
      <c r="L424" s="92"/>
      <c r="M424" s="92"/>
      <c r="N424" s="92"/>
      <c r="O424" s="199"/>
      <c r="P424" s="92">
        <v>101.96</v>
      </c>
      <c r="Q424" s="92">
        <v>3</v>
      </c>
      <c r="R424" s="92">
        <v>3.0588000000000002</v>
      </c>
    </row>
    <row r="425" spans="2:18" x14ac:dyDescent="0.3">
      <c r="B425" s="196"/>
      <c r="C425" s="196" t="s">
        <v>64</v>
      </c>
      <c r="D425" s="196" t="s">
        <v>130</v>
      </c>
      <c r="E425" s="196" t="s">
        <v>63</v>
      </c>
      <c r="F425" s="92">
        <v>2</v>
      </c>
      <c r="G425" s="92"/>
      <c r="H425" s="92">
        <v>37</v>
      </c>
      <c r="I425" s="92">
        <v>318</v>
      </c>
      <c r="J425" s="92">
        <v>510</v>
      </c>
      <c r="K425" s="92">
        <v>0</v>
      </c>
      <c r="L425" s="92" t="s">
        <v>131</v>
      </c>
      <c r="M425" s="92">
        <v>0</v>
      </c>
      <c r="N425" s="92" t="s">
        <v>131</v>
      </c>
      <c r="O425" s="199">
        <v>95.98</v>
      </c>
      <c r="P425" s="92">
        <v>101.96</v>
      </c>
      <c r="Q425" s="92"/>
      <c r="R425" s="92"/>
    </row>
    <row r="426" spans="2:18" x14ac:dyDescent="0.3">
      <c r="B426" s="196">
        <v>16</v>
      </c>
      <c r="C426" s="196" t="s">
        <v>132</v>
      </c>
      <c r="D426" s="196"/>
      <c r="E426" s="196" t="s">
        <v>133</v>
      </c>
      <c r="F426" s="92">
        <v>3</v>
      </c>
      <c r="G426" s="92">
        <v>3</v>
      </c>
      <c r="H426" s="92">
        <v>38</v>
      </c>
      <c r="I426" s="92">
        <v>521</v>
      </c>
      <c r="J426" s="92">
        <v>836</v>
      </c>
      <c r="K426" s="92">
        <v>1.4342115051</v>
      </c>
      <c r="L426" s="92">
        <v>1.303828641</v>
      </c>
      <c r="M426" s="92">
        <v>0</v>
      </c>
      <c r="N426" s="92">
        <v>0.19557429600000001</v>
      </c>
      <c r="O426" s="199">
        <v>1.34</v>
      </c>
      <c r="P426" s="92">
        <v>110</v>
      </c>
      <c r="Q426" s="92">
        <v>3</v>
      </c>
      <c r="R426" s="92">
        <v>3.3</v>
      </c>
    </row>
    <row r="427" spans="2:18" x14ac:dyDescent="0.3">
      <c r="B427" s="196">
        <v>17</v>
      </c>
      <c r="C427" s="196" t="s">
        <v>134</v>
      </c>
      <c r="D427" s="196"/>
      <c r="E427" s="196" t="s">
        <v>135</v>
      </c>
      <c r="F427" s="92">
        <v>3</v>
      </c>
      <c r="G427" s="92">
        <v>3</v>
      </c>
      <c r="H427" s="92">
        <v>39</v>
      </c>
      <c r="I427" s="92">
        <v>524</v>
      </c>
      <c r="J427" s="92">
        <v>842</v>
      </c>
      <c r="K427" s="92">
        <v>94.9730437075211</v>
      </c>
      <c r="L427" s="92">
        <v>86.339130643201003</v>
      </c>
      <c r="M427" s="92">
        <v>0</v>
      </c>
      <c r="N427" s="92">
        <v>72.9465217215959</v>
      </c>
      <c r="O427" s="199">
        <v>119.63</v>
      </c>
      <c r="P427" s="92">
        <v>110</v>
      </c>
      <c r="Q427" s="92">
        <v>3</v>
      </c>
      <c r="R427" s="92">
        <v>3.3</v>
      </c>
    </row>
    <row r="428" spans="2:18" x14ac:dyDescent="0.3">
      <c r="B428" s="196">
        <v>18</v>
      </c>
      <c r="C428" s="196" t="s">
        <v>136</v>
      </c>
      <c r="D428" s="196"/>
      <c r="E428" s="196" t="s">
        <v>63</v>
      </c>
      <c r="F428" s="92">
        <v>3</v>
      </c>
      <c r="G428" s="92">
        <v>3</v>
      </c>
      <c r="H428" s="92">
        <v>40</v>
      </c>
      <c r="I428" s="92">
        <v>526</v>
      </c>
      <c r="J428" s="92">
        <v>628</v>
      </c>
      <c r="K428" s="92">
        <v>110</v>
      </c>
      <c r="L428" s="92">
        <v>100</v>
      </c>
      <c r="M428" s="92">
        <v>0</v>
      </c>
      <c r="N428" s="92">
        <v>100</v>
      </c>
      <c r="O428" s="199">
        <v>110</v>
      </c>
      <c r="P428" s="92">
        <v>110</v>
      </c>
      <c r="Q428" s="92">
        <v>3</v>
      </c>
      <c r="R428" s="92">
        <v>3.3</v>
      </c>
    </row>
    <row r="429" spans="2:18" x14ac:dyDescent="0.3">
      <c r="B429" s="196">
        <v>19</v>
      </c>
      <c r="C429" s="196" t="s">
        <v>137</v>
      </c>
      <c r="D429" s="196"/>
      <c r="E429" s="196" t="s">
        <v>63</v>
      </c>
      <c r="F429" s="92">
        <v>3</v>
      </c>
      <c r="G429" s="92">
        <v>5</v>
      </c>
      <c r="H429" s="92">
        <v>41</v>
      </c>
      <c r="I429" s="92">
        <v>527</v>
      </c>
      <c r="J429" s="92">
        <v>626</v>
      </c>
      <c r="K429" s="92">
        <v>110</v>
      </c>
      <c r="L429" s="92">
        <v>100</v>
      </c>
      <c r="M429" s="92">
        <v>0</v>
      </c>
      <c r="N429" s="92">
        <v>100</v>
      </c>
      <c r="O429" s="199">
        <v>97.9</v>
      </c>
      <c r="P429" s="92">
        <v>97.9</v>
      </c>
      <c r="Q429" s="92">
        <v>4.8899999999999997</v>
      </c>
      <c r="R429" s="92">
        <v>4.8949999999999996</v>
      </c>
    </row>
    <row r="430" spans="2:18" x14ac:dyDescent="0.3">
      <c r="B430" s="196">
        <v>20</v>
      </c>
      <c r="C430" s="196" t="s">
        <v>138</v>
      </c>
      <c r="D430" s="196"/>
      <c r="E430" s="196" t="s">
        <v>63</v>
      </c>
      <c r="F430" s="92"/>
      <c r="G430" s="92">
        <v>5</v>
      </c>
      <c r="H430" s="92"/>
      <c r="I430" s="92"/>
      <c r="J430" s="92"/>
      <c r="K430" s="92"/>
      <c r="L430" s="92"/>
      <c r="M430" s="92"/>
      <c r="N430" s="92"/>
      <c r="O430" s="199">
        <v>111</v>
      </c>
      <c r="P430" s="92">
        <v>103.333333333333</v>
      </c>
      <c r="Q430" s="92">
        <v>5</v>
      </c>
      <c r="R430" s="92">
        <v>5.1666666666666696</v>
      </c>
    </row>
    <row r="431" spans="2:18" x14ac:dyDescent="0.3">
      <c r="B431" s="196"/>
      <c r="C431" s="196" t="s">
        <v>64</v>
      </c>
      <c r="D431" s="196" t="s">
        <v>139</v>
      </c>
      <c r="E431" s="196" t="s">
        <v>63</v>
      </c>
      <c r="F431" s="92">
        <v>3</v>
      </c>
      <c r="G431" s="92"/>
      <c r="H431" s="92">
        <v>42</v>
      </c>
      <c r="I431" s="92">
        <v>320</v>
      </c>
      <c r="J431" s="92">
        <v>512</v>
      </c>
      <c r="K431" s="92">
        <v>110</v>
      </c>
      <c r="L431" s="92">
        <v>100</v>
      </c>
      <c r="M431" s="92">
        <v>110</v>
      </c>
      <c r="N431" s="92">
        <v>100</v>
      </c>
      <c r="O431" s="199">
        <v>100</v>
      </c>
      <c r="P431" s="92">
        <v>100</v>
      </c>
      <c r="Q431" s="92"/>
      <c r="R431" s="92"/>
    </row>
    <row r="432" spans="2:18" x14ac:dyDescent="0.3">
      <c r="B432" s="196"/>
      <c r="C432" s="196" t="s">
        <v>67</v>
      </c>
      <c r="D432" s="196" t="s">
        <v>140</v>
      </c>
      <c r="E432" s="196" t="s">
        <v>63</v>
      </c>
      <c r="F432" s="92">
        <v>3</v>
      </c>
      <c r="G432" s="92"/>
      <c r="H432" s="92">
        <v>43</v>
      </c>
      <c r="I432" s="92">
        <v>392</v>
      </c>
      <c r="J432" s="92">
        <v>617</v>
      </c>
      <c r="K432" s="92">
        <v>110</v>
      </c>
      <c r="L432" s="92">
        <v>100</v>
      </c>
      <c r="M432" s="92">
        <v>110</v>
      </c>
      <c r="N432" s="92">
        <v>100</v>
      </c>
      <c r="O432" s="199">
        <v>133</v>
      </c>
      <c r="P432" s="92">
        <v>110</v>
      </c>
      <c r="Q432" s="92"/>
      <c r="R432" s="92"/>
    </row>
    <row r="433" spans="2:18" x14ac:dyDescent="0.3">
      <c r="B433" s="196"/>
      <c r="C433" s="196" t="s">
        <v>67</v>
      </c>
      <c r="D433" s="196" t="s">
        <v>141</v>
      </c>
      <c r="E433" s="196" t="s">
        <v>63</v>
      </c>
      <c r="F433" s="92">
        <v>3</v>
      </c>
      <c r="G433" s="92"/>
      <c r="H433" s="92">
        <v>44</v>
      </c>
      <c r="I433" s="92">
        <v>395</v>
      </c>
      <c r="J433" s="92">
        <v>618</v>
      </c>
      <c r="K433" s="92">
        <v>110</v>
      </c>
      <c r="L433" s="92">
        <v>100</v>
      </c>
      <c r="M433" s="92">
        <v>110</v>
      </c>
      <c r="N433" s="92">
        <v>100</v>
      </c>
      <c r="O433" s="199">
        <v>100</v>
      </c>
      <c r="P433" s="92">
        <v>100</v>
      </c>
      <c r="Q433" s="92"/>
      <c r="R433" s="92"/>
    </row>
    <row r="434" spans="2:18" x14ac:dyDescent="0.3">
      <c r="B434" s="196">
        <v>21</v>
      </c>
      <c r="C434" s="196" t="s">
        <v>142</v>
      </c>
      <c r="D434" s="196"/>
      <c r="E434" s="196"/>
      <c r="F434" s="92"/>
      <c r="G434" s="92"/>
      <c r="H434" s="92"/>
      <c r="I434" s="92"/>
      <c r="J434" s="92"/>
      <c r="K434" s="92"/>
      <c r="L434" s="92"/>
      <c r="M434" s="92"/>
      <c r="N434" s="92"/>
      <c r="O434" s="199"/>
      <c r="P434" s="92"/>
      <c r="Q434" s="92"/>
      <c r="R434" s="92"/>
    </row>
    <row r="435" spans="2:18" x14ac:dyDescent="0.3">
      <c r="B435" s="196"/>
      <c r="C435" s="196" t="s">
        <v>64</v>
      </c>
      <c r="D435" s="196" t="s">
        <v>143</v>
      </c>
      <c r="E435" s="196"/>
      <c r="F435" s="92"/>
      <c r="G435" s="92" t="s">
        <v>144</v>
      </c>
      <c r="H435" s="92">
        <v>45</v>
      </c>
      <c r="I435" s="92">
        <v>548</v>
      </c>
      <c r="J435" s="92">
        <v>0</v>
      </c>
      <c r="K435" s="92"/>
      <c r="L435" s="92"/>
      <c r="M435" s="92"/>
      <c r="N435" s="92"/>
      <c r="O435" s="199"/>
      <c r="P435" s="92"/>
      <c r="Q435" s="92"/>
      <c r="R435" s="92"/>
    </row>
    <row r="436" spans="2:18" x14ac:dyDescent="0.3">
      <c r="B436" s="196"/>
      <c r="C436" s="196" t="s">
        <v>67</v>
      </c>
      <c r="D436" s="196" t="s">
        <v>145</v>
      </c>
      <c r="E436" s="196"/>
      <c r="F436" s="92"/>
      <c r="G436" s="92" t="s">
        <v>146</v>
      </c>
      <c r="H436" s="92">
        <v>46</v>
      </c>
      <c r="I436" s="92">
        <v>549</v>
      </c>
      <c r="J436" s="92">
        <v>0</v>
      </c>
      <c r="K436" s="92"/>
      <c r="L436" s="92"/>
      <c r="M436" s="92"/>
      <c r="N436" s="92"/>
      <c r="O436" s="199"/>
      <c r="P436" s="92"/>
      <c r="Q436" s="92"/>
      <c r="R436" s="92"/>
    </row>
    <row r="437" spans="2:18" x14ac:dyDescent="0.3">
      <c r="B437" s="196"/>
      <c r="C437" s="196" t="s">
        <v>70</v>
      </c>
      <c r="D437" s="196" t="s">
        <v>147</v>
      </c>
      <c r="E437" s="196"/>
      <c r="F437" s="92"/>
      <c r="G437" s="92" t="s">
        <v>148</v>
      </c>
      <c r="H437" s="92">
        <v>47</v>
      </c>
      <c r="I437" s="92">
        <v>550</v>
      </c>
      <c r="J437" s="92">
        <v>0</v>
      </c>
      <c r="K437" s="92"/>
      <c r="L437" s="92"/>
      <c r="M437" s="92"/>
      <c r="N437" s="92"/>
      <c r="O437" s="199"/>
      <c r="P437" s="92"/>
      <c r="Q437" s="92"/>
      <c r="R437" s="92"/>
    </row>
    <row r="438" spans="2:18" x14ac:dyDescent="0.3">
      <c r="B438" s="196"/>
      <c r="C438" s="196" t="s">
        <v>88</v>
      </c>
      <c r="D438" s="196" t="s">
        <v>149</v>
      </c>
      <c r="E438" s="196"/>
      <c r="F438" s="92"/>
      <c r="G438" s="92" t="s">
        <v>150</v>
      </c>
      <c r="H438" s="92">
        <v>48</v>
      </c>
      <c r="I438" s="92">
        <v>551</v>
      </c>
      <c r="J438" s="92">
        <v>0</v>
      </c>
      <c r="K438" s="92"/>
      <c r="L438" s="92"/>
      <c r="M438" s="92"/>
      <c r="N438" s="92"/>
      <c r="O438" s="199"/>
      <c r="P438" s="92"/>
      <c r="Q438" s="92"/>
      <c r="R438" s="92"/>
    </row>
    <row r="439" spans="2:18" x14ac:dyDescent="0.3">
      <c r="B439" s="196"/>
      <c r="C439" s="196" t="s">
        <v>91</v>
      </c>
      <c r="D439" s="196" t="s">
        <v>151</v>
      </c>
      <c r="E439" s="196"/>
      <c r="F439" s="92"/>
      <c r="G439" s="92" t="s">
        <v>150</v>
      </c>
      <c r="H439" s="92">
        <v>49</v>
      </c>
      <c r="I439" s="92">
        <v>552</v>
      </c>
      <c r="J439" s="92">
        <v>0</v>
      </c>
      <c r="K439" s="92"/>
      <c r="L439" s="92"/>
      <c r="M439" s="92"/>
      <c r="N439" s="92"/>
      <c r="O439" s="199"/>
      <c r="P439" s="92"/>
      <c r="Q439" s="92"/>
      <c r="R439" s="92"/>
    </row>
    <row r="440" spans="2:18" x14ac:dyDescent="0.3">
      <c r="B440" s="196"/>
      <c r="C440" s="196"/>
      <c r="D440" s="196"/>
      <c r="E440" s="196"/>
      <c r="F440" s="92"/>
      <c r="G440" s="92"/>
      <c r="H440" s="92"/>
      <c r="I440" s="92"/>
      <c r="J440" s="92"/>
      <c r="K440" s="92"/>
      <c r="L440" s="92"/>
      <c r="M440" s="92"/>
      <c r="N440" s="92"/>
      <c r="O440" s="199"/>
      <c r="P440" s="92"/>
      <c r="Q440" s="92"/>
      <c r="R440" s="92"/>
    </row>
    <row r="441" spans="2:18" x14ac:dyDescent="0.3">
      <c r="B441" s="196"/>
      <c r="C441" s="196"/>
      <c r="D441" s="196" t="s">
        <v>152</v>
      </c>
      <c r="E441" s="196"/>
      <c r="F441" s="92"/>
      <c r="G441" s="92">
        <v>100</v>
      </c>
      <c r="H441" s="92"/>
      <c r="I441" s="92"/>
      <c r="J441" s="92"/>
      <c r="K441" s="92"/>
      <c r="L441" s="92"/>
      <c r="M441" s="92"/>
      <c r="N441" s="92"/>
      <c r="O441" s="199"/>
      <c r="P441" s="92"/>
      <c r="Q441" s="92">
        <v>96.95</v>
      </c>
      <c r="R441" s="92">
        <v>102.77730632984699</v>
      </c>
    </row>
    <row r="443" spans="2:18" x14ac:dyDescent="0.3">
      <c r="B443" s="23" t="s">
        <v>158</v>
      </c>
    </row>
    <row r="444" spans="2:18" x14ac:dyDescent="0.3">
      <c r="B444" s="316" t="s">
        <v>48</v>
      </c>
      <c r="C444" s="320" t="s">
        <v>49</v>
      </c>
      <c r="D444" s="321"/>
      <c r="E444" s="316" t="s">
        <v>50</v>
      </c>
      <c r="F444" s="318" t="s">
        <v>51</v>
      </c>
      <c r="G444" s="318" t="s">
        <v>52</v>
      </c>
      <c r="H444" s="318" t="s">
        <v>53</v>
      </c>
      <c r="I444" s="318" t="s">
        <v>53</v>
      </c>
      <c r="J444" s="318" t="s">
        <v>53</v>
      </c>
      <c r="K444" s="197" t="s">
        <v>54</v>
      </c>
      <c r="L444" s="197" t="s">
        <v>3</v>
      </c>
      <c r="M444" s="197" t="s">
        <v>54</v>
      </c>
      <c r="N444" s="197" t="s">
        <v>3</v>
      </c>
      <c r="O444" s="198" t="s">
        <v>55</v>
      </c>
      <c r="P444" s="197" t="s">
        <v>56</v>
      </c>
      <c r="Q444" s="197" t="s">
        <v>57</v>
      </c>
      <c r="R444" s="197" t="s">
        <v>58</v>
      </c>
    </row>
    <row r="445" spans="2:18" x14ac:dyDescent="0.3">
      <c r="B445" s="317"/>
      <c r="C445" s="322"/>
      <c r="D445" s="323"/>
      <c r="E445" s="317"/>
      <c r="F445" s="319"/>
      <c r="G445" s="319"/>
      <c r="H445" s="319"/>
      <c r="I445" s="319"/>
      <c r="J445" s="319"/>
      <c r="K445" s="197">
        <v>2024</v>
      </c>
      <c r="L445" s="197">
        <v>2024</v>
      </c>
      <c r="M445" s="197"/>
      <c r="N445" s="197"/>
      <c r="O445" s="198"/>
      <c r="P445" s="197"/>
      <c r="Q445" s="197"/>
      <c r="R445" s="197"/>
    </row>
    <row r="446" spans="2:18" x14ac:dyDescent="0.3">
      <c r="B446" s="196" t="s">
        <v>59</v>
      </c>
      <c r="C446" s="196" t="s">
        <v>60</v>
      </c>
      <c r="D446" s="196"/>
      <c r="E446" s="196"/>
      <c r="F446" s="92"/>
      <c r="G446" s="92">
        <v>40</v>
      </c>
      <c r="H446" s="92"/>
      <c r="I446" s="92"/>
      <c r="J446" s="92"/>
      <c r="K446" s="92"/>
      <c r="L446" s="92"/>
      <c r="M446" s="92"/>
      <c r="N446" s="92"/>
      <c r="O446" s="199"/>
      <c r="P446" s="92"/>
      <c r="Q446" s="92">
        <v>40</v>
      </c>
      <c r="R446" s="92">
        <v>42.612791074079503</v>
      </c>
    </row>
    <row r="447" spans="2:18" x14ac:dyDescent="0.3">
      <c r="B447" s="196"/>
      <c r="C447" s="196"/>
      <c r="D447" s="196"/>
      <c r="E447" s="196"/>
      <c r="F447" s="92"/>
      <c r="G447" s="92"/>
      <c r="H447" s="92"/>
      <c r="I447" s="92"/>
      <c r="J447" s="92"/>
      <c r="K447" s="92"/>
      <c r="L447" s="92"/>
      <c r="M447" s="92"/>
      <c r="N447" s="92"/>
      <c r="O447" s="199"/>
      <c r="P447" s="92"/>
      <c r="Q447" s="92"/>
      <c r="R447" s="92"/>
    </row>
    <row r="448" spans="2:18" x14ac:dyDescent="0.3">
      <c r="B448" s="196">
        <v>1</v>
      </c>
      <c r="C448" s="196" t="s">
        <v>0</v>
      </c>
      <c r="D448" s="196"/>
      <c r="E448" s="196" t="s">
        <v>61</v>
      </c>
      <c r="F448" s="92">
        <v>3</v>
      </c>
      <c r="G448" s="92">
        <v>10</v>
      </c>
      <c r="H448" s="92">
        <v>1</v>
      </c>
      <c r="I448" s="92">
        <v>18</v>
      </c>
      <c r="J448" s="92">
        <v>24</v>
      </c>
      <c r="K448" s="92">
        <v>2164.4541966316901</v>
      </c>
      <c r="L448" s="92">
        <v>1967.6856333015401</v>
      </c>
      <c r="M448" s="92">
        <v>1218.38136553975</v>
      </c>
      <c r="N448" s="92">
        <v>1107.61942321796</v>
      </c>
      <c r="O448" s="199">
        <v>1174.2662643409999</v>
      </c>
      <c r="P448" s="92">
        <v>106.017124630174</v>
      </c>
      <c r="Q448" s="92">
        <v>10</v>
      </c>
      <c r="R448" s="92">
        <v>10.6017124630174</v>
      </c>
    </row>
    <row r="449" spans="2:18" x14ac:dyDescent="0.3">
      <c r="B449" s="196">
        <v>2</v>
      </c>
      <c r="C449" s="196" t="s">
        <v>62</v>
      </c>
      <c r="D449" s="196"/>
      <c r="E449" s="196" t="s">
        <v>63</v>
      </c>
      <c r="F449" s="92"/>
      <c r="G449" s="92">
        <v>10</v>
      </c>
      <c r="H449" s="92"/>
      <c r="I449" s="92"/>
      <c r="J449" s="92"/>
      <c r="K449" s="92"/>
      <c r="L449" s="92"/>
      <c r="M449" s="92"/>
      <c r="N449" s="92"/>
      <c r="O449" s="199"/>
      <c r="P449" s="92">
        <v>110</v>
      </c>
      <c r="Q449" s="92">
        <v>10</v>
      </c>
      <c r="R449" s="92">
        <v>11</v>
      </c>
    </row>
    <row r="450" spans="2:18" x14ac:dyDescent="0.3">
      <c r="B450" s="196"/>
      <c r="C450" s="196" t="s">
        <v>64</v>
      </c>
      <c r="D450" s="196" t="s">
        <v>65</v>
      </c>
      <c r="E450" s="196" t="s">
        <v>66</v>
      </c>
      <c r="F450" s="92">
        <v>1</v>
      </c>
      <c r="G450" s="92"/>
      <c r="H450" s="92">
        <v>2</v>
      </c>
      <c r="I450" s="92">
        <v>110</v>
      </c>
      <c r="J450" s="92">
        <v>179</v>
      </c>
      <c r="K450" s="92">
        <v>311.85899999999998</v>
      </c>
      <c r="L450" s="92">
        <v>346.51</v>
      </c>
      <c r="M450" s="92">
        <v>181.827</v>
      </c>
      <c r="N450" s="92">
        <v>202.03</v>
      </c>
      <c r="O450" s="199">
        <v>92.443230470868798</v>
      </c>
      <c r="P450" s="92">
        <v>110</v>
      </c>
      <c r="Q450" s="92"/>
      <c r="R450" s="92"/>
    </row>
    <row r="451" spans="2:18" x14ac:dyDescent="0.3">
      <c r="B451" s="196"/>
      <c r="C451" s="196" t="s">
        <v>67</v>
      </c>
      <c r="D451" s="196" t="s">
        <v>68</v>
      </c>
      <c r="E451" s="196" t="s">
        <v>69</v>
      </c>
      <c r="F451" s="92">
        <v>1</v>
      </c>
      <c r="G451" s="92"/>
      <c r="H451" s="92">
        <v>3</v>
      </c>
      <c r="I451" s="92">
        <v>116</v>
      </c>
      <c r="J451" s="92">
        <v>185</v>
      </c>
      <c r="K451" s="92">
        <v>3.7080000000000002</v>
      </c>
      <c r="L451" s="92">
        <v>4.12</v>
      </c>
      <c r="M451" s="92">
        <v>2.16</v>
      </c>
      <c r="N451" s="92">
        <v>2.4</v>
      </c>
      <c r="O451" s="199">
        <v>1.35542040357356</v>
      </c>
      <c r="P451" s="92">
        <v>110</v>
      </c>
      <c r="Q451" s="92"/>
      <c r="R451" s="92"/>
    </row>
    <row r="452" spans="2:18" x14ac:dyDescent="0.3">
      <c r="B452" s="196"/>
      <c r="C452" s="196" t="s">
        <v>70</v>
      </c>
      <c r="D452" s="196" t="s">
        <v>71</v>
      </c>
      <c r="E452" s="196" t="s">
        <v>72</v>
      </c>
      <c r="F452" s="92">
        <v>1</v>
      </c>
      <c r="G452" s="92"/>
      <c r="H452" s="92">
        <v>4</v>
      </c>
      <c r="I452" s="92">
        <v>122</v>
      </c>
      <c r="J452" s="92">
        <v>217</v>
      </c>
      <c r="K452" s="92">
        <v>750.76199999999994</v>
      </c>
      <c r="L452" s="92">
        <v>834.18</v>
      </c>
      <c r="M452" s="92">
        <v>437.22899999999998</v>
      </c>
      <c r="N452" s="92">
        <v>485.81</v>
      </c>
      <c r="O452" s="199">
        <v>267.20190000000002</v>
      </c>
      <c r="P452" s="92">
        <v>110</v>
      </c>
      <c r="Q452" s="92"/>
      <c r="R452" s="92"/>
    </row>
    <row r="453" spans="2:18" x14ac:dyDescent="0.3">
      <c r="B453" s="196">
        <v>3</v>
      </c>
      <c r="C453" s="196" t="s">
        <v>73</v>
      </c>
      <c r="D453" s="196"/>
      <c r="E453" s="196" t="s">
        <v>63</v>
      </c>
      <c r="F453" s="92"/>
      <c r="G453" s="92">
        <v>10</v>
      </c>
      <c r="H453" s="92"/>
      <c r="I453" s="92"/>
      <c r="J453" s="92"/>
      <c r="K453" s="92"/>
      <c r="L453" s="92"/>
      <c r="M453" s="92"/>
      <c r="N453" s="92"/>
      <c r="O453" s="199"/>
      <c r="P453" s="92">
        <v>110</v>
      </c>
      <c r="Q453" s="92">
        <v>10</v>
      </c>
      <c r="R453" s="92">
        <v>11</v>
      </c>
    </row>
    <row r="454" spans="2:18" x14ac:dyDescent="0.3">
      <c r="B454" s="196"/>
      <c r="C454" s="196" t="s">
        <v>64</v>
      </c>
      <c r="D454" s="196" t="s">
        <v>74</v>
      </c>
      <c r="E454" s="196" t="s">
        <v>75</v>
      </c>
      <c r="F454" s="92">
        <v>1</v>
      </c>
      <c r="G454" s="92"/>
      <c r="H454" s="92">
        <v>5</v>
      </c>
      <c r="I454" s="92">
        <v>335</v>
      </c>
      <c r="J454" s="92">
        <v>533</v>
      </c>
      <c r="K454" s="92">
        <v>2.952</v>
      </c>
      <c r="L454" s="92">
        <v>3.28</v>
      </c>
      <c r="M454" s="92">
        <v>1.5029999999999999</v>
      </c>
      <c r="N454" s="92">
        <v>1.67</v>
      </c>
      <c r="O454" s="199">
        <v>1.0355993524403899</v>
      </c>
      <c r="P454" s="92">
        <v>110</v>
      </c>
      <c r="Q454" s="92"/>
      <c r="R454" s="92"/>
    </row>
    <row r="455" spans="2:18" x14ac:dyDescent="0.3">
      <c r="B455" s="196"/>
      <c r="C455" s="196" t="s">
        <v>67</v>
      </c>
      <c r="D455" s="196" t="s">
        <v>76</v>
      </c>
      <c r="E455" s="196" t="s">
        <v>77</v>
      </c>
      <c r="F455" s="92">
        <v>1</v>
      </c>
      <c r="G455" s="92"/>
      <c r="H455" s="92">
        <v>6</v>
      </c>
      <c r="I455" s="92">
        <v>329</v>
      </c>
      <c r="J455" s="92">
        <v>526</v>
      </c>
      <c r="K455" s="92">
        <v>22.5</v>
      </c>
      <c r="L455" s="92">
        <v>25</v>
      </c>
      <c r="M455" s="92">
        <v>12.6</v>
      </c>
      <c r="N455" s="92">
        <v>14</v>
      </c>
      <c r="O455" s="199">
        <v>3</v>
      </c>
      <c r="P455" s="92">
        <v>110</v>
      </c>
      <c r="Q455" s="92"/>
      <c r="R455" s="92"/>
    </row>
    <row r="456" spans="2:18" x14ac:dyDescent="0.3">
      <c r="B456" s="196"/>
      <c r="C456" s="196" t="s">
        <v>70</v>
      </c>
      <c r="D456" s="196" t="s">
        <v>78</v>
      </c>
      <c r="E456" s="196" t="s">
        <v>77</v>
      </c>
      <c r="F456" s="92">
        <v>1</v>
      </c>
      <c r="G456" s="92"/>
      <c r="H456" s="92">
        <v>7</v>
      </c>
      <c r="I456" s="92">
        <v>341</v>
      </c>
      <c r="J456" s="92">
        <v>551</v>
      </c>
      <c r="K456" s="92">
        <v>64.8</v>
      </c>
      <c r="L456" s="92">
        <v>72</v>
      </c>
      <c r="M456" s="92">
        <v>31.5</v>
      </c>
      <c r="N456" s="92">
        <v>35</v>
      </c>
      <c r="O456" s="199">
        <v>28</v>
      </c>
      <c r="P456" s="92">
        <v>110</v>
      </c>
      <c r="Q456" s="92"/>
      <c r="R456" s="92"/>
    </row>
    <row r="457" spans="2:18" x14ac:dyDescent="0.3">
      <c r="B457" s="196">
        <v>4</v>
      </c>
      <c r="C457" s="196" t="s">
        <v>79</v>
      </c>
      <c r="D457" s="196"/>
      <c r="E457" s="196" t="s">
        <v>63</v>
      </c>
      <c r="F457" s="92"/>
      <c r="G457" s="92">
        <v>10</v>
      </c>
      <c r="H457" s="92"/>
      <c r="I457" s="92"/>
      <c r="J457" s="92"/>
      <c r="K457" s="92"/>
      <c r="L457" s="92"/>
      <c r="M457" s="92"/>
      <c r="N457" s="92"/>
      <c r="O457" s="199"/>
      <c r="P457" s="92">
        <v>102.249559400528</v>
      </c>
      <c r="Q457" s="92">
        <v>10</v>
      </c>
      <c r="R457" s="92">
        <v>10.2249559400528</v>
      </c>
    </row>
    <row r="458" spans="2:18" x14ac:dyDescent="0.3">
      <c r="B458" s="196"/>
      <c r="C458" s="196" t="s">
        <v>64</v>
      </c>
      <c r="D458" s="196" t="s">
        <v>80</v>
      </c>
      <c r="E458" s="196" t="s">
        <v>63</v>
      </c>
      <c r="F458" s="92">
        <v>1</v>
      </c>
      <c r="G458" s="92"/>
      <c r="H458" s="92">
        <v>8</v>
      </c>
      <c r="I458" s="92">
        <v>85</v>
      </c>
      <c r="J458" s="92">
        <v>100</v>
      </c>
      <c r="K458" s="92">
        <v>8.0640000000000001</v>
      </c>
      <c r="L458" s="92">
        <v>8.9600000000000009</v>
      </c>
      <c r="M458" s="92">
        <v>8.1573190912164009</v>
      </c>
      <c r="N458" s="92">
        <v>9.0636878791293292</v>
      </c>
      <c r="O458" s="199">
        <v>8.85979483640984</v>
      </c>
      <c r="P458" s="92">
        <v>102.249559400528</v>
      </c>
      <c r="Q458" s="92"/>
      <c r="R458" s="92"/>
    </row>
    <row r="459" spans="2:18" x14ac:dyDescent="0.3">
      <c r="B459" s="196"/>
      <c r="C459" s="196"/>
      <c r="D459" s="196"/>
      <c r="E459" s="196"/>
      <c r="F459" s="92"/>
      <c r="G459" s="92"/>
      <c r="H459" s="92"/>
      <c r="I459" s="92"/>
      <c r="J459" s="92"/>
      <c r="K459" s="92"/>
      <c r="L459" s="92"/>
      <c r="M459" s="92"/>
      <c r="N459" s="92"/>
      <c r="O459" s="199"/>
      <c r="P459" s="92"/>
      <c r="Q459" s="92"/>
      <c r="R459" s="92"/>
    </row>
    <row r="460" spans="2:18" x14ac:dyDescent="0.3">
      <c r="B460" s="196" t="s">
        <v>81</v>
      </c>
      <c r="C460" s="196" t="s">
        <v>82</v>
      </c>
      <c r="D460" s="196"/>
      <c r="E460" s="196"/>
      <c r="F460" s="92"/>
      <c r="G460" s="92">
        <v>60</v>
      </c>
      <c r="H460" s="92"/>
      <c r="I460" s="92"/>
      <c r="J460" s="92"/>
      <c r="K460" s="92"/>
      <c r="L460" s="92"/>
      <c r="M460" s="92"/>
      <c r="N460" s="92"/>
      <c r="O460" s="199"/>
      <c r="P460" s="92"/>
      <c r="Q460" s="92">
        <v>58.84</v>
      </c>
      <c r="R460" s="92">
        <v>61.821614442529601</v>
      </c>
    </row>
    <row r="461" spans="2:18" x14ac:dyDescent="0.3">
      <c r="B461" s="196"/>
      <c r="C461" s="196"/>
      <c r="D461" s="196"/>
      <c r="E461" s="196"/>
      <c r="F461" s="92"/>
      <c r="G461" s="92"/>
      <c r="H461" s="92"/>
      <c r="I461" s="92"/>
      <c r="J461" s="92"/>
      <c r="K461" s="92"/>
      <c r="L461" s="92"/>
      <c r="M461" s="92"/>
      <c r="N461" s="92"/>
      <c r="O461" s="199"/>
      <c r="P461" s="92"/>
      <c r="Q461" s="92"/>
      <c r="R461" s="92"/>
    </row>
    <row r="462" spans="2:18" x14ac:dyDescent="0.3">
      <c r="B462" s="196">
        <v>5</v>
      </c>
      <c r="C462" s="196" t="s">
        <v>83</v>
      </c>
      <c r="D462" s="196"/>
      <c r="E462" s="196" t="s">
        <v>63</v>
      </c>
      <c r="F462" s="92"/>
      <c r="G462" s="92">
        <v>5</v>
      </c>
      <c r="H462" s="92"/>
      <c r="I462" s="92"/>
      <c r="J462" s="92"/>
      <c r="K462" s="92"/>
      <c r="L462" s="92"/>
      <c r="M462" s="92"/>
      <c r="N462" s="92"/>
      <c r="O462" s="199"/>
      <c r="P462" s="92">
        <v>108</v>
      </c>
      <c r="Q462" s="92">
        <v>5</v>
      </c>
      <c r="R462" s="92">
        <v>5.4</v>
      </c>
    </row>
    <row r="463" spans="2:18" x14ac:dyDescent="0.3">
      <c r="B463" s="196"/>
      <c r="C463" s="196" t="s">
        <v>64</v>
      </c>
      <c r="D463" s="196" t="s">
        <v>84</v>
      </c>
      <c r="E463" s="196" t="s">
        <v>63</v>
      </c>
      <c r="F463" s="92">
        <v>1</v>
      </c>
      <c r="G463" s="92"/>
      <c r="H463" s="92">
        <v>9</v>
      </c>
      <c r="I463" s="92">
        <v>155</v>
      </c>
      <c r="J463" s="92">
        <v>243</v>
      </c>
      <c r="K463" s="92">
        <v>9.9000000000000005E-2</v>
      </c>
      <c r="L463" s="92">
        <v>0.11</v>
      </c>
      <c r="M463" s="92">
        <v>9.9000000000000005E-2</v>
      </c>
      <c r="N463" s="92">
        <v>0.11</v>
      </c>
      <c r="O463" s="199">
        <v>7.5138003483972704E-2</v>
      </c>
      <c r="P463" s="92">
        <v>110</v>
      </c>
      <c r="Q463" s="92"/>
      <c r="R463" s="92"/>
    </row>
    <row r="464" spans="2:18" x14ac:dyDescent="0.3">
      <c r="B464" s="196"/>
      <c r="C464" s="196" t="s">
        <v>67</v>
      </c>
      <c r="D464" s="196" t="s">
        <v>85</v>
      </c>
      <c r="E464" s="196" t="s">
        <v>63</v>
      </c>
      <c r="F464" s="92">
        <v>1</v>
      </c>
      <c r="G464" s="92"/>
      <c r="H464" s="92">
        <v>10</v>
      </c>
      <c r="I464" s="92">
        <v>241</v>
      </c>
      <c r="J464" s="92">
        <v>342</v>
      </c>
      <c r="K464" s="92">
        <v>5.3999999999999999E-2</v>
      </c>
      <c r="L464" s="92">
        <v>0.06</v>
      </c>
      <c r="M464" s="92">
        <v>5.3999999999999999E-2</v>
      </c>
      <c r="N464" s="92">
        <v>0.06</v>
      </c>
      <c r="O464" s="199">
        <v>3.0138216168910201E-2</v>
      </c>
      <c r="P464" s="92">
        <v>110</v>
      </c>
      <c r="Q464" s="92"/>
      <c r="R464" s="92"/>
    </row>
    <row r="465" spans="2:18" x14ac:dyDescent="0.3">
      <c r="B465" s="196"/>
      <c r="C465" s="196" t="s">
        <v>70</v>
      </c>
      <c r="D465" s="196" t="s">
        <v>86</v>
      </c>
      <c r="E465" s="196" t="s">
        <v>87</v>
      </c>
      <c r="F465" s="92">
        <v>3</v>
      </c>
      <c r="G465" s="92"/>
      <c r="H465" s="92">
        <v>11</v>
      </c>
      <c r="I465" s="92">
        <v>437</v>
      </c>
      <c r="J465" s="92">
        <v>734</v>
      </c>
      <c r="K465" s="92">
        <v>70714.600000000006</v>
      </c>
      <c r="L465" s="92">
        <v>64286</v>
      </c>
      <c r="M465" s="92">
        <v>67282.600000000006</v>
      </c>
      <c r="N465" s="92">
        <v>61166</v>
      </c>
      <c r="O465" s="199">
        <v>110235</v>
      </c>
      <c r="P465" s="92">
        <v>110</v>
      </c>
      <c r="Q465" s="92"/>
      <c r="R465" s="92"/>
    </row>
    <row r="466" spans="2:18" x14ac:dyDescent="0.3">
      <c r="B466" s="196"/>
      <c r="C466" s="196" t="s">
        <v>88</v>
      </c>
      <c r="D466" s="196" t="s">
        <v>89</v>
      </c>
      <c r="E466" s="196" t="s">
        <v>90</v>
      </c>
      <c r="F466" s="92">
        <v>3</v>
      </c>
      <c r="G466" s="92"/>
      <c r="H466" s="92">
        <v>12</v>
      </c>
      <c r="I466" s="92">
        <v>443</v>
      </c>
      <c r="J466" s="92">
        <v>740</v>
      </c>
      <c r="K466" s="92">
        <v>139814.25870773001</v>
      </c>
      <c r="L466" s="92">
        <v>127103.871552482</v>
      </c>
      <c r="M466" s="92">
        <v>81367.276550857307</v>
      </c>
      <c r="N466" s="92">
        <v>73970.251409870296</v>
      </c>
      <c r="O466" s="199">
        <v>114153</v>
      </c>
      <c r="P466" s="92">
        <v>110</v>
      </c>
      <c r="Q466" s="92"/>
      <c r="R466" s="92"/>
    </row>
    <row r="467" spans="2:18" x14ac:dyDescent="0.3">
      <c r="B467" s="196"/>
      <c r="C467" s="196" t="s">
        <v>91</v>
      </c>
      <c r="D467" s="196" t="s">
        <v>92</v>
      </c>
      <c r="E467" s="196" t="s">
        <v>93</v>
      </c>
      <c r="F467" s="92">
        <v>3</v>
      </c>
      <c r="G467" s="92"/>
      <c r="H467" s="92">
        <v>13</v>
      </c>
      <c r="I467" s="92">
        <v>449</v>
      </c>
      <c r="J467" s="92">
        <v>746</v>
      </c>
      <c r="K467" s="92">
        <v>5.39</v>
      </c>
      <c r="L467" s="92">
        <v>4.9000000000000004</v>
      </c>
      <c r="M467" s="92">
        <v>5.39</v>
      </c>
      <c r="N467" s="92">
        <v>4.9000000000000004</v>
      </c>
      <c r="O467" s="199">
        <v>4.9000000000000004</v>
      </c>
      <c r="P467" s="92">
        <v>100</v>
      </c>
      <c r="Q467" s="92"/>
      <c r="R467" s="92"/>
    </row>
    <row r="468" spans="2:18" x14ac:dyDescent="0.3">
      <c r="B468" s="196">
        <v>6</v>
      </c>
      <c r="C468" s="196" t="s">
        <v>94</v>
      </c>
      <c r="D468" s="196"/>
      <c r="E468" s="196" t="s">
        <v>63</v>
      </c>
      <c r="F468" s="92"/>
      <c r="G468" s="92">
        <v>4</v>
      </c>
      <c r="H468" s="92"/>
      <c r="I468" s="92"/>
      <c r="J468" s="92"/>
      <c r="K468" s="92"/>
      <c r="L468" s="92"/>
      <c r="M468" s="92"/>
      <c r="N468" s="92"/>
      <c r="O468" s="199"/>
      <c r="P468" s="92">
        <v>110</v>
      </c>
      <c r="Q468" s="92">
        <v>4</v>
      </c>
      <c r="R468" s="92">
        <v>4.4000000000000004</v>
      </c>
    </row>
    <row r="469" spans="2:18" x14ac:dyDescent="0.3">
      <c r="B469" s="196"/>
      <c r="C469" s="196" t="s">
        <v>64</v>
      </c>
      <c r="D469" s="196" t="s">
        <v>95</v>
      </c>
      <c r="E469" s="196" t="s">
        <v>96</v>
      </c>
      <c r="F469" s="92">
        <v>1</v>
      </c>
      <c r="G469" s="92"/>
      <c r="H469" s="92">
        <v>14</v>
      </c>
      <c r="I469" s="92">
        <v>179</v>
      </c>
      <c r="J469" s="92">
        <v>280</v>
      </c>
      <c r="K469" s="92">
        <v>27</v>
      </c>
      <c r="L469" s="92">
        <v>30</v>
      </c>
      <c r="M469" s="92">
        <v>27</v>
      </c>
      <c r="N469" s="92">
        <v>30</v>
      </c>
      <c r="O469" s="199">
        <v>21.331428571428599</v>
      </c>
      <c r="P469" s="92">
        <v>110</v>
      </c>
      <c r="Q469" s="92"/>
      <c r="R469" s="92"/>
    </row>
    <row r="470" spans="2:18" x14ac:dyDescent="0.3">
      <c r="B470" s="196"/>
      <c r="C470" s="196" t="s">
        <v>70</v>
      </c>
      <c r="D470" s="196" t="s">
        <v>97</v>
      </c>
      <c r="E470" s="196" t="s">
        <v>98</v>
      </c>
      <c r="F470" s="92">
        <v>1</v>
      </c>
      <c r="G470" s="92"/>
      <c r="H470" s="92">
        <v>15</v>
      </c>
      <c r="I470" s="92">
        <v>167</v>
      </c>
      <c r="J470" s="92">
        <v>268</v>
      </c>
      <c r="K470" s="92">
        <v>0.19800000000000001</v>
      </c>
      <c r="L470" s="92">
        <v>0.22</v>
      </c>
      <c r="M470" s="92">
        <v>0.19800000000000001</v>
      </c>
      <c r="N470" s="92">
        <v>0.22</v>
      </c>
      <c r="O470" s="199">
        <v>8.1428571428571406E-2</v>
      </c>
      <c r="P470" s="92">
        <v>110</v>
      </c>
      <c r="Q470" s="92"/>
      <c r="R470" s="92"/>
    </row>
    <row r="471" spans="2:18" x14ac:dyDescent="0.3">
      <c r="B471" s="196">
        <v>7</v>
      </c>
      <c r="C471" s="196" t="s">
        <v>99</v>
      </c>
      <c r="D471" s="196"/>
      <c r="E471" s="196" t="s">
        <v>63</v>
      </c>
      <c r="F471" s="92"/>
      <c r="G471" s="92">
        <v>4</v>
      </c>
      <c r="H471" s="92"/>
      <c r="I471" s="92"/>
      <c r="J471" s="92"/>
      <c r="K471" s="92"/>
      <c r="L471" s="92"/>
      <c r="M471" s="92"/>
      <c r="N471" s="92"/>
      <c r="O471" s="199"/>
      <c r="P471" s="92">
        <v>91.134299824398894</v>
      </c>
      <c r="Q471" s="92">
        <v>3.64</v>
      </c>
      <c r="R471" s="92">
        <v>3.64537199297596</v>
      </c>
    </row>
    <row r="472" spans="2:18" x14ac:dyDescent="0.3">
      <c r="B472" s="196"/>
      <c r="C472" s="196" t="s">
        <v>64</v>
      </c>
      <c r="D472" s="196" t="s">
        <v>100</v>
      </c>
      <c r="E472" s="196" t="s">
        <v>96</v>
      </c>
      <c r="F472" s="92">
        <v>1</v>
      </c>
      <c r="G472" s="92"/>
      <c r="H472" s="92">
        <v>16</v>
      </c>
      <c r="I472" s="92">
        <v>454</v>
      </c>
      <c r="J472" s="92">
        <v>752</v>
      </c>
      <c r="K472" s="92">
        <v>54</v>
      </c>
      <c r="L472" s="92">
        <v>60</v>
      </c>
      <c r="M472" s="92">
        <v>54</v>
      </c>
      <c r="N472" s="92">
        <v>60</v>
      </c>
      <c r="O472" s="199">
        <v>62.730060034305303</v>
      </c>
      <c r="P472" s="92">
        <v>95.449899942824501</v>
      </c>
      <c r="Q472" s="92"/>
      <c r="R472" s="92"/>
    </row>
    <row r="473" spans="2:18" x14ac:dyDescent="0.3">
      <c r="B473" s="196"/>
      <c r="C473" s="196" t="s">
        <v>67</v>
      </c>
      <c r="D473" s="196" t="s">
        <v>101</v>
      </c>
      <c r="E473" s="196" t="s">
        <v>96</v>
      </c>
      <c r="F473" s="92">
        <v>1</v>
      </c>
      <c r="G473" s="92"/>
      <c r="H473" s="92">
        <v>17</v>
      </c>
      <c r="I473" s="92">
        <v>459</v>
      </c>
      <c r="J473" s="92">
        <v>758</v>
      </c>
      <c r="K473" s="92">
        <v>108</v>
      </c>
      <c r="L473" s="92">
        <v>120</v>
      </c>
      <c r="M473" s="92">
        <v>108</v>
      </c>
      <c r="N473" s="92">
        <v>120</v>
      </c>
      <c r="O473" s="199">
        <v>135.817560352832</v>
      </c>
      <c r="P473" s="92">
        <v>86.818699705973401</v>
      </c>
      <c r="Q473" s="92"/>
      <c r="R473" s="92"/>
    </row>
    <row r="474" spans="2:18" x14ac:dyDescent="0.3">
      <c r="B474" s="196">
        <v>8</v>
      </c>
      <c r="C474" s="196" t="s">
        <v>102</v>
      </c>
      <c r="D474" s="196"/>
      <c r="E474" s="196" t="s">
        <v>63</v>
      </c>
      <c r="F474" s="92"/>
      <c r="G474" s="92">
        <v>4</v>
      </c>
      <c r="H474" s="92"/>
      <c r="I474" s="92"/>
      <c r="J474" s="92"/>
      <c r="K474" s="92"/>
      <c r="L474" s="92"/>
      <c r="M474" s="92"/>
      <c r="N474" s="92"/>
      <c r="O474" s="199"/>
      <c r="P474" s="92">
        <v>106.666666666667</v>
      </c>
      <c r="Q474" s="92">
        <v>4</v>
      </c>
      <c r="R474" s="92">
        <v>4.2666666666666702</v>
      </c>
    </row>
    <row r="475" spans="2:18" x14ac:dyDescent="0.3">
      <c r="B475" s="196"/>
      <c r="C475" s="196" t="s">
        <v>64</v>
      </c>
      <c r="D475" s="196" t="s">
        <v>103</v>
      </c>
      <c r="E475" s="196" t="s">
        <v>104</v>
      </c>
      <c r="F475" s="92">
        <v>1</v>
      </c>
      <c r="G475" s="92"/>
      <c r="H475" s="92">
        <v>18</v>
      </c>
      <c r="I475" s="92">
        <v>534</v>
      </c>
      <c r="J475" s="92">
        <v>764</v>
      </c>
      <c r="K475" s="92">
        <v>0.9</v>
      </c>
      <c r="L475" s="92">
        <v>1</v>
      </c>
      <c r="M475" s="92">
        <v>0</v>
      </c>
      <c r="N475" s="92">
        <v>0</v>
      </c>
      <c r="O475" s="199">
        <v>0</v>
      </c>
      <c r="P475" s="92">
        <v>100</v>
      </c>
      <c r="Q475" s="92"/>
      <c r="R475" s="92"/>
    </row>
    <row r="476" spans="2:18" x14ac:dyDescent="0.3">
      <c r="B476" s="196"/>
      <c r="C476" s="196" t="s">
        <v>67</v>
      </c>
      <c r="D476" s="196" t="s">
        <v>105</v>
      </c>
      <c r="E476" s="196" t="s">
        <v>104</v>
      </c>
      <c r="F476" s="92">
        <v>1</v>
      </c>
      <c r="G476" s="92"/>
      <c r="H476" s="92">
        <v>19</v>
      </c>
      <c r="I476" s="92">
        <v>546</v>
      </c>
      <c r="J476" s="92">
        <v>558</v>
      </c>
      <c r="K476" s="92">
        <v>54.9</v>
      </c>
      <c r="L476" s="92">
        <v>61</v>
      </c>
      <c r="M476" s="92">
        <v>44.1</v>
      </c>
      <c r="N476" s="92">
        <v>49</v>
      </c>
      <c r="O476" s="199">
        <v>42</v>
      </c>
      <c r="P476" s="92">
        <v>110</v>
      </c>
      <c r="Q476" s="92"/>
      <c r="R476" s="92"/>
    </row>
    <row r="477" spans="2:18" x14ac:dyDescent="0.3">
      <c r="B477" s="196"/>
      <c r="C477" s="196" t="s">
        <v>70</v>
      </c>
      <c r="D477" s="196" t="s">
        <v>106</v>
      </c>
      <c r="E477" s="196" t="s">
        <v>63</v>
      </c>
      <c r="F477" s="92">
        <v>2</v>
      </c>
      <c r="G477" s="92"/>
      <c r="H477" s="92">
        <v>20</v>
      </c>
      <c r="I477" s="92">
        <v>540</v>
      </c>
      <c r="J477" s="92">
        <v>770</v>
      </c>
      <c r="K477" s="92">
        <v>0</v>
      </c>
      <c r="L477" s="92" t="s">
        <v>107</v>
      </c>
      <c r="M477" s="92">
        <v>0</v>
      </c>
      <c r="N477" s="92" t="s">
        <v>107</v>
      </c>
      <c r="O477" s="199">
        <v>100</v>
      </c>
      <c r="P477" s="92">
        <v>110</v>
      </c>
      <c r="Q477" s="92"/>
      <c r="R477" s="92"/>
    </row>
    <row r="478" spans="2:18" x14ac:dyDescent="0.3">
      <c r="B478" s="196">
        <v>9</v>
      </c>
      <c r="C478" s="196" t="s">
        <v>108</v>
      </c>
      <c r="D478" s="196"/>
      <c r="E478" s="196" t="s">
        <v>63</v>
      </c>
      <c r="F478" s="92"/>
      <c r="G478" s="92">
        <v>3</v>
      </c>
      <c r="H478" s="92"/>
      <c r="I478" s="92"/>
      <c r="J478" s="92"/>
      <c r="K478" s="92"/>
      <c r="L478" s="92"/>
      <c r="M478" s="92"/>
      <c r="N478" s="92"/>
      <c r="O478" s="199"/>
      <c r="P478" s="92">
        <v>93.101158242631399</v>
      </c>
      <c r="Q478" s="92">
        <v>2.79</v>
      </c>
      <c r="R478" s="92">
        <v>2.7930347472789401</v>
      </c>
    </row>
    <row r="479" spans="2:18" x14ac:dyDescent="0.3">
      <c r="B479" s="196"/>
      <c r="C479" s="196" t="s">
        <v>64</v>
      </c>
      <c r="D479" s="196" t="s">
        <v>109</v>
      </c>
      <c r="E479" s="196" t="s">
        <v>110</v>
      </c>
      <c r="F479" s="92">
        <v>3</v>
      </c>
      <c r="G479" s="92"/>
      <c r="H479" s="92">
        <v>21</v>
      </c>
      <c r="I479" s="92">
        <v>375</v>
      </c>
      <c r="J479" s="92">
        <v>602</v>
      </c>
      <c r="K479" s="92">
        <v>10681825</v>
      </c>
      <c r="L479" s="92">
        <v>9710750</v>
      </c>
      <c r="M479" s="92">
        <v>5340910.3</v>
      </c>
      <c r="N479" s="92">
        <v>4855373</v>
      </c>
      <c r="O479" s="199">
        <v>4185444</v>
      </c>
      <c r="P479" s="92">
        <v>86.202316485262799</v>
      </c>
      <c r="Q479" s="92"/>
      <c r="R479" s="92"/>
    </row>
    <row r="480" spans="2:18" x14ac:dyDescent="0.3">
      <c r="B480" s="196"/>
      <c r="C480" s="196" t="s">
        <v>67</v>
      </c>
      <c r="D480" s="196" t="s">
        <v>111</v>
      </c>
      <c r="E480" s="196" t="s">
        <v>63</v>
      </c>
      <c r="F480" s="92">
        <v>3</v>
      </c>
      <c r="G480" s="92"/>
      <c r="H480" s="92">
        <v>22</v>
      </c>
      <c r="I480" s="92">
        <v>464</v>
      </c>
      <c r="J480" s="92">
        <v>776</v>
      </c>
      <c r="K480" s="92">
        <v>110</v>
      </c>
      <c r="L480" s="92">
        <v>100</v>
      </c>
      <c r="M480" s="92">
        <v>110</v>
      </c>
      <c r="N480" s="92">
        <v>100</v>
      </c>
      <c r="O480" s="199">
        <v>100</v>
      </c>
      <c r="P480" s="92">
        <v>100</v>
      </c>
      <c r="Q480" s="92"/>
      <c r="R480" s="92"/>
    </row>
    <row r="481" spans="2:18" x14ac:dyDescent="0.3">
      <c r="B481" s="196">
        <v>10</v>
      </c>
      <c r="C481" s="196" t="s">
        <v>112</v>
      </c>
      <c r="D481" s="196"/>
      <c r="E481" s="196"/>
      <c r="F481" s="92"/>
      <c r="G481" s="92">
        <v>4</v>
      </c>
      <c r="H481" s="92"/>
      <c r="I481" s="92"/>
      <c r="J481" s="92"/>
      <c r="K481" s="92"/>
      <c r="L481" s="92"/>
      <c r="M481" s="92"/>
      <c r="N481" s="92"/>
      <c r="O481" s="199"/>
      <c r="P481" s="92">
        <v>105</v>
      </c>
      <c r="Q481" s="92">
        <v>4</v>
      </c>
      <c r="R481" s="92">
        <v>4.2</v>
      </c>
    </row>
    <row r="482" spans="2:18" x14ac:dyDescent="0.3">
      <c r="B482" s="196"/>
      <c r="C482" s="196" t="s">
        <v>64</v>
      </c>
      <c r="D482" s="196" t="s">
        <v>113</v>
      </c>
      <c r="E482" s="196" t="s">
        <v>114</v>
      </c>
      <c r="F482" s="92">
        <v>3</v>
      </c>
      <c r="G482" s="92"/>
      <c r="H482" s="92">
        <v>23</v>
      </c>
      <c r="I482" s="92">
        <v>469</v>
      </c>
      <c r="J482" s="92">
        <v>782</v>
      </c>
      <c r="K482" s="92">
        <v>4.4000000000000004</v>
      </c>
      <c r="L482" s="92">
        <v>4</v>
      </c>
      <c r="M482" s="92">
        <v>2.2000000000000002</v>
      </c>
      <c r="N482" s="92">
        <v>2</v>
      </c>
      <c r="O482" s="199">
        <v>3</v>
      </c>
      <c r="P482" s="92">
        <v>110</v>
      </c>
      <c r="Q482" s="92"/>
      <c r="R482" s="92"/>
    </row>
    <row r="483" spans="2:18" x14ac:dyDescent="0.3">
      <c r="B483" s="196"/>
      <c r="C483" s="196" t="s">
        <v>67</v>
      </c>
      <c r="D483" s="196" t="s">
        <v>115</v>
      </c>
      <c r="E483" s="196" t="s">
        <v>116</v>
      </c>
      <c r="F483" s="92">
        <v>3</v>
      </c>
      <c r="G483" s="92"/>
      <c r="H483" s="92">
        <v>24</v>
      </c>
      <c r="I483" s="92">
        <v>484</v>
      </c>
      <c r="J483" s="92">
        <v>788</v>
      </c>
      <c r="K483" s="92">
        <v>0</v>
      </c>
      <c r="L483" s="92">
        <v>0</v>
      </c>
      <c r="M483" s="92">
        <v>0</v>
      </c>
      <c r="N483" s="92">
        <v>0</v>
      </c>
      <c r="O483" s="199">
        <v>0</v>
      </c>
      <c r="P483" s="92">
        <v>100</v>
      </c>
      <c r="Q483" s="92"/>
      <c r="R483" s="92"/>
    </row>
    <row r="484" spans="2:18" x14ac:dyDescent="0.3">
      <c r="B484" s="196">
        <v>11</v>
      </c>
      <c r="C484" s="196" t="s">
        <v>117</v>
      </c>
      <c r="D484" s="196"/>
      <c r="E484" s="196" t="s">
        <v>63</v>
      </c>
      <c r="F484" s="92">
        <v>3</v>
      </c>
      <c r="G484" s="92">
        <v>3</v>
      </c>
      <c r="H484" s="92">
        <v>25</v>
      </c>
      <c r="I484" s="92">
        <v>489</v>
      </c>
      <c r="J484" s="92">
        <v>794</v>
      </c>
      <c r="K484" s="92">
        <v>110</v>
      </c>
      <c r="L484" s="92">
        <v>100</v>
      </c>
      <c r="M484" s="92">
        <v>0</v>
      </c>
      <c r="N484" s="92">
        <v>0</v>
      </c>
      <c r="O484" s="199">
        <v>100</v>
      </c>
      <c r="P484" s="92">
        <v>100</v>
      </c>
      <c r="Q484" s="92">
        <v>3</v>
      </c>
      <c r="R484" s="92">
        <v>3</v>
      </c>
    </row>
    <row r="485" spans="2:18" x14ac:dyDescent="0.3">
      <c r="B485" s="196">
        <v>12</v>
      </c>
      <c r="C485" s="196" t="s">
        <v>118</v>
      </c>
      <c r="D485" s="196"/>
      <c r="E485" s="196" t="s">
        <v>63</v>
      </c>
      <c r="F485" s="92"/>
      <c r="G485" s="92">
        <v>4</v>
      </c>
      <c r="H485" s="92"/>
      <c r="I485" s="92"/>
      <c r="J485" s="92"/>
      <c r="K485" s="92"/>
      <c r="L485" s="92"/>
      <c r="M485" s="92"/>
      <c r="N485" s="92"/>
      <c r="O485" s="199"/>
      <c r="P485" s="92">
        <v>110</v>
      </c>
      <c r="Q485" s="92">
        <v>4</v>
      </c>
      <c r="R485" s="92">
        <v>4.4000000000000004</v>
      </c>
    </row>
    <row r="486" spans="2:18" x14ac:dyDescent="0.3">
      <c r="B486" s="196"/>
      <c r="C486" s="196" t="s">
        <v>64</v>
      </c>
      <c r="D486" s="196" t="s">
        <v>119</v>
      </c>
      <c r="E486" s="196" t="s">
        <v>87</v>
      </c>
      <c r="F486" s="92">
        <v>3</v>
      </c>
      <c r="G486" s="92"/>
      <c r="H486" s="92">
        <v>26</v>
      </c>
      <c r="I486" s="92">
        <v>495</v>
      </c>
      <c r="J486" s="92">
        <v>800</v>
      </c>
      <c r="K486" s="92">
        <v>23049.4</v>
      </c>
      <c r="L486" s="92">
        <v>20954</v>
      </c>
      <c r="M486" s="92">
        <v>11276.1</v>
      </c>
      <c r="N486" s="92">
        <v>10251</v>
      </c>
      <c r="O486" s="199">
        <v>13421</v>
      </c>
      <c r="P486" s="92">
        <v>110</v>
      </c>
      <c r="Q486" s="92"/>
      <c r="R486" s="92"/>
    </row>
    <row r="487" spans="2:18" x14ac:dyDescent="0.3">
      <c r="B487" s="196"/>
      <c r="C487" s="196" t="s">
        <v>67</v>
      </c>
      <c r="D487" s="196" t="s">
        <v>120</v>
      </c>
      <c r="E487" s="196" t="s">
        <v>121</v>
      </c>
      <c r="F487" s="92">
        <v>3</v>
      </c>
      <c r="G487" s="92"/>
      <c r="H487" s="92">
        <v>27</v>
      </c>
      <c r="I487" s="92">
        <v>501</v>
      </c>
      <c r="J487" s="92">
        <v>48</v>
      </c>
      <c r="K487" s="92">
        <v>52.162179242656499</v>
      </c>
      <c r="L487" s="92">
        <v>47.420162947869599</v>
      </c>
      <c r="M487" s="92">
        <v>23.4430659765044</v>
      </c>
      <c r="N487" s="92">
        <v>21.311878160458601</v>
      </c>
      <c r="O487" s="199">
        <v>30.74945</v>
      </c>
      <c r="P487" s="92">
        <v>110</v>
      </c>
      <c r="Q487" s="92"/>
      <c r="R487" s="92"/>
    </row>
    <row r="488" spans="2:18" x14ac:dyDescent="0.3">
      <c r="B488" s="196"/>
      <c r="C488" s="196" t="s">
        <v>70</v>
      </c>
      <c r="D488" s="196" t="s">
        <v>122</v>
      </c>
      <c r="E488" s="196" t="s">
        <v>63</v>
      </c>
      <c r="F488" s="92">
        <v>3</v>
      </c>
      <c r="G488" s="92"/>
      <c r="H488" s="92">
        <v>28</v>
      </c>
      <c r="I488" s="92">
        <v>507</v>
      </c>
      <c r="J488" s="92">
        <v>812</v>
      </c>
      <c r="K488" s="92">
        <v>110</v>
      </c>
      <c r="L488" s="92">
        <v>100</v>
      </c>
      <c r="M488" s="92">
        <v>110</v>
      </c>
      <c r="N488" s="92">
        <v>100</v>
      </c>
      <c r="O488" s="199">
        <v>153.636363636364</v>
      </c>
      <c r="P488" s="92">
        <v>110</v>
      </c>
      <c r="Q488" s="92"/>
      <c r="R488" s="92"/>
    </row>
    <row r="489" spans="2:18" x14ac:dyDescent="0.3">
      <c r="B489" s="196"/>
      <c r="C489" s="196" t="s">
        <v>88</v>
      </c>
      <c r="D489" s="196" t="s">
        <v>123</v>
      </c>
      <c r="E489" s="196" t="s">
        <v>87</v>
      </c>
      <c r="F489" s="92">
        <v>3</v>
      </c>
      <c r="G489" s="92"/>
      <c r="H489" s="92">
        <v>29</v>
      </c>
      <c r="I489" s="92">
        <v>513</v>
      </c>
      <c r="J489" s="92">
        <v>824</v>
      </c>
      <c r="K489" s="92">
        <v>0</v>
      </c>
      <c r="L489" s="92">
        <v>0</v>
      </c>
      <c r="M489" s="92">
        <v>0</v>
      </c>
      <c r="N489" s="92">
        <v>0</v>
      </c>
      <c r="O489" s="199">
        <v>0</v>
      </c>
      <c r="P489" s="92">
        <v>100</v>
      </c>
      <c r="Q489" s="92"/>
      <c r="R489" s="92"/>
    </row>
    <row r="490" spans="2:18" x14ac:dyDescent="0.3">
      <c r="B490" s="196"/>
      <c r="C490" s="196" t="s">
        <v>91</v>
      </c>
      <c r="D490" s="196" t="s">
        <v>124</v>
      </c>
      <c r="E490" s="196" t="s">
        <v>110</v>
      </c>
      <c r="F490" s="92">
        <v>3</v>
      </c>
      <c r="G490" s="92"/>
      <c r="H490" s="92">
        <v>30</v>
      </c>
      <c r="I490" s="92">
        <v>518</v>
      </c>
      <c r="J490" s="92">
        <v>830</v>
      </c>
      <c r="K490" s="92">
        <v>0</v>
      </c>
      <c r="L490" s="92">
        <v>0</v>
      </c>
      <c r="M490" s="92">
        <v>0</v>
      </c>
      <c r="N490" s="92">
        <v>0</v>
      </c>
      <c r="O490" s="199">
        <v>0</v>
      </c>
      <c r="P490" s="92">
        <v>100</v>
      </c>
      <c r="Q490" s="92"/>
      <c r="R490" s="92"/>
    </row>
    <row r="491" spans="2:18" x14ac:dyDescent="0.3">
      <c r="B491" s="196">
        <v>13</v>
      </c>
      <c r="C491" s="196" t="s">
        <v>125</v>
      </c>
      <c r="D491" s="196"/>
      <c r="E491" s="196" t="s">
        <v>63</v>
      </c>
      <c r="F491" s="92"/>
      <c r="G491" s="92">
        <v>3</v>
      </c>
      <c r="H491" s="92"/>
      <c r="I491" s="92"/>
      <c r="J491" s="92"/>
      <c r="K491" s="92"/>
      <c r="L491" s="92"/>
      <c r="M491" s="92"/>
      <c r="N491" s="92"/>
      <c r="O491" s="199"/>
      <c r="P491" s="92">
        <v>105.23666666666701</v>
      </c>
      <c r="Q491" s="92">
        <v>3</v>
      </c>
      <c r="R491" s="92">
        <v>3.1570999999999998</v>
      </c>
    </row>
    <row r="492" spans="2:18" x14ac:dyDescent="0.3">
      <c r="B492" s="196"/>
      <c r="C492" s="196" t="s">
        <v>64</v>
      </c>
      <c r="D492" s="196" t="s">
        <v>126</v>
      </c>
      <c r="E492" s="196" t="s">
        <v>63</v>
      </c>
      <c r="F492" s="92">
        <v>3</v>
      </c>
      <c r="G492" s="92"/>
      <c r="H492" s="92">
        <v>31</v>
      </c>
      <c r="I492" s="92">
        <v>400</v>
      </c>
      <c r="J492" s="92">
        <v>625</v>
      </c>
      <c r="K492" s="92">
        <v>110</v>
      </c>
      <c r="L492" s="92">
        <v>100</v>
      </c>
      <c r="M492" s="92">
        <v>110</v>
      </c>
      <c r="N492" s="92">
        <v>100</v>
      </c>
      <c r="O492" s="199">
        <v>105.71</v>
      </c>
      <c r="P492" s="92">
        <v>105.71</v>
      </c>
      <c r="Q492" s="92"/>
      <c r="R492" s="92"/>
    </row>
    <row r="493" spans="2:18" x14ac:dyDescent="0.3">
      <c r="B493" s="196"/>
      <c r="C493" s="196" t="s">
        <v>67</v>
      </c>
      <c r="D493" s="196" t="s">
        <v>127</v>
      </c>
      <c r="E493" s="196" t="s">
        <v>63</v>
      </c>
      <c r="F493" s="92">
        <v>3</v>
      </c>
      <c r="G493" s="92"/>
      <c r="H493" s="92">
        <v>32</v>
      </c>
      <c r="I493" s="92">
        <v>519</v>
      </c>
      <c r="J493" s="92">
        <v>826</v>
      </c>
      <c r="K493" s="92">
        <v>110</v>
      </c>
      <c r="L493" s="92">
        <v>100</v>
      </c>
      <c r="M493" s="92">
        <v>110</v>
      </c>
      <c r="N493" s="92">
        <v>100</v>
      </c>
      <c r="O493" s="199">
        <v>110</v>
      </c>
      <c r="P493" s="92">
        <v>110</v>
      </c>
      <c r="Q493" s="92"/>
      <c r="R493" s="92"/>
    </row>
    <row r="494" spans="2:18" x14ac:dyDescent="0.3">
      <c r="B494" s="196"/>
      <c r="C494" s="196" t="s">
        <v>70</v>
      </c>
      <c r="D494" s="196" t="s">
        <v>128</v>
      </c>
      <c r="E494" s="196" t="s">
        <v>63</v>
      </c>
      <c r="F494" s="92">
        <v>3</v>
      </c>
      <c r="G494" s="92"/>
      <c r="H494" s="92">
        <v>33</v>
      </c>
      <c r="I494" s="92">
        <v>520</v>
      </c>
      <c r="J494" s="92">
        <v>827</v>
      </c>
      <c r="K494" s="92">
        <v>110</v>
      </c>
      <c r="L494" s="92">
        <v>100</v>
      </c>
      <c r="M494" s="92">
        <v>110</v>
      </c>
      <c r="N494" s="92">
        <v>100</v>
      </c>
      <c r="O494" s="199">
        <v>100</v>
      </c>
      <c r="P494" s="92">
        <v>100</v>
      </c>
      <c r="Q494" s="92"/>
      <c r="R494" s="92"/>
    </row>
    <row r="495" spans="2:18" x14ac:dyDescent="0.3">
      <c r="B495" s="196">
        <v>14</v>
      </c>
      <c r="C495" s="196" t="s">
        <v>129</v>
      </c>
      <c r="D495" s="196"/>
      <c r="E495" s="196" t="s">
        <v>63</v>
      </c>
      <c r="F495" s="92"/>
      <c r="G495" s="92">
        <v>4</v>
      </c>
      <c r="H495" s="92"/>
      <c r="I495" s="92"/>
      <c r="J495" s="92"/>
      <c r="K495" s="92"/>
      <c r="L495" s="92"/>
      <c r="M495" s="92"/>
      <c r="N495" s="92"/>
      <c r="O495" s="199"/>
      <c r="P495" s="92">
        <v>106.818262732306</v>
      </c>
      <c r="Q495" s="92">
        <v>4</v>
      </c>
      <c r="R495" s="92">
        <v>4.2727305092922503</v>
      </c>
    </row>
    <row r="496" spans="2:18" x14ac:dyDescent="0.3">
      <c r="B496" s="196"/>
      <c r="C496" s="196" t="s">
        <v>64</v>
      </c>
      <c r="D496" s="196" t="s">
        <v>129</v>
      </c>
      <c r="E496" s="196" t="s">
        <v>63</v>
      </c>
      <c r="F496" s="92">
        <v>3</v>
      </c>
      <c r="G496" s="92"/>
      <c r="H496" s="92">
        <v>34</v>
      </c>
      <c r="I496" s="92">
        <v>261</v>
      </c>
      <c r="J496" s="92">
        <v>818</v>
      </c>
      <c r="K496" s="92">
        <v>110</v>
      </c>
      <c r="L496" s="92">
        <v>100</v>
      </c>
      <c r="M496" s="92">
        <v>110</v>
      </c>
      <c r="N496" s="92">
        <v>100</v>
      </c>
      <c r="O496" s="199">
        <v>106.818262732306</v>
      </c>
      <c r="P496" s="92">
        <v>106.818262732306</v>
      </c>
      <c r="Q496" s="92"/>
      <c r="R496" s="92"/>
    </row>
    <row r="497" spans="2:18" x14ac:dyDescent="0.3">
      <c r="B497" s="196">
        <v>15</v>
      </c>
      <c r="C497" s="196" t="s">
        <v>130</v>
      </c>
      <c r="D497" s="196"/>
      <c r="E497" s="196" t="s">
        <v>63</v>
      </c>
      <c r="F497" s="92"/>
      <c r="G497" s="92">
        <v>3</v>
      </c>
      <c r="H497" s="92"/>
      <c r="I497" s="92"/>
      <c r="J497" s="92"/>
      <c r="K497" s="92"/>
      <c r="L497" s="92"/>
      <c r="M497" s="92"/>
      <c r="N497" s="92"/>
      <c r="O497" s="199"/>
      <c r="P497" s="92">
        <v>84.273684210526298</v>
      </c>
      <c r="Q497" s="92">
        <v>2.52</v>
      </c>
      <c r="R497" s="92">
        <v>2.5282105263157901</v>
      </c>
    </row>
    <row r="498" spans="2:18" x14ac:dyDescent="0.3">
      <c r="B498" s="196"/>
      <c r="C498" s="196" t="s">
        <v>64</v>
      </c>
      <c r="D498" s="196" t="s">
        <v>130</v>
      </c>
      <c r="E498" s="196" t="s">
        <v>63</v>
      </c>
      <c r="F498" s="92">
        <v>2</v>
      </c>
      <c r="G498" s="92"/>
      <c r="H498" s="92">
        <v>37</v>
      </c>
      <c r="I498" s="92">
        <v>318</v>
      </c>
      <c r="J498" s="92">
        <v>510</v>
      </c>
      <c r="K498" s="92">
        <v>0</v>
      </c>
      <c r="L498" s="92" t="s">
        <v>131</v>
      </c>
      <c r="M498" s="92">
        <v>0</v>
      </c>
      <c r="N498" s="92" t="s">
        <v>131</v>
      </c>
      <c r="O498" s="199">
        <v>80.06</v>
      </c>
      <c r="P498" s="92">
        <v>84.273684210526298</v>
      </c>
      <c r="Q498" s="92"/>
      <c r="R498" s="92"/>
    </row>
    <row r="499" spans="2:18" x14ac:dyDescent="0.3">
      <c r="B499" s="196">
        <v>16</v>
      </c>
      <c r="C499" s="196" t="s">
        <v>132</v>
      </c>
      <c r="D499" s="196"/>
      <c r="E499" s="196" t="s">
        <v>133</v>
      </c>
      <c r="F499" s="92">
        <v>3</v>
      </c>
      <c r="G499" s="92">
        <v>3</v>
      </c>
      <c r="H499" s="92">
        <v>38</v>
      </c>
      <c r="I499" s="92">
        <v>521</v>
      </c>
      <c r="J499" s="92">
        <v>836</v>
      </c>
      <c r="K499" s="92">
        <v>1.4342115051</v>
      </c>
      <c r="L499" s="92">
        <v>1.303828641</v>
      </c>
      <c r="M499" s="92">
        <v>0</v>
      </c>
      <c r="N499" s="92">
        <v>0.19557429600000001</v>
      </c>
      <c r="O499" s="199">
        <v>1.34</v>
      </c>
      <c r="P499" s="92">
        <v>110</v>
      </c>
      <c r="Q499" s="92">
        <v>3</v>
      </c>
      <c r="R499" s="92">
        <v>3.3</v>
      </c>
    </row>
    <row r="500" spans="2:18" x14ac:dyDescent="0.3">
      <c r="B500" s="196">
        <v>17</v>
      </c>
      <c r="C500" s="196" t="s">
        <v>134</v>
      </c>
      <c r="D500" s="196"/>
      <c r="E500" s="196" t="s">
        <v>135</v>
      </c>
      <c r="F500" s="92">
        <v>3</v>
      </c>
      <c r="G500" s="92">
        <v>3</v>
      </c>
      <c r="H500" s="92">
        <v>39</v>
      </c>
      <c r="I500" s="92">
        <v>524</v>
      </c>
      <c r="J500" s="92">
        <v>842</v>
      </c>
      <c r="K500" s="92">
        <v>94.9730437075211</v>
      </c>
      <c r="L500" s="92">
        <v>86.339130643201003</v>
      </c>
      <c r="M500" s="92">
        <v>0</v>
      </c>
      <c r="N500" s="92">
        <v>77.691301677243203</v>
      </c>
      <c r="O500" s="199">
        <v>125.23</v>
      </c>
      <c r="P500" s="92">
        <v>110</v>
      </c>
      <c r="Q500" s="92">
        <v>3</v>
      </c>
      <c r="R500" s="92">
        <v>3.3</v>
      </c>
    </row>
    <row r="501" spans="2:18" x14ac:dyDescent="0.3">
      <c r="B501" s="196">
        <v>18</v>
      </c>
      <c r="C501" s="196" t="s">
        <v>136</v>
      </c>
      <c r="D501" s="196"/>
      <c r="E501" s="196" t="s">
        <v>63</v>
      </c>
      <c r="F501" s="92">
        <v>3</v>
      </c>
      <c r="G501" s="92">
        <v>3</v>
      </c>
      <c r="H501" s="92">
        <v>40</v>
      </c>
      <c r="I501" s="92">
        <v>526</v>
      </c>
      <c r="J501" s="92">
        <v>628</v>
      </c>
      <c r="K501" s="92">
        <v>110</v>
      </c>
      <c r="L501" s="92">
        <v>100</v>
      </c>
      <c r="M501" s="92">
        <v>0</v>
      </c>
      <c r="N501" s="92">
        <v>100</v>
      </c>
      <c r="O501" s="199">
        <v>100</v>
      </c>
      <c r="P501" s="92">
        <v>100</v>
      </c>
      <c r="Q501" s="92">
        <v>3</v>
      </c>
      <c r="R501" s="92">
        <v>3</v>
      </c>
    </row>
    <row r="502" spans="2:18" x14ac:dyDescent="0.3">
      <c r="B502" s="196">
        <v>19</v>
      </c>
      <c r="C502" s="196" t="s">
        <v>137</v>
      </c>
      <c r="D502" s="196"/>
      <c r="E502" s="196" t="s">
        <v>63</v>
      </c>
      <c r="F502" s="92">
        <v>3</v>
      </c>
      <c r="G502" s="92">
        <v>5</v>
      </c>
      <c r="H502" s="92">
        <v>41</v>
      </c>
      <c r="I502" s="92">
        <v>527</v>
      </c>
      <c r="J502" s="92">
        <v>626</v>
      </c>
      <c r="K502" s="92">
        <v>110</v>
      </c>
      <c r="L502" s="92">
        <v>100</v>
      </c>
      <c r="M502" s="92">
        <v>0</v>
      </c>
      <c r="N502" s="92">
        <v>100</v>
      </c>
      <c r="O502" s="199">
        <v>97.9</v>
      </c>
      <c r="P502" s="92">
        <v>97.9</v>
      </c>
      <c r="Q502" s="92">
        <v>4.8899999999999997</v>
      </c>
      <c r="R502" s="92">
        <v>4.8949999999999996</v>
      </c>
    </row>
    <row r="503" spans="2:18" x14ac:dyDescent="0.3">
      <c r="B503" s="196">
        <v>20</v>
      </c>
      <c r="C503" s="196" t="s">
        <v>138</v>
      </c>
      <c r="D503" s="196"/>
      <c r="E503" s="196" t="s">
        <v>63</v>
      </c>
      <c r="F503" s="92"/>
      <c r="G503" s="92">
        <v>5</v>
      </c>
      <c r="H503" s="92"/>
      <c r="I503" s="92"/>
      <c r="J503" s="92"/>
      <c r="K503" s="92"/>
      <c r="L503" s="92"/>
      <c r="M503" s="92"/>
      <c r="N503" s="92"/>
      <c r="O503" s="199">
        <v>112.93666666666699</v>
      </c>
      <c r="P503" s="92">
        <v>105.27</v>
      </c>
      <c r="Q503" s="92">
        <v>5</v>
      </c>
      <c r="R503" s="92">
        <v>5.2634999999999996</v>
      </c>
    </row>
    <row r="504" spans="2:18" x14ac:dyDescent="0.3">
      <c r="B504" s="196"/>
      <c r="C504" s="196" t="s">
        <v>64</v>
      </c>
      <c r="D504" s="196" t="s">
        <v>139</v>
      </c>
      <c r="E504" s="196" t="s">
        <v>63</v>
      </c>
      <c r="F504" s="92">
        <v>3</v>
      </c>
      <c r="G504" s="92"/>
      <c r="H504" s="92">
        <v>42</v>
      </c>
      <c r="I504" s="92">
        <v>320</v>
      </c>
      <c r="J504" s="92">
        <v>512</v>
      </c>
      <c r="K504" s="92">
        <v>110</v>
      </c>
      <c r="L504" s="92">
        <v>100</v>
      </c>
      <c r="M504" s="92">
        <v>110</v>
      </c>
      <c r="N504" s="92">
        <v>100</v>
      </c>
      <c r="O504" s="199">
        <v>105.81</v>
      </c>
      <c r="P504" s="92">
        <v>105.81</v>
      </c>
      <c r="Q504" s="92"/>
      <c r="R504" s="92"/>
    </row>
    <row r="505" spans="2:18" x14ac:dyDescent="0.3">
      <c r="B505" s="196"/>
      <c r="C505" s="196" t="s">
        <v>67</v>
      </c>
      <c r="D505" s="196" t="s">
        <v>140</v>
      </c>
      <c r="E505" s="196" t="s">
        <v>63</v>
      </c>
      <c r="F505" s="92">
        <v>3</v>
      </c>
      <c r="G505" s="92"/>
      <c r="H505" s="92">
        <v>43</v>
      </c>
      <c r="I505" s="92">
        <v>392</v>
      </c>
      <c r="J505" s="92">
        <v>617</v>
      </c>
      <c r="K505" s="92">
        <v>110</v>
      </c>
      <c r="L505" s="92">
        <v>100</v>
      </c>
      <c r="M505" s="92">
        <v>110</v>
      </c>
      <c r="N505" s="92">
        <v>100</v>
      </c>
      <c r="O505" s="199">
        <v>133</v>
      </c>
      <c r="P505" s="92">
        <v>110</v>
      </c>
      <c r="Q505" s="92"/>
      <c r="R505" s="92"/>
    </row>
    <row r="506" spans="2:18" x14ac:dyDescent="0.3">
      <c r="B506" s="196"/>
      <c r="C506" s="196" t="s">
        <v>67</v>
      </c>
      <c r="D506" s="196" t="s">
        <v>141</v>
      </c>
      <c r="E506" s="196" t="s">
        <v>63</v>
      </c>
      <c r="F506" s="92">
        <v>3</v>
      </c>
      <c r="G506" s="92"/>
      <c r="H506" s="92">
        <v>44</v>
      </c>
      <c r="I506" s="92">
        <v>395</v>
      </c>
      <c r="J506" s="92">
        <v>618</v>
      </c>
      <c r="K506" s="92">
        <v>110</v>
      </c>
      <c r="L506" s="92">
        <v>100</v>
      </c>
      <c r="M506" s="92">
        <v>110</v>
      </c>
      <c r="N506" s="92">
        <v>100</v>
      </c>
      <c r="O506" s="199">
        <v>100</v>
      </c>
      <c r="P506" s="92">
        <v>100</v>
      </c>
      <c r="Q506" s="92"/>
      <c r="R506" s="92"/>
    </row>
    <row r="507" spans="2:18" x14ac:dyDescent="0.3">
      <c r="B507" s="196">
        <v>21</v>
      </c>
      <c r="C507" s="196" t="s">
        <v>142</v>
      </c>
      <c r="D507" s="196"/>
      <c r="E507" s="196"/>
      <c r="F507" s="92"/>
      <c r="G507" s="92"/>
      <c r="H507" s="92"/>
      <c r="I507" s="92"/>
      <c r="J507" s="92"/>
      <c r="K507" s="92"/>
      <c r="L507" s="92"/>
      <c r="M507" s="92"/>
      <c r="N507" s="92"/>
      <c r="O507" s="199"/>
      <c r="P507" s="92"/>
      <c r="Q507" s="92"/>
      <c r="R507" s="92"/>
    </row>
    <row r="508" spans="2:18" x14ac:dyDescent="0.3">
      <c r="B508" s="196"/>
      <c r="C508" s="196" t="s">
        <v>64</v>
      </c>
      <c r="D508" s="196" t="s">
        <v>143</v>
      </c>
      <c r="E508" s="196"/>
      <c r="F508" s="92"/>
      <c r="G508" s="92" t="s">
        <v>144</v>
      </c>
      <c r="H508" s="92">
        <v>45</v>
      </c>
      <c r="I508" s="92">
        <v>548</v>
      </c>
      <c r="J508" s="92">
        <v>0</v>
      </c>
      <c r="K508" s="92"/>
      <c r="L508" s="92"/>
      <c r="M508" s="92"/>
      <c r="N508" s="92"/>
      <c r="O508" s="199"/>
      <c r="P508" s="92"/>
      <c r="Q508" s="92"/>
      <c r="R508" s="92"/>
    </row>
    <row r="509" spans="2:18" x14ac:dyDescent="0.3">
      <c r="B509" s="196"/>
      <c r="C509" s="196" t="s">
        <v>67</v>
      </c>
      <c r="D509" s="196" t="s">
        <v>145</v>
      </c>
      <c r="E509" s="196"/>
      <c r="F509" s="92"/>
      <c r="G509" s="92" t="s">
        <v>146</v>
      </c>
      <c r="H509" s="92">
        <v>46</v>
      </c>
      <c r="I509" s="92">
        <v>549</v>
      </c>
      <c r="J509" s="92">
        <v>0</v>
      </c>
      <c r="K509" s="92"/>
      <c r="L509" s="92"/>
      <c r="M509" s="92"/>
      <c r="N509" s="92"/>
      <c r="O509" s="199"/>
      <c r="P509" s="92"/>
      <c r="Q509" s="92"/>
      <c r="R509" s="92"/>
    </row>
    <row r="510" spans="2:18" x14ac:dyDescent="0.3">
      <c r="B510" s="196"/>
      <c r="C510" s="196" t="s">
        <v>70</v>
      </c>
      <c r="D510" s="196" t="s">
        <v>147</v>
      </c>
      <c r="E510" s="196"/>
      <c r="F510" s="92"/>
      <c r="G510" s="92" t="s">
        <v>148</v>
      </c>
      <c r="H510" s="92">
        <v>47</v>
      </c>
      <c r="I510" s="92">
        <v>550</v>
      </c>
      <c r="J510" s="92">
        <v>0</v>
      </c>
      <c r="K510" s="92"/>
      <c r="L510" s="92"/>
      <c r="M510" s="92"/>
      <c r="N510" s="92"/>
      <c r="O510" s="199"/>
      <c r="P510" s="92"/>
      <c r="Q510" s="92"/>
      <c r="R510" s="92"/>
    </row>
    <row r="511" spans="2:18" x14ac:dyDescent="0.3">
      <c r="B511" s="196"/>
      <c r="C511" s="196" t="s">
        <v>88</v>
      </c>
      <c r="D511" s="196" t="s">
        <v>149</v>
      </c>
      <c r="E511" s="196"/>
      <c r="F511" s="92"/>
      <c r="G511" s="92" t="s">
        <v>150</v>
      </c>
      <c r="H511" s="92">
        <v>48</v>
      </c>
      <c r="I511" s="92">
        <v>551</v>
      </c>
      <c r="J511" s="92">
        <v>0</v>
      </c>
      <c r="K511" s="92"/>
      <c r="L511" s="92"/>
      <c r="M511" s="92"/>
      <c r="N511" s="92"/>
      <c r="O511" s="199"/>
      <c r="P511" s="92"/>
      <c r="Q511" s="92"/>
      <c r="R511" s="92"/>
    </row>
    <row r="512" spans="2:18" x14ac:dyDescent="0.3">
      <c r="B512" s="196"/>
      <c r="C512" s="196" t="s">
        <v>91</v>
      </c>
      <c r="D512" s="196" t="s">
        <v>151</v>
      </c>
      <c r="E512" s="196"/>
      <c r="F512" s="92"/>
      <c r="G512" s="92" t="s">
        <v>150</v>
      </c>
      <c r="H512" s="92">
        <v>49</v>
      </c>
      <c r="I512" s="92">
        <v>552</v>
      </c>
      <c r="J512" s="92">
        <v>0</v>
      </c>
      <c r="K512" s="92"/>
      <c r="L512" s="92"/>
      <c r="M512" s="92"/>
      <c r="N512" s="92"/>
      <c r="O512" s="199"/>
      <c r="P512" s="92"/>
      <c r="Q512" s="92"/>
      <c r="R512" s="92"/>
    </row>
    <row r="513" spans="2:18" x14ac:dyDescent="0.3">
      <c r="B513" s="196"/>
      <c r="C513" s="196"/>
      <c r="D513" s="196"/>
      <c r="E513" s="196"/>
      <c r="F513" s="92"/>
      <c r="G513" s="92"/>
      <c r="H513" s="92"/>
      <c r="I513" s="92"/>
      <c r="J513" s="92"/>
      <c r="K513" s="92"/>
      <c r="L513" s="92"/>
      <c r="M513" s="92"/>
      <c r="N513" s="92"/>
      <c r="O513" s="199"/>
      <c r="P513" s="92"/>
      <c r="Q513" s="92"/>
      <c r="R513" s="92"/>
    </row>
    <row r="514" spans="2:18" x14ac:dyDescent="0.3">
      <c r="B514" s="196"/>
      <c r="C514" s="196"/>
      <c r="D514" s="196" t="s">
        <v>152</v>
      </c>
      <c r="E514" s="196"/>
      <c r="F514" s="92"/>
      <c r="G514" s="92">
        <v>100</v>
      </c>
      <c r="H514" s="92"/>
      <c r="I514" s="92"/>
      <c r="J514" s="92"/>
      <c r="K514" s="92"/>
      <c r="L514" s="92"/>
      <c r="M514" s="92"/>
      <c r="N514" s="92"/>
      <c r="O514" s="199"/>
      <c r="P514" s="92"/>
      <c r="Q514" s="92">
        <v>98.84</v>
      </c>
      <c r="R514" s="92">
        <v>104.64828284559999</v>
      </c>
    </row>
    <row r="516" spans="2:18" x14ac:dyDescent="0.3">
      <c r="B516" s="23" t="s">
        <v>159</v>
      </c>
    </row>
    <row r="517" spans="2:18" x14ac:dyDescent="0.3">
      <c r="B517" s="316" t="s">
        <v>48</v>
      </c>
      <c r="C517" s="320" t="s">
        <v>49</v>
      </c>
      <c r="D517" s="321"/>
      <c r="E517" s="316" t="s">
        <v>50</v>
      </c>
      <c r="F517" s="318" t="s">
        <v>51</v>
      </c>
      <c r="G517" s="318" t="s">
        <v>52</v>
      </c>
      <c r="H517" s="318" t="s">
        <v>53</v>
      </c>
      <c r="I517" s="318" t="s">
        <v>53</v>
      </c>
      <c r="J517" s="318" t="s">
        <v>53</v>
      </c>
      <c r="K517" s="197" t="s">
        <v>54</v>
      </c>
      <c r="L517" s="197" t="s">
        <v>3</v>
      </c>
      <c r="M517" s="197" t="s">
        <v>54</v>
      </c>
      <c r="N517" s="197" t="s">
        <v>3</v>
      </c>
      <c r="O517" s="198" t="s">
        <v>55</v>
      </c>
      <c r="P517" s="197" t="s">
        <v>56</v>
      </c>
      <c r="Q517" s="197" t="s">
        <v>57</v>
      </c>
      <c r="R517" s="197" t="s">
        <v>58</v>
      </c>
    </row>
    <row r="518" spans="2:18" x14ac:dyDescent="0.3">
      <c r="B518" s="317"/>
      <c r="C518" s="322"/>
      <c r="D518" s="323"/>
      <c r="E518" s="317"/>
      <c r="F518" s="319"/>
      <c r="G518" s="319"/>
      <c r="H518" s="319"/>
      <c r="I518" s="319"/>
      <c r="J518" s="319"/>
      <c r="K518" s="197">
        <v>2024</v>
      </c>
      <c r="L518" s="197">
        <v>2024</v>
      </c>
      <c r="M518" s="197"/>
      <c r="N518" s="197"/>
      <c r="O518" s="198"/>
      <c r="P518" s="197"/>
      <c r="Q518" s="197"/>
      <c r="R518" s="197"/>
    </row>
    <row r="519" spans="2:18" x14ac:dyDescent="0.3">
      <c r="B519" s="196" t="s">
        <v>59</v>
      </c>
      <c r="C519" s="214" t="s">
        <v>60</v>
      </c>
      <c r="D519" s="214"/>
      <c r="E519" s="196"/>
      <c r="F519" s="92"/>
      <c r="G519" s="92">
        <v>40</v>
      </c>
      <c r="H519" s="92"/>
      <c r="I519" s="92"/>
      <c r="J519" s="92"/>
      <c r="K519" s="92"/>
      <c r="L519" s="92"/>
      <c r="M519" s="92"/>
      <c r="N519" s="92"/>
      <c r="O519" s="199"/>
      <c r="P519" s="92"/>
      <c r="Q519" s="92">
        <v>40</v>
      </c>
      <c r="R519" s="92">
        <v>42.612791074079503</v>
      </c>
    </row>
    <row r="520" spans="2:18" x14ac:dyDescent="0.3">
      <c r="B520" s="196"/>
      <c r="C520" s="214"/>
      <c r="D520" s="214"/>
      <c r="E520" s="196"/>
      <c r="F520" s="92"/>
      <c r="G520" s="92"/>
      <c r="H520" s="92"/>
      <c r="I520" s="92"/>
      <c r="J520" s="92"/>
      <c r="K520" s="92"/>
      <c r="L520" s="92"/>
      <c r="M520" s="92"/>
      <c r="N520" s="92"/>
      <c r="O520" s="199"/>
      <c r="P520" s="92"/>
      <c r="Q520" s="92"/>
      <c r="R520" s="92"/>
    </row>
    <row r="521" spans="2:18" x14ac:dyDescent="0.3">
      <c r="B521" s="196">
        <v>1</v>
      </c>
      <c r="C521" s="214" t="s">
        <v>0</v>
      </c>
      <c r="D521" s="214"/>
      <c r="E521" s="196" t="s">
        <v>61</v>
      </c>
      <c r="F521" s="92">
        <v>3</v>
      </c>
      <c r="G521" s="92">
        <v>10</v>
      </c>
      <c r="H521" s="92">
        <v>1</v>
      </c>
      <c r="I521" s="92">
        <v>18</v>
      </c>
      <c r="J521" s="92">
        <v>24</v>
      </c>
      <c r="K521" s="92">
        <v>2164.4541966316942</v>
      </c>
      <c r="L521" s="92">
        <v>1967.6856333015401</v>
      </c>
      <c r="M521" s="92">
        <v>1401.9587682909009</v>
      </c>
      <c r="N521" s="92">
        <v>1274.5079711735461</v>
      </c>
      <c r="O521" s="199">
        <v>1352.3414381709999</v>
      </c>
      <c r="P521" s="92">
        <v>106.10694234621272</v>
      </c>
      <c r="Q521" s="92">
        <v>10</v>
      </c>
      <c r="R521" s="92">
        <v>10.610694234621272</v>
      </c>
    </row>
    <row r="522" spans="2:18" x14ac:dyDescent="0.3">
      <c r="B522" s="196">
        <v>2</v>
      </c>
      <c r="C522" s="214" t="s">
        <v>62</v>
      </c>
      <c r="D522" s="214"/>
      <c r="E522" s="196" t="s">
        <v>63</v>
      </c>
      <c r="F522" s="92"/>
      <c r="G522" s="92">
        <v>10</v>
      </c>
      <c r="H522" s="92"/>
      <c r="I522" s="92"/>
      <c r="J522" s="92"/>
      <c r="K522" s="92"/>
      <c r="L522" s="92"/>
      <c r="M522" s="92"/>
      <c r="N522" s="92"/>
      <c r="O522" s="199"/>
      <c r="P522" s="92">
        <v>110</v>
      </c>
      <c r="Q522" s="92">
        <v>10</v>
      </c>
      <c r="R522" s="92">
        <v>11</v>
      </c>
    </row>
    <row r="523" spans="2:18" x14ac:dyDescent="0.3">
      <c r="B523" s="196"/>
      <c r="C523" s="214" t="s">
        <v>64</v>
      </c>
      <c r="D523" s="214" t="s">
        <v>65</v>
      </c>
      <c r="E523" s="196" t="s">
        <v>66</v>
      </c>
      <c r="F523" s="92">
        <v>1</v>
      </c>
      <c r="G523" s="92"/>
      <c r="H523" s="92">
        <v>2</v>
      </c>
      <c r="I523" s="92">
        <v>110</v>
      </c>
      <c r="J523" s="92">
        <v>179</v>
      </c>
      <c r="K523" s="92">
        <v>311.85899999999998</v>
      </c>
      <c r="L523" s="92">
        <v>346.51</v>
      </c>
      <c r="M523" s="92">
        <v>208.27799999999999</v>
      </c>
      <c r="N523" s="92">
        <v>231.42</v>
      </c>
      <c r="O523" s="199">
        <v>102.79277614416603</v>
      </c>
      <c r="P523" s="92">
        <v>110</v>
      </c>
      <c r="Q523" s="92"/>
      <c r="R523" s="92"/>
    </row>
    <row r="524" spans="2:18" x14ac:dyDescent="0.3">
      <c r="B524" s="196"/>
      <c r="C524" s="214" t="s">
        <v>67</v>
      </c>
      <c r="D524" s="214" t="s">
        <v>68</v>
      </c>
      <c r="E524" s="196" t="s">
        <v>69</v>
      </c>
      <c r="F524" s="92">
        <v>1</v>
      </c>
      <c r="G524" s="92"/>
      <c r="H524" s="92">
        <v>3</v>
      </c>
      <c r="I524" s="92">
        <v>116</v>
      </c>
      <c r="J524" s="92">
        <v>185</v>
      </c>
      <c r="K524" s="92">
        <v>3.7080000000000002</v>
      </c>
      <c r="L524" s="92">
        <v>4.12</v>
      </c>
      <c r="M524" s="92">
        <v>2.4750000000000001</v>
      </c>
      <c r="N524" s="92">
        <v>2.75</v>
      </c>
      <c r="O524" s="199">
        <v>1.8155137976411799</v>
      </c>
      <c r="P524" s="92">
        <v>110</v>
      </c>
      <c r="Q524" s="92"/>
      <c r="R524" s="92"/>
    </row>
    <row r="525" spans="2:18" x14ac:dyDescent="0.3">
      <c r="B525" s="196"/>
      <c r="C525" s="214" t="s">
        <v>70</v>
      </c>
      <c r="D525" s="214" t="s">
        <v>71</v>
      </c>
      <c r="E525" s="196" t="s">
        <v>72</v>
      </c>
      <c r="F525" s="92">
        <v>1</v>
      </c>
      <c r="G525" s="92"/>
      <c r="H525" s="92">
        <v>4</v>
      </c>
      <c r="I525" s="92">
        <v>122</v>
      </c>
      <c r="J525" s="92">
        <v>217</v>
      </c>
      <c r="K525" s="92">
        <v>750.76199999999994</v>
      </c>
      <c r="L525" s="92">
        <v>834.18</v>
      </c>
      <c r="M525" s="92">
        <v>500.50800000000004</v>
      </c>
      <c r="N525" s="92">
        <v>556.12</v>
      </c>
      <c r="O525" s="199">
        <v>296.05599999999998</v>
      </c>
      <c r="P525" s="92">
        <v>110</v>
      </c>
      <c r="Q525" s="92"/>
      <c r="R525" s="92"/>
    </row>
    <row r="526" spans="2:18" x14ac:dyDescent="0.3">
      <c r="B526" s="196">
        <v>3</v>
      </c>
      <c r="C526" s="214" t="s">
        <v>73</v>
      </c>
      <c r="D526" s="214"/>
      <c r="E526" s="196" t="s">
        <v>63</v>
      </c>
      <c r="F526" s="92"/>
      <c r="G526" s="92">
        <v>10</v>
      </c>
      <c r="H526" s="92"/>
      <c r="I526" s="92"/>
      <c r="J526" s="92"/>
      <c r="K526" s="92"/>
      <c r="L526" s="92"/>
      <c r="M526" s="92"/>
      <c r="N526" s="92"/>
      <c r="O526" s="199"/>
      <c r="P526" s="92">
        <v>110</v>
      </c>
      <c r="Q526" s="92">
        <v>10</v>
      </c>
      <c r="R526" s="92">
        <v>11</v>
      </c>
    </row>
    <row r="527" spans="2:18" x14ac:dyDescent="0.3">
      <c r="B527" s="196"/>
      <c r="C527" s="214" t="s">
        <v>64</v>
      </c>
      <c r="D527" s="214" t="s">
        <v>74</v>
      </c>
      <c r="E527" s="196" t="s">
        <v>75</v>
      </c>
      <c r="F527" s="92">
        <v>1</v>
      </c>
      <c r="G527" s="92"/>
      <c r="H527" s="92">
        <v>5</v>
      </c>
      <c r="I527" s="92">
        <v>335</v>
      </c>
      <c r="J527" s="92">
        <v>533</v>
      </c>
      <c r="K527" s="92">
        <v>2.952</v>
      </c>
      <c r="L527" s="92">
        <v>3.28</v>
      </c>
      <c r="M527" s="92">
        <v>1.665</v>
      </c>
      <c r="N527" s="92">
        <v>1.85</v>
      </c>
      <c r="O527" s="199">
        <v>1.0354436952890549</v>
      </c>
      <c r="P527" s="92">
        <v>110</v>
      </c>
      <c r="Q527" s="92"/>
      <c r="R527" s="92"/>
    </row>
    <row r="528" spans="2:18" x14ac:dyDescent="0.3">
      <c r="B528" s="196"/>
      <c r="C528" s="214" t="s">
        <v>67</v>
      </c>
      <c r="D528" s="214" t="s">
        <v>76</v>
      </c>
      <c r="E528" s="196" t="s">
        <v>77</v>
      </c>
      <c r="F528" s="92">
        <v>1</v>
      </c>
      <c r="G528" s="92"/>
      <c r="H528" s="92">
        <v>6</v>
      </c>
      <c r="I528" s="92">
        <v>329</v>
      </c>
      <c r="J528" s="92">
        <v>526</v>
      </c>
      <c r="K528" s="92">
        <v>22.5</v>
      </c>
      <c r="L528" s="92">
        <v>25</v>
      </c>
      <c r="M528" s="92">
        <v>12.6</v>
      </c>
      <c r="N528" s="92">
        <v>14</v>
      </c>
      <c r="O528" s="199">
        <v>3</v>
      </c>
      <c r="P528" s="92">
        <v>110</v>
      </c>
      <c r="Q528" s="92"/>
      <c r="R528" s="92"/>
    </row>
    <row r="529" spans="2:18" x14ac:dyDescent="0.3">
      <c r="B529" s="196"/>
      <c r="C529" s="214" t="s">
        <v>70</v>
      </c>
      <c r="D529" s="214" t="s">
        <v>78</v>
      </c>
      <c r="E529" s="196" t="s">
        <v>77</v>
      </c>
      <c r="F529" s="92">
        <v>1</v>
      </c>
      <c r="G529" s="92"/>
      <c r="H529" s="92">
        <v>7</v>
      </c>
      <c r="I529" s="92">
        <v>341</v>
      </c>
      <c r="J529" s="92">
        <v>551</v>
      </c>
      <c r="K529" s="92">
        <v>64.8</v>
      </c>
      <c r="L529" s="92">
        <v>72</v>
      </c>
      <c r="M529" s="92">
        <v>36.9</v>
      </c>
      <c r="N529" s="92">
        <v>41</v>
      </c>
      <c r="O529" s="199">
        <v>28</v>
      </c>
      <c r="P529" s="92">
        <v>110</v>
      </c>
      <c r="Q529" s="92"/>
      <c r="R529" s="92"/>
    </row>
    <row r="530" spans="2:18" x14ac:dyDescent="0.3">
      <c r="B530" s="196">
        <v>4</v>
      </c>
      <c r="C530" s="214" t="s">
        <v>79</v>
      </c>
      <c r="D530" s="214"/>
      <c r="E530" s="196" t="s">
        <v>63</v>
      </c>
      <c r="F530" s="92"/>
      <c r="G530" s="92">
        <v>10</v>
      </c>
      <c r="H530" s="92"/>
      <c r="I530" s="92"/>
      <c r="J530" s="92"/>
      <c r="K530" s="92"/>
      <c r="L530" s="92"/>
      <c r="M530" s="92"/>
      <c r="N530" s="92"/>
      <c r="O530" s="199"/>
      <c r="P530" s="92">
        <v>102.82281232491641</v>
      </c>
      <c r="Q530" s="92">
        <v>10</v>
      </c>
      <c r="R530" s="92">
        <v>10.282281232491641</v>
      </c>
    </row>
    <row r="531" spans="2:18" x14ac:dyDescent="0.3">
      <c r="B531" s="196"/>
      <c r="C531" s="214" t="s">
        <v>64</v>
      </c>
      <c r="D531" s="214" t="s">
        <v>80</v>
      </c>
      <c r="E531" s="196" t="s">
        <v>63</v>
      </c>
      <c r="F531" s="92">
        <v>1</v>
      </c>
      <c r="G531" s="92"/>
      <c r="H531" s="92">
        <v>8</v>
      </c>
      <c r="I531" s="92">
        <v>85</v>
      </c>
      <c r="J531" s="92">
        <v>100</v>
      </c>
      <c r="K531" s="92">
        <v>8.0678000537218857</v>
      </c>
      <c r="L531" s="92">
        <v>8.9642222819132051</v>
      </c>
      <c r="M531" s="92">
        <v>8.1573190912164062</v>
      </c>
      <c r="N531" s="92">
        <v>9.0636878791293398</v>
      </c>
      <c r="O531" s="199">
        <v>8.8078369805853214</v>
      </c>
      <c r="P531" s="92">
        <v>102.82281232491641</v>
      </c>
      <c r="Q531" s="92"/>
      <c r="R531" s="92"/>
    </row>
    <row r="532" spans="2:18" x14ac:dyDescent="0.3">
      <c r="B532" s="196"/>
      <c r="C532" s="214"/>
      <c r="D532" s="214"/>
      <c r="E532" s="196"/>
      <c r="F532" s="92"/>
      <c r="G532" s="92"/>
      <c r="H532" s="92"/>
      <c r="I532" s="92"/>
      <c r="J532" s="92"/>
      <c r="K532" s="92"/>
      <c r="L532" s="92"/>
      <c r="M532" s="92"/>
      <c r="N532" s="92"/>
      <c r="O532" s="199"/>
      <c r="P532" s="92"/>
      <c r="Q532" s="92"/>
      <c r="R532" s="92"/>
    </row>
    <row r="533" spans="2:18" x14ac:dyDescent="0.3">
      <c r="B533" s="196" t="s">
        <v>81</v>
      </c>
      <c r="C533" s="214" t="s">
        <v>82</v>
      </c>
      <c r="D533" s="214"/>
      <c r="E533" s="196"/>
      <c r="F533" s="92"/>
      <c r="G533" s="92">
        <v>60</v>
      </c>
      <c r="H533" s="92"/>
      <c r="I533" s="92"/>
      <c r="J533" s="92"/>
      <c r="K533" s="92"/>
      <c r="L533" s="92"/>
      <c r="M533" s="92"/>
      <c r="N533" s="92"/>
      <c r="O533" s="199"/>
      <c r="P533" s="92"/>
      <c r="Q533" s="92">
        <v>59.6</v>
      </c>
      <c r="R533" s="92">
        <v>62.826754925722106</v>
      </c>
    </row>
    <row r="534" spans="2:18" x14ac:dyDescent="0.3">
      <c r="B534" s="196"/>
      <c r="C534" s="214"/>
      <c r="D534" s="214"/>
      <c r="E534" s="196"/>
      <c r="F534" s="92"/>
      <c r="G534" s="92"/>
      <c r="H534" s="92"/>
      <c r="I534" s="92"/>
      <c r="J534" s="92"/>
      <c r="K534" s="92"/>
      <c r="L534" s="92"/>
      <c r="M534" s="92"/>
      <c r="N534" s="92"/>
      <c r="O534" s="199"/>
      <c r="P534" s="92"/>
      <c r="Q534" s="92"/>
      <c r="R534" s="92"/>
    </row>
    <row r="535" spans="2:18" x14ac:dyDescent="0.3">
      <c r="B535" s="196">
        <v>5</v>
      </c>
      <c r="C535" s="214" t="s">
        <v>83</v>
      </c>
      <c r="D535" s="214"/>
      <c r="E535" s="196" t="s">
        <v>63</v>
      </c>
      <c r="F535" s="92"/>
      <c r="G535" s="92">
        <v>5</v>
      </c>
      <c r="H535" s="92"/>
      <c r="I535" s="92"/>
      <c r="J535" s="92"/>
      <c r="K535" s="92"/>
      <c r="L535" s="92"/>
      <c r="M535" s="92"/>
      <c r="N535" s="92"/>
      <c r="O535" s="199"/>
      <c r="P535" s="92">
        <v>108</v>
      </c>
      <c r="Q535" s="92">
        <v>5</v>
      </c>
      <c r="R535" s="92">
        <v>5.4</v>
      </c>
    </row>
    <row r="536" spans="2:18" x14ac:dyDescent="0.3">
      <c r="B536" s="196"/>
      <c r="C536" s="214" t="s">
        <v>64</v>
      </c>
      <c r="D536" s="214" t="s">
        <v>84</v>
      </c>
      <c r="E536" s="196" t="s">
        <v>63</v>
      </c>
      <c r="F536" s="92">
        <v>1</v>
      </c>
      <c r="G536" s="92"/>
      <c r="H536" s="92">
        <v>9</v>
      </c>
      <c r="I536" s="92">
        <v>155</v>
      </c>
      <c r="J536" s="92">
        <v>243</v>
      </c>
      <c r="K536" s="92">
        <v>9.9000000000000005E-2</v>
      </c>
      <c r="L536" s="92">
        <v>0.11</v>
      </c>
      <c r="M536" s="92">
        <v>9.9000000000000005E-2</v>
      </c>
      <c r="N536" s="92">
        <v>0.11</v>
      </c>
      <c r="O536" s="199">
        <v>7.0494091130147526E-2</v>
      </c>
      <c r="P536" s="92">
        <v>110</v>
      </c>
      <c r="Q536" s="92"/>
      <c r="R536" s="92"/>
    </row>
    <row r="537" spans="2:18" x14ac:dyDescent="0.3">
      <c r="B537" s="196"/>
      <c r="C537" s="214" t="s">
        <v>67</v>
      </c>
      <c r="D537" s="214" t="s">
        <v>85</v>
      </c>
      <c r="E537" s="196" t="s">
        <v>63</v>
      </c>
      <c r="F537" s="92">
        <v>1</v>
      </c>
      <c r="G537" s="92"/>
      <c r="H537" s="92">
        <v>10</v>
      </c>
      <c r="I537" s="92">
        <v>241</v>
      </c>
      <c r="J537" s="92">
        <v>342</v>
      </c>
      <c r="K537" s="92">
        <v>5.3999999999999999E-2</v>
      </c>
      <c r="L537" s="92">
        <v>0.06</v>
      </c>
      <c r="M537" s="92">
        <v>5.3999999999999999E-2</v>
      </c>
      <c r="N537" s="92">
        <v>0.06</v>
      </c>
      <c r="O537" s="199">
        <v>2.8745108188632101E-2</v>
      </c>
      <c r="P537" s="92">
        <v>110</v>
      </c>
      <c r="Q537" s="92"/>
      <c r="R537" s="92"/>
    </row>
    <row r="538" spans="2:18" x14ac:dyDescent="0.3">
      <c r="B538" s="196"/>
      <c r="C538" s="214" t="s">
        <v>70</v>
      </c>
      <c r="D538" s="214" t="s">
        <v>86</v>
      </c>
      <c r="E538" s="196" t="s">
        <v>87</v>
      </c>
      <c r="F538" s="92">
        <v>3</v>
      </c>
      <c r="G538" s="92"/>
      <c r="H538" s="92">
        <v>11</v>
      </c>
      <c r="I538" s="92">
        <v>437</v>
      </c>
      <c r="J538" s="92">
        <v>734</v>
      </c>
      <c r="K538" s="92">
        <v>70714.600000000006</v>
      </c>
      <c r="L538" s="92">
        <v>64286</v>
      </c>
      <c r="M538" s="92">
        <v>67955.8</v>
      </c>
      <c r="N538" s="92">
        <v>61778</v>
      </c>
      <c r="O538" s="199">
        <v>107809</v>
      </c>
      <c r="P538" s="92">
        <v>110</v>
      </c>
      <c r="Q538" s="92"/>
      <c r="R538" s="92"/>
    </row>
    <row r="539" spans="2:18" x14ac:dyDescent="0.3">
      <c r="B539" s="196"/>
      <c r="C539" s="214" t="s">
        <v>88</v>
      </c>
      <c r="D539" s="214" t="s">
        <v>89</v>
      </c>
      <c r="E539" s="196" t="s">
        <v>90</v>
      </c>
      <c r="F539" s="92">
        <v>3</v>
      </c>
      <c r="G539" s="92"/>
      <c r="H539" s="92">
        <v>12</v>
      </c>
      <c r="I539" s="92">
        <v>443</v>
      </c>
      <c r="J539" s="92">
        <v>740</v>
      </c>
      <c r="K539" s="92">
        <v>139814.25870773039</v>
      </c>
      <c r="L539" s="92">
        <v>127103.87155248216</v>
      </c>
      <c r="M539" s="92">
        <v>93209.487214614375</v>
      </c>
      <c r="N539" s="92">
        <v>84735.897467831237</v>
      </c>
      <c r="O539" s="199">
        <v>133656</v>
      </c>
      <c r="P539" s="92">
        <v>110</v>
      </c>
      <c r="Q539" s="92"/>
      <c r="R539" s="92"/>
    </row>
    <row r="540" spans="2:18" x14ac:dyDescent="0.3">
      <c r="B540" s="196"/>
      <c r="C540" s="214" t="s">
        <v>91</v>
      </c>
      <c r="D540" s="214" t="s">
        <v>92</v>
      </c>
      <c r="E540" s="196" t="s">
        <v>93</v>
      </c>
      <c r="F540" s="92">
        <v>3</v>
      </c>
      <c r="G540" s="92"/>
      <c r="H540" s="92">
        <v>13</v>
      </c>
      <c r="I540" s="92">
        <v>449</v>
      </c>
      <c r="J540" s="92">
        <v>746</v>
      </c>
      <c r="K540" s="92">
        <v>5.3900000000000006</v>
      </c>
      <c r="L540" s="92">
        <v>4.9000000000000004</v>
      </c>
      <c r="M540" s="92">
        <v>5.3900000000000006</v>
      </c>
      <c r="N540" s="92">
        <v>4.9000000000000004</v>
      </c>
      <c r="O540" s="199">
        <v>4.9000000000000004</v>
      </c>
      <c r="P540" s="92">
        <v>100</v>
      </c>
      <c r="Q540" s="92"/>
      <c r="R540" s="92"/>
    </row>
    <row r="541" spans="2:18" x14ac:dyDescent="0.3">
      <c r="B541" s="196">
        <v>6</v>
      </c>
      <c r="C541" s="214" t="s">
        <v>94</v>
      </c>
      <c r="D541" s="214"/>
      <c r="E541" s="196" t="s">
        <v>63</v>
      </c>
      <c r="F541" s="92"/>
      <c r="G541" s="92">
        <v>4</v>
      </c>
      <c r="H541" s="92"/>
      <c r="I541" s="92"/>
      <c r="J541" s="92"/>
      <c r="K541" s="92"/>
      <c r="L541" s="92"/>
      <c r="M541" s="92"/>
      <c r="N541" s="92"/>
      <c r="O541" s="199"/>
      <c r="P541" s="92">
        <v>110</v>
      </c>
      <c r="Q541" s="92">
        <v>4</v>
      </c>
      <c r="R541" s="92">
        <v>4.4000000000000004</v>
      </c>
    </row>
    <row r="542" spans="2:18" x14ac:dyDescent="0.3">
      <c r="B542" s="196"/>
      <c r="C542" s="214" t="s">
        <v>64</v>
      </c>
      <c r="D542" s="214" t="s">
        <v>95</v>
      </c>
      <c r="E542" s="196" t="s">
        <v>96</v>
      </c>
      <c r="F542" s="92">
        <v>1</v>
      </c>
      <c r="G542" s="92"/>
      <c r="H542" s="92">
        <v>14</v>
      </c>
      <c r="I542" s="92">
        <v>179</v>
      </c>
      <c r="J542" s="92">
        <v>280</v>
      </c>
      <c r="K542" s="92">
        <v>27</v>
      </c>
      <c r="L542" s="92">
        <v>30</v>
      </c>
      <c r="M542" s="92">
        <v>27</v>
      </c>
      <c r="N542" s="92">
        <v>30</v>
      </c>
      <c r="O542" s="199">
        <v>21.432499999999997</v>
      </c>
      <c r="P542" s="92">
        <v>110</v>
      </c>
      <c r="Q542" s="92"/>
      <c r="R542" s="92"/>
    </row>
    <row r="543" spans="2:18" x14ac:dyDescent="0.3">
      <c r="B543" s="196"/>
      <c r="C543" s="214" t="s">
        <v>70</v>
      </c>
      <c r="D543" s="214" t="s">
        <v>97</v>
      </c>
      <c r="E543" s="196" t="s">
        <v>98</v>
      </c>
      <c r="F543" s="92">
        <v>1</v>
      </c>
      <c r="G543" s="92"/>
      <c r="H543" s="92">
        <v>15</v>
      </c>
      <c r="I543" s="92">
        <v>167</v>
      </c>
      <c r="J543" s="92">
        <v>268</v>
      </c>
      <c r="K543" s="92">
        <v>0.19800000000000001</v>
      </c>
      <c r="L543" s="92">
        <v>0.22</v>
      </c>
      <c r="M543" s="92">
        <v>0.19800000000000001</v>
      </c>
      <c r="N543" s="92">
        <v>0.22</v>
      </c>
      <c r="O543" s="199">
        <v>7.8750000000000014E-2</v>
      </c>
      <c r="P543" s="92">
        <v>110</v>
      </c>
      <c r="Q543" s="92"/>
      <c r="R543" s="92"/>
    </row>
    <row r="544" spans="2:18" x14ac:dyDescent="0.3">
      <c r="B544" s="196">
        <v>7</v>
      </c>
      <c r="C544" s="214" t="s">
        <v>99</v>
      </c>
      <c r="D544" s="214"/>
      <c r="E544" s="196" t="s">
        <v>63</v>
      </c>
      <c r="F544" s="92"/>
      <c r="G544" s="92">
        <v>4</v>
      </c>
      <c r="H544" s="92"/>
      <c r="I544" s="92"/>
      <c r="J544" s="92"/>
      <c r="K544" s="92"/>
      <c r="L544" s="92"/>
      <c r="M544" s="92"/>
      <c r="N544" s="92"/>
      <c r="O544" s="199"/>
      <c r="P544" s="92">
        <v>106.14791779340183</v>
      </c>
      <c r="Q544" s="92">
        <v>4</v>
      </c>
      <c r="R544" s="92">
        <v>4.245916711736073</v>
      </c>
    </row>
    <row r="545" spans="2:18" x14ac:dyDescent="0.3">
      <c r="B545" s="196"/>
      <c r="C545" s="214" t="s">
        <v>64</v>
      </c>
      <c r="D545" s="214" t="s">
        <v>100</v>
      </c>
      <c r="E545" s="196" t="s">
        <v>96</v>
      </c>
      <c r="F545" s="92">
        <v>1</v>
      </c>
      <c r="G545" s="92"/>
      <c r="H545" s="92">
        <v>16</v>
      </c>
      <c r="I545" s="92">
        <v>454</v>
      </c>
      <c r="J545" s="92">
        <v>752</v>
      </c>
      <c r="K545" s="92">
        <v>54</v>
      </c>
      <c r="L545" s="92">
        <v>60</v>
      </c>
      <c r="M545" s="92">
        <v>54</v>
      </c>
      <c r="N545" s="92">
        <v>60</v>
      </c>
      <c r="O545" s="199">
        <v>47.444495151169427</v>
      </c>
      <c r="P545" s="92">
        <v>110.00000000000001</v>
      </c>
      <c r="Q545" s="92"/>
      <c r="R545" s="92"/>
    </row>
    <row r="546" spans="2:18" x14ac:dyDescent="0.3">
      <c r="B546" s="196"/>
      <c r="C546" s="214" t="s">
        <v>67</v>
      </c>
      <c r="D546" s="214" t="s">
        <v>101</v>
      </c>
      <c r="E546" s="196" t="s">
        <v>96</v>
      </c>
      <c r="F546" s="92">
        <v>1</v>
      </c>
      <c r="G546" s="92"/>
      <c r="H546" s="92">
        <v>17</v>
      </c>
      <c r="I546" s="92">
        <v>459</v>
      </c>
      <c r="J546" s="92">
        <v>758</v>
      </c>
      <c r="K546" s="92">
        <v>108</v>
      </c>
      <c r="L546" s="92">
        <v>120</v>
      </c>
      <c r="M546" s="92">
        <v>108</v>
      </c>
      <c r="N546" s="92">
        <v>120</v>
      </c>
      <c r="O546" s="199">
        <v>117.2449972958356</v>
      </c>
      <c r="P546" s="92">
        <v>102.29583558680366</v>
      </c>
      <c r="Q546" s="92"/>
      <c r="R546" s="92"/>
    </row>
    <row r="547" spans="2:18" x14ac:dyDescent="0.3">
      <c r="B547" s="196">
        <v>8</v>
      </c>
      <c r="C547" s="214" t="s">
        <v>102</v>
      </c>
      <c r="D547" s="214"/>
      <c r="E547" s="196" t="s">
        <v>63</v>
      </c>
      <c r="F547" s="92"/>
      <c r="G547" s="92">
        <v>4</v>
      </c>
      <c r="H547" s="92"/>
      <c r="I547" s="92"/>
      <c r="J547" s="92"/>
      <c r="K547" s="92"/>
      <c r="L547" s="92"/>
      <c r="M547" s="92"/>
      <c r="N547" s="92"/>
      <c r="O547" s="199"/>
      <c r="P547" s="92">
        <v>106.66666666666667</v>
      </c>
      <c r="Q547" s="92">
        <v>4</v>
      </c>
      <c r="R547" s="92">
        <v>4.2666666666666666</v>
      </c>
    </row>
    <row r="548" spans="2:18" x14ac:dyDescent="0.3">
      <c r="B548" s="196"/>
      <c r="C548" s="214" t="s">
        <v>64</v>
      </c>
      <c r="D548" s="214" t="s">
        <v>103</v>
      </c>
      <c r="E548" s="196" t="s">
        <v>104</v>
      </c>
      <c r="F548" s="92">
        <v>1</v>
      </c>
      <c r="G548" s="92"/>
      <c r="H548" s="92">
        <v>18</v>
      </c>
      <c r="I548" s="92">
        <v>534</v>
      </c>
      <c r="J548" s="92">
        <v>764</v>
      </c>
      <c r="K548" s="92">
        <v>0.9</v>
      </c>
      <c r="L548" s="92">
        <v>1</v>
      </c>
      <c r="M548" s="92">
        <v>0</v>
      </c>
      <c r="N548" s="92">
        <v>0</v>
      </c>
      <c r="O548" s="199">
        <v>0</v>
      </c>
      <c r="P548" s="92">
        <v>100</v>
      </c>
      <c r="Q548" s="92"/>
      <c r="R548" s="92"/>
    </row>
    <row r="549" spans="2:18" x14ac:dyDescent="0.3">
      <c r="B549" s="196"/>
      <c r="C549" s="214" t="s">
        <v>67</v>
      </c>
      <c r="D549" s="214" t="s">
        <v>105</v>
      </c>
      <c r="E549" s="196" t="s">
        <v>104</v>
      </c>
      <c r="F549" s="92">
        <v>1</v>
      </c>
      <c r="G549" s="92"/>
      <c r="H549" s="92">
        <v>19</v>
      </c>
      <c r="I549" s="92">
        <v>546</v>
      </c>
      <c r="J549" s="92">
        <v>558</v>
      </c>
      <c r="K549" s="92">
        <v>54.9</v>
      </c>
      <c r="L549" s="92">
        <v>61</v>
      </c>
      <c r="M549" s="92">
        <v>45.9</v>
      </c>
      <c r="N549" s="92">
        <v>51</v>
      </c>
      <c r="O549" s="199">
        <v>43</v>
      </c>
      <c r="P549" s="92">
        <v>110</v>
      </c>
      <c r="Q549" s="92"/>
      <c r="R549" s="92"/>
    </row>
    <row r="550" spans="2:18" x14ac:dyDescent="0.3">
      <c r="B550" s="196"/>
      <c r="C550" s="214" t="s">
        <v>70</v>
      </c>
      <c r="D550" s="214" t="s">
        <v>106</v>
      </c>
      <c r="E550" s="196" t="s">
        <v>63</v>
      </c>
      <c r="F550" s="92">
        <v>2</v>
      </c>
      <c r="G550" s="92"/>
      <c r="H550" s="92">
        <v>20</v>
      </c>
      <c r="I550" s="92">
        <v>540</v>
      </c>
      <c r="J550" s="92">
        <v>770</v>
      </c>
      <c r="K550" s="92">
        <v>0</v>
      </c>
      <c r="L550" s="92" t="s">
        <v>107</v>
      </c>
      <c r="M550" s="92">
        <v>0</v>
      </c>
      <c r="N550" s="92" t="s">
        <v>107</v>
      </c>
      <c r="O550" s="199">
        <v>100</v>
      </c>
      <c r="P550" s="92">
        <v>110.00000000000001</v>
      </c>
      <c r="Q550" s="92"/>
      <c r="R550" s="92"/>
    </row>
    <row r="551" spans="2:18" x14ac:dyDescent="0.3">
      <c r="B551" s="196">
        <v>9</v>
      </c>
      <c r="C551" s="214" t="s">
        <v>108</v>
      </c>
      <c r="D551" s="214"/>
      <c r="E551" s="196" t="s">
        <v>63</v>
      </c>
      <c r="F551" s="92"/>
      <c r="G551" s="92">
        <v>3</v>
      </c>
      <c r="H551" s="92"/>
      <c r="I551" s="92"/>
      <c r="J551" s="92"/>
      <c r="K551" s="92"/>
      <c r="L551" s="92"/>
      <c r="M551" s="92"/>
      <c r="N551" s="92"/>
      <c r="O551" s="199"/>
      <c r="P551" s="92">
        <v>92.224748251421786</v>
      </c>
      <c r="Q551" s="92">
        <v>2.76</v>
      </c>
      <c r="R551" s="92">
        <v>2.7667424475426534</v>
      </c>
    </row>
    <row r="552" spans="2:18" x14ac:dyDescent="0.3">
      <c r="B552" s="196"/>
      <c r="C552" s="214" t="s">
        <v>64</v>
      </c>
      <c r="D552" s="214" t="s">
        <v>109</v>
      </c>
      <c r="E552" s="196" t="s">
        <v>110</v>
      </c>
      <c r="F552" s="92">
        <v>3</v>
      </c>
      <c r="G552" s="92"/>
      <c r="H552" s="92">
        <v>21</v>
      </c>
      <c r="I552" s="92">
        <v>375</v>
      </c>
      <c r="J552" s="92">
        <v>602</v>
      </c>
      <c r="K552" s="92">
        <v>10681825</v>
      </c>
      <c r="L552" s="92">
        <v>9710750</v>
      </c>
      <c r="M552" s="92">
        <v>6409092.8000000007</v>
      </c>
      <c r="N552" s="92">
        <v>5826448</v>
      </c>
      <c r="O552" s="199">
        <v>4920406</v>
      </c>
      <c r="P552" s="92">
        <v>84.449496502843573</v>
      </c>
      <c r="Q552" s="92"/>
      <c r="R552" s="92"/>
    </row>
    <row r="553" spans="2:18" x14ac:dyDescent="0.3">
      <c r="B553" s="196"/>
      <c r="C553" s="214" t="s">
        <v>67</v>
      </c>
      <c r="D553" s="214" t="s">
        <v>111</v>
      </c>
      <c r="E553" s="196" t="s">
        <v>63</v>
      </c>
      <c r="F553" s="92">
        <v>3</v>
      </c>
      <c r="G553" s="92"/>
      <c r="H553" s="92">
        <v>22</v>
      </c>
      <c r="I553" s="92">
        <v>464</v>
      </c>
      <c r="J553" s="92">
        <v>776</v>
      </c>
      <c r="K553" s="92">
        <v>110.00000000000001</v>
      </c>
      <c r="L553" s="92">
        <v>100</v>
      </c>
      <c r="M553" s="92">
        <v>110.00000000000001</v>
      </c>
      <c r="N553" s="92">
        <v>100</v>
      </c>
      <c r="O553" s="199">
        <v>100</v>
      </c>
      <c r="P553" s="92">
        <v>100</v>
      </c>
      <c r="Q553" s="92"/>
      <c r="R553" s="92"/>
    </row>
    <row r="554" spans="2:18" x14ac:dyDescent="0.3">
      <c r="B554" s="196">
        <v>10</v>
      </c>
      <c r="C554" s="214" t="s">
        <v>112</v>
      </c>
      <c r="D554" s="214"/>
      <c r="E554" s="196"/>
      <c r="F554" s="92"/>
      <c r="G554" s="92">
        <v>4</v>
      </c>
      <c r="H554" s="92"/>
      <c r="I554" s="92"/>
      <c r="J554" s="92"/>
      <c r="K554" s="92"/>
      <c r="L554" s="92"/>
      <c r="M554" s="92"/>
      <c r="N554" s="92"/>
      <c r="O554" s="199"/>
      <c r="P554" s="92">
        <v>105</v>
      </c>
      <c r="Q554" s="92">
        <v>4</v>
      </c>
      <c r="R554" s="92">
        <v>4.2</v>
      </c>
    </row>
    <row r="555" spans="2:18" x14ac:dyDescent="0.3">
      <c r="B555" s="196"/>
      <c r="C555" s="214" t="s">
        <v>64</v>
      </c>
      <c r="D555" s="214" t="s">
        <v>113</v>
      </c>
      <c r="E555" s="196" t="s">
        <v>114</v>
      </c>
      <c r="F555" s="92">
        <v>3</v>
      </c>
      <c r="G555" s="92"/>
      <c r="H555" s="92">
        <v>23</v>
      </c>
      <c r="I555" s="92">
        <v>469</v>
      </c>
      <c r="J555" s="92">
        <v>782</v>
      </c>
      <c r="K555" s="92">
        <v>4.4000000000000004</v>
      </c>
      <c r="L555" s="92">
        <v>4</v>
      </c>
      <c r="M555" s="92">
        <v>2.2000000000000002</v>
      </c>
      <c r="N555" s="92">
        <v>2</v>
      </c>
      <c r="O555" s="199">
        <v>3</v>
      </c>
      <c r="P555" s="92">
        <v>110</v>
      </c>
      <c r="Q555" s="92"/>
      <c r="R555" s="92"/>
    </row>
    <row r="556" spans="2:18" x14ac:dyDescent="0.3">
      <c r="B556" s="196"/>
      <c r="C556" s="214" t="s">
        <v>67</v>
      </c>
      <c r="D556" s="214" t="s">
        <v>115</v>
      </c>
      <c r="E556" s="196" t="s">
        <v>116</v>
      </c>
      <c r="F556" s="92">
        <v>3</v>
      </c>
      <c r="G556" s="92"/>
      <c r="H556" s="92">
        <v>24</v>
      </c>
      <c r="I556" s="92">
        <v>484</v>
      </c>
      <c r="J556" s="92">
        <v>788</v>
      </c>
      <c r="K556" s="92">
        <v>0</v>
      </c>
      <c r="L556" s="92">
        <v>0</v>
      </c>
      <c r="M556" s="92">
        <v>0</v>
      </c>
      <c r="N556" s="92">
        <v>0</v>
      </c>
      <c r="O556" s="199">
        <v>0</v>
      </c>
      <c r="P556" s="92">
        <v>100</v>
      </c>
      <c r="Q556" s="92"/>
      <c r="R556" s="92"/>
    </row>
    <row r="557" spans="2:18" x14ac:dyDescent="0.3">
      <c r="B557" s="196">
        <v>11</v>
      </c>
      <c r="C557" s="214" t="s">
        <v>117</v>
      </c>
      <c r="D557" s="214"/>
      <c r="E557" s="196" t="s">
        <v>63</v>
      </c>
      <c r="F557" s="92">
        <v>3</v>
      </c>
      <c r="G557" s="92">
        <v>3</v>
      </c>
      <c r="H557" s="92">
        <v>25</v>
      </c>
      <c r="I557" s="92">
        <v>489</v>
      </c>
      <c r="J557" s="92">
        <v>794</v>
      </c>
      <c r="K557" s="92">
        <v>110.00000000000001</v>
      </c>
      <c r="L557" s="92">
        <v>100</v>
      </c>
      <c r="M557" s="92">
        <v>0</v>
      </c>
      <c r="N557" s="92">
        <v>0</v>
      </c>
      <c r="O557" s="199">
        <v>100</v>
      </c>
      <c r="P557" s="92">
        <v>100</v>
      </c>
      <c r="Q557" s="92">
        <v>3</v>
      </c>
      <c r="R557" s="92">
        <v>3</v>
      </c>
    </row>
    <row r="558" spans="2:18" x14ac:dyDescent="0.3">
      <c r="B558" s="196">
        <v>12</v>
      </c>
      <c r="C558" s="214" t="s">
        <v>118</v>
      </c>
      <c r="D558" s="214"/>
      <c r="E558" s="196" t="s">
        <v>63</v>
      </c>
      <c r="F558" s="92"/>
      <c r="G558" s="92">
        <v>4</v>
      </c>
      <c r="H558" s="92"/>
      <c r="I558" s="92"/>
      <c r="J558" s="92"/>
      <c r="K558" s="92"/>
      <c r="L558" s="92"/>
      <c r="M558" s="92"/>
      <c r="N558" s="92"/>
      <c r="O558" s="199"/>
      <c r="P558" s="92">
        <v>110</v>
      </c>
      <c r="Q558" s="92">
        <v>4</v>
      </c>
      <c r="R558" s="92">
        <v>4.4000000000000004</v>
      </c>
    </row>
    <row r="559" spans="2:18" x14ac:dyDescent="0.3">
      <c r="B559" s="196"/>
      <c r="C559" s="214" t="s">
        <v>64</v>
      </c>
      <c r="D559" s="214" t="s">
        <v>119</v>
      </c>
      <c r="E559" s="196" t="s">
        <v>87</v>
      </c>
      <c r="F559" s="92">
        <v>3</v>
      </c>
      <c r="G559" s="92"/>
      <c r="H559" s="92">
        <v>26</v>
      </c>
      <c r="I559" s="92">
        <v>495</v>
      </c>
      <c r="J559" s="92">
        <v>800</v>
      </c>
      <c r="K559" s="92">
        <v>23049.4</v>
      </c>
      <c r="L559" s="92">
        <v>20954</v>
      </c>
      <c r="M559" s="92">
        <v>13712.6</v>
      </c>
      <c r="N559" s="92">
        <v>12466</v>
      </c>
      <c r="O559" s="199">
        <v>16001</v>
      </c>
      <c r="P559" s="92">
        <v>110</v>
      </c>
      <c r="Q559" s="92"/>
      <c r="R559" s="92"/>
    </row>
    <row r="560" spans="2:18" x14ac:dyDescent="0.3">
      <c r="B560" s="196"/>
      <c r="C560" s="214" t="s">
        <v>67</v>
      </c>
      <c r="D560" s="214" t="s">
        <v>120</v>
      </c>
      <c r="E560" s="196" t="s">
        <v>121</v>
      </c>
      <c r="F560" s="92">
        <v>3</v>
      </c>
      <c r="G560" s="92"/>
      <c r="H560" s="92">
        <v>27</v>
      </c>
      <c r="I560" s="92">
        <v>501</v>
      </c>
      <c r="J560" s="92">
        <v>48</v>
      </c>
      <c r="K560" s="92">
        <v>54.120449917052319</v>
      </c>
      <c r="L560" s="92">
        <v>49.200409015502103</v>
      </c>
      <c r="M560" s="92">
        <v>31.573929875304085</v>
      </c>
      <c r="N560" s="92">
        <v>28.703572613912801</v>
      </c>
      <c r="O560" s="199">
        <v>35.615850000000002</v>
      </c>
      <c r="P560" s="92">
        <v>110</v>
      </c>
      <c r="Q560" s="92"/>
      <c r="R560" s="92"/>
    </row>
    <row r="561" spans="2:18" x14ac:dyDescent="0.3">
      <c r="B561" s="196"/>
      <c r="C561" s="214" t="s">
        <v>70</v>
      </c>
      <c r="D561" s="214" t="s">
        <v>122</v>
      </c>
      <c r="E561" s="196" t="s">
        <v>63</v>
      </c>
      <c r="F561" s="92">
        <v>3</v>
      </c>
      <c r="G561" s="92"/>
      <c r="H561" s="92">
        <v>28</v>
      </c>
      <c r="I561" s="92">
        <v>507</v>
      </c>
      <c r="J561" s="92">
        <v>812</v>
      </c>
      <c r="K561" s="92">
        <v>110.00000000000001</v>
      </c>
      <c r="L561" s="92">
        <v>100</v>
      </c>
      <c r="M561" s="92">
        <v>110.00000000000001</v>
      </c>
      <c r="N561" s="92">
        <v>100</v>
      </c>
      <c r="O561" s="199">
        <v>155</v>
      </c>
      <c r="P561" s="92">
        <v>110</v>
      </c>
      <c r="Q561" s="92"/>
      <c r="R561" s="92"/>
    </row>
    <row r="562" spans="2:18" x14ac:dyDescent="0.3">
      <c r="B562" s="196"/>
      <c r="C562" s="214" t="s">
        <v>88</v>
      </c>
      <c r="D562" s="214" t="s">
        <v>123</v>
      </c>
      <c r="E562" s="196" t="s">
        <v>87</v>
      </c>
      <c r="F562" s="92">
        <v>3</v>
      </c>
      <c r="G562" s="92"/>
      <c r="H562" s="92">
        <v>29</v>
      </c>
      <c r="I562" s="92">
        <v>513</v>
      </c>
      <c r="J562" s="92">
        <v>824</v>
      </c>
      <c r="K562" s="92">
        <v>0</v>
      </c>
      <c r="L562" s="92">
        <v>0</v>
      </c>
      <c r="M562" s="92">
        <v>0</v>
      </c>
      <c r="N562" s="92">
        <v>0</v>
      </c>
      <c r="O562" s="199">
        <v>0</v>
      </c>
      <c r="P562" s="92">
        <v>100</v>
      </c>
      <c r="Q562" s="92"/>
      <c r="R562" s="92"/>
    </row>
    <row r="563" spans="2:18" x14ac:dyDescent="0.3">
      <c r="B563" s="196"/>
      <c r="C563" s="214" t="s">
        <v>91</v>
      </c>
      <c r="D563" s="214" t="s">
        <v>124</v>
      </c>
      <c r="E563" s="196" t="s">
        <v>110</v>
      </c>
      <c r="F563" s="92">
        <v>3</v>
      </c>
      <c r="G563" s="92"/>
      <c r="H563" s="92">
        <v>30</v>
      </c>
      <c r="I563" s="92">
        <v>518</v>
      </c>
      <c r="J563" s="92">
        <v>830</v>
      </c>
      <c r="K563" s="92">
        <v>0</v>
      </c>
      <c r="L563" s="92">
        <v>0</v>
      </c>
      <c r="M563" s="92">
        <v>0</v>
      </c>
      <c r="N563" s="92">
        <v>0</v>
      </c>
      <c r="O563" s="199">
        <v>0</v>
      </c>
      <c r="P563" s="92">
        <v>100</v>
      </c>
      <c r="Q563" s="92"/>
      <c r="R563" s="92"/>
    </row>
    <row r="564" spans="2:18" x14ac:dyDescent="0.3">
      <c r="B564" s="196">
        <v>13</v>
      </c>
      <c r="C564" s="214" t="s">
        <v>125</v>
      </c>
      <c r="D564" s="214"/>
      <c r="E564" s="196" t="s">
        <v>63</v>
      </c>
      <c r="F564" s="92"/>
      <c r="G564" s="92">
        <v>3</v>
      </c>
      <c r="H564" s="92"/>
      <c r="I564" s="92"/>
      <c r="J564" s="92"/>
      <c r="K564" s="92"/>
      <c r="L564" s="92"/>
      <c r="M564" s="92"/>
      <c r="N564" s="92"/>
      <c r="O564" s="199"/>
      <c r="P564" s="92">
        <v>105.23666666666666</v>
      </c>
      <c r="Q564" s="92">
        <v>3</v>
      </c>
      <c r="R564" s="92">
        <v>3.1570999999999998</v>
      </c>
    </row>
    <row r="565" spans="2:18" x14ac:dyDescent="0.3">
      <c r="B565" s="196"/>
      <c r="C565" s="214" t="s">
        <v>64</v>
      </c>
      <c r="D565" s="214" t="s">
        <v>126</v>
      </c>
      <c r="E565" s="196" t="s">
        <v>63</v>
      </c>
      <c r="F565" s="92">
        <v>3</v>
      </c>
      <c r="G565" s="92"/>
      <c r="H565" s="92">
        <v>31</v>
      </c>
      <c r="I565" s="92">
        <v>400</v>
      </c>
      <c r="J565" s="92">
        <v>625</v>
      </c>
      <c r="K565" s="92">
        <v>110.00000000000001</v>
      </c>
      <c r="L565" s="92">
        <v>100</v>
      </c>
      <c r="M565" s="92">
        <v>110.00000000000001</v>
      </c>
      <c r="N565" s="92">
        <v>100</v>
      </c>
      <c r="O565" s="199">
        <v>105.71</v>
      </c>
      <c r="P565" s="92">
        <v>105.71</v>
      </c>
      <c r="Q565" s="92"/>
      <c r="R565" s="92"/>
    </row>
    <row r="566" spans="2:18" x14ac:dyDescent="0.3">
      <c r="B566" s="196"/>
      <c r="C566" s="214" t="s">
        <v>67</v>
      </c>
      <c r="D566" s="214" t="s">
        <v>127</v>
      </c>
      <c r="E566" s="196" t="s">
        <v>63</v>
      </c>
      <c r="F566" s="92">
        <v>3</v>
      </c>
      <c r="G566" s="92"/>
      <c r="H566" s="92">
        <v>32</v>
      </c>
      <c r="I566" s="92">
        <v>519</v>
      </c>
      <c r="J566" s="92">
        <v>826</v>
      </c>
      <c r="K566" s="92">
        <v>110.00000000000001</v>
      </c>
      <c r="L566" s="92">
        <v>100</v>
      </c>
      <c r="M566" s="92">
        <v>110.00000000000001</v>
      </c>
      <c r="N566" s="92">
        <v>100</v>
      </c>
      <c r="O566" s="199">
        <v>110</v>
      </c>
      <c r="P566" s="92">
        <v>110</v>
      </c>
      <c r="Q566" s="92"/>
      <c r="R566" s="92"/>
    </row>
    <row r="567" spans="2:18" x14ac:dyDescent="0.3">
      <c r="B567" s="196"/>
      <c r="C567" s="214" t="s">
        <v>70</v>
      </c>
      <c r="D567" s="214" t="s">
        <v>128</v>
      </c>
      <c r="E567" s="196" t="s">
        <v>63</v>
      </c>
      <c r="F567" s="92">
        <v>3</v>
      </c>
      <c r="G567" s="92"/>
      <c r="H567" s="92">
        <v>33</v>
      </c>
      <c r="I567" s="92">
        <v>520</v>
      </c>
      <c r="J567" s="92">
        <v>827</v>
      </c>
      <c r="K567" s="92">
        <v>110.00000000000001</v>
      </c>
      <c r="L567" s="92">
        <v>100</v>
      </c>
      <c r="M567" s="92">
        <v>110.00000000000001</v>
      </c>
      <c r="N567" s="92">
        <v>100</v>
      </c>
      <c r="O567" s="199">
        <v>100</v>
      </c>
      <c r="P567" s="92">
        <v>100</v>
      </c>
      <c r="Q567" s="92"/>
      <c r="R567" s="92"/>
    </row>
    <row r="568" spans="2:18" x14ac:dyDescent="0.3">
      <c r="B568" s="196">
        <v>14</v>
      </c>
      <c r="C568" s="214" t="s">
        <v>129</v>
      </c>
      <c r="D568" s="214"/>
      <c r="E568" s="196" t="s">
        <v>63</v>
      </c>
      <c r="F568" s="92"/>
      <c r="G568" s="92">
        <v>4</v>
      </c>
      <c r="H568" s="92"/>
      <c r="I568" s="92"/>
      <c r="J568" s="92"/>
      <c r="K568" s="92"/>
      <c r="L568" s="92"/>
      <c r="M568" s="92"/>
      <c r="N568" s="92"/>
      <c r="O568" s="199"/>
      <c r="P568" s="92">
        <v>106.86369883395122</v>
      </c>
      <c r="Q568" s="92">
        <v>4</v>
      </c>
      <c r="R568" s="92">
        <v>4.2745479533580486</v>
      </c>
    </row>
    <row r="569" spans="2:18" x14ac:dyDescent="0.3">
      <c r="B569" s="196"/>
      <c r="C569" s="214" t="s">
        <v>64</v>
      </c>
      <c r="D569" s="214" t="s">
        <v>129</v>
      </c>
      <c r="E569" s="196" t="s">
        <v>63</v>
      </c>
      <c r="F569" s="92">
        <v>3</v>
      </c>
      <c r="G569" s="92"/>
      <c r="H569" s="92">
        <v>34</v>
      </c>
      <c r="I569" s="92">
        <v>261</v>
      </c>
      <c r="J569" s="92">
        <v>818</v>
      </c>
      <c r="K569" s="92">
        <v>110.00000000000001</v>
      </c>
      <c r="L569" s="92">
        <v>100</v>
      </c>
      <c r="M569" s="92">
        <v>110.00000000000001</v>
      </c>
      <c r="N569" s="92">
        <v>100</v>
      </c>
      <c r="O569" s="199">
        <v>106.86369883395122</v>
      </c>
      <c r="P569" s="92">
        <v>106.86369883395122</v>
      </c>
      <c r="Q569" s="92"/>
      <c r="R569" s="92"/>
    </row>
    <row r="570" spans="2:18" x14ac:dyDescent="0.3">
      <c r="B570" s="196">
        <v>15</v>
      </c>
      <c r="C570" s="214" t="s">
        <v>130</v>
      </c>
      <c r="D570" s="214"/>
      <c r="E570" s="196" t="s">
        <v>63</v>
      </c>
      <c r="F570" s="92"/>
      <c r="G570" s="92">
        <v>3</v>
      </c>
      <c r="H570" s="92"/>
      <c r="I570" s="92"/>
      <c r="J570" s="92"/>
      <c r="K570" s="92"/>
      <c r="L570" s="92"/>
      <c r="M570" s="92"/>
      <c r="N570" s="92"/>
      <c r="O570" s="199"/>
      <c r="P570" s="92">
        <v>98.576038213955798</v>
      </c>
      <c r="Q570" s="92">
        <v>2.95</v>
      </c>
      <c r="R570" s="92">
        <v>2.9572811464186737</v>
      </c>
    </row>
    <row r="571" spans="2:18" x14ac:dyDescent="0.3">
      <c r="B571" s="196"/>
      <c r="C571" s="214" t="s">
        <v>64</v>
      </c>
      <c r="D571" s="214" t="s">
        <v>130</v>
      </c>
      <c r="E571" s="196" t="s">
        <v>63</v>
      </c>
      <c r="F571" s="92">
        <v>2</v>
      </c>
      <c r="G571" s="92"/>
      <c r="H571" s="92">
        <v>37</v>
      </c>
      <c r="I571" s="92">
        <v>318</v>
      </c>
      <c r="J571" s="92">
        <v>510</v>
      </c>
      <c r="K571" s="92">
        <v>0</v>
      </c>
      <c r="L571" s="92" t="s">
        <v>131</v>
      </c>
      <c r="M571" s="92">
        <v>0</v>
      </c>
      <c r="N571" s="92" t="s">
        <v>131</v>
      </c>
      <c r="O571" s="199">
        <v>93.647236303258012</v>
      </c>
      <c r="P571" s="92">
        <v>98.576038213955798</v>
      </c>
      <c r="Q571" s="92"/>
      <c r="R571" s="92"/>
    </row>
    <row r="572" spans="2:18" x14ac:dyDescent="0.3">
      <c r="B572" s="196">
        <v>16</v>
      </c>
      <c r="C572" s="214" t="s">
        <v>132</v>
      </c>
      <c r="D572" s="214"/>
      <c r="E572" s="196" t="s">
        <v>133</v>
      </c>
      <c r="F572" s="92">
        <v>3</v>
      </c>
      <c r="G572" s="92">
        <v>3</v>
      </c>
      <c r="H572" s="92">
        <v>38</v>
      </c>
      <c r="I572" s="92">
        <v>521</v>
      </c>
      <c r="J572" s="92">
        <v>836</v>
      </c>
      <c r="K572" s="92">
        <v>1.4342115051000002</v>
      </c>
      <c r="L572" s="92">
        <v>1.303828641</v>
      </c>
      <c r="M572" s="92">
        <v>0</v>
      </c>
      <c r="N572" s="92">
        <v>0.19557429600000001</v>
      </c>
      <c r="O572" s="199">
        <v>1.34</v>
      </c>
      <c r="P572" s="92">
        <v>110</v>
      </c>
      <c r="Q572" s="92">
        <v>3</v>
      </c>
      <c r="R572" s="92">
        <v>3.3000000000000003</v>
      </c>
    </row>
    <row r="573" spans="2:18" x14ac:dyDescent="0.3">
      <c r="B573" s="196">
        <v>17</v>
      </c>
      <c r="C573" s="214" t="s">
        <v>134</v>
      </c>
      <c r="D573" s="214"/>
      <c r="E573" s="196" t="s">
        <v>135</v>
      </c>
      <c r="F573" s="92">
        <v>3</v>
      </c>
      <c r="G573" s="92">
        <v>3</v>
      </c>
      <c r="H573" s="92">
        <v>39</v>
      </c>
      <c r="I573" s="92">
        <v>524</v>
      </c>
      <c r="J573" s="92">
        <v>842</v>
      </c>
      <c r="K573" s="92">
        <v>94.973043707521114</v>
      </c>
      <c r="L573" s="92">
        <v>86.339130643201003</v>
      </c>
      <c r="M573" s="92">
        <v>0</v>
      </c>
      <c r="N573" s="92">
        <v>80.326961722777654</v>
      </c>
      <c r="O573" s="199">
        <v>132.91425000000001</v>
      </c>
      <c r="P573" s="92">
        <v>110</v>
      </c>
      <c r="Q573" s="92">
        <v>3</v>
      </c>
      <c r="R573" s="92">
        <v>3.3000000000000003</v>
      </c>
    </row>
    <row r="574" spans="2:18" x14ac:dyDescent="0.3">
      <c r="B574" s="196">
        <v>18</v>
      </c>
      <c r="C574" s="214" t="s">
        <v>136</v>
      </c>
      <c r="D574" s="214"/>
      <c r="E574" s="196" t="s">
        <v>63</v>
      </c>
      <c r="F574" s="92">
        <v>3</v>
      </c>
      <c r="G574" s="92">
        <v>3</v>
      </c>
      <c r="H574" s="92">
        <v>40</v>
      </c>
      <c r="I574" s="92">
        <v>526</v>
      </c>
      <c r="J574" s="92">
        <v>628</v>
      </c>
      <c r="K574" s="92">
        <v>110.00000000000001</v>
      </c>
      <c r="L574" s="92">
        <v>100</v>
      </c>
      <c r="M574" s="92">
        <v>0</v>
      </c>
      <c r="N574" s="92">
        <v>100</v>
      </c>
      <c r="O574" s="199">
        <v>100</v>
      </c>
      <c r="P574" s="92">
        <v>100</v>
      </c>
      <c r="Q574" s="92">
        <v>3</v>
      </c>
      <c r="R574" s="92">
        <v>3</v>
      </c>
    </row>
    <row r="575" spans="2:18" x14ac:dyDescent="0.3">
      <c r="B575" s="196">
        <v>19</v>
      </c>
      <c r="C575" s="214" t="s">
        <v>137</v>
      </c>
      <c r="D575" s="214"/>
      <c r="E575" s="196" t="s">
        <v>63</v>
      </c>
      <c r="F575" s="92">
        <v>3</v>
      </c>
      <c r="G575" s="92">
        <v>5</v>
      </c>
      <c r="H575" s="92">
        <v>41</v>
      </c>
      <c r="I575" s="92">
        <v>527</v>
      </c>
      <c r="J575" s="92">
        <v>626</v>
      </c>
      <c r="K575" s="92">
        <v>110.00000000000001</v>
      </c>
      <c r="L575" s="92">
        <v>100</v>
      </c>
      <c r="M575" s="92">
        <v>0</v>
      </c>
      <c r="N575" s="92">
        <v>100</v>
      </c>
      <c r="O575" s="199">
        <v>97.9</v>
      </c>
      <c r="P575" s="92">
        <v>97.9</v>
      </c>
      <c r="Q575" s="92">
        <v>4.8899999999999997</v>
      </c>
      <c r="R575" s="92">
        <v>4.8950000000000005</v>
      </c>
    </row>
    <row r="576" spans="2:18" x14ac:dyDescent="0.3">
      <c r="B576" s="196">
        <v>20</v>
      </c>
      <c r="C576" s="214" t="s">
        <v>138</v>
      </c>
      <c r="D576" s="214"/>
      <c r="E576" s="196" t="s">
        <v>63</v>
      </c>
      <c r="F576" s="92"/>
      <c r="G576" s="92">
        <v>5</v>
      </c>
      <c r="H576" s="92"/>
      <c r="I576" s="92"/>
      <c r="J576" s="92"/>
      <c r="K576" s="92"/>
      <c r="L576" s="92"/>
      <c r="M576" s="92"/>
      <c r="N576" s="92"/>
      <c r="O576" s="199">
        <v>112.93666666666667</v>
      </c>
      <c r="P576" s="92">
        <v>105.27</v>
      </c>
      <c r="Q576" s="92">
        <v>5</v>
      </c>
      <c r="R576" s="92">
        <v>5.2634999999999996</v>
      </c>
    </row>
    <row r="577" spans="2:18" x14ac:dyDescent="0.3">
      <c r="B577" s="196"/>
      <c r="C577" s="214" t="s">
        <v>64</v>
      </c>
      <c r="D577" s="214" t="s">
        <v>139</v>
      </c>
      <c r="E577" s="196" t="s">
        <v>63</v>
      </c>
      <c r="F577" s="92">
        <v>3</v>
      </c>
      <c r="G577" s="92"/>
      <c r="H577" s="92">
        <v>42</v>
      </c>
      <c r="I577" s="92">
        <v>320</v>
      </c>
      <c r="J577" s="92">
        <v>512</v>
      </c>
      <c r="K577" s="92">
        <v>110.00000000000001</v>
      </c>
      <c r="L577" s="92">
        <v>100</v>
      </c>
      <c r="M577" s="92">
        <v>110.00000000000001</v>
      </c>
      <c r="N577" s="92">
        <v>100</v>
      </c>
      <c r="O577" s="199">
        <v>105.81</v>
      </c>
      <c r="P577" s="92">
        <v>105.81</v>
      </c>
      <c r="Q577" s="92"/>
      <c r="R577" s="92"/>
    </row>
    <row r="578" spans="2:18" x14ac:dyDescent="0.3">
      <c r="B578" s="196"/>
      <c r="C578" s="214" t="s">
        <v>67</v>
      </c>
      <c r="D578" s="214" t="s">
        <v>140</v>
      </c>
      <c r="E578" s="196" t="s">
        <v>63</v>
      </c>
      <c r="F578" s="92">
        <v>3</v>
      </c>
      <c r="G578" s="92"/>
      <c r="H578" s="92">
        <v>43</v>
      </c>
      <c r="I578" s="92">
        <v>392</v>
      </c>
      <c r="J578" s="92">
        <v>617</v>
      </c>
      <c r="K578" s="92">
        <v>110.00000000000001</v>
      </c>
      <c r="L578" s="92">
        <v>100</v>
      </c>
      <c r="M578" s="92">
        <v>110.00000000000001</v>
      </c>
      <c r="N578" s="92">
        <v>100</v>
      </c>
      <c r="O578" s="199">
        <v>133</v>
      </c>
      <c r="P578" s="92">
        <v>110</v>
      </c>
      <c r="Q578" s="92"/>
      <c r="R578" s="92"/>
    </row>
    <row r="579" spans="2:18" x14ac:dyDescent="0.3">
      <c r="B579" s="196"/>
      <c r="C579" s="214" t="s">
        <v>67</v>
      </c>
      <c r="D579" s="214" t="s">
        <v>141</v>
      </c>
      <c r="E579" s="196" t="s">
        <v>63</v>
      </c>
      <c r="F579" s="92">
        <v>3</v>
      </c>
      <c r="G579" s="92"/>
      <c r="H579" s="92">
        <v>44</v>
      </c>
      <c r="I579" s="92">
        <v>395</v>
      </c>
      <c r="J579" s="92">
        <v>618</v>
      </c>
      <c r="K579" s="92">
        <v>110.00000000000001</v>
      </c>
      <c r="L579" s="92">
        <v>100</v>
      </c>
      <c r="M579" s="92">
        <v>110.00000000000001</v>
      </c>
      <c r="N579" s="92">
        <v>100</v>
      </c>
      <c r="O579" s="199">
        <v>100</v>
      </c>
      <c r="P579" s="92">
        <v>100</v>
      </c>
      <c r="Q579" s="92"/>
      <c r="R579" s="92"/>
    </row>
    <row r="580" spans="2:18" x14ac:dyDescent="0.3">
      <c r="B580" s="196">
        <v>21</v>
      </c>
      <c r="C580" s="214" t="s">
        <v>142</v>
      </c>
      <c r="D580" s="214"/>
      <c r="E580" s="196"/>
      <c r="F580" s="92"/>
      <c r="G580" s="92"/>
      <c r="H580" s="92"/>
      <c r="I580" s="92"/>
      <c r="J580" s="92"/>
      <c r="K580" s="92"/>
      <c r="L580" s="92"/>
      <c r="M580" s="92"/>
      <c r="N580" s="92"/>
      <c r="O580" s="199"/>
      <c r="P580" s="92"/>
      <c r="Q580" s="92"/>
      <c r="R580" s="92"/>
    </row>
    <row r="581" spans="2:18" x14ac:dyDescent="0.3">
      <c r="B581" s="196"/>
      <c r="C581" s="214" t="s">
        <v>64</v>
      </c>
      <c r="D581" s="214" t="s">
        <v>143</v>
      </c>
      <c r="E581" s="196"/>
      <c r="F581" s="92"/>
      <c r="G581" s="92" t="s">
        <v>144</v>
      </c>
      <c r="H581" s="92">
        <v>45</v>
      </c>
      <c r="I581" s="92">
        <v>548</v>
      </c>
      <c r="J581" s="92">
        <v>0</v>
      </c>
      <c r="K581" s="92"/>
      <c r="L581" s="92"/>
      <c r="M581" s="92"/>
      <c r="N581" s="92"/>
      <c r="O581" s="199"/>
      <c r="P581" s="92"/>
      <c r="Q581" s="92"/>
      <c r="R581" s="92"/>
    </row>
    <row r="582" spans="2:18" x14ac:dyDescent="0.3">
      <c r="B582" s="196"/>
      <c r="C582" s="214" t="s">
        <v>67</v>
      </c>
      <c r="D582" s="214" t="s">
        <v>145</v>
      </c>
      <c r="E582" s="196"/>
      <c r="F582" s="92"/>
      <c r="G582" s="92" t="s">
        <v>146</v>
      </c>
      <c r="H582" s="92">
        <v>46</v>
      </c>
      <c r="I582" s="92">
        <v>549</v>
      </c>
      <c r="J582" s="92">
        <v>0</v>
      </c>
      <c r="K582" s="92"/>
      <c r="L582" s="92"/>
      <c r="M582" s="92"/>
      <c r="N582" s="92"/>
      <c r="O582" s="199"/>
      <c r="P582" s="92"/>
      <c r="Q582" s="92"/>
      <c r="R582" s="92"/>
    </row>
    <row r="583" spans="2:18" x14ac:dyDescent="0.3">
      <c r="B583" s="196"/>
      <c r="C583" s="214" t="s">
        <v>70</v>
      </c>
      <c r="D583" s="214" t="s">
        <v>147</v>
      </c>
      <c r="E583" s="196"/>
      <c r="F583" s="92"/>
      <c r="G583" s="92" t="s">
        <v>148</v>
      </c>
      <c r="H583" s="92">
        <v>47</v>
      </c>
      <c r="I583" s="92">
        <v>550</v>
      </c>
      <c r="J583" s="92">
        <v>0</v>
      </c>
      <c r="K583" s="92"/>
      <c r="L583" s="92"/>
      <c r="M583" s="92"/>
      <c r="N583" s="92"/>
      <c r="O583" s="199"/>
      <c r="P583" s="92"/>
      <c r="Q583" s="92"/>
      <c r="R583" s="92"/>
    </row>
    <row r="584" spans="2:18" x14ac:dyDescent="0.3">
      <c r="B584" s="196"/>
      <c r="C584" s="214" t="s">
        <v>88</v>
      </c>
      <c r="D584" s="214" t="s">
        <v>149</v>
      </c>
      <c r="E584" s="196"/>
      <c r="F584" s="92"/>
      <c r="G584" s="92" t="s">
        <v>150</v>
      </c>
      <c r="H584" s="92">
        <v>48</v>
      </c>
      <c r="I584" s="92">
        <v>551</v>
      </c>
      <c r="J584" s="92">
        <v>0</v>
      </c>
      <c r="K584" s="92"/>
      <c r="L584" s="92"/>
      <c r="M584" s="92"/>
      <c r="N584" s="92"/>
      <c r="O584" s="199"/>
      <c r="P584" s="92"/>
      <c r="Q584" s="92"/>
      <c r="R584" s="92"/>
    </row>
    <row r="585" spans="2:18" x14ac:dyDescent="0.3">
      <c r="B585" s="196"/>
      <c r="C585" s="214" t="s">
        <v>91</v>
      </c>
      <c r="D585" s="214" t="s">
        <v>151</v>
      </c>
      <c r="E585" s="196"/>
      <c r="F585" s="92"/>
      <c r="G585" s="92" t="s">
        <v>150</v>
      </c>
      <c r="H585" s="92">
        <v>49</v>
      </c>
      <c r="I585" s="92">
        <v>552</v>
      </c>
      <c r="J585" s="92">
        <v>0</v>
      </c>
      <c r="K585" s="92"/>
      <c r="L585" s="92"/>
      <c r="M585" s="92"/>
      <c r="N585" s="92"/>
      <c r="O585" s="199"/>
      <c r="P585" s="92"/>
      <c r="Q585" s="92"/>
      <c r="R585" s="92"/>
    </row>
    <row r="586" spans="2:18" x14ac:dyDescent="0.3">
      <c r="B586" s="196"/>
      <c r="C586" s="214"/>
      <c r="D586" s="214"/>
      <c r="E586" s="196"/>
      <c r="F586" s="92"/>
      <c r="G586" s="92"/>
      <c r="H586" s="92"/>
      <c r="I586" s="92"/>
      <c r="J586" s="92"/>
      <c r="K586" s="92"/>
      <c r="L586" s="92"/>
      <c r="M586" s="92"/>
      <c r="N586" s="92"/>
      <c r="O586" s="199"/>
      <c r="P586" s="92"/>
      <c r="Q586" s="92"/>
      <c r="R586" s="92"/>
    </row>
    <row r="587" spans="2:18" x14ac:dyDescent="0.3">
      <c r="B587" s="196"/>
      <c r="C587" s="214"/>
      <c r="D587" s="214" t="s">
        <v>152</v>
      </c>
      <c r="E587" s="196"/>
      <c r="F587" s="92"/>
      <c r="G587" s="92">
        <v>100</v>
      </c>
      <c r="H587" s="92"/>
      <c r="I587" s="92"/>
      <c r="J587" s="92"/>
      <c r="K587" s="92"/>
      <c r="L587" s="92"/>
      <c r="M587" s="92"/>
      <c r="N587" s="92"/>
      <c r="O587" s="199"/>
      <c r="P587" s="92"/>
      <c r="Q587" s="92">
        <v>99.6</v>
      </c>
      <c r="R587" s="92">
        <v>105.71973039283502</v>
      </c>
    </row>
    <row r="589" spans="2:18" x14ac:dyDescent="0.3">
      <c r="B589" s="23" t="s">
        <v>160</v>
      </c>
    </row>
    <row r="590" spans="2:18" x14ac:dyDescent="0.3">
      <c r="B590" s="316" t="s">
        <v>48</v>
      </c>
      <c r="C590" s="320" t="s">
        <v>49</v>
      </c>
      <c r="D590" s="321"/>
      <c r="E590" s="316" t="s">
        <v>50</v>
      </c>
      <c r="F590" s="318" t="s">
        <v>51</v>
      </c>
      <c r="G590" s="318" t="s">
        <v>52</v>
      </c>
      <c r="H590" s="318" t="s">
        <v>53</v>
      </c>
      <c r="I590" s="318" t="s">
        <v>53</v>
      </c>
      <c r="J590" s="318" t="s">
        <v>53</v>
      </c>
      <c r="K590" s="197" t="s">
        <v>54</v>
      </c>
      <c r="L590" s="197" t="s">
        <v>3</v>
      </c>
      <c r="M590" s="197" t="s">
        <v>54</v>
      </c>
      <c r="N590" s="197" t="s">
        <v>3</v>
      </c>
      <c r="O590" s="198" t="s">
        <v>55</v>
      </c>
      <c r="P590" s="197" t="s">
        <v>56</v>
      </c>
      <c r="Q590" s="197" t="s">
        <v>57</v>
      </c>
      <c r="R590" s="197" t="s">
        <v>58</v>
      </c>
    </row>
    <row r="591" spans="2:18" x14ac:dyDescent="0.3">
      <c r="B591" s="317"/>
      <c r="C591" s="322"/>
      <c r="D591" s="323"/>
      <c r="E591" s="317"/>
      <c r="F591" s="319"/>
      <c r="G591" s="319"/>
      <c r="H591" s="319"/>
      <c r="I591" s="319"/>
      <c r="J591" s="319"/>
      <c r="K591" s="197">
        <v>2024</v>
      </c>
      <c r="L591" s="197">
        <v>2024</v>
      </c>
      <c r="M591" s="197"/>
      <c r="N591" s="197"/>
      <c r="O591" s="198"/>
      <c r="P591" s="197"/>
      <c r="Q591" s="197"/>
      <c r="R591" s="197"/>
    </row>
    <row r="592" spans="2:18" x14ac:dyDescent="0.3">
      <c r="B592" s="196" t="s">
        <v>59</v>
      </c>
      <c r="C592" s="196" t="s">
        <v>60</v>
      </c>
      <c r="D592" s="196"/>
      <c r="E592" s="196"/>
      <c r="F592" s="92"/>
      <c r="G592" s="92">
        <v>40</v>
      </c>
      <c r="H592" s="92"/>
      <c r="I592" s="92"/>
      <c r="J592" s="92"/>
      <c r="K592" s="92"/>
      <c r="L592" s="92"/>
      <c r="M592" s="92"/>
      <c r="N592" s="92"/>
      <c r="O592" s="199"/>
      <c r="P592" s="92"/>
      <c r="Q592" s="92">
        <v>40</v>
      </c>
      <c r="R592" s="92">
        <v>42.612791074079503</v>
      </c>
    </row>
    <row r="593" spans="2:18" x14ac:dyDescent="0.3">
      <c r="B593" s="196"/>
      <c r="C593" s="196"/>
      <c r="D593" s="196"/>
      <c r="E593" s="196"/>
      <c r="F593" s="92"/>
      <c r="G593" s="92"/>
      <c r="H593" s="92"/>
      <c r="I593" s="92"/>
      <c r="J593" s="92"/>
      <c r="K593" s="92"/>
      <c r="L593" s="92"/>
      <c r="M593" s="92"/>
      <c r="N593" s="92"/>
      <c r="O593" s="199"/>
      <c r="P593" s="92"/>
      <c r="Q593" s="92"/>
      <c r="R593" s="92"/>
    </row>
    <row r="594" spans="2:18" x14ac:dyDescent="0.3">
      <c r="B594" s="196">
        <v>1</v>
      </c>
      <c r="C594" s="196" t="s">
        <v>0</v>
      </c>
      <c r="D594" s="196"/>
      <c r="E594" s="196" t="s">
        <v>61</v>
      </c>
      <c r="F594" s="92">
        <v>3</v>
      </c>
      <c r="G594" s="92">
        <v>10</v>
      </c>
      <c r="H594" s="92">
        <v>1</v>
      </c>
      <c r="I594" s="92">
        <v>18</v>
      </c>
      <c r="J594" s="92">
        <v>24</v>
      </c>
      <c r="K594" s="92">
        <v>2164.4541966316942</v>
      </c>
      <c r="L594" s="92">
        <v>1967.6856333015401</v>
      </c>
      <c r="M594" s="92">
        <v>1583.5653108330848</v>
      </c>
      <c r="N594" s="92">
        <v>1439.604828030077</v>
      </c>
      <c r="O594" s="199">
        <v>1525.045911812</v>
      </c>
      <c r="P594" s="92">
        <v>105.93503731845904</v>
      </c>
      <c r="Q594" s="92">
        <v>10</v>
      </c>
      <c r="R594" s="92">
        <v>10.593503731845903</v>
      </c>
    </row>
    <row r="595" spans="2:18" x14ac:dyDescent="0.3">
      <c r="B595" s="196">
        <v>2</v>
      </c>
      <c r="C595" s="196" t="s">
        <v>62</v>
      </c>
      <c r="D595" s="196"/>
      <c r="E595" s="196" t="s">
        <v>63</v>
      </c>
      <c r="F595" s="92"/>
      <c r="G595" s="92">
        <v>10</v>
      </c>
      <c r="H595" s="92"/>
      <c r="I595" s="92"/>
      <c r="J595" s="92"/>
      <c r="K595" s="92"/>
      <c r="L595" s="92"/>
      <c r="M595" s="92"/>
      <c r="N595" s="92"/>
      <c r="O595" s="199"/>
      <c r="P595" s="92">
        <v>110</v>
      </c>
      <c r="Q595" s="92">
        <v>10</v>
      </c>
      <c r="R595" s="92">
        <v>11</v>
      </c>
    </row>
    <row r="596" spans="2:18" x14ac:dyDescent="0.3">
      <c r="B596" s="196"/>
      <c r="C596" s="196" t="s">
        <v>64</v>
      </c>
      <c r="D596" s="196" t="s">
        <v>65</v>
      </c>
      <c r="E596" s="196" t="s">
        <v>66</v>
      </c>
      <c r="F596" s="92">
        <v>1</v>
      </c>
      <c r="G596" s="92"/>
      <c r="H596" s="92">
        <v>2</v>
      </c>
      <c r="I596" s="92">
        <v>110</v>
      </c>
      <c r="J596" s="92">
        <v>179</v>
      </c>
      <c r="K596" s="92">
        <v>311.85899999999998</v>
      </c>
      <c r="L596" s="92">
        <v>346.51</v>
      </c>
      <c r="M596" s="92">
        <v>233.90099999999998</v>
      </c>
      <c r="N596" s="92">
        <v>259.89</v>
      </c>
      <c r="O596" s="199">
        <v>115.74584397788315</v>
      </c>
      <c r="P596" s="92">
        <v>110</v>
      </c>
      <c r="Q596" s="92"/>
      <c r="R596" s="92"/>
    </row>
    <row r="597" spans="2:18" x14ac:dyDescent="0.3">
      <c r="B597" s="196"/>
      <c r="C597" s="196" t="s">
        <v>67</v>
      </c>
      <c r="D597" s="196" t="s">
        <v>68</v>
      </c>
      <c r="E597" s="196" t="s">
        <v>69</v>
      </c>
      <c r="F597" s="92">
        <v>1</v>
      </c>
      <c r="G597" s="92"/>
      <c r="H597" s="92">
        <v>3</v>
      </c>
      <c r="I597" s="92">
        <v>116</v>
      </c>
      <c r="J597" s="92">
        <v>185</v>
      </c>
      <c r="K597" s="92">
        <v>3.7080000000000002</v>
      </c>
      <c r="L597" s="92">
        <v>4.12</v>
      </c>
      <c r="M597" s="92">
        <v>2.79</v>
      </c>
      <c r="N597" s="92">
        <v>3.1</v>
      </c>
      <c r="O597" s="199">
        <v>2.3293090266192746</v>
      </c>
      <c r="P597" s="92">
        <v>110</v>
      </c>
      <c r="Q597" s="92"/>
      <c r="R597" s="92"/>
    </row>
    <row r="598" spans="2:18" x14ac:dyDescent="0.3">
      <c r="B598" s="196"/>
      <c r="C598" s="196" t="s">
        <v>70</v>
      </c>
      <c r="D598" s="196" t="s">
        <v>71</v>
      </c>
      <c r="E598" s="196" t="s">
        <v>72</v>
      </c>
      <c r="F598" s="92">
        <v>1</v>
      </c>
      <c r="G598" s="92"/>
      <c r="H598" s="92">
        <v>4</v>
      </c>
      <c r="I598" s="92">
        <v>122</v>
      </c>
      <c r="J598" s="92">
        <v>217</v>
      </c>
      <c r="K598" s="92">
        <v>750.76199999999994</v>
      </c>
      <c r="L598" s="92">
        <v>834.18</v>
      </c>
      <c r="M598" s="92">
        <v>562.35599999999999</v>
      </c>
      <c r="N598" s="92">
        <v>624.84</v>
      </c>
      <c r="O598" s="199">
        <v>347.74290000000002</v>
      </c>
      <c r="P598" s="92">
        <v>110</v>
      </c>
      <c r="Q598" s="92"/>
      <c r="R598" s="92"/>
    </row>
    <row r="599" spans="2:18" x14ac:dyDescent="0.3">
      <c r="B599" s="196">
        <v>3</v>
      </c>
      <c r="C599" s="196" t="s">
        <v>73</v>
      </c>
      <c r="D599" s="196"/>
      <c r="E599" s="196" t="s">
        <v>63</v>
      </c>
      <c r="F599" s="92"/>
      <c r="G599" s="92">
        <v>10</v>
      </c>
      <c r="H599" s="92"/>
      <c r="I599" s="92"/>
      <c r="J599" s="92"/>
      <c r="K599" s="92"/>
      <c r="L599" s="92"/>
      <c r="M599" s="92"/>
      <c r="N599" s="92"/>
      <c r="O599" s="199"/>
      <c r="P599" s="92">
        <v>110</v>
      </c>
      <c r="Q599" s="92">
        <v>10</v>
      </c>
      <c r="R599" s="92">
        <v>11</v>
      </c>
    </row>
    <row r="600" spans="2:18" x14ac:dyDescent="0.3">
      <c r="B600" s="196"/>
      <c r="C600" s="196" t="s">
        <v>64</v>
      </c>
      <c r="D600" s="196" t="s">
        <v>74</v>
      </c>
      <c r="E600" s="196" t="s">
        <v>75</v>
      </c>
      <c r="F600" s="92">
        <v>1</v>
      </c>
      <c r="G600" s="92"/>
      <c r="H600" s="92">
        <v>5</v>
      </c>
      <c r="I600" s="92">
        <v>335</v>
      </c>
      <c r="J600" s="92">
        <v>533</v>
      </c>
      <c r="K600" s="92">
        <v>2.952</v>
      </c>
      <c r="L600" s="92">
        <v>3.28</v>
      </c>
      <c r="M600" s="92">
        <v>1.728</v>
      </c>
      <c r="N600" s="92">
        <v>1.92</v>
      </c>
      <c r="O600" s="199">
        <v>1.0588195327573002</v>
      </c>
      <c r="P600" s="92">
        <v>110</v>
      </c>
      <c r="Q600" s="92"/>
      <c r="R600" s="92"/>
    </row>
    <row r="601" spans="2:18" x14ac:dyDescent="0.3">
      <c r="B601" s="196"/>
      <c r="C601" s="196" t="s">
        <v>67</v>
      </c>
      <c r="D601" s="196" t="s">
        <v>76</v>
      </c>
      <c r="E601" s="196" t="s">
        <v>77</v>
      </c>
      <c r="F601" s="92">
        <v>1</v>
      </c>
      <c r="G601" s="92"/>
      <c r="H601" s="92">
        <v>6</v>
      </c>
      <c r="I601" s="92">
        <v>329</v>
      </c>
      <c r="J601" s="92">
        <v>526</v>
      </c>
      <c r="K601" s="92">
        <v>22.5</v>
      </c>
      <c r="L601" s="92">
        <v>25</v>
      </c>
      <c r="M601" s="92">
        <v>13.5</v>
      </c>
      <c r="N601" s="92">
        <v>15</v>
      </c>
      <c r="O601" s="199">
        <v>4</v>
      </c>
      <c r="P601" s="92">
        <v>110</v>
      </c>
      <c r="Q601" s="92"/>
      <c r="R601" s="92"/>
    </row>
    <row r="602" spans="2:18" x14ac:dyDescent="0.3">
      <c r="B602" s="196"/>
      <c r="C602" s="196" t="s">
        <v>70</v>
      </c>
      <c r="D602" s="196" t="s">
        <v>78</v>
      </c>
      <c r="E602" s="196" t="s">
        <v>77</v>
      </c>
      <c r="F602" s="92">
        <v>1</v>
      </c>
      <c r="G602" s="92"/>
      <c r="H602" s="92">
        <v>7</v>
      </c>
      <c r="I602" s="92">
        <v>341</v>
      </c>
      <c r="J602" s="92">
        <v>551</v>
      </c>
      <c r="K602" s="92">
        <v>64.8</v>
      </c>
      <c r="L602" s="92">
        <v>72</v>
      </c>
      <c r="M602" s="92">
        <v>36.9</v>
      </c>
      <c r="N602" s="92">
        <v>41</v>
      </c>
      <c r="O602" s="199">
        <v>28</v>
      </c>
      <c r="P602" s="92">
        <v>110</v>
      </c>
      <c r="Q602" s="92"/>
      <c r="R602" s="92"/>
    </row>
    <row r="603" spans="2:18" x14ac:dyDescent="0.3">
      <c r="B603" s="196">
        <v>4</v>
      </c>
      <c r="C603" s="196" t="s">
        <v>79</v>
      </c>
      <c r="D603" s="196"/>
      <c r="E603" s="196" t="s">
        <v>63</v>
      </c>
      <c r="F603" s="92"/>
      <c r="G603" s="92">
        <v>10</v>
      </c>
      <c r="H603" s="92"/>
      <c r="I603" s="92"/>
      <c r="J603" s="92"/>
      <c r="K603" s="92"/>
      <c r="L603" s="92"/>
      <c r="M603" s="92"/>
      <c r="N603" s="92"/>
      <c r="O603" s="199"/>
      <c r="P603" s="92">
        <v>102.0130274914905</v>
      </c>
      <c r="Q603" s="92">
        <v>10</v>
      </c>
      <c r="R603" s="92">
        <v>10.20130274914905</v>
      </c>
    </row>
    <row r="604" spans="2:18" x14ac:dyDescent="0.3">
      <c r="B604" s="196"/>
      <c r="C604" s="196" t="s">
        <v>64</v>
      </c>
      <c r="D604" s="196" t="s">
        <v>80</v>
      </c>
      <c r="E604" s="196" t="s">
        <v>63</v>
      </c>
      <c r="F604" s="92">
        <v>1</v>
      </c>
      <c r="G604" s="92"/>
      <c r="H604" s="92">
        <v>8</v>
      </c>
      <c r="I604" s="92">
        <v>85</v>
      </c>
      <c r="J604" s="92">
        <v>100</v>
      </c>
      <c r="K604" s="92">
        <v>8.0678000537218857</v>
      </c>
      <c r="L604" s="92">
        <v>8.9642222819132051</v>
      </c>
      <c r="M604" s="92">
        <v>8.1274794120515637</v>
      </c>
      <c r="N604" s="92">
        <v>9.0305326800572931</v>
      </c>
      <c r="O604" s="199">
        <v>8.8487455745797057</v>
      </c>
      <c r="P604" s="92">
        <v>102.0130274914905</v>
      </c>
      <c r="Q604" s="92"/>
      <c r="R604" s="92"/>
    </row>
    <row r="605" spans="2:18" x14ac:dyDescent="0.3">
      <c r="B605" s="196"/>
      <c r="C605" s="196"/>
      <c r="D605" s="196"/>
      <c r="E605" s="196"/>
      <c r="F605" s="92"/>
      <c r="G605" s="92"/>
      <c r="H605" s="92"/>
      <c r="I605" s="92"/>
      <c r="J605" s="92"/>
      <c r="K605" s="92"/>
      <c r="L605" s="92"/>
      <c r="M605" s="92"/>
      <c r="N605" s="92"/>
      <c r="O605" s="199"/>
      <c r="P605" s="92"/>
      <c r="Q605" s="92"/>
      <c r="R605" s="92"/>
    </row>
    <row r="606" spans="2:18" x14ac:dyDescent="0.3">
      <c r="B606" s="196" t="s">
        <v>81</v>
      </c>
      <c r="C606" s="196" t="s">
        <v>82</v>
      </c>
      <c r="D606" s="196"/>
      <c r="E606" s="196"/>
      <c r="F606" s="92"/>
      <c r="G606" s="92">
        <v>60</v>
      </c>
      <c r="H606" s="92"/>
      <c r="I606" s="92"/>
      <c r="J606" s="92"/>
      <c r="K606" s="92"/>
      <c r="L606" s="92"/>
      <c r="M606" s="92"/>
      <c r="N606" s="92"/>
      <c r="O606" s="199"/>
      <c r="P606" s="92"/>
      <c r="Q606" s="92">
        <v>59.65</v>
      </c>
      <c r="R606" s="92">
        <v>63.299621533696424</v>
      </c>
    </row>
    <row r="607" spans="2:18" x14ac:dyDescent="0.3">
      <c r="B607" s="196"/>
      <c r="C607" s="196"/>
      <c r="D607" s="196"/>
      <c r="E607" s="196"/>
      <c r="F607" s="92"/>
      <c r="G607" s="92"/>
      <c r="H607" s="92"/>
      <c r="I607" s="92"/>
      <c r="J607" s="92"/>
      <c r="K607" s="92"/>
      <c r="L607" s="92"/>
      <c r="M607" s="92"/>
      <c r="N607" s="92"/>
      <c r="O607" s="199"/>
      <c r="P607" s="92"/>
      <c r="Q607" s="92"/>
      <c r="R607" s="92"/>
    </row>
    <row r="608" spans="2:18" x14ac:dyDescent="0.3">
      <c r="B608" s="196">
        <v>5</v>
      </c>
      <c r="C608" s="196" t="s">
        <v>83</v>
      </c>
      <c r="D608" s="196"/>
      <c r="E608" s="196" t="s">
        <v>63</v>
      </c>
      <c r="F608" s="92"/>
      <c r="G608" s="92">
        <v>5</v>
      </c>
      <c r="H608" s="92"/>
      <c r="I608" s="92"/>
      <c r="J608" s="92"/>
      <c r="K608" s="92"/>
      <c r="L608" s="92"/>
      <c r="M608" s="92"/>
      <c r="N608" s="92"/>
      <c r="O608" s="199"/>
      <c r="P608" s="92">
        <v>108</v>
      </c>
      <c r="Q608" s="92">
        <v>5</v>
      </c>
      <c r="R608" s="92">
        <v>5.4</v>
      </c>
    </row>
    <row r="609" spans="2:18" x14ac:dyDescent="0.3">
      <c r="B609" s="196"/>
      <c r="C609" s="196" t="s">
        <v>64</v>
      </c>
      <c r="D609" s="196" t="s">
        <v>84</v>
      </c>
      <c r="E609" s="196" t="s">
        <v>63</v>
      </c>
      <c r="F609" s="92">
        <v>1</v>
      </c>
      <c r="G609" s="92"/>
      <c r="H609" s="92">
        <v>9</v>
      </c>
      <c r="I609" s="92">
        <v>155</v>
      </c>
      <c r="J609" s="92">
        <v>243</v>
      </c>
      <c r="K609" s="92">
        <v>9.9000000000000005E-2</v>
      </c>
      <c r="L609" s="92">
        <v>0.11</v>
      </c>
      <c r="M609" s="92">
        <v>9.9000000000000005E-2</v>
      </c>
      <c r="N609" s="92">
        <v>0.11</v>
      </c>
      <c r="O609" s="199">
        <v>6.6873758612806491E-2</v>
      </c>
      <c r="P609" s="92">
        <v>110</v>
      </c>
      <c r="Q609" s="92"/>
      <c r="R609" s="92"/>
    </row>
    <row r="610" spans="2:18" x14ac:dyDescent="0.3">
      <c r="B610" s="196"/>
      <c r="C610" s="196" t="s">
        <v>67</v>
      </c>
      <c r="D610" s="196" t="s">
        <v>85</v>
      </c>
      <c r="E610" s="196" t="s">
        <v>63</v>
      </c>
      <c r="F610" s="92">
        <v>1</v>
      </c>
      <c r="G610" s="92"/>
      <c r="H610" s="92">
        <v>10</v>
      </c>
      <c r="I610" s="92">
        <v>241</v>
      </c>
      <c r="J610" s="92">
        <v>342</v>
      </c>
      <c r="K610" s="92">
        <v>5.3999999999999999E-2</v>
      </c>
      <c r="L610" s="92">
        <v>0.06</v>
      </c>
      <c r="M610" s="92">
        <v>5.3999999999999999E-2</v>
      </c>
      <c r="N610" s="92">
        <v>0.06</v>
      </c>
      <c r="O610" s="199">
        <v>2.976355155368168E-2</v>
      </c>
      <c r="P610" s="92">
        <v>110</v>
      </c>
      <c r="Q610" s="92"/>
      <c r="R610" s="92"/>
    </row>
    <row r="611" spans="2:18" x14ac:dyDescent="0.3">
      <c r="B611" s="196"/>
      <c r="C611" s="196" t="s">
        <v>70</v>
      </c>
      <c r="D611" s="196" t="s">
        <v>86</v>
      </c>
      <c r="E611" s="196" t="s">
        <v>87</v>
      </c>
      <c r="F611" s="92">
        <v>3</v>
      </c>
      <c r="G611" s="92"/>
      <c r="H611" s="92">
        <v>11</v>
      </c>
      <c r="I611" s="92">
        <v>437</v>
      </c>
      <c r="J611" s="92">
        <v>734</v>
      </c>
      <c r="K611" s="92">
        <v>70714.600000000006</v>
      </c>
      <c r="L611" s="92">
        <v>64286</v>
      </c>
      <c r="M611" s="92">
        <v>68635.600000000006</v>
      </c>
      <c r="N611" s="92">
        <v>62396</v>
      </c>
      <c r="O611" s="199">
        <v>103362</v>
      </c>
      <c r="P611" s="92">
        <v>110</v>
      </c>
      <c r="Q611" s="92"/>
      <c r="R611" s="92"/>
    </row>
    <row r="612" spans="2:18" x14ac:dyDescent="0.3">
      <c r="B612" s="196"/>
      <c r="C612" s="196" t="s">
        <v>88</v>
      </c>
      <c r="D612" s="196" t="s">
        <v>89</v>
      </c>
      <c r="E612" s="196" t="s">
        <v>90</v>
      </c>
      <c r="F612" s="92">
        <v>3</v>
      </c>
      <c r="G612" s="92"/>
      <c r="H612" s="92">
        <v>12</v>
      </c>
      <c r="I612" s="92">
        <v>443</v>
      </c>
      <c r="J612" s="92">
        <v>740</v>
      </c>
      <c r="K612" s="92">
        <v>139814.25870773039</v>
      </c>
      <c r="L612" s="92">
        <v>127103.87155248216</v>
      </c>
      <c r="M612" s="92">
        <v>104669.66229741531</v>
      </c>
      <c r="N612" s="92">
        <v>95154.238452195728</v>
      </c>
      <c r="O612" s="199">
        <v>147860</v>
      </c>
      <c r="P612" s="92">
        <v>110</v>
      </c>
      <c r="Q612" s="92"/>
      <c r="R612" s="92"/>
    </row>
    <row r="613" spans="2:18" x14ac:dyDescent="0.3">
      <c r="B613" s="196"/>
      <c r="C613" s="196" t="s">
        <v>91</v>
      </c>
      <c r="D613" s="196" t="s">
        <v>92</v>
      </c>
      <c r="E613" s="196" t="s">
        <v>93</v>
      </c>
      <c r="F613" s="92">
        <v>3</v>
      </c>
      <c r="G613" s="92"/>
      <c r="H613" s="92">
        <v>13</v>
      </c>
      <c r="I613" s="92">
        <v>449</v>
      </c>
      <c r="J613" s="92">
        <v>746</v>
      </c>
      <c r="K613" s="92">
        <v>5.3900000000000006</v>
      </c>
      <c r="L613" s="92">
        <v>4.9000000000000004</v>
      </c>
      <c r="M613" s="92">
        <v>5.3900000000000006</v>
      </c>
      <c r="N613" s="92">
        <v>4.9000000000000004</v>
      </c>
      <c r="O613" s="199">
        <v>4.9000000000000004</v>
      </c>
      <c r="P613" s="92">
        <v>100</v>
      </c>
      <c r="Q613" s="92"/>
      <c r="R613" s="92"/>
    </row>
    <row r="614" spans="2:18" x14ac:dyDescent="0.3">
      <c r="B614" s="196">
        <v>6</v>
      </c>
      <c r="C614" s="196" t="s">
        <v>94</v>
      </c>
      <c r="D614" s="196"/>
      <c r="E614" s="196" t="s">
        <v>63</v>
      </c>
      <c r="F614" s="92"/>
      <c r="G614" s="92">
        <v>4</v>
      </c>
      <c r="H614" s="92"/>
      <c r="I614" s="92"/>
      <c r="J614" s="92"/>
      <c r="K614" s="92"/>
      <c r="L614" s="92"/>
      <c r="M614" s="92"/>
      <c r="N614" s="92"/>
      <c r="O614" s="199"/>
      <c r="P614" s="92">
        <v>110</v>
      </c>
      <c r="Q614" s="92">
        <v>4</v>
      </c>
      <c r="R614" s="92">
        <v>4.4000000000000004</v>
      </c>
    </row>
    <row r="615" spans="2:18" x14ac:dyDescent="0.3">
      <c r="B615" s="196"/>
      <c r="C615" s="196" t="s">
        <v>64</v>
      </c>
      <c r="D615" s="196" t="s">
        <v>95</v>
      </c>
      <c r="E615" s="196" t="s">
        <v>96</v>
      </c>
      <c r="F615" s="92">
        <v>1</v>
      </c>
      <c r="G615" s="92"/>
      <c r="H615" s="92">
        <v>14</v>
      </c>
      <c r="I615" s="92">
        <v>179</v>
      </c>
      <c r="J615" s="92">
        <v>280</v>
      </c>
      <c r="K615" s="92">
        <v>27</v>
      </c>
      <c r="L615" s="92">
        <v>30</v>
      </c>
      <c r="M615" s="92">
        <v>27</v>
      </c>
      <c r="N615" s="92">
        <v>30</v>
      </c>
      <c r="O615" s="199">
        <v>21.606157778323915</v>
      </c>
      <c r="P615" s="92">
        <v>110</v>
      </c>
      <c r="Q615" s="92"/>
      <c r="R615" s="92"/>
    </row>
    <row r="616" spans="2:18" x14ac:dyDescent="0.3">
      <c r="B616" s="196"/>
      <c r="C616" s="196" t="s">
        <v>70</v>
      </c>
      <c r="D616" s="196" t="s">
        <v>97</v>
      </c>
      <c r="E616" s="196" t="s">
        <v>98</v>
      </c>
      <c r="F616" s="92">
        <v>1</v>
      </c>
      <c r="G616" s="92"/>
      <c r="H616" s="92">
        <v>15</v>
      </c>
      <c r="I616" s="92">
        <v>167</v>
      </c>
      <c r="J616" s="92">
        <v>268</v>
      </c>
      <c r="K616" s="92">
        <v>0.19800000000000001</v>
      </c>
      <c r="L616" s="92">
        <v>0.22</v>
      </c>
      <c r="M616" s="92">
        <v>0.19800000000000001</v>
      </c>
      <c r="N616" s="92">
        <v>0.22</v>
      </c>
      <c r="O616" s="199">
        <v>7.7777777777777793E-2</v>
      </c>
      <c r="P616" s="92">
        <v>110</v>
      </c>
      <c r="Q616" s="92"/>
      <c r="R616" s="92"/>
    </row>
    <row r="617" spans="2:18" x14ac:dyDescent="0.3">
      <c r="B617" s="196">
        <v>7</v>
      </c>
      <c r="C617" s="196" t="s">
        <v>99</v>
      </c>
      <c r="D617" s="196"/>
      <c r="E617" s="196" t="s">
        <v>63</v>
      </c>
      <c r="F617" s="92"/>
      <c r="G617" s="92">
        <v>4</v>
      </c>
      <c r="H617" s="92"/>
      <c r="I617" s="92"/>
      <c r="J617" s="92"/>
      <c r="K617" s="92"/>
      <c r="L617" s="92"/>
      <c r="M617" s="92"/>
      <c r="N617" s="92"/>
      <c r="O617" s="199"/>
      <c r="P617" s="92">
        <v>110.00000000000001</v>
      </c>
      <c r="Q617" s="92">
        <v>4</v>
      </c>
      <c r="R617" s="92">
        <v>4.4000000000000004</v>
      </c>
    </row>
    <row r="618" spans="2:18" x14ac:dyDescent="0.3">
      <c r="B618" s="196"/>
      <c r="C618" s="196" t="s">
        <v>64</v>
      </c>
      <c r="D618" s="196" t="s">
        <v>100</v>
      </c>
      <c r="E618" s="196" t="s">
        <v>96</v>
      </c>
      <c r="F618" s="92">
        <v>1</v>
      </c>
      <c r="G618" s="92"/>
      <c r="H618" s="92">
        <v>16</v>
      </c>
      <c r="I618" s="92">
        <v>454</v>
      </c>
      <c r="J618" s="92">
        <v>752</v>
      </c>
      <c r="K618" s="92">
        <v>54</v>
      </c>
      <c r="L618" s="92">
        <v>60</v>
      </c>
      <c r="M618" s="92">
        <v>54</v>
      </c>
      <c r="N618" s="92">
        <v>60</v>
      </c>
      <c r="O618" s="199">
        <v>40.657417943107212</v>
      </c>
      <c r="P618" s="92">
        <v>110.00000000000001</v>
      </c>
      <c r="Q618" s="92"/>
      <c r="R618" s="92"/>
    </row>
    <row r="619" spans="2:18" x14ac:dyDescent="0.3">
      <c r="B619" s="196"/>
      <c r="C619" s="196" t="s">
        <v>67</v>
      </c>
      <c r="D619" s="196" t="s">
        <v>101</v>
      </c>
      <c r="E619" s="196" t="s">
        <v>96</v>
      </c>
      <c r="F619" s="92">
        <v>1</v>
      </c>
      <c r="G619" s="92"/>
      <c r="H619" s="92">
        <v>17</v>
      </c>
      <c r="I619" s="92">
        <v>459</v>
      </c>
      <c r="J619" s="92">
        <v>758</v>
      </c>
      <c r="K619" s="92">
        <v>108</v>
      </c>
      <c r="L619" s="92">
        <v>120</v>
      </c>
      <c r="M619" s="92">
        <v>108</v>
      </c>
      <c r="N619" s="92">
        <v>120</v>
      </c>
      <c r="O619" s="199">
        <v>102.42104300091492</v>
      </c>
      <c r="P619" s="92">
        <v>110.00000000000001</v>
      </c>
      <c r="Q619" s="92"/>
      <c r="R619" s="92"/>
    </row>
    <row r="620" spans="2:18" x14ac:dyDescent="0.3">
      <c r="B620" s="196">
        <v>8</v>
      </c>
      <c r="C620" s="196" t="s">
        <v>102</v>
      </c>
      <c r="D620" s="196"/>
      <c r="E620" s="196" t="s">
        <v>63</v>
      </c>
      <c r="F620" s="92"/>
      <c r="G620" s="92">
        <v>4</v>
      </c>
      <c r="H620" s="92"/>
      <c r="I620" s="92"/>
      <c r="J620" s="92"/>
      <c r="K620" s="92"/>
      <c r="L620" s="92"/>
      <c r="M620" s="92"/>
      <c r="N620" s="92"/>
      <c r="O620" s="199"/>
      <c r="P620" s="92">
        <v>106.66666666666667</v>
      </c>
      <c r="Q620" s="92">
        <v>4</v>
      </c>
      <c r="R620" s="92">
        <v>4.2666666666666666</v>
      </c>
    </row>
    <row r="621" spans="2:18" x14ac:dyDescent="0.3">
      <c r="B621" s="196"/>
      <c r="C621" s="196" t="s">
        <v>64</v>
      </c>
      <c r="D621" s="196" t="s">
        <v>103</v>
      </c>
      <c r="E621" s="196" t="s">
        <v>104</v>
      </c>
      <c r="F621" s="92">
        <v>1</v>
      </c>
      <c r="G621" s="92"/>
      <c r="H621" s="92">
        <v>18</v>
      </c>
      <c r="I621" s="92">
        <v>534</v>
      </c>
      <c r="J621" s="92">
        <v>764</v>
      </c>
      <c r="K621" s="92">
        <v>0.9</v>
      </c>
      <c r="L621" s="92">
        <v>1</v>
      </c>
      <c r="M621" s="92">
        <v>0</v>
      </c>
      <c r="N621" s="92">
        <v>0</v>
      </c>
      <c r="O621" s="199">
        <v>0</v>
      </c>
      <c r="P621" s="92">
        <v>100</v>
      </c>
      <c r="Q621" s="92"/>
      <c r="R621" s="92"/>
    </row>
    <row r="622" spans="2:18" x14ac:dyDescent="0.3">
      <c r="B622" s="196"/>
      <c r="C622" s="196" t="s">
        <v>67</v>
      </c>
      <c r="D622" s="196" t="s">
        <v>105</v>
      </c>
      <c r="E622" s="196" t="s">
        <v>104</v>
      </c>
      <c r="F622" s="92">
        <v>1</v>
      </c>
      <c r="G622" s="92"/>
      <c r="H622" s="92">
        <v>19</v>
      </c>
      <c r="I622" s="92">
        <v>546</v>
      </c>
      <c r="J622" s="92">
        <v>558</v>
      </c>
      <c r="K622" s="92">
        <v>54.9</v>
      </c>
      <c r="L622" s="92">
        <v>61</v>
      </c>
      <c r="M622" s="92">
        <v>48.6</v>
      </c>
      <c r="N622" s="92">
        <v>54</v>
      </c>
      <c r="O622" s="199">
        <v>44</v>
      </c>
      <c r="P622" s="92">
        <v>110</v>
      </c>
      <c r="Q622" s="92"/>
      <c r="R622" s="92"/>
    </row>
    <row r="623" spans="2:18" x14ac:dyDescent="0.3">
      <c r="B623" s="196"/>
      <c r="C623" s="196" t="s">
        <v>70</v>
      </c>
      <c r="D623" s="196" t="s">
        <v>106</v>
      </c>
      <c r="E623" s="196" t="s">
        <v>63</v>
      </c>
      <c r="F623" s="92">
        <v>2</v>
      </c>
      <c r="G623" s="92"/>
      <c r="H623" s="92">
        <v>20</v>
      </c>
      <c r="I623" s="92">
        <v>540</v>
      </c>
      <c r="J623" s="92">
        <v>770</v>
      </c>
      <c r="K623" s="92">
        <v>0</v>
      </c>
      <c r="L623" s="92" t="s">
        <v>107</v>
      </c>
      <c r="M623" s="92">
        <v>0</v>
      </c>
      <c r="N623" s="92" t="s">
        <v>107</v>
      </c>
      <c r="O623" s="199">
        <v>100</v>
      </c>
      <c r="P623" s="92">
        <v>110.00000000000001</v>
      </c>
      <c r="Q623" s="92"/>
      <c r="R623" s="92"/>
    </row>
    <row r="624" spans="2:18" x14ac:dyDescent="0.3">
      <c r="B624" s="196">
        <v>9</v>
      </c>
      <c r="C624" s="196" t="s">
        <v>108</v>
      </c>
      <c r="D624" s="196"/>
      <c r="E624" s="196" t="s">
        <v>63</v>
      </c>
      <c r="F624" s="92"/>
      <c r="G624" s="92">
        <v>3</v>
      </c>
      <c r="H624" s="92"/>
      <c r="I624" s="92"/>
      <c r="J624" s="92"/>
      <c r="K624" s="92"/>
      <c r="L624" s="92"/>
      <c r="M624" s="92"/>
      <c r="N624" s="92"/>
      <c r="O624" s="199"/>
      <c r="P624" s="92">
        <v>92.314516626129844</v>
      </c>
      <c r="Q624" s="92">
        <v>2.76</v>
      </c>
      <c r="R624" s="92">
        <v>2.7694354987838952</v>
      </c>
    </row>
    <row r="625" spans="2:18" x14ac:dyDescent="0.3">
      <c r="B625" s="196"/>
      <c r="C625" s="196" t="s">
        <v>64</v>
      </c>
      <c r="D625" s="196" t="s">
        <v>109</v>
      </c>
      <c r="E625" s="196" t="s">
        <v>110</v>
      </c>
      <c r="F625" s="92">
        <v>3</v>
      </c>
      <c r="G625" s="92"/>
      <c r="H625" s="92">
        <v>21</v>
      </c>
      <c r="I625" s="92">
        <v>375</v>
      </c>
      <c r="J625" s="92">
        <v>602</v>
      </c>
      <c r="K625" s="92">
        <v>10681825</v>
      </c>
      <c r="L625" s="92">
        <v>9710750</v>
      </c>
      <c r="M625" s="92">
        <v>7477275.3000000007</v>
      </c>
      <c r="N625" s="92">
        <v>6797523</v>
      </c>
      <c r="O625" s="199">
        <v>5752678</v>
      </c>
      <c r="P625" s="92">
        <v>84.629033252259688</v>
      </c>
      <c r="Q625" s="92"/>
      <c r="R625" s="92"/>
    </row>
    <row r="626" spans="2:18" x14ac:dyDescent="0.3">
      <c r="B626" s="196"/>
      <c r="C626" s="196" t="s">
        <v>67</v>
      </c>
      <c r="D626" s="196" t="s">
        <v>111</v>
      </c>
      <c r="E626" s="196" t="s">
        <v>63</v>
      </c>
      <c r="F626" s="92">
        <v>3</v>
      </c>
      <c r="G626" s="92"/>
      <c r="H626" s="92">
        <v>22</v>
      </c>
      <c r="I626" s="92">
        <v>464</v>
      </c>
      <c r="J626" s="92">
        <v>776</v>
      </c>
      <c r="K626" s="92">
        <v>110.00000000000001</v>
      </c>
      <c r="L626" s="92">
        <v>100</v>
      </c>
      <c r="M626" s="92">
        <v>110.00000000000001</v>
      </c>
      <c r="N626" s="92">
        <v>100</v>
      </c>
      <c r="O626" s="199">
        <v>100</v>
      </c>
      <c r="P626" s="92">
        <v>100</v>
      </c>
      <c r="Q626" s="92"/>
      <c r="R626" s="92"/>
    </row>
    <row r="627" spans="2:18" x14ac:dyDescent="0.3">
      <c r="B627" s="196">
        <v>10</v>
      </c>
      <c r="C627" s="196" t="s">
        <v>112</v>
      </c>
      <c r="D627" s="196"/>
      <c r="E627" s="196"/>
      <c r="F627" s="92"/>
      <c r="G627" s="92">
        <v>4</v>
      </c>
      <c r="H627" s="92"/>
      <c r="I627" s="92"/>
      <c r="J627" s="92"/>
      <c r="K627" s="92"/>
      <c r="L627" s="92"/>
      <c r="M627" s="92"/>
      <c r="N627" s="92"/>
      <c r="O627" s="199"/>
      <c r="P627" s="92">
        <v>105</v>
      </c>
      <c r="Q627" s="92">
        <v>4</v>
      </c>
      <c r="R627" s="92">
        <v>4.2</v>
      </c>
    </row>
    <row r="628" spans="2:18" x14ac:dyDescent="0.3">
      <c r="B628" s="196"/>
      <c r="C628" s="196" t="s">
        <v>64</v>
      </c>
      <c r="D628" s="196" t="s">
        <v>113</v>
      </c>
      <c r="E628" s="196" t="s">
        <v>114</v>
      </c>
      <c r="F628" s="92">
        <v>3</v>
      </c>
      <c r="G628" s="92"/>
      <c r="H628" s="92">
        <v>23</v>
      </c>
      <c r="I628" s="92">
        <v>469</v>
      </c>
      <c r="J628" s="92">
        <v>782</v>
      </c>
      <c r="K628" s="92">
        <v>4.4000000000000004</v>
      </c>
      <c r="L628" s="92">
        <v>4</v>
      </c>
      <c r="M628" s="92">
        <v>2.2000000000000002</v>
      </c>
      <c r="N628" s="92">
        <v>2</v>
      </c>
      <c r="O628" s="199">
        <v>3</v>
      </c>
      <c r="P628" s="92">
        <v>110</v>
      </c>
      <c r="Q628" s="92"/>
      <c r="R628" s="92"/>
    </row>
    <row r="629" spans="2:18" x14ac:dyDescent="0.3">
      <c r="B629" s="196"/>
      <c r="C629" s="196" t="s">
        <v>67</v>
      </c>
      <c r="D629" s="196" t="s">
        <v>115</v>
      </c>
      <c r="E629" s="196" t="s">
        <v>116</v>
      </c>
      <c r="F629" s="92">
        <v>3</v>
      </c>
      <c r="G629" s="92"/>
      <c r="H629" s="92">
        <v>24</v>
      </c>
      <c r="I629" s="92">
        <v>484</v>
      </c>
      <c r="J629" s="92">
        <v>788</v>
      </c>
      <c r="K629" s="92">
        <v>0</v>
      </c>
      <c r="L629" s="92">
        <v>0</v>
      </c>
      <c r="M629" s="92">
        <v>0</v>
      </c>
      <c r="N629" s="92">
        <v>0</v>
      </c>
      <c r="O629" s="199">
        <v>0</v>
      </c>
      <c r="P629" s="92">
        <v>100</v>
      </c>
      <c r="Q629" s="92"/>
      <c r="R629" s="92"/>
    </row>
    <row r="630" spans="2:18" x14ac:dyDescent="0.3">
      <c r="B630" s="196">
        <v>11</v>
      </c>
      <c r="C630" s="196" t="s">
        <v>117</v>
      </c>
      <c r="D630" s="196"/>
      <c r="E630" s="196" t="s">
        <v>63</v>
      </c>
      <c r="F630" s="92">
        <v>3</v>
      </c>
      <c r="G630" s="92">
        <v>3</v>
      </c>
      <c r="H630" s="92">
        <v>25</v>
      </c>
      <c r="I630" s="92">
        <v>489</v>
      </c>
      <c r="J630" s="92">
        <v>794</v>
      </c>
      <c r="K630" s="92">
        <v>110.00000000000001</v>
      </c>
      <c r="L630" s="92">
        <v>100</v>
      </c>
      <c r="M630" s="92">
        <v>0</v>
      </c>
      <c r="N630" s="92">
        <v>0</v>
      </c>
      <c r="O630" s="199">
        <v>100</v>
      </c>
      <c r="P630" s="92">
        <v>100</v>
      </c>
      <c r="Q630" s="92">
        <v>3</v>
      </c>
      <c r="R630" s="92">
        <v>3</v>
      </c>
    </row>
    <row r="631" spans="2:18" x14ac:dyDescent="0.3">
      <c r="B631" s="196">
        <v>12</v>
      </c>
      <c r="C631" s="196" t="s">
        <v>118</v>
      </c>
      <c r="D631" s="196"/>
      <c r="E631" s="196" t="s">
        <v>63</v>
      </c>
      <c r="F631" s="92"/>
      <c r="G631" s="92">
        <v>4</v>
      </c>
      <c r="H631" s="92"/>
      <c r="I631" s="92"/>
      <c r="J631" s="92"/>
      <c r="K631" s="92"/>
      <c r="L631" s="92"/>
      <c r="M631" s="92"/>
      <c r="N631" s="92"/>
      <c r="O631" s="199"/>
      <c r="P631" s="92">
        <v>110</v>
      </c>
      <c r="Q631" s="92">
        <v>4</v>
      </c>
      <c r="R631" s="92">
        <v>4.4000000000000004</v>
      </c>
    </row>
    <row r="632" spans="2:18" x14ac:dyDescent="0.3">
      <c r="B632" s="196"/>
      <c r="C632" s="196" t="s">
        <v>64</v>
      </c>
      <c r="D632" s="196" t="s">
        <v>119</v>
      </c>
      <c r="E632" s="196" t="s">
        <v>87</v>
      </c>
      <c r="F632" s="92">
        <v>3</v>
      </c>
      <c r="G632" s="92"/>
      <c r="H632" s="92">
        <v>26</v>
      </c>
      <c r="I632" s="92">
        <v>495</v>
      </c>
      <c r="J632" s="92">
        <v>800</v>
      </c>
      <c r="K632" s="92">
        <v>23049.4</v>
      </c>
      <c r="L632" s="92">
        <v>20954</v>
      </c>
      <c r="M632" s="92">
        <v>16053.400000000001</v>
      </c>
      <c r="N632" s="92">
        <v>14594</v>
      </c>
      <c r="O632" s="199">
        <v>18166</v>
      </c>
      <c r="P632" s="92">
        <v>110</v>
      </c>
      <c r="Q632" s="92"/>
      <c r="R632" s="92"/>
    </row>
    <row r="633" spans="2:18" x14ac:dyDescent="0.3">
      <c r="B633" s="196"/>
      <c r="C633" s="196" t="s">
        <v>67</v>
      </c>
      <c r="D633" s="196" t="s">
        <v>120</v>
      </c>
      <c r="E633" s="196" t="s">
        <v>121</v>
      </c>
      <c r="F633" s="92">
        <v>3</v>
      </c>
      <c r="G633" s="92"/>
      <c r="H633" s="92">
        <v>27</v>
      </c>
      <c r="I633" s="92">
        <v>501</v>
      </c>
      <c r="J633" s="92">
        <v>48</v>
      </c>
      <c r="K633" s="92">
        <v>54.120000000000005</v>
      </c>
      <c r="L633" s="92">
        <v>49.2</v>
      </c>
      <c r="M633" s="92">
        <v>37.762999999999998</v>
      </c>
      <c r="N633" s="92">
        <v>34.33</v>
      </c>
      <c r="O633" s="199">
        <v>45.82255</v>
      </c>
      <c r="P633" s="92">
        <v>110</v>
      </c>
      <c r="Q633" s="92"/>
      <c r="R633" s="92"/>
    </row>
    <row r="634" spans="2:18" x14ac:dyDescent="0.3">
      <c r="B634" s="196"/>
      <c r="C634" s="196" t="s">
        <v>70</v>
      </c>
      <c r="D634" s="196" t="s">
        <v>122</v>
      </c>
      <c r="E634" s="196" t="s">
        <v>63</v>
      </c>
      <c r="F634" s="92">
        <v>3</v>
      </c>
      <c r="G634" s="92"/>
      <c r="H634" s="92">
        <v>28</v>
      </c>
      <c r="I634" s="92">
        <v>507</v>
      </c>
      <c r="J634" s="92">
        <v>812</v>
      </c>
      <c r="K634" s="92">
        <v>110.00000000000001</v>
      </c>
      <c r="L634" s="92">
        <v>100</v>
      </c>
      <c r="M634" s="92">
        <v>110.00000000000001</v>
      </c>
      <c r="N634" s="92">
        <v>100</v>
      </c>
      <c r="O634" s="199">
        <v>153.04166666666669</v>
      </c>
      <c r="P634" s="92">
        <v>110</v>
      </c>
      <c r="Q634" s="92"/>
      <c r="R634" s="92"/>
    </row>
    <row r="635" spans="2:18" x14ac:dyDescent="0.3">
      <c r="B635" s="196"/>
      <c r="C635" s="196" t="s">
        <v>88</v>
      </c>
      <c r="D635" s="196" t="s">
        <v>123</v>
      </c>
      <c r="E635" s="196" t="s">
        <v>87</v>
      </c>
      <c r="F635" s="92">
        <v>3</v>
      </c>
      <c r="G635" s="92"/>
      <c r="H635" s="92">
        <v>29</v>
      </c>
      <c r="I635" s="92">
        <v>513</v>
      </c>
      <c r="J635" s="92">
        <v>824</v>
      </c>
      <c r="K635" s="92">
        <v>0</v>
      </c>
      <c r="L635" s="92">
        <v>0</v>
      </c>
      <c r="M635" s="92">
        <v>0</v>
      </c>
      <c r="N635" s="92">
        <v>0</v>
      </c>
      <c r="O635" s="199">
        <v>0</v>
      </c>
      <c r="P635" s="92">
        <v>100</v>
      </c>
      <c r="Q635" s="92"/>
      <c r="R635" s="92"/>
    </row>
    <row r="636" spans="2:18" x14ac:dyDescent="0.3">
      <c r="B636" s="196"/>
      <c r="C636" s="196" t="s">
        <v>91</v>
      </c>
      <c r="D636" s="196" t="s">
        <v>124</v>
      </c>
      <c r="E636" s="196" t="s">
        <v>110</v>
      </c>
      <c r="F636" s="92">
        <v>3</v>
      </c>
      <c r="G636" s="92"/>
      <c r="H636" s="92">
        <v>30</v>
      </c>
      <c r="I636" s="92">
        <v>518</v>
      </c>
      <c r="J636" s="92">
        <v>830</v>
      </c>
      <c r="K636" s="92">
        <v>0</v>
      </c>
      <c r="L636" s="92">
        <v>0</v>
      </c>
      <c r="M636" s="92">
        <v>0</v>
      </c>
      <c r="N636" s="92">
        <v>0</v>
      </c>
      <c r="O636" s="199">
        <v>0</v>
      </c>
      <c r="P636" s="92">
        <v>100</v>
      </c>
      <c r="Q636" s="92"/>
      <c r="R636" s="92"/>
    </row>
    <row r="637" spans="2:18" x14ac:dyDescent="0.3">
      <c r="B637" s="196">
        <v>13</v>
      </c>
      <c r="C637" s="196" t="s">
        <v>125</v>
      </c>
      <c r="D637" s="196"/>
      <c r="E637" s="196" t="s">
        <v>63</v>
      </c>
      <c r="F637" s="92"/>
      <c r="G637" s="92">
        <v>3</v>
      </c>
      <c r="H637" s="92"/>
      <c r="I637" s="92"/>
      <c r="J637" s="92"/>
      <c r="K637" s="92"/>
      <c r="L637" s="92"/>
      <c r="M637" s="92"/>
      <c r="N637" s="92"/>
      <c r="O637" s="199"/>
      <c r="P637" s="92">
        <v>105.23809523809524</v>
      </c>
      <c r="Q637" s="92">
        <v>3</v>
      </c>
      <c r="R637" s="92">
        <v>3.1571428571428575</v>
      </c>
    </row>
    <row r="638" spans="2:18" x14ac:dyDescent="0.3">
      <c r="B638" s="196"/>
      <c r="C638" s="196" t="s">
        <v>64</v>
      </c>
      <c r="D638" s="196" t="s">
        <v>126</v>
      </c>
      <c r="E638" s="196" t="s">
        <v>63</v>
      </c>
      <c r="F638" s="92">
        <v>3</v>
      </c>
      <c r="G638" s="92"/>
      <c r="H638" s="92">
        <v>31</v>
      </c>
      <c r="I638" s="92">
        <v>400</v>
      </c>
      <c r="J638" s="92">
        <v>625</v>
      </c>
      <c r="K638" s="92">
        <v>110.00000000000001</v>
      </c>
      <c r="L638" s="92">
        <v>100</v>
      </c>
      <c r="M638" s="92">
        <v>110.00000000000001</v>
      </c>
      <c r="N638" s="92">
        <v>100</v>
      </c>
      <c r="O638" s="199">
        <v>105.71428571428572</v>
      </c>
      <c r="P638" s="92">
        <v>105.71428571428572</v>
      </c>
      <c r="Q638" s="92"/>
      <c r="R638" s="92"/>
    </row>
    <row r="639" spans="2:18" x14ac:dyDescent="0.3">
      <c r="B639" s="196"/>
      <c r="C639" s="196" t="s">
        <v>67</v>
      </c>
      <c r="D639" s="196" t="s">
        <v>127</v>
      </c>
      <c r="E639" s="196" t="s">
        <v>63</v>
      </c>
      <c r="F639" s="92">
        <v>3</v>
      </c>
      <c r="G639" s="92"/>
      <c r="H639" s="92">
        <v>32</v>
      </c>
      <c r="I639" s="92">
        <v>519</v>
      </c>
      <c r="J639" s="92">
        <v>826</v>
      </c>
      <c r="K639" s="92">
        <v>110.00000000000001</v>
      </c>
      <c r="L639" s="92">
        <v>100</v>
      </c>
      <c r="M639" s="92">
        <v>110.00000000000001</v>
      </c>
      <c r="N639" s="92">
        <v>100</v>
      </c>
      <c r="O639" s="199">
        <v>110</v>
      </c>
      <c r="P639" s="92">
        <v>110</v>
      </c>
      <c r="Q639" s="92"/>
      <c r="R639" s="92"/>
    </row>
    <row r="640" spans="2:18" x14ac:dyDescent="0.3">
      <c r="B640" s="196"/>
      <c r="C640" s="196" t="s">
        <v>70</v>
      </c>
      <c r="D640" s="196" t="s">
        <v>128</v>
      </c>
      <c r="E640" s="196" t="s">
        <v>63</v>
      </c>
      <c r="F640" s="92">
        <v>3</v>
      </c>
      <c r="G640" s="92"/>
      <c r="H640" s="92">
        <v>33</v>
      </c>
      <c r="I640" s="92">
        <v>520</v>
      </c>
      <c r="J640" s="92">
        <v>827</v>
      </c>
      <c r="K640" s="92">
        <v>110.00000000000001</v>
      </c>
      <c r="L640" s="92">
        <v>100</v>
      </c>
      <c r="M640" s="92">
        <v>110.00000000000001</v>
      </c>
      <c r="N640" s="92">
        <v>100</v>
      </c>
      <c r="O640" s="199">
        <v>100</v>
      </c>
      <c r="P640" s="92">
        <v>100</v>
      </c>
      <c r="Q640" s="92"/>
      <c r="R640" s="92"/>
    </row>
    <row r="641" spans="2:18" x14ac:dyDescent="0.3">
      <c r="B641" s="196">
        <v>14</v>
      </c>
      <c r="C641" s="196" t="s">
        <v>129</v>
      </c>
      <c r="D641" s="196"/>
      <c r="E641" s="196" t="s">
        <v>63</v>
      </c>
      <c r="F641" s="92"/>
      <c r="G641" s="92">
        <v>4</v>
      </c>
      <c r="H641" s="92"/>
      <c r="I641" s="92"/>
      <c r="J641" s="92"/>
      <c r="K641" s="92"/>
      <c r="L641" s="92"/>
      <c r="M641" s="92"/>
      <c r="N641" s="92"/>
      <c r="O641" s="199"/>
      <c r="P641" s="92">
        <v>106.19691277757516</v>
      </c>
      <c r="Q641" s="92">
        <v>4</v>
      </c>
      <c r="R641" s="92">
        <v>4.2478765111030068</v>
      </c>
    </row>
    <row r="642" spans="2:18" x14ac:dyDescent="0.3">
      <c r="B642" s="196"/>
      <c r="C642" s="196" t="s">
        <v>64</v>
      </c>
      <c r="D642" s="196" t="s">
        <v>129</v>
      </c>
      <c r="E642" s="196" t="s">
        <v>63</v>
      </c>
      <c r="F642" s="92">
        <v>3</v>
      </c>
      <c r="G642" s="92"/>
      <c r="H642" s="92">
        <v>34</v>
      </c>
      <c r="I642" s="92">
        <v>261</v>
      </c>
      <c r="J642" s="92">
        <v>818</v>
      </c>
      <c r="K642" s="92">
        <v>110.00000000000001</v>
      </c>
      <c r="L642" s="92">
        <v>100</v>
      </c>
      <c r="M642" s="92">
        <v>110.00000000000001</v>
      </c>
      <c r="N642" s="92">
        <v>100</v>
      </c>
      <c r="O642" s="199">
        <v>106.19691277757516</v>
      </c>
      <c r="P642" s="92">
        <v>106.19691277757516</v>
      </c>
      <c r="Q642" s="92"/>
      <c r="R642" s="92"/>
    </row>
    <row r="643" spans="2:18" x14ac:dyDescent="0.3">
      <c r="B643" s="196">
        <v>15</v>
      </c>
      <c r="C643" s="196" t="s">
        <v>130</v>
      </c>
      <c r="D643" s="196"/>
      <c r="E643" s="196" t="s">
        <v>63</v>
      </c>
      <c r="F643" s="92"/>
      <c r="G643" s="92">
        <v>3</v>
      </c>
      <c r="H643" s="92"/>
      <c r="I643" s="92"/>
      <c r="J643" s="92"/>
      <c r="K643" s="92"/>
      <c r="L643" s="92"/>
      <c r="M643" s="92"/>
      <c r="N643" s="92"/>
      <c r="O643" s="199"/>
      <c r="P643" s="92">
        <v>110.00000000000001</v>
      </c>
      <c r="Q643" s="92">
        <v>3</v>
      </c>
      <c r="R643" s="92">
        <v>3.3000000000000003</v>
      </c>
    </row>
    <row r="644" spans="2:18" x14ac:dyDescent="0.3">
      <c r="B644" s="196"/>
      <c r="C644" s="196" t="s">
        <v>64</v>
      </c>
      <c r="D644" s="196" t="s">
        <v>130</v>
      </c>
      <c r="E644" s="196" t="s">
        <v>63</v>
      </c>
      <c r="F644" s="92">
        <v>2</v>
      </c>
      <c r="G644" s="92"/>
      <c r="H644" s="92">
        <v>37</v>
      </c>
      <c r="I644" s="92">
        <v>318</v>
      </c>
      <c r="J644" s="92">
        <v>510</v>
      </c>
      <c r="K644" s="92">
        <v>0</v>
      </c>
      <c r="L644" s="92" t="s">
        <v>131</v>
      </c>
      <c r="M644" s="92">
        <v>0</v>
      </c>
      <c r="N644" s="92" t="s">
        <v>131</v>
      </c>
      <c r="O644" s="199">
        <v>100</v>
      </c>
      <c r="P644" s="92">
        <v>110.00000000000001</v>
      </c>
      <c r="Q644" s="92"/>
      <c r="R644" s="92"/>
    </row>
    <row r="645" spans="2:18" x14ac:dyDescent="0.3">
      <c r="B645" s="196">
        <v>16</v>
      </c>
      <c r="C645" s="196" t="s">
        <v>132</v>
      </c>
      <c r="D645" s="196"/>
      <c r="E645" s="196" t="s">
        <v>133</v>
      </c>
      <c r="F645" s="92">
        <v>3</v>
      </c>
      <c r="G645" s="92">
        <v>3</v>
      </c>
      <c r="H645" s="92">
        <v>38</v>
      </c>
      <c r="I645" s="92">
        <v>521</v>
      </c>
      <c r="J645" s="92">
        <v>836</v>
      </c>
      <c r="K645" s="92">
        <v>1.4342115051000002</v>
      </c>
      <c r="L645" s="92">
        <v>1.303828641</v>
      </c>
      <c r="M645" s="92">
        <v>0</v>
      </c>
      <c r="N645" s="92">
        <v>0.19557429600000001</v>
      </c>
      <c r="O645" s="199">
        <v>1.34</v>
      </c>
      <c r="P645" s="92">
        <v>110</v>
      </c>
      <c r="Q645" s="92">
        <v>3</v>
      </c>
      <c r="R645" s="92">
        <v>3.3000000000000003</v>
      </c>
    </row>
    <row r="646" spans="2:18" x14ac:dyDescent="0.3">
      <c r="B646" s="196">
        <v>17</v>
      </c>
      <c r="C646" s="196" t="s">
        <v>134</v>
      </c>
      <c r="D646" s="196"/>
      <c r="E646" s="196" t="s">
        <v>135</v>
      </c>
      <c r="F646" s="92">
        <v>3</v>
      </c>
      <c r="G646" s="92">
        <v>3</v>
      </c>
      <c r="H646" s="92">
        <v>39</v>
      </c>
      <c r="I646" s="92">
        <v>524</v>
      </c>
      <c r="J646" s="92">
        <v>842</v>
      </c>
      <c r="K646" s="92">
        <v>94.973043707521114</v>
      </c>
      <c r="L646" s="92">
        <v>86.339130643201003</v>
      </c>
      <c r="M646" s="92">
        <v>0</v>
      </c>
      <c r="N646" s="92">
        <v>83.214380914981092</v>
      </c>
      <c r="O646" s="199">
        <v>149.16475</v>
      </c>
      <c r="P646" s="92">
        <v>110</v>
      </c>
      <c r="Q646" s="92">
        <v>3</v>
      </c>
      <c r="R646" s="92">
        <v>3.3000000000000003</v>
      </c>
    </row>
    <row r="647" spans="2:18" x14ac:dyDescent="0.3">
      <c r="B647" s="196">
        <v>18</v>
      </c>
      <c r="C647" s="196" t="s">
        <v>136</v>
      </c>
      <c r="D647" s="196"/>
      <c r="E647" s="196" t="s">
        <v>63</v>
      </c>
      <c r="F647" s="92">
        <v>3</v>
      </c>
      <c r="G647" s="92">
        <v>3</v>
      </c>
      <c r="H647" s="92">
        <v>40</v>
      </c>
      <c r="I647" s="92">
        <v>526</v>
      </c>
      <c r="J647" s="92">
        <v>628</v>
      </c>
      <c r="K647" s="92">
        <v>110.00000000000001</v>
      </c>
      <c r="L647" s="92">
        <v>100</v>
      </c>
      <c r="M647" s="92">
        <v>0</v>
      </c>
      <c r="N647" s="92">
        <v>100</v>
      </c>
      <c r="O647" s="199">
        <v>100</v>
      </c>
      <c r="P647" s="92">
        <v>100</v>
      </c>
      <c r="Q647" s="92">
        <v>3</v>
      </c>
      <c r="R647" s="92">
        <v>3</v>
      </c>
    </row>
    <row r="648" spans="2:18" x14ac:dyDescent="0.3">
      <c r="B648" s="196">
        <v>19</v>
      </c>
      <c r="C648" s="196" t="s">
        <v>137</v>
      </c>
      <c r="D648" s="196"/>
      <c r="E648" s="196" t="s">
        <v>63</v>
      </c>
      <c r="F648" s="92">
        <v>3</v>
      </c>
      <c r="G648" s="92">
        <v>5</v>
      </c>
      <c r="H648" s="92">
        <v>41</v>
      </c>
      <c r="I648" s="92">
        <v>527</v>
      </c>
      <c r="J648" s="92">
        <v>626</v>
      </c>
      <c r="K648" s="92">
        <v>110.00000000000001</v>
      </c>
      <c r="L648" s="92">
        <v>100</v>
      </c>
      <c r="M648" s="92">
        <v>0</v>
      </c>
      <c r="N648" s="92">
        <v>100</v>
      </c>
      <c r="O648" s="199">
        <v>97.9</v>
      </c>
      <c r="P648" s="92">
        <v>97.9</v>
      </c>
      <c r="Q648" s="92">
        <v>4.8899999999999997</v>
      </c>
      <c r="R648" s="92">
        <v>4.8950000000000005</v>
      </c>
    </row>
    <row r="649" spans="2:18" x14ac:dyDescent="0.3">
      <c r="B649" s="196">
        <v>20</v>
      </c>
      <c r="C649" s="196" t="s">
        <v>138</v>
      </c>
      <c r="D649" s="196"/>
      <c r="E649" s="196" t="s">
        <v>63</v>
      </c>
      <c r="F649" s="92"/>
      <c r="G649" s="92">
        <v>5</v>
      </c>
      <c r="H649" s="92"/>
      <c r="I649" s="92"/>
      <c r="J649" s="92"/>
      <c r="K649" s="92"/>
      <c r="L649" s="92"/>
      <c r="M649" s="92"/>
      <c r="N649" s="92"/>
      <c r="O649" s="199">
        <v>112.93666666666667</v>
      </c>
      <c r="P649" s="92">
        <v>105.27</v>
      </c>
      <c r="Q649" s="92">
        <v>5</v>
      </c>
      <c r="R649" s="92">
        <v>5.2634999999999996</v>
      </c>
    </row>
    <row r="650" spans="2:18" x14ac:dyDescent="0.3">
      <c r="B650" s="196"/>
      <c r="C650" s="196" t="s">
        <v>64</v>
      </c>
      <c r="D650" s="196" t="s">
        <v>139</v>
      </c>
      <c r="E650" s="196" t="s">
        <v>63</v>
      </c>
      <c r="F650" s="92">
        <v>3</v>
      </c>
      <c r="G650" s="92"/>
      <c r="H650" s="92">
        <v>42</v>
      </c>
      <c r="I650" s="92">
        <v>320</v>
      </c>
      <c r="J650" s="92">
        <v>512</v>
      </c>
      <c r="K650" s="92">
        <v>110.00000000000001</v>
      </c>
      <c r="L650" s="92">
        <v>100</v>
      </c>
      <c r="M650" s="92">
        <v>110.00000000000001</v>
      </c>
      <c r="N650" s="92">
        <v>100</v>
      </c>
      <c r="O650" s="199">
        <v>105.81</v>
      </c>
      <c r="P650" s="92">
        <v>105.81</v>
      </c>
      <c r="Q650" s="92"/>
      <c r="R650" s="92"/>
    </row>
    <row r="651" spans="2:18" x14ac:dyDescent="0.3">
      <c r="B651" s="196"/>
      <c r="C651" s="196" t="s">
        <v>67</v>
      </c>
      <c r="D651" s="196" t="s">
        <v>140</v>
      </c>
      <c r="E651" s="196" t="s">
        <v>63</v>
      </c>
      <c r="F651" s="92">
        <v>3</v>
      </c>
      <c r="G651" s="92"/>
      <c r="H651" s="92">
        <v>43</v>
      </c>
      <c r="I651" s="92">
        <v>392</v>
      </c>
      <c r="J651" s="92">
        <v>617</v>
      </c>
      <c r="K651" s="92">
        <v>110.00000000000001</v>
      </c>
      <c r="L651" s="92">
        <v>100</v>
      </c>
      <c r="M651" s="92">
        <v>110.00000000000001</v>
      </c>
      <c r="N651" s="92">
        <v>100</v>
      </c>
      <c r="O651" s="199">
        <v>133</v>
      </c>
      <c r="P651" s="92">
        <v>110</v>
      </c>
      <c r="Q651" s="92"/>
      <c r="R651" s="92"/>
    </row>
    <row r="652" spans="2:18" x14ac:dyDescent="0.3">
      <c r="B652" s="196"/>
      <c r="C652" s="196" t="s">
        <v>67</v>
      </c>
      <c r="D652" s="196" t="s">
        <v>141</v>
      </c>
      <c r="E652" s="196" t="s">
        <v>63</v>
      </c>
      <c r="F652" s="92">
        <v>3</v>
      </c>
      <c r="G652" s="92"/>
      <c r="H652" s="92">
        <v>44</v>
      </c>
      <c r="I652" s="92">
        <v>395</v>
      </c>
      <c r="J652" s="92">
        <v>618</v>
      </c>
      <c r="K652" s="92">
        <v>110.00000000000001</v>
      </c>
      <c r="L652" s="92">
        <v>100</v>
      </c>
      <c r="M652" s="92">
        <v>110.00000000000001</v>
      </c>
      <c r="N652" s="92">
        <v>100</v>
      </c>
      <c r="O652" s="199">
        <v>100</v>
      </c>
      <c r="P652" s="92">
        <v>100</v>
      </c>
      <c r="Q652" s="92"/>
      <c r="R652" s="92"/>
    </row>
    <row r="653" spans="2:18" x14ac:dyDescent="0.3">
      <c r="B653" s="196">
        <v>21</v>
      </c>
      <c r="C653" s="196" t="s">
        <v>142</v>
      </c>
      <c r="D653" s="196"/>
      <c r="E653" s="196"/>
      <c r="F653" s="92"/>
      <c r="G653" s="92"/>
      <c r="H653" s="92"/>
      <c r="I653" s="92"/>
      <c r="J653" s="92"/>
      <c r="K653" s="92"/>
      <c r="L653" s="92"/>
      <c r="M653" s="92"/>
      <c r="N653" s="92"/>
      <c r="O653" s="199"/>
      <c r="P653" s="92"/>
      <c r="Q653" s="92"/>
      <c r="R653" s="92"/>
    </row>
    <row r="654" spans="2:18" x14ac:dyDescent="0.3">
      <c r="B654" s="196"/>
      <c r="C654" s="196" t="s">
        <v>64</v>
      </c>
      <c r="D654" s="196" t="s">
        <v>143</v>
      </c>
      <c r="E654" s="196"/>
      <c r="F654" s="92"/>
      <c r="G654" s="92" t="s">
        <v>144</v>
      </c>
      <c r="H654" s="92">
        <v>45</v>
      </c>
      <c r="I654" s="92">
        <v>548</v>
      </c>
      <c r="J654" s="92">
        <v>0</v>
      </c>
      <c r="K654" s="92"/>
      <c r="L654" s="92"/>
      <c r="M654" s="92"/>
      <c r="N654" s="92"/>
      <c r="O654" s="199"/>
      <c r="P654" s="92"/>
      <c r="Q654" s="92"/>
      <c r="R654" s="92"/>
    </row>
    <row r="655" spans="2:18" x14ac:dyDescent="0.3">
      <c r="B655" s="196"/>
      <c r="C655" s="196" t="s">
        <v>67</v>
      </c>
      <c r="D655" s="196" t="s">
        <v>145</v>
      </c>
      <c r="E655" s="196"/>
      <c r="F655" s="92"/>
      <c r="G655" s="92" t="s">
        <v>146</v>
      </c>
      <c r="H655" s="92">
        <v>46</v>
      </c>
      <c r="I655" s="92">
        <v>549</v>
      </c>
      <c r="J655" s="92">
        <v>0</v>
      </c>
      <c r="K655" s="92"/>
      <c r="L655" s="92"/>
      <c r="M655" s="92"/>
      <c r="N655" s="92"/>
      <c r="O655" s="199"/>
      <c r="P655" s="92"/>
      <c r="Q655" s="92"/>
      <c r="R655" s="92"/>
    </row>
    <row r="656" spans="2:18" x14ac:dyDescent="0.3">
      <c r="B656" s="196"/>
      <c r="C656" s="196" t="s">
        <v>70</v>
      </c>
      <c r="D656" s="196" t="s">
        <v>147</v>
      </c>
      <c r="E656" s="196"/>
      <c r="F656" s="92"/>
      <c r="G656" s="92" t="s">
        <v>148</v>
      </c>
      <c r="H656" s="92">
        <v>47</v>
      </c>
      <c r="I656" s="92">
        <v>550</v>
      </c>
      <c r="J656" s="92">
        <v>0</v>
      </c>
      <c r="K656" s="92"/>
      <c r="L656" s="92"/>
      <c r="M656" s="92"/>
      <c r="N656" s="92"/>
      <c r="O656" s="199"/>
      <c r="P656" s="92"/>
      <c r="Q656" s="92"/>
      <c r="R656" s="92"/>
    </row>
    <row r="657" spans="2:18" x14ac:dyDescent="0.3">
      <c r="B657" s="196"/>
      <c r="C657" s="196" t="s">
        <v>88</v>
      </c>
      <c r="D657" s="196" t="s">
        <v>149</v>
      </c>
      <c r="E657" s="196"/>
      <c r="F657" s="92"/>
      <c r="G657" s="92" t="s">
        <v>150</v>
      </c>
      <c r="H657" s="92">
        <v>48</v>
      </c>
      <c r="I657" s="92">
        <v>551</v>
      </c>
      <c r="J657" s="92">
        <v>0</v>
      </c>
      <c r="K657" s="92"/>
      <c r="L657" s="92"/>
      <c r="M657" s="92"/>
      <c r="N657" s="92"/>
      <c r="O657" s="199"/>
      <c r="P657" s="92"/>
      <c r="Q657" s="92"/>
      <c r="R657" s="92"/>
    </row>
    <row r="658" spans="2:18" x14ac:dyDescent="0.3">
      <c r="B658" s="196"/>
      <c r="C658" s="196" t="s">
        <v>91</v>
      </c>
      <c r="D658" s="196" t="s">
        <v>151</v>
      </c>
      <c r="E658" s="196"/>
      <c r="F658" s="92"/>
      <c r="G658" s="92" t="s">
        <v>150</v>
      </c>
      <c r="H658" s="92">
        <v>49</v>
      </c>
      <c r="I658" s="92">
        <v>552</v>
      </c>
      <c r="J658" s="92">
        <v>0</v>
      </c>
      <c r="K658" s="92"/>
      <c r="L658" s="92"/>
      <c r="M658" s="92"/>
      <c r="N658" s="92"/>
      <c r="O658" s="199"/>
      <c r="P658" s="92"/>
      <c r="Q658" s="92"/>
      <c r="R658" s="92"/>
    </row>
    <row r="659" spans="2:18" x14ac:dyDescent="0.3">
      <c r="B659" s="196"/>
      <c r="C659" s="196"/>
      <c r="D659" s="196"/>
      <c r="E659" s="196"/>
      <c r="F659" s="92"/>
      <c r="G659" s="92"/>
      <c r="H659" s="92"/>
      <c r="I659" s="92"/>
      <c r="J659" s="92"/>
      <c r="K659" s="92"/>
      <c r="L659" s="92"/>
      <c r="M659" s="92"/>
      <c r="N659" s="92"/>
      <c r="O659" s="199"/>
      <c r="P659" s="92"/>
      <c r="Q659" s="92"/>
      <c r="R659" s="92"/>
    </row>
    <row r="660" spans="2:18" x14ac:dyDescent="0.3">
      <c r="B660" s="196"/>
      <c r="C660" s="196"/>
      <c r="D660" s="196" t="s">
        <v>152</v>
      </c>
      <c r="E660" s="196"/>
      <c r="F660" s="92"/>
      <c r="G660" s="92">
        <v>100</v>
      </c>
      <c r="H660" s="92"/>
      <c r="I660" s="92"/>
      <c r="J660" s="92"/>
      <c r="K660" s="92"/>
      <c r="L660" s="92"/>
      <c r="M660" s="92"/>
      <c r="N660" s="92"/>
      <c r="O660" s="199"/>
      <c r="P660" s="92"/>
      <c r="Q660" s="92">
        <v>99.65</v>
      </c>
      <c r="R660" s="92">
        <v>106.09442801469137</v>
      </c>
    </row>
    <row r="662" spans="2:18" x14ac:dyDescent="0.3">
      <c r="B662" s="23" t="s">
        <v>161</v>
      </c>
    </row>
    <row r="663" spans="2:18" x14ac:dyDescent="0.3">
      <c r="B663" s="316" t="s">
        <v>48</v>
      </c>
      <c r="C663" s="320" t="s">
        <v>49</v>
      </c>
      <c r="D663" s="321"/>
      <c r="E663" s="316" t="s">
        <v>50</v>
      </c>
      <c r="F663" s="318" t="s">
        <v>51</v>
      </c>
      <c r="G663" s="318" t="s">
        <v>52</v>
      </c>
      <c r="H663" s="318" t="s">
        <v>53</v>
      </c>
      <c r="I663" s="318" t="s">
        <v>53</v>
      </c>
      <c r="J663" s="318" t="s">
        <v>53</v>
      </c>
      <c r="K663" s="197" t="s">
        <v>54</v>
      </c>
      <c r="L663" s="197" t="s">
        <v>3</v>
      </c>
      <c r="M663" s="197" t="s">
        <v>54</v>
      </c>
      <c r="N663" s="197" t="s">
        <v>3</v>
      </c>
      <c r="O663" s="198" t="s">
        <v>55</v>
      </c>
      <c r="P663" s="197" t="s">
        <v>56</v>
      </c>
      <c r="Q663" s="197" t="s">
        <v>57</v>
      </c>
      <c r="R663" s="197" t="s">
        <v>58</v>
      </c>
    </row>
    <row r="664" spans="2:18" x14ac:dyDescent="0.3">
      <c r="B664" s="317"/>
      <c r="C664" s="322"/>
      <c r="D664" s="323"/>
      <c r="E664" s="317"/>
      <c r="F664" s="319"/>
      <c r="G664" s="319"/>
      <c r="H664" s="319"/>
      <c r="I664" s="319"/>
      <c r="J664" s="319"/>
      <c r="K664" s="197">
        <v>2024</v>
      </c>
      <c r="L664" s="197">
        <v>2024</v>
      </c>
      <c r="M664" s="197" t="s">
        <v>47</v>
      </c>
      <c r="N664" s="197" t="s">
        <v>47</v>
      </c>
      <c r="O664" s="198" t="s">
        <v>47</v>
      </c>
      <c r="P664" s="197" t="s">
        <v>47</v>
      </c>
      <c r="Q664" s="197" t="s">
        <v>47</v>
      </c>
      <c r="R664" s="197" t="s">
        <v>47</v>
      </c>
    </row>
    <row r="665" spans="2:18" x14ac:dyDescent="0.3">
      <c r="B665" s="196" t="s">
        <v>59</v>
      </c>
      <c r="C665" s="196" t="s">
        <v>60</v>
      </c>
      <c r="D665" s="196"/>
      <c r="E665" s="196"/>
      <c r="F665" s="92"/>
      <c r="G665" s="92">
        <v>40</v>
      </c>
      <c r="H665" s="92"/>
      <c r="I665" s="92"/>
      <c r="J665" s="92"/>
      <c r="K665" s="92"/>
      <c r="L665" s="92"/>
      <c r="M665" s="92"/>
      <c r="N665" s="92"/>
      <c r="O665" s="199"/>
      <c r="P665" s="92"/>
      <c r="Q665" s="92">
        <v>40</v>
      </c>
      <c r="R665" s="92">
        <v>42.612791074079503</v>
      </c>
    </row>
    <row r="666" spans="2:18" x14ac:dyDescent="0.3">
      <c r="B666" s="196"/>
      <c r="C666" s="196"/>
      <c r="D666" s="196"/>
      <c r="E666" s="196"/>
      <c r="F666" s="92"/>
      <c r="G666" s="92"/>
      <c r="H666" s="92"/>
      <c r="I666" s="92"/>
      <c r="J666" s="92"/>
      <c r="K666" s="92"/>
      <c r="L666" s="92"/>
      <c r="M666" s="92"/>
      <c r="N666" s="92"/>
      <c r="O666" s="199"/>
      <c r="P666" s="92"/>
      <c r="Q666" s="92"/>
      <c r="R666" s="92"/>
    </row>
    <row r="667" spans="2:18" x14ac:dyDescent="0.3">
      <c r="B667" s="196">
        <v>1</v>
      </c>
      <c r="C667" s="196" t="s">
        <v>0</v>
      </c>
      <c r="D667" s="196"/>
      <c r="E667" s="196" t="s">
        <v>61</v>
      </c>
      <c r="F667" s="92">
        <v>3</v>
      </c>
      <c r="G667" s="92">
        <v>10</v>
      </c>
      <c r="H667" s="92">
        <v>1</v>
      </c>
      <c r="I667" s="92">
        <v>18</v>
      </c>
      <c r="J667" s="92">
        <v>24</v>
      </c>
      <c r="K667" s="92">
        <v>2164.4541966316942</v>
      </c>
      <c r="L667" s="92">
        <v>1967.6856333015401</v>
      </c>
      <c r="M667" s="92">
        <v>1779.1645553035653</v>
      </c>
      <c r="N667" s="92">
        <v>1617.422323003241</v>
      </c>
      <c r="O667" s="199">
        <v>1710.3049919850002</v>
      </c>
      <c r="P667" s="92">
        <v>105.74263552943266</v>
      </c>
      <c r="Q667" s="92">
        <v>10</v>
      </c>
      <c r="R667" s="92">
        <v>10.574263552943266</v>
      </c>
    </row>
    <row r="668" spans="2:18" x14ac:dyDescent="0.3">
      <c r="B668" s="196">
        <v>2</v>
      </c>
      <c r="C668" s="196" t="s">
        <v>62</v>
      </c>
      <c r="D668" s="196"/>
      <c r="E668" s="196" t="s">
        <v>63</v>
      </c>
      <c r="F668" s="92"/>
      <c r="G668" s="92">
        <v>10</v>
      </c>
      <c r="H668" s="92"/>
      <c r="I668" s="92"/>
      <c r="J668" s="92"/>
      <c r="K668" s="92"/>
      <c r="L668" s="92"/>
      <c r="M668" s="92"/>
      <c r="N668" s="92"/>
      <c r="O668" s="199"/>
      <c r="P668" s="92">
        <v>110</v>
      </c>
      <c r="Q668" s="92">
        <v>10</v>
      </c>
      <c r="R668" s="92">
        <v>11</v>
      </c>
    </row>
    <row r="669" spans="2:18" x14ac:dyDescent="0.3">
      <c r="B669" s="196"/>
      <c r="C669" s="196" t="s">
        <v>64</v>
      </c>
      <c r="D669" s="196" t="s">
        <v>65</v>
      </c>
      <c r="E669" s="196" t="s">
        <v>66</v>
      </c>
      <c r="F669" s="92">
        <v>1</v>
      </c>
      <c r="G669" s="92"/>
      <c r="H669" s="92">
        <v>2</v>
      </c>
      <c r="I669" s="92">
        <v>110</v>
      </c>
      <c r="J669" s="92">
        <v>179</v>
      </c>
      <c r="K669" s="92">
        <v>311.85899999999998</v>
      </c>
      <c r="L669" s="92">
        <v>346.51</v>
      </c>
      <c r="M669" s="92">
        <v>259.88400000000001</v>
      </c>
      <c r="N669" s="92">
        <v>288.76</v>
      </c>
      <c r="O669" s="199">
        <v>120.62950020556309</v>
      </c>
      <c r="P669" s="92">
        <v>110</v>
      </c>
      <c r="Q669" s="92"/>
      <c r="R669" s="92"/>
    </row>
    <row r="670" spans="2:18" x14ac:dyDescent="0.3">
      <c r="B670" s="196"/>
      <c r="C670" s="196" t="s">
        <v>67</v>
      </c>
      <c r="D670" s="196" t="s">
        <v>68</v>
      </c>
      <c r="E670" s="196" t="s">
        <v>69</v>
      </c>
      <c r="F670" s="92">
        <v>1</v>
      </c>
      <c r="G670" s="92"/>
      <c r="H670" s="92">
        <v>3</v>
      </c>
      <c r="I670" s="92">
        <v>116</v>
      </c>
      <c r="J670" s="92">
        <v>185</v>
      </c>
      <c r="K670" s="92">
        <v>3.7080000000000002</v>
      </c>
      <c r="L670" s="92">
        <v>4.12</v>
      </c>
      <c r="M670" s="92">
        <v>3.0870000000000002</v>
      </c>
      <c r="N670" s="92">
        <v>3.43</v>
      </c>
      <c r="O670" s="199">
        <v>2.5668791841293022</v>
      </c>
      <c r="P670" s="92">
        <v>110</v>
      </c>
      <c r="Q670" s="92"/>
      <c r="R670" s="92"/>
    </row>
    <row r="671" spans="2:18" x14ac:dyDescent="0.3">
      <c r="B671" s="196"/>
      <c r="C671" s="196" t="s">
        <v>70</v>
      </c>
      <c r="D671" s="196" t="s">
        <v>71</v>
      </c>
      <c r="E671" s="196" t="s">
        <v>72</v>
      </c>
      <c r="F671" s="92">
        <v>1</v>
      </c>
      <c r="G671" s="92"/>
      <c r="H671" s="92">
        <v>4</v>
      </c>
      <c r="I671" s="92">
        <v>122</v>
      </c>
      <c r="J671" s="92">
        <v>217</v>
      </c>
      <c r="K671" s="92">
        <v>750.76199999999994</v>
      </c>
      <c r="L671" s="92">
        <v>834.18</v>
      </c>
      <c r="M671" s="92">
        <v>625.63499999999999</v>
      </c>
      <c r="N671" s="92">
        <v>695.15</v>
      </c>
      <c r="O671" s="199">
        <v>361.17489999999998</v>
      </c>
      <c r="P671" s="92">
        <v>110</v>
      </c>
      <c r="Q671" s="92"/>
      <c r="R671" s="92"/>
    </row>
    <row r="672" spans="2:18" x14ac:dyDescent="0.3">
      <c r="B672" s="196">
        <v>3</v>
      </c>
      <c r="C672" s="196" t="s">
        <v>73</v>
      </c>
      <c r="D672" s="196"/>
      <c r="E672" s="196" t="s">
        <v>63</v>
      </c>
      <c r="F672" s="92"/>
      <c r="G672" s="92">
        <v>10</v>
      </c>
      <c r="H672" s="92"/>
      <c r="I672" s="92"/>
      <c r="J672" s="92"/>
      <c r="K672" s="92"/>
      <c r="L672" s="92"/>
      <c r="M672" s="92"/>
      <c r="N672" s="92"/>
      <c r="O672" s="199"/>
      <c r="P672" s="92">
        <v>110</v>
      </c>
      <c r="Q672" s="92">
        <v>10</v>
      </c>
      <c r="R672" s="92">
        <v>11</v>
      </c>
    </row>
    <row r="673" spans="2:18" x14ac:dyDescent="0.3">
      <c r="B673" s="196"/>
      <c r="C673" s="196" t="s">
        <v>64</v>
      </c>
      <c r="D673" s="196" t="s">
        <v>74</v>
      </c>
      <c r="E673" s="196" t="s">
        <v>75</v>
      </c>
      <c r="F673" s="92">
        <v>1</v>
      </c>
      <c r="G673" s="92"/>
      <c r="H673" s="92">
        <v>5</v>
      </c>
      <c r="I673" s="92">
        <v>335</v>
      </c>
      <c r="J673" s="92">
        <v>533</v>
      </c>
      <c r="K673" s="92">
        <v>2.952</v>
      </c>
      <c r="L673" s="92">
        <v>3.28</v>
      </c>
      <c r="M673" s="92">
        <v>1.9710000000000001</v>
      </c>
      <c r="N673" s="92">
        <v>2.19</v>
      </c>
      <c r="O673" s="199">
        <v>1.0435847870553663</v>
      </c>
      <c r="P673" s="92">
        <v>110</v>
      </c>
      <c r="Q673" s="92"/>
      <c r="R673" s="92"/>
    </row>
    <row r="674" spans="2:18" x14ac:dyDescent="0.3">
      <c r="B674" s="196"/>
      <c r="C674" s="196" t="s">
        <v>67</v>
      </c>
      <c r="D674" s="196" t="s">
        <v>76</v>
      </c>
      <c r="E674" s="196" t="s">
        <v>77</v>
      </c>
      <c r="F674" s="92">
        <v>1</v>
      </c>
      <c r="G674" s="92"/>
      <c r="H674" s="92">
        <v>6</v>
      </c>
      <c r="I674" s="92">
        <v>329</v>
      </c>
      <c r="J674" s="92">
        <v>526</v>
      </c>
      <c r="K674" s="92">
        <v>22.5</v>
      </c>
      <c r="L674" s="92">
        <v>25</v>
      </c>
      <c r="M674" s="92">
        <v>14.4</v>
      </c>
      <c r="N674" s="92">
        <v>16</v>
      </c>
      <c r="O674" s="199">
        <v>4</v>
      </c>
      <c r="P674" s="92">
        <v>110</v>
      </c>
      <c r="Q674" s="92"/>
      <c r="R674" s="92"/>
    </row>
    <row r="675" spans="2:18" x14ac:dyDescent="0.3">
      <c r="B675" s="196"/>
      <c r="C675" s="196" t="s">
        <v>70</v>
      </c>
      <c r="D675" s="196" t="s">
        <v>78</v>
      </c>
      <c r="E675" s="196" t="s">
        <v>77</v>
      </c>
      <c r="F675" s="92">
        <v>1</v>
      </c>
      <c r="G675" s="92"/>
      <c r="H675" s="92">
        <v>7</v>
      </c>
      <c r="I675" s="92">
        <v>341</v>
      </c>
      <c r="J675" s="92">
        <v>551</v>
      </c>
      <c r="K675" s="92">
        <v>64.8</v>
      </c>
      <c r="L675" s="92">
        <v>72</v>
      </c>
      <c r="M675" s="92">
        <v>44.1</v>
      </c>
      <c r="N675" s="92">
        <v>49</v>
      </c>
      <c r="O675" s="199">
        <v>28</v>
      </c>
      <c r="P675" s="92">
        <v>110</v>
      </c>
      <c r="Q675" s="92"/>
      <c r="R675" s="92"/>
    </row>
    <row r="676" spans="2:18" x14ac:dyDescent="0.3">
      <c r="B676" s="196">
        <v>4</v>
      </c>
      <c r="C676" s="196" t="s">
        <v>79</v>
      </c>
      <c r="D676" s="196"/>
      <c r="E676" s="196" t="s">
        <v>63</v>
      </c>
      <c r="F676" s="92"/>
      <c r="G676" s="92">
        <v>10</v>
      </c>
      <c r="H676" s="92"/>
      <c r="I676" s="92"/>
      <c r="J676" s="92"/>
      <c r="K676" s="92"/>
      <c r="L676" s="92"/>
      <c r="M676" s="92"/>
      <c r="N676" s="92"/>
      <c r="O676" s="199"/>
      <c r="P676" s="92">
        <v>102.52715284499034</v>
      </c>
      <c r="Q676" s="92">
        <v>10</v>
      </c>
      <c r="R676" s="92">
        <v>10.252715284499034</v>
      </c>
    </row>
    <row r="677" spans="2:18" x14ac:dyDescent="0.3">
      <c r="B677" s="196"/>
      <c r="C677" s="196" t="s">
        <v>64</v>
      </c>
      <c r="D677" s="196" t="s">
        <v>80</v>
      </c>
      <c r="E677" s="196" t="s">
        <v>63</v>
      </c>
      <c r="F677" s="92">
        <v>1</v>
      </c>
      <c r="G677" s="92"/>
      <c r="H677" s="92">
        <v>8</v>
      </c>
      <c r="I677" s="92">
        <v>85</v>
      </c>
      <c r="J677" s="92">
        <v>100</v>
      </c>
      <c r="K677" s="92">
        <v>8.0678000537218857</v>
      </c>
      <c r="L677" s="92">
        <v>8.9642222819132051</v>
      </c>
      <c r="M677" s="92">
        <v>8.0976397328867158</v>
      </c>
      <c r="N677" s="92">
        <v>8.9973774809852394</v>
      </c>
      <c r="O677" s="199">
        <v>8.77</v>
      </c>
      <c r="P677" s="92">
        <v>102.52715284499034</v>
      </c>
      <c r="Q677" s="92"/>
      <c r="R677" s="92"/>
    </row>
    <row r="678" spans="2:18" x14ac:dyDescent="0.3">
      <c r="B678" s="196"/>
      <c r="C678" s="196"/>
      <c r="D678" s="196"/>
      <c r="E678" s="196"/>
      <c r="F678" s="92"/>
      <c r="G678" s="92"/>
      <c r="H678" s="92"/>
      <c r="I678" s="92"/>
      <c r="J678" s="92"/>
      <c r="K678" s="92"/>
      <c r="L678" s="92"/>
      <c r="M678" s="92"/>
      <c r="N678" s="92"/>
      <c r="O678" s="199"/>
      <c r="P678" s="92"/>
      <c r="Q678" s="92"/>
      <c r="R678" s="92"/>
    </row>
    <row r="679" spans="2:18" x14ac:dyDescent="0.3">
      <c r="B679" s="196" t="s">
        <v>81</v>
      </c>
      <c r="C679" s="196" t="s">
        <v>82</v>
      </c>
      <c r="D679" s="196"/>
      <c r="E679" s="196"/>
      <c r="F679" s="92"/>
      <c r="G679" s="92">
        <v>60</v>
      </c>
      <c r="H679" s="92"/>
      <c r="I679" s="92"/>
      <c r="J679" s="92"/>
      <c r="K679" s="92"/>
      <c r="L679" s="92"/>
      <c r="M679" s="92"/>
      <c r="N679" s="92"/>
      <c r="O679" s="199"/>
      <c r="P679" s="92"/>
      <c r="Q679" s="92">
        <v>59.67</v>
      </c>
      <c r="R679" s="92">
        <v>63.346082717479732</v>
      </c>
    </row>
    <row r="680" spans="2:18" x14ac:dyDescent="0.3">
      <c r="B680" s="196"/>
      <c r="C680" s="196"/>
      <c r="D680" s="196"/>
      <c r="E680" s="196"/>
      <c r="F680" s="92"/>
      <c r="G680" s="92"/>
      <c r="H680" s="92"/>
      <c r="I680" s="92"/>
      <c r="J680" s="92"/>
      <c r="K680" s="92"/>
      <c r="L680" s="92"/>
      <c r="M680" s="92"/>
      <c r="N680" s="92"/>
      <c r="O680" s="199"/>
      <c r="P680" s="92"/>
      <c r="Q680" s="92"/>
      <c r="R680" s="92"/>
    </row>
    <row r="681" spans="2:18" x14ac:dyDescent="0.3">
      <c r="B681" s="196">
        <v>5</v>
      </c>
      <c r="C681" s="196" t="s">
        <v>83</v>
      </c>
      <c r="D681" s="196"/>
      <c r="E681" s="196" t="s">
        <v>63</v>
      </c>
      <c r="F681" s="92"/>
      <c r="G681" s="92">
        <v>5</v>
      </c>
      <c r="H681" s="92"/>
      <c r="I681" s="92"/>
      <c r="J681" s="92"/>
      <c r="K681" s="92"/>
      <c r="L681" s="92"/>
      <c r="M681" s="92"/>
      <c r="N681" s="92"/>
      <c r="O681" s="199"/>
      <c r="P681" s="92">
        <v>108</v>
      </c>
      <c r="Q681" s="92">
        <v>5</v>
      </c>
      <c r="R681" s="92">
        <v>5.4</v>
      </c>
    </row>
    <row r="682" spans="2:18" x14ac:dyDescent="0.3">
      <c r="B682" s="196"/>
      <c r="C682" s="196" t="s">
        <v>64</v>
      </c>
      <c r="D682" s="196" t="s">
        <v>84</v>
      </c>
      <c r="E682" s="196" t="s">
        <v>63</v>
      </c>
      <c r="F682" s="92">
        <v>1</v>
      </c>
      <c r="G682" s="92"/>
      <c r="H682" s="92">
        <v>9</v>
      </c>
      <c r="I682" s="92">
        <v>155</v>
      </c>
      <c r="J682" s="92">
        <v>243</v>
      </c>
      <c r="K682" s="92">
        <v>9.9000000000000005E-2</v>
      </c>
      <c r="L682" s="92">
        <v>0.11</v>
      </c>
      <c r="M682" s="92">
        <v>9.9000000000000005E-2</v>
      </c>
      <c r="N682" s="92">
        <v>0.11</v>
      </c>
      <c r="O682" s="199">
        <v>6.7606844675280595E-2</v>
      </c>
      <c r="P682" s="92">
        <v>110</v>
      </c>
      <c r="Q682" s="92"/>
      <c r="R682" s="92"/>
    </row>
    <row r="683" spans="2:18" x14ac:dyDescent="0.3">
      <c r="B683" s="196"/>
      <c r="C683" s="196" t="s">
        <v>67</v>
      </c>
      <c r="D683" s="196" t="s">
        <v>85</v>
      </c>
      <c r="E683" s="196" t="s">
        <v>63</v>
      </c>
      <c r="F683" s="92">
        <v>1</v>
      </c>
      <c r="G683" s="92"/>
      <c r="H683" s="92">
        <v>10</v>
      </c>
      <c r="I683" s="92">
        <v>241</v>
      </c>
      <c r="J683" s="92">
        <v>342</v>
      </c>
      <c r="K683" s="92">
        <v>5.3999999999999999E-2</v>
      </c>
      <c r="L683" s="92">
        <v>0.06</v>
      </c>
      <c r="M683" s="92">
        <v>5.3999999999999999E-2</v>
      </c>
      <c r="N683" s="92">
        <v>0.06</v>
      </c>
      <c r="O683" s="199">
        <v>3.0497427360190888E-2</v>
      </c>
      <c r="P683" s="92">
        <v>110</v>
      </c>
      <c r="Q683" s="92"/>
      <c r="R683" s="92"/>
    </row>
    <row r="684" spans="2:18" x14ac:dyDescent="0.3">
      <c r="B684" s="196"/>
      <c r="C684" s="196" t="s">
        <v>70</v>
      </c>
      <c r="D684" s="196" t="s">
        <v>86</v>
      </c>
      <c r="E684" s="196" t="s">
        <v>87</v>
      </c>
      <c r="F684" s="92">
        <v>3</v>
      </c>
      <c r="G684" s="92"/>
      <c r="H684" s="92">
        <v>11</v>
      </c>
      <c r="I684" s="92">
        <v>437</v>
      </c>
      <c r="J684" s="92">
        <v>734</v>
      </c>
      <c r="K684" s="92">
        <v>70714.600000000006</v>
      </c>
      <c r="L684" s="92">
        <v>64286</v>
      </c>
      <c r="M684" s="92">
        <v>69320.900000000009</v>
      </c>
      <c r="N684" s="92">
        <v>63019</v>
      </c>
      <c r="O684" s="199">
        <v>92762</v>
      </c>
      <c r="P684" s="92">
        <v>110</v>
      </c>
      <c r="Q684" s="92"/>
      <c r="R684" s="92"/>
    </row>
    <row r="685" spans="2:18" x14ac:dyDescent="0.3">
      <c r="B685" s="196"/>
      <c r="C685" s="196" t="s">
        <v>88</v>
      </c>
      <c r="D685" s="196" t="s">
        <v>89</v>
      </c>
      <c r="E685" s="196" t="s">
        <v>90</v>
      </c>
      <c r="F685" s="92">
        <v>3</v>
      </c>
      <c r="G685" s="92"/>
      <c r="H685" s="92">
        <v>12</v>
      </c>
      <c r="I685" s="92">
        <v>443</v>
      </c>
      <c r="J685" s="92">
        <v>740</v>
      </c>
      <c r="K685" s="92">
        <v>139814.25870773039</v>
      </c>
      <c r="L685" s="92">
        <v>127103.87155248216</v>
      </c>
      <c r="M685" s="92">
        <v>116511.87296117238</v>
      </c>
      <c r="N685" s="92">
        <v>105919.8845101567</v>
      </c>
      <c r="O685" s="199">
        <v>160856</v>
      </c>
      <c r="P685" s="92">
        <v>110</v>
      </c>
      <c r="Q685" s="92"/>
      <c r="R685" s="92"/>
    </row>
    <row r="686" spans="2:18" x14ac:dyDescent="0.3">
      <c r="B686" s="196"/>
      <c r="C686" s="196" t="s">
        <v>91</v>
      </c>
      <c r="D686" s="196" t="s">
        <v>92</v>
      </c>
      <c r="E686" s="196" t="s">
        <v>93</v>
      </c>
      <c r="F686" s="92">
        <v>3</v>
      </c>
      <c r="G686" s="92"/>
      <c r="H686" s="92">
        <v>13</v>
      </c>
      <c r="I686" s="92">
        <v>449</v>
      </c>
      <c r="J686" s="92">
        <v>746</v>
      </c>
      <c r="K686" s="92">
        <v>5.3900000000000006</v>
      </c>
      <c r="L686" s="92">
        <v>4.9000000000000004</v>
      </c>
      <c r="M686" s="92">
        <v>5.3900000000000006</v>
      </c>
      <c r="N686" s="92">
        <v>4.9000000000000004</v>
      </c>
      <c r="O686" s="199">
        <v>4.9000000000000004</v>
      </c>
      <c r="P686" s="92">
        <v>100</v>
      </c>
      <c r="Q686" s="92"/>
      <c r="R686" s="92"/>
    </row>
    <row r="687" spans="2:18" x14ac:dyDescent="0.3">
      <c r="B687" s="196">
        <v>6</v>
      </c>
      <c r="C687" s="196" t="s">
        <v>94</v>
      </c>
      <c r="D687" s="196"/>
      <c r="E687" s="196" t="s">
        <v>63</v>
      </c>
      <c r="F687" s="92"/>
      <c r="G687" s="92">
        <v>4</v>
      </c>
      <c r="H687" s="92"/>
      <c r="I687" s="92"/>
      <c r="J687" s="92"/>
      <c r="K687" s="92"/>
      <c r="L687" s="92"/>
      <c r="M687" s="92"/>
      <c r="N687" s="92"/>
      <c r="O687" s="199"/>
      <c r="P687" s="92">
        <v>110</v>
      </c>
      <c r="Q687" s="92">
        <v>4</v>
      </c>
      <c r="R687" s="92">
        <v>4.4000000000000004</v>
      </c>
    </row>
    <row r="688" spans="2:18" x14ac:dyDescent="0.3">
      <c r="B688" s="196"/>
      <c r="C688" s="196" t="s">
        <v>64</v>
      </c>
      <c r="D688" s="196" t="s">
        <v>95</v>
      </c>
      <c r="E688" s="196" t="s">
        <v>96</v>
      </c>
      <c r="F688" s="92">
        <v>1</v>
      </c>
      <c r="G688" s="92"/>
      <c r="H688" s="92">
        <v>14</v>
      </c>
      <c r="I688" s="92">
        <v>179</v>
      </c>
      <c r="J688" s="92">
        <v>280</v>
      </c>
      <c r="K688" s="92">
        <v>27</v>
      </c>
      <c r="L688" s="92">
        <v>30</v>
      </c>
      <c r="M688" s="92">
        <v>27</v>
      </c>
      <c r="N688" s="92">
        <v>30</v>
      </c>
      <c r="O688" s="199">
        <v>21.886999999999997</v>
      </c>
      <c r="P688" s="92">
        <v>110</v>
      </c>
      <c r="Q688" s="92"/>
      <c r="R688" s="92"/>
    </row>
    <row r="689" spans="2:18" x14ac:dyDescent="0.3">
      <c r="B689" s="196"/>
      <c r="C689" s="196" t="s">
        <v>70</v>
      </c>
      <c r="D689" s="196" t="s">
        <v>97</v>
      </c>
      <c r="E689" s="196" t="s">
        <v>98</v>
      </c>
      <c r="F689" s="92">
        <v>1</v>
      </c>
      <c r="G689" s="92"/>
      <c r="H689" s="92">
        <v>15</v>
      </c>
      <c r="I689" s="92">
        <v>167</v>
      </c>
      <c r="J689" s="92">
        <v>268</v>
      </c>
      <c r="K689" s="92">
        <v>0.19800000000000001</v>
      </c>
      <c r="L689" s="92">
        <v>0.22</v>
      </c>
      <c r="M689" s="92">
        <v>0.19800000000000001</v>
      </c>
      <c r="N689" s="92">
        <v>0.22</v>
      </c>
      <c r="O689" s="199">
        <v>8.6000000000000021E-2</v>
      </c>
      <c r="P689" s="92">
        <v>110</v>
      </c>
      <c r="Q689" s="92"/>
      <c r="R689" s="92"/>
    </row>
    <row r="690" spans="2:18" x14ac:dyDescent="0.3">
      <c r="B690" s="196">
        <v>7</v>
      </c>
      <c r="C690" s="196" t="s">
        <v>99</v>
      </c>
      <c r="D690" s="196"/>
      <c r="E690" s="196" t="s">
        <v>63</v>
      </c>
      <c r="F690" s="92"/>
      <c r="G690" s="92">
        <v>4</v>
      </c>
      <c r="H690" s="92"/>
      <c r="I690" s="92"/>
      <c r="J690" s="92"/>
      <c r="K690" s="92"/>
      <c r="L690" s="92"/>
      <c r="M690" s="92"/>
      <c r="N690" s="92"/>
      <c r="O690" s="199"/>
      <c r="P690" s="92">
        <v>110.00000000000001</v>
      </c>
      <c r="Q690" s="92">
        <v>4</v>
      </c>
      <c r="R690" s="92">
        <v>4.4000000000000004</v>
      </c>
    </row>
    <row r="691" spans="2:18" x14ac:dyDescent="0.3">
      <c r="B691" s="196"/>
      <c r="C691" s="196" t="s">
        <v>64</v>
      </c>
      <c r="D691" s="196" t="s">
        <v>100</v>
      </c>
      <c r="E691" s="196" t="s">
        <v>96</v>
      </c>
      <c r="F691" s="92">
        <v>1</v>
      </c>
      <c r="G691" s="92"/>
      <c r="H691" s="92">
        <v>16</v>
      </c>
      <c r="I691" s="92">
        <v>454</v>
      </c>
      <c r="J691" s="92">
        <v>752</v>
      </c>
      <c r="K691" s="92">
        <v>54</v>
      </c>
      <c r="L691" s="92">
        <v>60</v>
      </c>
      <c r="M691" s="92">
        <v>54</v>
      </c>
      <c r="N691" s="92">
        <v>60</v>
      </c>
      <c r="O691" s="199">
        <v>36.506513693560315</v>
      </c>
      <c r="P691" s="92">
        <v>110.00000000000001</v>
      </c>
      <c r="Q691" s="92"/>
      <c r="R691" s="92"/>
    </row>
    <row r="692" spans="2:18" x14ac:dyDescent="0.3">
      <c r="B692" s="196"/>
      <c r="C692" s="196" t="s">
        <v>67</v>
      </c>
      <c r="D692" s="196" t="s">
        <v>101</v>
      </c>
      <c r="E692" s="196" t="s">
        <v>96</v>
      </c>
      <c r="F692" s="92">
        <v>1</v>
      </c>
      <c r="G692" s="92"/>
      <c r="H692" s="92">
        <v>17</v>
      </c>
      <c r="I692" s="92">
        <v>459</v>
      </c>
      <c r="J692" s="92">
        <v>758</v>
      </c>
      <c r="K692" s="92">
        <v>108</v>
      </c>
      <c r="L692" s="92">
        <v>120</v>
      </c>
      <c r="M692" s="92">
        <v>108</v>
      </c>
      <c r="N692" s="92">
        <v>120</v>
      </c>
      <c r="O692" s="199">
        <v>91.390173177607736</v>
      </c>
      <c r="P692" s="92">
        <v>110.00000000000001</v>
      </c>
      <c r="Q692" s="92"/>
      <c r="R692" s="92"/>
    </row>
    <row r="693" spans="2:18" x14ac:dyDescent="0.3">
      <c r="B693" s="196">
        <v>8</v>
      </c>
      <c r="C693" s="196" t="s">
        <v>102</v>
      </c>
      <c r="D693" s="196"/>
      <c r="E693" s="196" t="s">
        <v>63</v>
      </c>
      <c r="F693" s="92"/>
      <c r="G693" s="92">
        <v>4</v>
      </c>
      <c r="H693" s="92"/>
      <c r="I693" s="92"/>
      <c r="J693" s="92"/>
      <c r="K693" s="92"/>
      <c r="L693" s="92"/>
      <c r="M693" s="92"/>
      <c r="N693" s="92"/>
      <c r="O693" s="199"/>
      <c r="P693" s="92">
        <v>106.66666666666667</v>
      </c>
      <c r="Q693" s="92">
        <v>4</v>
      </c>
      <c r="R693" s="92">
        <v>4.2666666666666666</v>
      </c>
    </row>
    <row r="694" spans="2:18" x14ac:dyDescent="0.3">
      <c r="B694" s="196"/>
      <c r="C694" s="196" t="s">
        <v>64</v>
      </c>
      <c r="D694" s="196" t="s">
        <v>103</v>
      </c>
      <c r="E694" s="196" t="s">
        <v>104</v>
      </c>
      <c r="F694" s="92">
        <v>1</v>
      </c>
      <c r="G694" s="92"/>
      <c r="H694" s="92">
        <v>18</v>
      </c>
      <c r="I694" s="92">
        <v>534</v>
      </c>
      <c r="J694" s="92">
        <v>764</v>
      </c>
      <c r="K694" s="92">
        <v>0.9</v>
      </c>
      <c r="L694" s="92">
        <v>1</v>
      </c>
      <c r="M694" s="92">
        <v>0</v>
      </c>
      <c r="N694" s="92">
        <v>0</v>
      </c>
      <c r="O694" s="199">
        <v>0</v>
      </c>
      <c r="P694" s="92">
        <v>100</v>
      </c>
      <c r="Q694" s="92"/>
      <c r="R694" s="92"/>
    </row>
    <row r="695" spans="2:18" x14ac:dyDescent="0.3">
      <c r="B695" s="196"/>
      <c r="C695" s="196" t="s">
        <v>67</v>
      </c>
      <c r="D695" s="196" t="s">
        <v>105</v>
      </c>
      <c r="E695" s="196" t="s">
        <v>104</v>
      </c>
      <c r="F695" s="92">
        <v>1</v>
      </c>
      <c r="G695" s="92"/>
      <c r="H695" s="92">
        <v>19</v>
      </c>
      <c r="I695" s="92">
        <v>546</v>
      </c>
      <c r="J695" s="92">
        <v>558</v>
      </c>
      <c r="K695" s="92">
        <v>54.9</v>
      </c>
      <c r="L695" s="92">
        <v>61</v>
      </c>
      <c r="M695" s="92">
        <v>50.4</v>
      </c>
      <c r="N695" s="92">
        <v>56</v>
      </c>
      <c r="O695" s="199">
        <v>46</v>
      </c>
      <c r="P695" s="92">
        <v>110</v>
      </c>
      <c r="Q695" s="92"/>
      <c r="R695" s="92"/>
    </row>
    <row r="696" spans="2:18" x14ac:dyDescent="0.3">
      <c r="B696" s="196"/>
      <c r="C696" s="196" t="s">
        <v>70</v>
      </c>
      <c r="D696" s="196" t="s">
        <v>106</v>
      </c>
      <c r="E696" s="196" t="s">
        <v>63</v>
      </c>
      <c r="F696" s="92">
        <v>2</v>
      </c>
      <c r="G696" s="92"/>
      <c r="H696" s="92">
        <v>20</v>
      </c>
      <c r="I696" s="92">
        <v>540</v>
      </c>
      <c r="J696" s="92">
        <v>770</v>
      </c>
      <c r="K696" s="92">
        <v>0</v>
      </c>
      <c r="L696" s="92" t="s">
        <v>107</v>
      </c>
      <c r="M696" s="92">
        <v>0</v>
      </c>
      <c r="N696" s="92" t="s">
        <v>107</v>
      </c>
      <c r="O696" s="199">
        <v>100</v>
      </c>
      <c r="P696" s="92">
        <v>110.00000000000001</v>
      </c>
      <c r="Q696" s="92"/>
      <c r="R696" s="92"/>
    </row>
    <row r="697" spans="2:18" x14ac:dyDescent="0.3">
      <c r="B697" s="196">
        <v>9</v>
      </c>
      <c r="C697" s="196" t="s">
        <v>108</v>
      </c>
      <c r="D697" s="196"/>
      <c r="E697" s="196" t="s">
        <v>63</v>
      </c>
      <c r="F697" s="92"/>
      <c r="G697" s="92">
        <v>3</v>
      </c>
      <c r="H697" s="92"/>
      <c r="I697" s="92"/>
      <c r="J697" s="92"/>
      <c r="K697" s="92"/>
      <c r="L697" s="92"/>
      <c r="M697" s="92"/>
      <c r="N697" s="92"/>
      <c r="O697" s="199"/>
      <c r="P697" s="92">
        <v>92.872439789006975</v>
      </c>
      <c r="Q697" s="92">
        <v>2.78</v>
      </c>
      <c r="R697" s="92">
        <v>2.7861731936702094</v>
      </c>
    </row>
    <row r="698" spans="2:18" x14ac:dyDescent="0.3">
      <c r="B698" s="196"/>
      <c r="C698" s="196" t="s">
        <v>64</v>
      </c>
      <c r="D698" s="196" t="s">
        <v>109</v>
      </c>
      <c r="E698" s="196" t="s">
        <v>110</v>
      </c>
      <c r="F698" s="92">
        <v>3</v>
      </c>
      <c r="G698" s="92"/>
      <c r="H698" s="92">
        <v>21</v>
      </c>
      <c r="I698" s="92">
        <v>375</v>
      </c>
      <c r="J698" s="92">
        <v>602</v>
      </c>
      <c r="K698" s="92">
        <v>10681825</v>
      </c>
      <c r="L698" s="92">
        <v>9710750</v>
      </c>
      <c r="M698" s="92">
        <v>8545457.8000000007</v>
      </c>
      <c r="N698" s="92">
        <v>7768598</v>
      </c>
      <c r="O698" s="199">
        <v>6661175</v>
      </c>
      <c r="P698" s="92">
        <v>85.744879578013951</v>
      </c>
      <c r="Q698" s="92"/>
      <c r="R698" s="92"/>
    </row>
    <row r="699" spans="2:18" x14ac:dyDescent="0.3">
      <c r="B699" s="196"/>
      <c r="C699" s="196" t="s">
        <v>67</v>
      </c>
      <c r="D699" s="196" t="s">
        <v>111</v>
      </c>
      <c r="E699" s="196" t="s">
        <v>63</v>
      </c>
      <c r="F699" s="92">
        <v>3</v>
      </c>
      <c r="G699" s="92"/>
      <c r="H699" s="92">
        <v>22</v>
      </c>
      <c r="I699" s="92">
        <v>464</v>
      </c>
      <c r="J699" s="92">
        <v>776</v>
      </c>
      <c r="K699" s="92">
        <v>110.00000000000001</v>
      </c>
      <c r="L699" s="92">
        <v>100</v>
      </c>
      <c r="M699" s="92">
        <v>110.00000000000001</v>
      </c>
      <c r="N699" s="92">
        <v>100</v>
      </c>
      <c r="O699" s="199">
        <v>100</v>
      </c>
      <c r="P699" s="92">
        <v>100</v>
      </c>
      <c r="Q699" s="92"/>
      <c r="R699" s="92"/>
    </row>
    <row r="700" spans="2:18" x14ac:dyDescent="0.3">
      <c r="B700" s="196">
        <v>10</v>
      </c>
      <c r="C700" s="196" t="s">
        <v>112</v>
      </c>
      <c r="D700" s="196"/>
      <c r="E700" s="196"/>
      <c r="F700" s="92"/>
      <c r="G700" s="92">
        <v>4</v>
      </c>
      <c r="H700" s="92"/>
      <c r="I700" s="92"/>
      <c r="J700" s="92"/>
      <c r="K700" s="92"/>
      <c r="L700" s="92"/>
      <c r="M700" s="92"/>
      <c r="N700" s="92"/>
      <c r="O700" s="199"/>
      <c r="P700" s="92">
        <v>105</v>
      </c>
      <c r="Q700" s="92">
        <v>4</v>
      </c>
      <c r="R700" s="92">
        <v>4.2</v>
      </c>
    </row>
    <row r="701" spans="2:18" x14ac:dyDescent="0.3">
      <c r="B701" s="196"/>
      <c r="C701" s="196" t="s">
        <v>64</v>
      </c>
      <c r="D701" s="196" t="s">
        <v>113</v>
      </c>
      <c r="E701" s="196" t="s">
        <v>114</v>
      </c>
      <c r="F701" s="92">
        <v>3</v>
      </c>
      <c r="G701" s="92"/>
      <c r="H701" s="92">
        <v>23</v>
      </c>
      <c r="I701" s="92">
        <v>469</v>
      </c>
      <c r="J701" s="92">
        <v>782</v>
      </c>
      <c r="K701" s="92">
        <v>4.4000000000000004</v>
      </c>
      <c r="L701" s="92">
        <v>4</v>
      </c>
      <c r="M701" s="92">
        <v>1.1000000000000001</v>
      </c>
      <c r="N701" s="92">
        <v>1</v>
      </c>
      <c r="O701" s="199">
        <v>3</v>
      </c>
      <c r="P701" s="92">
        <v>110</v>
      </c>
      <c r="Q701" s="92"/>
      <c r="R701" s="92"/>
    </row>
    <row r="702" spans="2:18" x14ac:dyDescent="0.3">
      <c r="B702" s="196"/>
      <c r="C702" s="196" t="s">
        <v>67</v>
      </c>
      <c r="D702" s="196" t="s">
        <v>115</v>
      </c>
      <c r="E702" s="196" t="s">
        <v>116</v>
      </c>
      <c r="F702" s="92">
        <v>3</v>
      </c>
      <c r="G702" s="92"/>
      <c r="H702" s="92">
        <v>24</v>
      </c>
      <c r="I702" s="92">
        <v>484</v>
      </c>
      <c r="J702" s="92">
        <v>788</v>
      </c>
      <c r="K702" s="92">
        <v>0</v>
      </c>
      <c r="L702" s="92">
        <v>0</v>
      </c>
      <c r="M702" s="92">
        <v>0</v>
      </c>
      <c r="N702" s="92">
        <v>0</v>
      </c>
      <c r="O702" s="199">
        <v>0</v>
      </c>
      <c r="P702" s="92">
        <v>100</v>
      </c>
      <c r="Q702" s="92"/>
      <c r="R702" s="92"/>
    </row>
    <row r="703" spans="2:18" x14ac:dyDescent="0.3">
      <c r="B703" s="196">
        <v>11</v>
      </c>
      <c r="C703" s="196" t="s">
        <v>117</v>
      </c>
      <c r="D703" s="196"/>
      <c r="E703" s="196" t="s">
        <v>63</v>
      </c>
      <c r="F703" s="92">
        <v>3</v>
      </c>
      <c r="G703" s="92">
        <v>3</v>
      </c>
      <c r="H703" s="92">
        <v>25</v>
      </c>
      <c r="I703" s="92">
        <v>489</v>
      </c>
      <c r="J703" s="92">
        <v>794</v>
      </c>
      <c r="K703" s="92">
        <v>110.00000000000001</v>
      </c>
      <c r="L703" s="92">
        <v>100</v>
      </c>
      <c r="M703" s="92">
        <v>0</v>
      </c>
      <c r="N703" s="92">
        <v>0</v>
      </c>
      <c r="O703" s="199">
        <v>100</v>
      </c>
      <c r="P703" s="92">
        <v>100</v>
      </c>
      <c r="Q703" s="92">
        <v>3</v>
      </c>
      <c r="R703" s="92">
        <v>3</v>
      </c>
    </row>
    <row r="704" spans="2:18" x14ac:dyDescent="0.3">
      <c r="B704" s="196">
        <v>12</v>
      </c>
      <c r="C704" s="196" t="s">
        <v>118</v>
      </c>
      <c r="D704" s="196"/>
      <c r="E704" s="196" t="s">
        <v>63</v>
      </c>
      <c r="F704" s="92"/>
      <c r="G704" s="92">
        <v>4</v>
      </c>
      <c r="H704" s="92"/>
      <c r="I704" s="92"/>
      <c r="J704" s="92"/>
      <c r="K704" s="92"/>
      <c r="L704" s="92"/>
      <c r="M704" s="92"/>
      <c r="N704" s="92"/>
      <c r="O704" s="199"/>
      <c r="P704" s="92">
        <v>110</v>
      </c>
      <c r="Q704" s="92">
        <v>4</v>
      </c>
      <c r="R704" s="92">
        <v>4.4000000000000004</v>
      </c>
    </row>
    <row r="705" spans="2:18" x14ac:dyDescent="0.3">
      <c r="B705" s="196"/>
      <c r="C705" s="196" t="s">
        <v>64</v>
      </c>
      <c r="D705" s="196" t="s">
        <v>119</v>
      </c>
      <c r="E705" s="196" t="s">
        <v>87</v>
      </c>
      <c r="F705" s="92">
        <v>3</v>
      </c>
      <c r="G705" s="92"/>
      <c r="H705" s="92">
        <v>26</v>
      </c>
      <c r="I705" s="92">
        <v>495</v>
      </c>
      <c r="J705" s="92">
        <v>800</v>
      </c>
      <c r="K705" s="92">
        <v>23049.4</v>
      </c>
      <c r="L705" s="92">
        <v>20954</v>
      </c>
      <c r="M705" s="92">
        <v>18403</v>
      </c>
      <c r="N705" s="92">
        <v>16730</v>
      </c>
      <c r="O705" s="199">
        <v>20770</v>
      </c>
      <c r="P705" s="92">
        <v>110</v>
      </c>
      <c r="Q705" s="92"/>
      <c r="R705" s="92"/>
    </row>
    <row r="706" spans="2:18" x14ac:dyDescent="0.3">
      <c r="B706" s="196"/>
      <c r="C706" s="196" t="s">
        <v>67</v>
      </c>
      <c r="D706" s="196" t="s">
        <v>120</v>
      </c>
      <c r="E706" s="196" t="s">
        <v>121</v>
      </c>
      <c r="F706" s="92">
        <v>3</v>
      </c>
      <c r="G706" s="92"/>
      <c r="H706" s="92">
        <v>27</v>
      </c>
      <c r="I706" s="92">
        <v>501</v>
      </c>
      <c r="J706" s="92">
        <v>48</v>
      </c>
      <c r="K706" s="92">
        <v>54.120000000000005</v>
      </c>
      <c r="L706" s="92">
        <v>49.2</v>
      </c>
      <c r="M706" s="92">
        <v>43.175000000000004</v>
      </c>
      <c r="N706" s="92">
        <v>39.25</v>
      </c>
      <c r="O706" s="199">
        <v>51.101300000000002</v>
      </c>
      <c r="P706" s="92">
        <v>110</v>
      </c>
      <c r="Q706" s="92"/>
      <c r="R706" s="92"/>
    </row>
    <row r="707" spans="2:18" x14ac:dyDescent="0.3">
      <c r="B707" s="196"/>
      <c r="C707" s="196" t="s">
        <v>70</v>
      </c>
      <c r="D707" s="196" t="s">
        <v>122</v>
      </c>
      <c r="E707" s="196" t="s">
        <v>63</v>
      </c>
      <c r="F707" s="92">
        <v>3</v>
      </c>
      <c r="G707" s="92"/>
      <c r="H707" s="92">
        <v>28</v>
      </c>
      <c r="I707" s="92">
        <v>507</v>
      </c>
      <c r="J707" s="92">
        <v>812</v>
      </c>
      <c r="K707" s="92">
        <v>110.00000000000001</v>
      </c>
      <c r="L707" s="92">
        <v>100</v>
      </c>
      <c r="M707" s="92">
        <v>110.00000000000001</v>
      </c>
      <c r="N707" s="92">
        <v>100</v>
      </c>
      <c r="O707" s="199">
        <v>174.17</v>
      </c>
      <c r="P707" s="92">
        <v>110</v>
      </c>
      <c r="Q707" s="92"/>
      <c r="R707" s="92"/>
    </row>
    <row r="708" spans="2:18" x14ac:dyDescent="0.3">
      <c r="B708" s="196"/>
      <c r="C708" s="196" t="s">
        <v>88</v>
      </c>
      <c r="D708" s="196" t="s">
        <v>123</v>
      </c>
      <c r="E708" s="196" t="s">
        <v>87</v>
      </c>
      <c r="F708" s="92">
        <v>3</v>
      </c>
      <c r="G708" s="92"/>
      <c r="H708" s="92">
        <v>29</v>
      </c>
      <c r="I708" s="92">
        <v>513</v>
      </c>
      <c r="J708" s="92">
        <v>824</v>
      </c>
      <c r="K708" s="92">
        <v>0</v>
      </c>
      <c r="L708" s="92">
        <v>0</v>
      </c>
      <c r="M708" s="92">
        <v>0</v>
      </c>
      <c r="N708" s="92">
        <v>0</v>
      </c>
      <c r="O708" s="199">
        <v>0</v>
      </c>
      <c r="P708" s="92">
        <v>100</v>
      </c>
      <c r="Q708" s="92"/>
      <c r="R708" s="92"/>
    </row>
    <row r="709" spans="2:18" x14ac:dyDescent="0.3">
      <c r="B709" s="196"/>
      <c r="C709" s="196" t="s">
        <v>91</v>
      </c>
      <c r="D709" s="196" t="s">
        <v>124</v>
      </c>
      <c r="E709" s="196" t="s">
        <v>110</v>
      </c>
      <c r="F709" s="92">
        <v>3</v>
      </c>
      <c r="G709" s="92"/>
      <c r="H709" s="92">
        <v>30</v>
      </c>
      <c r="I709" s="92">
        <v>518</v>
      </c>
      <c r="J709" s="92">
        <v>830</v>
      </c>
      <c r="K709" s="92">
        <v>0</v>
      </c>
      <c r="L709" s="92">
        <v>0</v>
      </c>
      <c r="M709" s="92">
        <v>0</v>
      </c>
      <c r="N709" s="92">
        <v>0</v>
      </c>
      <c r="O709" s="199">
        <v>0</v>
      </c>
      <c r="P709" s="92">
        <v>100</v>
      </c>
      <c r="Q709" s="92"/>
      <c r="R709" s="92"/>
    </row>
    <row r="710" spans="2:18" x14ac:dyDescent="0.3">
      <c r="B710" s="196">
        <v>13</v>
      </c>
      <c r="C710" s="196" t="s">
        <v>125</v>
      </c>
      <c r="D710" s="196"/>
      <c r="E710" s="196" t="s">
        <v>63</v>
      </c>
      <c r="F710" s="92"/>
      <c r="G710" s="92">
        <v>3</v>
      </c>
      <c r="H710" s="92"/>
      <c r="I710" s="92"/>
      <c r="J710" s="92"/>
      <c r="K710" s="92"/>
      <c r="L710" s="92"/>
      <c r="M710" s="92"/>
      <c r="N710" s="92"/>
      <c r="O710" s="199"/>
      <c r="P710" s="92">
        <v>105.23809523809524</v>
      </c>
      <c r="Q710" s="92">
        <v>3</v>
      </c>
      <c r="R710" s="92">
        <v>3.1571428571428575</v>
      </c>
    </row>
    <row r="711" spans="2:18" x14ac:dyDescent="0.3">
      <c r="B711" s="196"/>
      <c r="C711" s="196" t="s">
        <v>64</v>
      </c>
      <c r="D711" s="196" t="s">
        <v>126</v>
      </c>
      <c r="E711" s="196" t="s">
        <v>63</v>
      </c>
      <c r="F711" s="92">
        <v>3</v>
      </c>
      <c r="G711" s="92"/>
      <c r="H711" s="92">
        <v>31</v>
      </c>
      <c r="I711" s="92">
        <v>400</v>
      </c>
      <c r="J711" s="92">
        <v>625</v>
      </c>
      <c r="K711" s="92">
        <v>110.00000000000001</v>
      </c>
      <c r="L711" s="92">
        <v>100</v>
      </c>
      <c r="M711" s="92">
        <v>110.00000000000001</v>
      </c>
      <c r="N711" s="92">
        <v>100</v>
      </c>
      <c r="O711" s="199">
        <v>105.71428571428572</v>
      </c>
      <c r="P711" s="92">
        <v>105.71428571428572</v>
      </c>
      <c r="Q711" s="92"/>
      <c r="R711" s="92"/>
    </row>
    <row r="712" spans="2:18" x14ac:dyDescent="0.3">
      <c r="B712" s="196"/>
      <c r="C712" s="196" t="s">
        <v>67</v>
      </c>
      <c r="D712" s="196" t="s">
        <v>127</v>
      </c>
      <c r="E712" s="196" t="s">
        <v>63</v>
      </c>
      <c r="F712" s="92">
        <v>3</v>
      </c>
      <c r="G712" s="92"/>
      <c r="H712" s="92">
        <v>32</v>
      </c>
      <c r="I712" s="92">
        <v>519</v>
      </c>
      <c r="J712" s="92">
        <v>826</v>
      </c>
      <c r="K712" s="92">
        <v>110.00000000000001</v>
      </c>
      <c r="L712" s="92">
        <v>100</v>
      </c>
      <c r="M712" s="92">
        <v>110.00000000000001</v>
      </c>
      <c r="N712" s="92">
        <v>100</v>
      </c>
      <c r="O712" s="199">
        <v>110</v>
      </c>
      <c r="P712" s="92">
        <v>110</v>
      </c>
      <c r="Q712" s="92"/>
      <c r="R712" s="92"/>
    </row>
    <row r="713" spans="2:18" x14ac:dyDescent="0.3">
      <c r="B713" s="196"/>
      <c r="C713" s="196" t="s">
        <v>70</v>
      </c>
      <c r="D713" s="196" t="s">
        <v>128</v>
      </c>
      <c r="E713" s="196" t="s">
        <v>63</v>
      </c>
      <c r="F713" s="92">
        <v>3</v>
      </c>
      <c r="G713" s="92"/>
      <c r="H713" s="92">
        <v>33</v>
      </c>
      <c r="I713" s="92">
        <v>520</v>
      </c>
      <c r="J713" s="92">
        <v>827</v>
      </c>
      <c r="K713" s="92">
        <v>110.00000000000001</v>
      </c>
      <c r="L713" s="92">
        <v>100</v>
      </c>
      <c r="M713" s="92">
        <v>110.00000000000001</v>
      </c>
      <c r="N713" s="92">
        <v>100</v>
      </c>
      <c r="O713" s="199">
        <v>100</v>
      </c>
      <c r="P713" s="92">
        <v>100</v>
      </c>
      <c r="Q713" s="92"/>
      <c r="R713" s="92"/>
    </row>
    <row r="714" spans="2:18" x14ac:dyDescent="0.3">
      <c r="B714" s="196">
        <v>14</v>
      </c>
      <c r="C714" s="196" t="s">
        <v>129</v>
      </c>
      <c r="D714" s="196"/>
      <c r="E714" s="196" t="s">
        <v>63</v>
      </c>
      <c r="F714" s="92"/>
      <c r="G714" s="92">
        <v>4</v>
      </c>
      <c r="H714" s="92"/>
      <c r="I714" s="92"/>
      <c r="J714" s="92"/>
      <c r="K714" s="92"/>
      <c r="L714" s="92"/>
      <c r="M714" s="92"/>
      <c r="N714" s="92"/>
      <c r="O714" s="199"/>
      <c r="P714" s="92">
        <v>106.94</v>
      </c>
      <c r="Q714" s="92">
        <v>4</v>
      </c>
      <c r="R714" s="92">
        <v>4.2775999999999996</v>
      </c>
    </row>
    <row r="715" spans="2:18" x14ac:dyDescent="0.3">
      <c r="B715" s="196"/>
      <c r="C715" s="196" t="s">
        <v>64</v>
      </c>
      <c r="D715" s="196" t="s">
        <v>129</v>
      </c>
      <c r="E715" s="196" t="s">
        <v>63</v>
      </c>
      <c r="F715" s="92">
        <v>3</v>
      </c>
      <c r="G715" s="92"/>
      <c r="H715" s="92">
        <v>34</v>
      </c>
      <c r="I715" s="92">
        <v>261</v>
      </c>
      <c r="J715" s="92">
        <v>818</v>
      </c>
      <c r="K715" s="92">
        <v>110.00000000000001</v>
      </c>
      <c r="L715" s="92">
        <v>100</v>
      </c>
      <c r="M715" s="92">
        <v>110.00000000000001</v>
      </c>
      <c r="N715" s="92">
        <v>100</v>
      </c>
      <c r="O715" s="199">
        <v>106.94</v>
      </c>
      <c r="P715" s="92">
        <v>106.94</v>
      </c>
      <c r="Q715" s="92"/>
      <c r="R715" s="92"/>
    </row>
    <row r="716" spans="2:18" x14ac:dyDescent="0.3">
      <c r="B716" s="196">
        <v>15</v>
      </c>
      <c r="C716" s="196" t="s">
        <v>130</v>
      </c>
      <c r="D716" s="196"/>
      <c r="E716" s="196" t="s">
        <v>63</v>
      </c>
      <c r="F716" s="92"/>
      <c r="G716" s="92">
        <v>3</v>
      </c>
      <c r="H716" s="92"/>
      <c r="I716" s="92"/>
      <c r="J716" s="92"/>
      <c r="K716" s="92"/>
      <c r="L716" s="92"/>
      <c r="M716" s="92"/>
      <c r="N716" s="92"/>
      <c r="O716" s="199"/>
      <c r="P716" s="92">
        <v>110.00000000000001</v>
      </c>
      <c r="Q716" s="92">
        <v>3</v>
      </c>
      <c r="R716" s="92">
        <v>3.3000000000000003</v>
      </c>
    </row>
    <row r="717" spans="2:18" x14ac:dyDescent="0.3">
      <c r="B717" s="196"/>
      <c r="C717" s="196" t="s">
        <v>64</v>
      </c>
      <c r="D717" s="196" t="s">
        <v>130</v>
      </c>
      <c r="E717" s="196" t="s">
        <v>63</v>
      </c>
      <c r="F717" s="92">
        <v>2</v>
      </c>
      <c r="G717" s="92"/>
      <c r="H717" s="92">
        <v>37</v>
      </c>
      <c r="I717" s="92">
        <v>318</v>
      </c>
      <c r="J717" s="92">
        <v>510</v>
      </c>
      <c r="K717" s="92">
        <v>0</v>
      </c>
      <c r="L717" s="92" t="s">
        <v>131</v>
      </c>
      <c r="M717" s="92">
        <v>0</v>
      </c>
      <c r="N717" s="92" t="s">
        <v>131</v>
      </c>
      <c r="O717" s="199">
        <v>100</v>
      </c>
      <c r="P717" s="92">
        <v>110.00000000000001</v>
      </c>
      <c r="Q717" s="92"/>
      <c r="R717" s="92"/>
    </row>
    <row r="718" spans="2:18" x14ac:dyDescent="0.3">
      <c r="B718" s="196">
        <v>16</v>
      </c>
      <c r="C718" s="196" t="s">
        <v>132</v>
      </c>
      <c r="D718" s="196"/>
      <c r="E718" s="196" t="s">
        <v>133</v>
      </c>
      <c r="F718" s="92">
        <v>3</v>
      </c>
      <c r="G718" s="92">
        <v>3</v>
      </c>
      <c r="H718" s="92">
        <v>38</v>
      </c>
      <c r="I718" s="92">
        <v>521</v>
      </c>
      <c r="J718" s="92">
        <v>836</v>
      </c>
      <c r="K718" s="92">
        <v>1.4342115051000002</v>
      </c>
      <c r="L718" s="92">
        <v>1.303828641</v>
      </c>
      <c r="M718" s="92">
        <v>0</v>
      </c>
      <c r="N718" s="92">
        <v>0.19557429600000001</v>
      </c>
      <c r="O718" s="199">
        <v>1.34</v>
      </c>
      <c r="P718" s="92">
        <v>110</v>
      </c>
      <c r="Q718" s="92">
        <v>3</v>
      </c>
      <c r="R718" s="92">
        <v>3.3000000000000003</v>
      </c>
    </row>
    <row r="719" spans="2:18" x14ac:dyDescent="0.3">
      <c r="B719" s="196">
        <v>17</v>
      </c>
      <c r="C719" s="196" t="s">
        <v>134</v>
      </c>
      <c r="D719" s="196"/>
      <c r="E719" s="196" t="s">
        <v>135</v>
      </c>
      <c r="F719" s="92">
        <v>3</v>
      </c>
      <c r="G719" s="92">
        <v>3</v>
      </c>
      <c r="H719" s="92">
        <v>39</v>
      </c>
      <c r="I719" s="92">
        <v>524</v>
      </c>
      <c r="J719" s="92">
        <v>842</v>
      </c>
      <c r="K719" s="92">
        <v>94.973043707521114</v>
      </c>
      <c r="L719" s="92">
        <v>86.339130643201003</v>
      </c>
      <c r="M719" s="92">
        <v>0</v>
      </c>
      <c r="N719" s="92">
        <v>84.31425042936813</v>
      </c>
      <c r="O719" s="199">
        <v>164.32149999999999</v>
      </c>
      <c r="P719" s="92">
        <v>110</v>
      </c>
      <c r="Q719" s="92">
        <v>3</v>
      </c>
      <c r="R719" s="92">
        <v>3.3000000000000003</v>
      </c>
    </row>
    <row r="720" spans="2:18" x14ac:dyDescent="0.3">
      <c r="B720" s="196">
        <v>18</v>
      </c>
      <c r="C720" s="196" t="s">
        <v>136</v>
      </c>
      <c r="D720" s="196"/>
      <c r="E720" s="196" t="s">
        <v>63</v>
      </c>
      <c r="F720" s="92">
        <v>3</v>
      </c>
      <c r="G720" s="92">
        <v>3</v>
      </c>
      <c r="H720" s="92">
        <v>40</v>
      </c>
      <c r="I720" s="92">
        <v>526</v>
      </c>
      <c r="J720" s="92">
        <v>628</v>
      </c>
      <c r="K720" s="92">
        <v>110.00000000000001</v>
      </c>
      <c r="L720" s="92">
        <v>100</v>
      </c>
      <c r="M720" s="92">
        <v>0</v>
      </c>
      <c r="N720" s="92">
        <v>100</v>
      </c>
      <c r="O720" s="199">
        <v>100</v>
      </c>
      <c r="P720" s="92">
        <v>100</v>
      </c>
      <c r="Q720" s="92">
        <v>3</v>
      </c>
      <c r="R720" s="92">
        <v>3</v>
      </c>
    </row>
    <row r="721" spans="2:18" x14ac:dyDescent="0.3">
      <c r="B721" s="196">
        <v>19</v>
      </c>
      <c r="C721" s="196" t="s">
        <v>137</v>
      </c>
      <c r="D721" s="196"/>
      <c r="E721" s="196" t="s">
        <v>63</v>
      </c>
      <c r="F721" s="92">
        <v>3</v>
      </c>
      <c r="G721" s="92">
        <v>5</v>
      </c>
      <c r="H721" s="92">
        <v>41</v>
      </c>
      <c r="I721" s="92">
        <v>527</v>
      </c>
      <c r="J721" s="92">
        <v>626</v>
      </c>
      <c r="K721" s="92">
        <v>110.00000000000001</v>
      </c>
      <c r="L721" s="92">
        <v>100</v>
      </c>
      <c r="M721" s="92">
        <v>0</v>
      </c>
      <c r="N721" s="92">
        <v>100</v>
      </c>
      <c r="O721" s="199">
        <v>97.9</v>
      </c>
      <c r="P721" s="92">
        <v>97.9</v>
      </c>
      <c r="Q721" s="92">
        <v>4.8899999999999997</v>
      </c>
      <c r="R721" s="92">
        <v>4.8950000000000005</v>
      </c>
    </row>
    <row r="722" spans="2:18" x14ac:dyDescent="0.3">
      <c r="B722" s="196">
        <v>20</v>
      </c>
      <c r="C722" s="196" t="s">
        <v>138</v>
      </c>
      <c r="D722" s="196"/>
      <c r="E722" s="196" t="s">
        <v>63</v>
      </c>
      <c r="F722" s="92"/>
      <c r="G722" s="92">
        <v>5</v>
      </c>
      <c r="H722" s="92"/>
      <c r="I722" s="92"/>
      <c r="J722" s="92"/>
      <c r="K722" s="92"/>
      <c r="L722" s="92"/>
      <c r="M722" s="92"/>
      <c r="N722" s="92"/>
      <c r="O722" s="199">
        <v>112.93666666666667</v>
      </c>
      <c r="P722" s="92">
        <v>105.27</v>
      </c>
      <c r="Q722" s="92">
        <v>5</v>
      </c>
      <c r="R722" s="92">
        <v>5.2634999999999996</v>
      </c>
    </row>
    <row r="723" spans="2:18" x14ac:dyDescent="0.3">
      <c r="B723" s="196"/>
      <c r="C723" s="196" t="s">
        <v>64</v>
      </c>
      <c r="D723" s="196" t="s">
        <v>139</v>
      </c>
      <c r="E723" s="196" t="s">
        <v>63</v>
      </c>
      <c r="F723" s="92">
        <v>3</v>
      </c>
      <c r="G723" s="92"/>
      <c r="H723" s="92">
        <v>42</v>
      </c>
      <c r="I723" s="92">
        <v>320</v>
      </c>
      <c r="J723" s="92">
        <v>512</v>
      </c>
      <c r="K723" s="92">
        <v>110.00000000000001</v>
      </c>
      <c r="L723" s="92">
        <v>100</v>
      </c>
      <c r="M723" s="92">
        <v>110.00000000000001</v>
      </c>
      <c r="N723" s="92">
        <v>100</v>
      </c>
      <c r="O723" s="199">
        <v>105.81</v>
      </c>
      <c r="P723" s="92">
        <v>105.81</v>
      </c>
      <c r="Q723" s="92"/>
      <c r="R723" s="92"/>
    </row>
    <row r="724" spans="2:18" x14ac:dyDescent="0.3">
      <c r="B724" s="196"/>
      <c r="C724" s="196" t="s">
        <v>67</v>
      </c>
      <c r="D724" s="196" t="s">
        <v>140</v>
      </c>
      <c r="E724" s="196" t="s">
        <v>63</v>
      </c>
      <c r="F724" s="92">
        <v>3</v>
      </c>
      <c r="G724" s="92"/>
      <c r="H724" s="92">
        <v>43</v>
      </c>
      <c r="I724" s="92">
        <v>392</v>
      </c>
      <c r="J724" s="92">
        <v>617</v>
      </c>
      <c r="K724" s="92">
        <v>110.00000000000001</v>
      </c>
      <c r="L724" s="92">
        <v>100</v>
      </c>
      <c r="M724" s="92">
        <v>110.00000000000001</v>
      </c>
      <c r="N724" s="92">
        <v>100</v>
      </c>
      <c r="O724" s="199">
        <v>133</v>
      </c>
      <c r="P724" s="92">
        <v>110</v>
      </c>
      <c r="Q724" s="92"/>
      <c r="R724" s="92"/>
    </row>
    <row r="725" spans="2:18" x14ac:dyDescent="0.3">
      <c r="B725" s="196"/>
      <c r="C725" s="196" t="s">
        <v>67</v>
      </c>
      <c r="D725" s="196" t="s">
        <v>141</v>
      </c>
      <c r="E725" s="196" t="s">
        <v>63</v>
      </c>
      <c r="F725" s="92">
        <v>3</v>
      </c>
      <c r="G725" s="92"/>
      <c r="H725" s="92">
        <v>44</v>
      </c>
      <c r="I725" s="92">
        <v>395</v>
      </c>
      <c r="J725" s="92">
        <v>618</v>
      </c>
      <c r="K725" s="92">
        <v>110.00000000000001</v>
      </c>
      <c r="L725" s="92">
        <v>100</v>
      </c>
      <c r="M725" s="92">
        <v>110.00000000000001</v>
      </c>
      <c r="N725" s="92">
        <v>100</v>
      </c>
      <c r="O725" s="199">
        <v>100</v>
      </c>
      <c r="P725" s="92">
        <v>100</v>
      </c>
      <c r="Q725" s="92"/>
      <c r="R725" s="92"/>
    </row>
    <row r="726" spans="2:18" x14ac:dyDescent="0.3">
      <c r="B726" s="196">
        <v>21</v>
      </c>
      <c r="C726" s="196" t="s">
        <v>142</v>
      </c>
      <c r="D726" s="196"/>
      <c r="E726" s="196"/>
      <c r="F726" s="92"/>
      <c r="G726" s="92"/>
      <c r="H726" s="92"/>
      <c r="I726" s="92"/>
      <c r="J726" s="92"/>
      <c r="K726" s="92"/>
      <c r="L726" s="92"/>
      <c r="M726" s="92"/>
      <c r="N726" s="92"/>
      <c r="O726" s="199"/>
      <c r="P726" s="92"/>
      <c r="Q726" s="92"/>
      <c r="R726" s="92"/>
    </row>
    <row r="727" spans="2:18" x14ac:dyDescent="0.3">
      <c r="B727" s="196"/>
      <c r="C727" s="196" t="s">
        <v>64</v>
      </c>
      <c r="D727" s="196" t="s">
        <v>143</v>
      </c>
      <c r="E727" s="196"/>
      <c r="F727" s="92"/>
      <c r="G727" s="92" t="s">
        <v>144</v>
      </c>
      <c r="H727" s="92">
        <v>45</v>
      </c>
      <c r="I727" s="92">
        <v>548</v>
      </c>
      <c r="J727" s="92">
        <v>0</v>
      </c>
      <c r="K727" s="92"/>
      <c r="L727" s="92"/>
      <c r="M727" s="92"/>
      <c r="N727" s="92"/>
      <c r="O727" s="199"/>
      <c r="P727" s="92"/>
      <c r="Q727" s="92"/>
      <c r="R727" s="92"/>
    </row>
    <row r="728" spans="2:18" x14ac:dyDescent="0.3">
      <c r="B728" s="196"/>
      <c r="C728" s="196" t="s">
        <v>67</v>
      </c>
      <c r="D728" s="196" t="s">
        <v>145</v>
      </c>
      <c r="E728" s="196"/>
      <c r="F728" s="92"/>
      <c r="G728" s="92" t="s">
        <v>146</v>
      </c>
      <c r="H728" s="92">
        <v>46</v>
      </c>
      <c r="I728" s="92">
        <v>549</v>
      </c>
      <c r="J728" s="92">
        <v>0</v>
      </c>
      <c r="K728" s="92"/>
      <c r="L728" s="92"/>
      <c r="M728" s="92"/>
      <c r="N728" s="92"/>
      <c r="O728" s="199"/>
      <c r="P728" s="92"/>
      <c r="Q728" s="92"/>
      <c r="R728" s="92"/>
    </row>
    <row r="729" spans="2:18" x14ac:dyDescent="0.3">
      <c r="B729" s="196"/>
      <c r="C729" s="196" t="s">
        <v>70</v>
      </c>
      <c r="D729" s="196" t="s">
        <v>147</v>
      </c>
      <c r="E729" s="196"/>
      <c r="F729" s="92"/>
      <c r="G729" s="92" t="s">
        <v>148</v>
      </c>
      <c r="H729" s="92">
        <v>47</v>
      </c>
      <c r="I729" s="92">
        <v>550</v>
      </c>
      <c r="J729" s="92">
        <v>0</v>
      </c>
      <c r="K729" s="92"/>
      <c r="L729" s="92"/>
      <c r="M729" s="92"/>
      <c r="N729" s="92"/>
      <c r="O729" s="199"/>
      <c r="P729" s="92"/>
      <c r="Q729" s="92"/>
      <c r="R729" s="92"/>
    </row>
    <row r="730" spans="2:18" x14ac:dyDescent="0.3">
      <c r="B730" s="196"/>
      <c r="C730" s="196" t="s">
        <v>88</v>
      </c>
      <c r="D730" s="196" t="s">
        <v>149</v>
      </c>
      <c r="E730" s="196"/>
      <c r="F730" s="92"/>
      <c r="G730" s="92" t="s">
        <v>150</v>
      </c>
      <c r="H730" s="92">
        <v>48</v>
      </c>
      <c r="I730" s="92">
        <v>551</v>
      </c>
      <c r="J730" s="92">
        <v>0</v>
      </c>
      <c r="K730" s="92"/>
      <c r="L730" s="92"/>
      <c r="M730" s="92"/>
      <c r="N730" s="92"/>
      <c r="O730" s="199"/>
      <c r="P730" s="92"/>
      <c r="Q730" s="92"/>
      <c r="R730" s="92"/>
    </row>
    <row r="731" spans="2:18" x14ac:dyDescent="0.3">
      <c r="B731" s="196"/>
      <c r="C731" s="196" t="s">
        <v>91</v>
      </c>
      <c r="D731" s="196" t="s">
        <v>151</v>
      </c>
      <c r="E731" s="196"/>
      <c r="F731" s="92"/>
      <c r="G731" s="92" t="s">
        <v>150</v>
      </c>
      <c r="H731" s="92">
        <v>49</v>
      </c>
      <c r="I731" s="92">
        <v>552</v>
      </c>
      <c r="J731" s="92">
        <v>0</v>
      </c>
      <c r="K731" s="92"/>
      <c r="L731" s="92"/>
      <c r="M731" s="92"/>
      <c r="N731" s="92"/>
      <c r="O731" s="199"/>
      <c r="P731" s="92"/>
      <c r="Q731" s="92"/>
      <c r="R731" s="92"/>
    </row>
    <row r="732" spans="2:18" x14ac:dyDescent="0.3">
      <c r="B732" s="196"/>
      <c r="C732" s="196"/>
      <c r="D732" s="196"/>
      <c r="E732" s="196"/>
      <c r="F732" s="92"/>
      <c r="G732" s="92"/>
      <c r="H732" s="92"/>
      <c r="I732" s="92"/>
      <c r="J732" s="92"/>
      <c r="K732" s="92"/>
      <c r="L732" s="92"/>
      <c r="M732" s="92"/>
      <c r="N732" s="92"/>
      <c r="O732" s="199"/>
      <c r="P732" s="92"/>
      <c r="Q732" s="92"/>
      <c r="R732" s="92"/>
    </row>
    <row r="733" spans="2:18" x14ac:dyDescent="0.3">
      <c r="B733" s="196"/>
      <c r="C733" s="196"/>
      <c r="D733" s="196" t="s">
        <v>152</v>
      </c>
      <c r="E733" s="196"/>
      <c r="F733" s="92"/>
      <c r="G733" s="92">
        <v>100</v>
      </c>
      <c r="H733" s="92"/>
      <c r="I733" s="92"/>
      <c r="J733" s="92"/>
      <c r="K733" s="92"/>
      <c r="L733" s="92"/>
      <c r="M733" s="92"/>
      <c r="N733" s="92"/>
      <c r="O733" s="199"/>
      <c r="P733" s="92"/>
      <c r="Q733" s="92">
        <v>99.67</v>
      </c>
      <c r="R733" s="92">
        <v>106.17306155492203</v>
      </c>
    </row>
    <row r="735" spans="2:18" x14ac:dyDescent="0.3">
      <c r="B735" s="23" t="s">
        <v>162</v>
      </c>
    </row>
    <row r="736" spans="2:18" x14ac:dyDescent="0.3">
      <c r="B736" s="316" t="s">
        <v>48</v>
      </c>
      <c r="C736" s="320" t="s">
        <v>49</v>
      </c>
      <c r="D736" s="321"/>
      <c r="E736" s="316" t="s">
        <v>50</v>
      </c>
      <c r="F736" s="318" t="s">
        <v>51</v>
      </c>
      <c r="G736" s="318" t="s">
        <v>52</v>
      </c>
      <c r="H736" s="318" t="s">
        <v>53</v>
      </c>
      <c r="I736" s="318" t="s">
        <v>53</v>
      </c>
      <c r="J736" s="318" t="s">
        <v>53</v>
      </c>
      <c r="K736" s="197" t="s">
        <v>54</v>
      </c>
      <c r="L736" s="197" t="s">
        <v>3</v>
      </c>
      <c r="M736" s="197" t="s">
        <v>54</v>
      </c>
      <c r="N736" s="197" t="s">
        <v>3</v>
      </c>
      <c r="O736" s="198" t="s">
        <v>55</v>
      </c>
      <c r="P736" s="197" t="s">
        <v>56</v>
      </c>
      <c r="Q736" s="197" t="s">
        <v>57</v>
      </c>
      <c r="R736" s="197" t="s">
        <v>58</v>
      </c>
    </row>
    <row r="737" spans="2:18" x14ac:dyDescent="0.3">
      <c r="B737" s="317"/>
      <c r="C737" s="322"/>
      <c r="D737" s="323"/>
      <c r="E737" s="317"/>
      <c r="F737" s="319"/>
      <c r="G737" s="319"/>
      <c r="H737" s="319"/>
      <c r="I737" s="319"/>
      <c r="J737" s="319"/>
      <c r="K737" s="197">
        <v>2024</v>
      </c>
      <c r="L737" s="197">
        <v>2024</v>
      </c>
      <c r="M737" s="197" t="s">
        <v>47</v>
      </c>
      <c r="N737" s="197" t="s">
        <v>47</v>
      </c>
      <c r="O737" s="198" t="s">
        <v>47</v>
      </c>
      <c r="P737" s="197" t="s">
        <v>47</v>
      </c>
      <c r="Q737" s="197" t="s">
        <v>47</v>
      </c>
      <c r="R737" s="197" t="s">
        <v>47</v>
      </c>
    </row>
    <row r="738" spans="2:18" x14ac:dyDescent="0.3">
      <c r="B738" s="196" t="s">
        <v>59</v>
      </c>
      <c r="C738" s="196" t="s">
        <v>60</v>
      </c>
      <c r="D738" s="196"/>
      <c r="E738" s="196"/>
      <c r="F738" s="92"/>
      <c r="G738" s="92">
        <v>40</v>
      </c>
      <c r="H738" s="92"/>
      <c r="I738" s="92"/>
      <c r="J738" s="92"/>
      <c r="K738" s="92"/>
      <c r="L738" s="92"/>
      <c r="M738" s="92"/>
      <c r="N738" s="92"/>
      <c r="O738" s="199"/>
      <c r="P738" s="92"/>
      <c r="Q738" s="92">
        <v>40</v>
      </c>
      <c r="R738" s="92">
        <v>42.612791074079503</v>
      </c>
    </row>
    <row r="739" spans="2:18" x14ac:dyDescent="0.3">
      <c r="B739" s="196"/>
      <c r="C739" s="196"/>
      <c r="D739" s="196"/>
      <c r="E739" s="196"/>
      <c r="F739" s="92"/>
      <c r="G739" s="92"/>
      <c r="H739" s="92"/>
      <c r="I739" s="92"/>
      <c r="J739" s="92"/>
      <c r="K739" s="92"/>
      <c r="L739" s="92"/>
      <c r="M739" s="92"/>
      <c r="N739" s="92"/>
      <c r="O739" s="199"/>
      <c r="P739" s="92"/>
      <c r="Q739" s="92"/>
      <c r="R739" s="92"/>
    </row>
    <row r="740" spans="2:18" x14ac:dyDescent="0.3">
      <c r="B740" s="196">
        <v>1</v>
      </c>
      <c r="C740" s="196" t="s">
        <v>0</v>
      </c>
      <c r="D740" s="196"/>
      <c r="E740" s="196" t="s">
        <v>61</v>
      </c>
      <c r="F740" s="92">
        <v>3</v>
      </c>
      <c r="G740" s="92">
        <v>10</v>
      </c>
      <c r="H740" s="92">
        <v>1</v>
      </c>
      <c r="I740" s="92">
        <v>18</v>
      </c>
      <c r="J740" s="92">
        <v>24</v>
      </c>
      <c r="K740" s="92">
        <v>2164.4541966316901</v>
      </c>
      <c r="L740" s="92">
        <v>1967.6856333015401</v>
      </c>
      <c r="M740" s="92">
        <v>1971.9876562903701</v>
      </c>
      <c r="N740" s="92">
        <v>1792.7160511730599</v>
      </c>
      <c r="O740" s="199"/>
      <c r="P740" s="92"/>
      <c r="Q740" s="92"/>
      <c r="R740" s="92"/>
    </row>
    <row r="741" spans="2:18" x14ac:dyDescent="0.3">
      <c r="B741" s="196">
        <v>2</v>
      </c>
      <c r="C741" s="196" t="s">
        <v>62</v>
      </c>
      <c r="D741" s="196"/>
      <c r="E741" s="196" t="s">
        <v>63</v>
      </c>
      <c r="F741" s="92"/>
      <c r="G741" s="92">
        <v>10</v>
      </c>
      <c r="H741" s="92"/>
      <c r="I741" s="92"/>
      <c r="J741" s="92"/>
      <c r="K741" s="92"/>
      <c r="L741" s="92"/>
      <c r="M741" s="92"/>
      <c r="N741" s="92"/>
      <c r="O741" s="199"/>
      <c r="P741" s="92"/>
      <c r="Q741" s="92"/>
      <c r="R741" s="92"/>
    </row>
    <row r="742" spans="2:18" x14ac:dyDescent="0.3">
      <c r="B742" s="196"/>
      <c r="C742" s="196" t="s">
        <v>64</v>
      </c>
      <c r="D742" s="196" t="s">
        <v>65</v>
      </c>
      <c r="E742" s="196" t="s">
        <v>66</v>
      </c>
      <c r="F742" s="92">
        <v>1</v>
      </c>
      <c r="G742" s="92"/>
      <c r="H742" s="92">
        <v>2</v>
      </c>
      <c r="I742" s="92">
        <v>110</v>
      </c>
      <c r="J742" s="92">
        <v>179</v>
      </c>
      <c r="K742" s="92">
        <v>311.85899999999998</v>
      </c>
      <c r="L742" s="92">
        <v>346.51</v>
      </c>
      <c r="M742" s="92">
        <v>285.44400000000002</v>
      </c>
      <c r="N742" s="92">
        <v>317.16000000000003</v>
      </c>
      <c r="O742" s="199"/>
      <c r="P742" s="92"/>
      <c r="Q742" s="92"/>
      <c r="R742" s="92"/>
    </row>
    <row r="743" spans="2:18" x14ac:dyDescent="0.3">
      <c r="B743" s="196"/>
      <c r="C743" s="196" t="s">
        <v>67</v>
      </c>
      <c r="D743" s="196" t="s">
        <v>68</v>
      </c>
      <c r="E743" s="196" t="s">
        <v>69</v>
      </c>
      <c r="F743" s="92">
        <v>1</v>
      </c>
      <c r="G743" s="92"/>
      <c r="H743" s="92">
        <v>3</v>
      </c>
      <c r="I743" s="92">
        <v>116</v>
      </c>
      <c r="J743" s="92">
        <v>185</v>
      </c>
      <c r="K743" s="92">
        <v>3.7080000000000002</v>
      </c>
      <c r="L743" s="92">
        <v>4.12</v>
      </c>
      <c r="M743" s="92">
        <v>3.4020000000000001</v>
      </c>
      <c r="N743" s="92">
        <v>3.78</v>
      </c>
      <c r="O743" s="199"/>
      <c r="P743" s="92"/>
      <c r="Q743" s="92"/>
      <c r="R743" s="92"/>
    </row>
    <row r="744" spans="2:18" x14ac:dyDescent="0.3">
      <c r="B744" s="196"/>
      <c r="C744" s="196" t="s">
        <v>70</v>
      </c>
      <c r="D744" s="196" t="s">
        <v>71</v>
      </c>
      <c r="E744" s="196" t="s">
        <v>72</v>
      </c>
      <c r="F744" s="92">
        <v>1</v>
      </c>
      <c r="G744" s="92"/>
      <c r="H744" s="92">
        <v>4</v>
      </c>
      <c r="I744" s="92">
        <v>122</v>
      </c>
      <c r="J744" s="92">
        <v>217</v>
      </c>
      <c r="K744" s="92">
        <v>750.76199999999994</v>
      </c>
      <c r="L744" s="92">
        <v>834.18</v>
      </c>
      <c r="M744" s="92">
        <v>686.04300000000001</v>
      </c>
      <c r="N744" s="92">
        <v>762.27</v>
      </c>
      <c r="O744" s="199"/>
      <c r="P744" s="92"/>
      <c r="Q744" s="92"/>
      <c r="R744" s="92"/>
    </row>
    <row r="745" spans="2:18" x14ac:dyDescent="0.3">
      <c r="B745" s="196">
        <v>3</v>
      </c>
      <c r="C745" s="196" t="s">
        <v>73</v>
      </c>
      <c r="D745" s="196"/>
      <c r="E745" s="196" t="s">
        <v>63</v>
      </c>
      <c r="F745" s="92"/>
      <c r="G745" s="92">
        <v>10</v>
      </c>
      <c r="H745" s="92"/>
      <c r="I745" s="92"/>
      <c r="J745" s="92"/>
      <c r="K745" s="92"/>
      <c r="L745" s="92"/>
      <c r="M745" s="92"/>
      <c r="N745" s="92"/>
      <c r="O745" s="199"/>
      <c r="P745" s="92"/>
      <c r="Q745" s="92"/>
      <c r="R745" s="92"/>
    </row>
    <row r="746" spans="2:18" x14ac:dyDescent="0.3">
      <c r="B746" s="196"/>
      <c r="C746" s="196" t="s">
        <v>64</v>
      </c>
      <c r="D746" s="196" t="s">
        <v>74</v>
      </c>
      <c r="E746" s="196" t="s">
        <v>75</v>
      </c>
      <c r="F746" s="92">
        <v>1</v>
      </c>
      <c r="G746" s="92"/>
      <c r="H746" s="92">
        <v>5</v>
      </c>
      <c r="I746" s="92">
        <v>335</v>
      </c>
      <c r="J746" s="92">
        <v>533</v>
      </c>
      <c r="K746" s="92">
        <v>2.952</v>
      </c>
      <c r="L746" s="92">
        <v>3.28</v>
      </c>
      <c r="M746" s="92">
        <v>2.7090000000000001</v>
      </c>
      <c r="N746" s="92">
        <v>3.01</v>
      </c>
      <c r="O746" s="199"/>
      <c r="P746" s="92"/>
      <c r="Q746" s="92"/>
      <c r="R746" s="92"/>
    </row>
    <row r="747" spans="2:18" x14ac:dyDescent="0.3">
      <c r="B747" s="196"/>
      <c r="C747" s="196" t="s">
        <v>67</v>
      </c>
      <c r="D747" s="196" t="s">
        <v>76</v>
      </c>
      <c r="E747" s="196" t="s">
        <v>77</v>
      </c>
      <c r="F747" s="92">
        <v>1</v>
      </c>
      <c r="G747" s="92"/>
      <c r="H747" s="92">
        <v>6</v>
      </c>
      <c r="I747" s="92">
        <v>329</v>
      </c>
      <c r="J747" s="92">
        <v>526</v>
      </c>
      <c r="K747" s="92">
        <v>22.5</v>
      </c>
      <c r="L747" s="92">
        <v>25</v>
      </c>
      <c r="M747" s="92">
        <v>19.8</v>
      </c>
      <c r="N747" s="92">
        <v>22</v>
      </c>
      <c r="O747" s="199"/>
      <c r="P747" s="92"/>
      <c r="Q747" s="92"/>
      <c r="R747" s="92"/>
    </row>
    <row r="748" spans="2:18" x14ac:dyDescent="0.3">
      <c r="B748" s="196"/>
      <c r="C748" s="196" t="s">
        <v>70</v>
      </c>
      <c r="D748" s="196" t="s">
        <v>78</v>
      </c>
      <c r="E748" s="196" t="s">
        <v>77</v>
      </c>
      <c r="F748" s="92">
        <v>1</v>
      </c>
      <c r="G748" s="92"/>
      <c r="H748" s="92">
        <v>7</v>
      </c>
      <c r="I748" s="92">
        <v>341</v>
      </c>
      <c r="J748" s="92">
        <v>551</v>
      </c>
      <c r="K748" s="92">
        <v>64.8</v>
      </c>
      <c r="L748" s="92">
        <v>72</v>
      </c>
      <c r="M748" s="92">
        <v>61.2</v>
      </c>
      <c r="N748" s="92">
        <v>68</v>
      </c>
      <c r="O748" s="199"/>
      <c r="P748" s="92"/>
      <c r="Q748" s="92"/>
      <c r="R748" s="92"/>
    </row>
    <row r="749" spans="2:18" x14ac:dyDescent="0.3">
      <c r="B749" s="196">
        <v>4</v>
      </c>
      <c r="C749" s="196" t="s">
        <v>79</v>
      </c>
      <c r="D749" s="196"/>
      <c r="E749" s="196" t="s">
        <v>63</v>
      </c>
      <c r="F749" s="92"/>
      <c r="G749" s="92">
        <v>10</v>
      </c>
      <c r="H749" s="92"/>
      <c r="I749" s="92"/>
      <c r="J749" s="92"/>
      <c r="K749" s="92"/>
      <c r="L749" s="92"/>
      <c r="M749" s="92"/>
      <c r="N749" s="92"/>
      <c r="O749" s="199"/>
      <c r="P749" s="92"/>
      <c r="Q749" s="92"/>
      <c r="R749" s="92"/>
    </row>
    <row r="750" spans="2:18" x14ac:dyDescent="0.3">
      <c r="B750" s="196"/>
      <c r="C750" s="196" t="s">
        <v>64</v>
      </c>
      <c r="D750" s="196" t="s">
        <v>80</v>
      </c>
      <c r="E750" s="196" t="s">
        <v>63</v>
      </c>
      <c r="F750" s="92">
        <v>1</v>
      </c>
      <c r="G750" s="92"/>
      <c r="H750" s="92">
        <v>8</v>
      </c>
      <c r="I750" s="92">
        <v>85</v>
      </c>
      <c r="J750" s="92">
        <v>100</v>
      </c>
      <c r="K750" s="92">
        <v>8.0640000000000001</v>
      </c>
      <c r="L750" s="92">
        <v>8.9600000000000009</v>
      </c>
      <c r="M750" s="92">
        <v>8.0640000000000001</v>
      </c>
      <c r="N750" s="92">
        <v>8.9600000000000009</v>
      </c>
      <c r="O750" s="199"/>
      <c r="P750" s="92"/>
      <c r="Q750" s="92"/>
      <c r="R750" s="92"/>
    </row>
    <row r="751" spans="2:18" x14ac:dyDescent="0.3">
      <c r="B751" s="196"/>
      <c r="C751" s="196"/>
      <c r="D751" s="196"/>
      <c r="E751" s="196"/>
      <c r="F751" s="92"/>
      <c r="G751" s="92"/>
      <c r="H751" s="92"/>
      <c r="I751" s="92"/>
      <c r="J751" s="92"/>
      <c r="K751" s="92"/>
      <c r="L751" s="92"/>
      <c r="M751" s="92"/>
      <c r="N751" s="92"/>
      <c r="O751" s="199"/>
      <c r="P751" s="92"/>
      <c r="Q751" s="92"/>
      <c r="R751" s="92"/>
    </row>
    <row r="752" spans="2:18" x14ac:dyDescent="0.3">
      <c r="B752" s="196" t="s">
        <v>81</v>
      </c>
      <c r="C752" s="196" t="s">
        <v>82</v>
      </c>
      <c r="D752" s="196"/>
      <c r="E752" s="196"/>
      <c r="F752" s="92"/>
      <c r="G752" s="92">
        <v>60</v>
      </c>
      <c r="H752" s="92"/>
      <c r="I752" s="92"/>
      <c r="J752" s="92"/>
      <c r="K752" s="92"/>
      <c r="L752" s="92"/>
      <c r="M752" s="92"/>
      <c r="N752" s="92"/>
      <c r="O752" s="199"/>
      <c r="P752" s="92"/>
      <c r="Q752" s="92"/>
      <c r="R752" s="92"/>
    </row>
    <row r="753" spans="2:18" x14ac:dyDescent="0.3">
      <c r="B753" s="196"/>
      <c r="C753" s="196"/>
      <c r="D753" s="196"/>
      <c r="E753" s="196"/>
      <c r="F753" s="92"/>
      <c r="G753" s="92"/>
      <c r="H753" s="92"/>
      <c r="I753" s="92"/>
      <c r="J753" s="92"/>
      <c r="K753" s="92"/>
      <c r="L753" s="92"/>
      <c r="M753" s="92"/>
      <c r="N753" s="92"/>
      <c r="O753" s="199"/>
      <c r="P753" s="92"/>
      <c r="Q753" s="92"/>
      <c r="R753" s="92"/>
    </row>
    <row r="754" spans="2:18" x14ac:dyDescent="0.3">
      <c r="B754" s="196">
        <v>5</v>
      </c>
      <c r="C754" s="196" t="s">
        <v>83</v>
      </c>
      <c r="D754" s="196"/>
      <c r="E754" s="196" t="s">
        <v>63</v>
      </c>
      <c r="F754" s="92"/>
      <c r="G754" s="92">
        <v>5</v>
      </c>
      <c r="H754" s="92"/>
      <c r="I754" s="92"/>
      <c r="J754" s="92"/>
      <c r="K754" s="92"/>
      <c r="L754" s="92"/>
      <c r="M754" s="92"/>
      <c r="N754" s="92"/>
      <c r="O754" s="199"/>
      <c r="P754" s="92"/>
      <c r="Q754" s="92"/>
      <c r="R754" s="92"/>
    </row>
    <row r="755" spans="2:18" x14ac:dyDescent="0.3">
      <c r="B755" s="196"/>
      <c r="C755" s="196" t="s">
        <v>64</v>
      </c>
      <c r="D755" s="196" t="s">
        <v>84</v>
      </c>
      <c r="E755" s="196" t="s">
        <v>63</v>
      </c>
      <c r="F755" s="92">
        <v>1</v>
      </c>
      <c r="G755" s="92"/>
      <c r="H755" s="92">
        <v>9</v>
      </c>
      <c r="I755" s="92">
        <v>155</v>
      </c>
      <c r="J755" s="92">
        <v>243</v>
      </c>
      <c r="K755" s="92">
        <v>9.9000000000000005E-2</v>
      </c>
      <c r="L755" s="92">
        <v>0.11</v>
      </c>
      <c r="M755" s="92">
        <v>9.9000000000000005E-2</v>
      </c>
      <c r="N755" s="92">
        <v>0.11</v>
      </c>
      <c r="O755" s="199"/>
      <c r="P755" s="92"/>
      <c r="Q755" s="92"/>
      <c r="R755" s="92"/>
    </row>
    <row r="756" spans="2:18" x14ac:dyDescent="0.3">
      <c r="B756" s="196"/>
      <c r="C756" s="196" t="s">
        <v>67</v>
      </c>
      <c r="D756" s="196" t="s">
        <v>85</v>
      </c>
      <c r="E756" s="196" t="s">
        <v>63</v>
      </c>
      <c r="F756" s="92">
        <v>1</v>
      </c>
      <c r="G756" s="92"/>
      <c r="H756" s="92">
        <v>10</v>
      </c>
      <c r="I756" s="92">
        <v>241</v>
      </c>
      <c r="J756" s="92">
        <v>342</v>
      </c>
      <c r="K756" s="92">
        <v>5.3999999999999999E-2</v>
      </c>
      <c r="L756" s="92">
        <v>0.06</v>
      </c>
      <c r="M756" s="92">
        <v>5.3999999999999999E-2</v>
      </c>
      <c r="N756" s="92">
        <v>0.06</v>
      </c>
      <c r="O756" s="199"/>
      <c r="P756" s="92"/>
      <c r="Q756" s="92"/>
      <c r="R756" s="92"/>
    </row>
    <row r="757" spans="2:18" x14ac:dyDescent="0.3">
      <c r="B757" s="196"/>
      <c r="C757" s="196" t="s">
        <v>70</v>
      </c>
      <c r="D757" s="196" t="s">
        <v>86</v>
      </c>
      <c r="E757" s="196" t="s">
        <v>87</v>
      </c>
      <c r="F757" s="92">
        <v>3</v>
      </c>
      <c r="G757" s="92"/>
      <c r="H757" s="92">
        <v>11</v>
      </c>
      <c r="I757" s="92">
        <v>437</v>
      </c>
      <c r="J757" s="92">
        <v>734</v>
      </c>
      <c r="K757" s="92">
        <v>70714.600000000006</v>
      </c>
      <c r="L757" s="92">
        <v>64286</v>
      </c>
      <c r="M757" s="92">
        <v>70013.899999999994</v>
      </c>
      <c r="N757" s="92">
        <v>63649</v>
      </c>
      <c r="O757" s="199"/>
      <c r="P757" s="92"/>
      <c r="Q757" s="92"/>
      <c r="R757" s="92"/>
    </row>
    <row r="758" spans="2:18" x14ac:dyDescent="0.3">
      <c r="B758" s="196"/>
      <c r="C758" s="196" t="s">
        <v>88</v>
      </c>
      <c r="D758" s="196" t="s">
        <v>89</v>
      </c>
      <c r="E758" s="196" t="s">
        <v>90</v>
      </c>
      <c r="F758" s="92">
        <v>3</v>
      </c>
      <c r="G758" s="92"/>
      <c r="H758" s="92">
        <v>12</v>
      </c>
      <c r="I758" s="92">
        <v>443</v>
      </c>
      <c r="J758" s="92">
        <v>740</v>
      </c>
      <c r="K758" s="92">
        <v>139814.25870773001</v>
      </c>
      <c r="L758" s="92">
        <v>127103.871552482</v>
      </c>
      <c r="M758" s="92">
        <v>127972.048043973</v>
      </c>
      <c r="N758" s="92">
        <v>116338.225494521</v>
      </c>
      <c r="O758" s="199"/>
      <c r="P758" s="92"/>
      <c r="Q758" s="92"/>
      <c r="R758" s="92"/>
    </row>
    <row r="759" spans="2:18" x14ac:dyDescent="0.3">
      <c r="B759" s="196"/>
      <c r="C759" s="196" t="s">
        <v>91</v>
      </c>
      <c r="D759" s="196" t="s">
        <v>92</v>
      </c>
      <c r="E759" s="196" t="s">
        <v>93</v>
      </c>
      <c r="F759" s="92">
        <v>3</v>
      </c>
      <c r="G759" s="92"/>
      <c r="H759" s="92">
        <v>13</v>
      </c>
      <c r="I759" s="92">
        <v>449</v>
      </c>
      <c r="J759" s="92">
        <v>746</v>
      </c>
      <c r="K759" s="92">
        <v>5.39</v>
      </c>
      <c r="L759" s="92">
        <v>4.9000000000000004</v>
      </c>
      <c r="M759" s="92">
        <v>5.39</v>
      </c>
      <c r="N759" s="92">
        <v>4.9000000000000004</v>
      </c>
      <c r="O759" s="199"/>
      <c r="P759" s="92"/>
      <c r="Q759" s="92"/>
      <c r="R759" s="92"/>
    </row>
    <row r="760" spans="2:18" x14ac:dyDescent="0.3">
      <c r="B760" s="196">
        <v>6</v>
      </c>
      <c r="C760" s="196" t="s">
        <v>94</v>
      </c>
      <c r="D760" s="196"/>
      <c r="E760" s="196" t="s">
        <v>63</v>
      </c>
      <c r="F760" s="92"/>
      <c r="G760" s="92">
        <v>4</v>
      </c>
      <c r="H760" s="92"/>
      <c r="I760" s="92"/>
      <c r="J760" s="92"/>
      <c r="K760" s="92"/>
      <c r="L760" s="92"/>
      <c r="M760" s="92"/>
      <c r="N760" s="92"/>
      <c r="O760" s="199"/>
      <c r="P760" s="92"/>
      <c r="Q760" s="92"/>
      <c r="R760" s="92"/>
    </row>
    <row r="761" spans="2:18" x14ac:dyDescent="0.3">
      <c r="B761" s="196"/>
      <c r="C761" s="196" t="s">
        <v>64</v>
      </c>
      <c r="D761" s="196" t="s">
        <v>95</v>
      </c>
      <c r="E761" s="196" t="s">
        <v>96</v>
      </c>
      <c r="F761" s="92">
        <v>1</v>
      </c>
      <c r="G761" s="92"/>
      <c r="H761" s="92">
        <v>14</v>
      </c>
      <c r="I761" s="92">
        <v>179</v>
      </c>
      <c r="J761" s="92">
        <v>280</v>
      </c>
      <c r="K761" s="92">
        <v>27</v>
      </c>
      <c r="L761" s="92">
        <v>30</v>
      </c>
      <c r="M761" s="92">
        <v>27</v>
      </c>
      <c r="N761" s="92">
        <v>30</v>
      </c>
      <c r="O761" s="199"/>
      <c r="P761" s="92"/>
      <c r="Q761" s="92"/>
      <c r="R761" s="92"/>
    </row>
    <row r="762" spans="2:18" x14ac:dyDescent="0.3">
      <c r="B762" s="196"/>
      <c r="C762" s="196" t="s">
        <v>70</v>
      </c>
      <c r="D762" s="196" t="s">
        <v>97</v>
      </c>
      <c r="E762" s="196" t="s">
        <v>98</v>
      </c>
      <c r="F762" s="92">
        <v>1</v>
      </c>
      <c r="G762" s="92"/>
      <c r="H762" s="92">
        <v>15</v>
      </c>
      <c r="I762" s="92">
        <v>167</v>
      </c>
      <c r="J762" s="92">
        <v>268</v>
      </c>
      <c r="K762" s="92">
        <v>0.19800000000000001</v>
      </c>
      <c r="L762" s="92">
        <v>0.22</v>
      </c>
      <c r="M762" s="92">
        <v>0.19800000000000001</v>
      </c>
      <c r="N762" s="92">
        <v>0.22</v>
      </c>
      <c r="O762" s="199"/>
      <c r="P762" s="92"/>
      <c r="Q762" s="92"/>
      <c r="R762" s="92"/>
    </row>
    <row r="763" spans="2:18" x14ac:dyDescent="0.3">
      <c r="B763" s="196">
        <v>7</v>
      </c>
      <c r="C763" s="196" t="s">
        <v>99</v>
      </c>
      <c r="D763" s="196"/>
      <c r="E763" s="196" t="s">
        <v>63</v>
      </c>
      <c r="F763" s="92"/>
      <c r="G763" s="92">
        <v>4</v>
      </c>
      <c r="H763" s="92"/>
      <c r="I763" s="92"/>
      <c r="J763" s="92"/>
      <c r="K763" s="92"/>
      <c r="L763" s="92"/>
      <c r="M763" s="92"/>
      <c r="N763" s="92"/>
      <c r="O763" s="199"/>
      <c r="P763" s="92"/>
      <c r="Q763" s="92"/>
      <c r="R763" s="92"/>
    </row>
    <row r="764" spans="2:18" x14ac:dyDescent="0.3">
      <c r="B764" s="196"/>
      <c r="C764" s="196" t="s">
        <v>64</v>
      </c>
      <c r="D764" s="196" t="s">
        <v>100</v>
      </c>
      <c r="E764" s="196" t="s">
        <v>96</v>
      </c>
      <c r="F764" s="92">
        <v>1</v>
      </c>
      <c r="G764" s="92"/>
      <c r="H764" s="92">
        <v>16</v>
      </c>
      <c r="I764" s="92">
        <v>454</v>
      </c>
      <c r="J764" s="92">
        <v>752</v>
      </c>
      <c r="K764" s="92">
        <v>54</v>
      </c>
      <c r="L764" s="92">
        <v>60</v>
      </c>
      <c r="M764" s="92">
        <v>54</v>
      </c>
      <c r="N764" s="92">
        <v>60</v>
      </c>
      <c r="O764" s="199"/>
      <c r="P764" s="92"/>
      <c r="Q764" s="92"/>
      <c r="R764" s="92"/>
    </row>
    <row r="765" spans="2:18" x14ac:dyDescent="0.3">
      <c r="B765" s="196"/>
      <c r="C765" s="196" t="s">
        <v>67</v>
      </c>
      <c r="D765" s="196" t="s">
        <v>101</v>
      </c>
      <c r="E765" s="196" t="s">
        <v>96</v>
      </c>
      <c r="F765" s="92">
        <v>1</v>
      </c>
      <c r="G765" s="92"/>
      <c r="H765" s="92">
        <v>17</v>
      </c>
      <c r="I765" s="92">
        <v>459</v>
      </c>
      <c r="J765" s="92">
        <v>758</v>
      </c>
      <c r="K765" s="92">
        <v>108</v>
      </c>
      <c r="L765" s="92">
        <v>120</v>
      </c>
      <c r="M765" s="92">
        <v>108</v>
      </c>
      <c r="N765" s="92">
        <v>120</v>
      </c>
      <c r="O765" s="199"/>
      <c r="P765" s="92"/>
      <c r="Q765" s="92"/>
      <c r="R765" s="92"/>
    </row>
    <row r="766" spans="2:18" x14ac:dyDescent="0.3">
      <c r="B766" s="196">
        <v>8</v>
      </c>
      <c r="C766" s="196" t="s">
        <v>102</v>
      </c>
      <c r="D766" s="196"/>
      <c r="E766" s="196" t="s">
        <v>63</v>
      </c>
      <c r="F766" s="92"/>
      <c r="G766" s="92">
        <v>4</v>
      </c>
      <c r="H766" s="92"/>
      <c r="I766" s="92"/>
      <c r="J766" s="92"/>
      <c r="K766" s="92"/>
      <c r="L766" s="92"/>
      <c r="M766" s="92"/>
      <c r="N766" s="92"/>
      <c r="O766" s="199"/>
      <c r="P766" s="92"/>
      <c r="Q766" s="92"/>
      <c r="R766" s="92"/>
    </row>
    <row r="767" spans="2:18" x14ac:dyDescent="0.3">
      <c r="B767" s="196"/>
      <c r="C767" s="196" t="s">
        <v>64</v>
      </c>
      <c r="D767" s="196" t="s">
        <v>103</v>
      </c>
      <c r="E767" s="196" t="s">
        <v>104</v>
      </c>
      <c r="F767" s="92">
        <v>1</v>
      </c>
      <c r="G767" s="92"/>
      <c r="H767" s="92">
        <v>18</v>
      </c>
      <c r="I767" s="92">
        <v>534</v>
      </c>
      <c r="J767" s="92">
        <v>764</v>
      </c>
      <c r="K767" s="92">
        <v>0.9</v>
      </c>
      <c r="L767" s="92">
        <v>1</v>
      </c>
      <c r="M767" s="92">
        <v>0</v>
      </c>
      <c r="N767" s="92">
        <v>0</v>
      </c>
      <c r="O767" s="199"/>
      <c r="P767" s="92"/>
      <c r="Q767" s="92"/>
      <c r="R767" s="92"/>
    </row>
    <row r="768" spans="2:18" x14ac:dyDescent="0.3">
      <c r="B768" s="196"/>
      <c r="C768" s="196" t="s">
        <v>67</v>
      </c>
      <c r="D768" s="196" t="s">
        <v>105</v>
      </c>
      <c r="E768" s="196" t="s">
        <v>104</v>
      </c>
      <c r="F768" s="92">
        <v>1</v>
      </c>
      <c r="G768" s="92"/>
      <c r="H768" s="92">
        <v>19</v>
      </c>
      <c r="I768" s="92">
        <v>546</v>
      </c>
      <c r="J768" s="92">
        <v>558</v>
      </c>
      <c r="K768" s="92">
        <v>54.9</v>
      </c>
      <c r="L768" s="92">
        <v>61</v>
      </c>
      <c r="M768" s="92">
        <v>52.2</v>
      </c>
      <c r="N768" s="92">
        <v>58</v>
      </c>
      <c r="O768" s="199"/>
      <c r="P768" s="92"/>
      <c r="Q768" s="92"/>
      <c r="R768" s="92"/>
    </row>
    <row r="769" spans="2:18" x14ac:dyDescent="0.3">
      <c r="B769" s="196"/>
      <c r="C769" s="196" t="s">
        <v>70</v>
      </c>
      <c r="D769" s="196" t="s">
        <v>106</v>
      </c>
      <c r="E769" s="196" t="s">
        <v>63</v>
      </c>
      <c r="F769" s="92">
        <v>2</v>
      </c>
      <c r="G769" s="92"/>
      <c r="H769" s="92">
        <v>20</v>
      </c>
      <c r="I769" s="92">
        <v>540</v>
      </c>
      <c r="J769" s="92">
        <v>770</v>
      </c>
      <c r="K769" s="92">
        <v>0</v>
      </c>
      <c r="L769" s="92" t="s">
        <v>107</v>
      </c>
      <c r="M769" s="92">
        <v>0</v>
      </c>
      <c r="N769" s="92" t="s">
        <v>107</v>
      </c>
      <c r="O769" s="199"/>
      <c r="P769" s="92"/>
      <c r="Q769" s="92"/>
      <c r="R769" s="92"/>
    </row>
    <row r="770" spans="2:18" x14ac:dyDescent="0.3">
      <c r="B770" s="196">
        <v>9</v>
      </c>
      <c r="C770" s="196" t="s">
        <v>108</v>
      </c>
      <c r="D770" s="196"/>
      <c r="E770" s="196" t="s">
        <v>63</v>
      </c>
      <c r="F770" s="92"/>
      <c r="G770" s="92">
        <v>3</v>
      </c>
      <c r="H770" s="92"/>
      <c r="I770" s="92"/>
      <c r="J770" s="92"/>
      <c r="K770" s="92"/>
      <c r="L770" s="92"/>
      <c r="M770" s="92"/>
      <c r="N770" s="92"/>
      <c r="O770" s="199"/>
      <c r="P770" s="92"/>
      <c r="Q770" s="92"/>
      <c r="R770" s="92"/>
    </row>
    <row r="771" spans="2:18" x14ac:dyDescent="0.3">
      <c r="B771" s="196"/>
      <c r="C771" s="196" t="s">
        <v>64</v>
      </c>
      <c r="D771" s="196" t="s">
        <v>109</v>
      </c>
      <c r="E771" s="196" t="s">
        <v>110</v>
      </c>
      <c r="F771" s="92">
        <v>3</v>
      </c>
      <c r="G771" s="92"/>
      <c r="H771" s="92">
        <v>21</v>
      </c>
      <c r="I771" s="92">
        <v>375</v>
      </c>
      <c r="J771" s="92">
        <v>602</v>
      </c>
      <c r="K771" s="92">
        <v>10681825</v>
      </c>
      <c r="L771" s="92">
        <v>9710750</v>
      </c>
      <c r="M771" s="92">
        <v>9613640.3000000007</v>
      </c>
      <c r="N771" s="92">
        <v>8739673</v>
      </c>
      <c r="O771" s="199"/>
      <c r="P771" s="92"/>
      <c r="Q771" s="92"/>
      <c r="R771" s="92"/>
    </row>
    <row r="772" spans="2:18" x14ac:dyDescent="0.3">
      <c r="B772" s="196"/>
      <c r="C772" s="196" t="s">
        <v>67</v>
      </c>
      <c r="D772" s="196" t="s">
        <v>111</v>
      </c>
      <c r="E772" s="196" t="s">
        <v>63</v>
      </c>
      <c r="F772" s="92">
        <v>3</v>
      </c>
      <c r="G772" s="92"/>
      <c r="H772" s="92">
        <v>22</v>
      </c>
      <c r="I772" s="92">
        <v>464</v>
      </c>
      <c r="J772" s="92">
        <v>776</v>
      </c>
      <c r="K772" s="92">
        <v>110</v>
      </c>
      <c r="L772" s="92">
        <v>100</v>
      </c>
      <c r="M772" s="92">
        <v>110</v>
      </c>
      <c r="N772" s="92">
        <v>100</v>
      </c>
      <c r="O772" s="199"/>
      <c r="P772" s="92"/>
      <c r="Q772" s="92"/>
      <c r="R772" s="92"/>
    </row>
    <row r="773" spans="2:18" x14ac:dyDescent="0.3">
      <c r="B773" s="196">
        <v>10</v>
      </c>
      <c r="C773" s="196" t="s">
        <v>112</v>
      </c>
      <c r="D773" s="196"/>
      <c r="E773" s="196"/>
      <c r="F773" s="92"/>
      <c r="G773" s="92">
        <v>4</v>
      </c>
      <c r="H773" s="92"/>
      <c r="I773" s="92"/>
      <c r="J773" s="92"/>
      <c r="K773" s="92"/>
      <c r="L773" s="92"/>
      <c r="M773" s="92"/>
      <c r="N773" s="92"/>
      <c r="O773" s="199"/>
      <c r="P773" s="92"/>
      <c r="Q773" s="92"/>
      <c r="R773" s="92"/>
    </row>
    <row r="774" spans="2:18" x14ac:dyDescent="0.3">
      <c r="B774" s="196"/>
      <c r="C774" s="196" t="s">
        <v>64</v>
      </c>
      <c r="D774" s="196" t="s">
        <v>113</v>
      </c>
      <c r="E774" s="196" t="s">
        <v>114</v>
      </c>
      <c r="F774" s="92">
        <v>3</v>
      </c>
      <c r="G774" s="92"/>
      <c r="H774" s="92">
        <v>23</v>
      </c>
      <c r="I774" s="92">
        <v>469</v>
      </c>
      <c r="J774" s="92">
        <v>782</v>
      </c>
      <c r="K774" s="92">
        <v>4.4000000000000004</v>
      </c>
      <c r="L774" s="92">
        <v>4</v>
      </c>
      <c r="M774" s="92">
        <v>4.4000000000000004</v>
      </c>
      <c r="N774" s="92">
        <v>4</v>
      </c>
      <c r="O774" s="199"/>
      <c r="P774" s="92"/>
      <c r="Q774" s="92"/>
      <c r="R774" s="92"/>
    </row>
    <row r="775" spans="2:18" x14ac:dyDescent="0.3">
      <c r="B775" s="196"/>
      <c r="C775" s="196" t="s">
        <v>67</v>
      </c>
      <c r="D775" s="196" t="s">
        <v>115</v>
      </c>
      <c r="E775" s="196" t="s">
        <v>116</v>
      </c>
      <c r="F775" s="92">
        <v>3</v>
      </c>
      <c r="G775" s="92"/>
      <c r="H775" s="92">
        <v>24</v>
      </c>
      <c r="I775" s="92">
        <v>484</v>
      </c>
      <c r="J775" s="92">
        <v>788</v>
      </c>
      <c r="K775" s="92">
        <v>0</v>
      </c>
      <c r="L775" s="92">
        <v>0</v>
      </c>
      <c r="M775" s="92">
        <v>0</v>
      </c>
      <c r="N775" s="92">
        <v>0</v>
      </c>
      <c r="O775" s="199"/>
      <c r="P775" s="92"/>
      <c r="Q775" s="92"/>
      <c r="R775" s="92"/>
    </row>
    <row r="776" spans="2:18" x14ac:dyDescent="0.3">
      <c r="B776" s="196">
        <v>11</v>
      </c>
      <c r="C776" s="196" t="s">
        <v>117</v>
      </c>
      <c r="D776" s="196"/>
      <c r="E776" s="196" t="s">
        <v>63</v>
      </c>
      <c r="F776" s="92">
        <v>3</v>
      </c>
      <c r="G776" s="92">
        <v>3</v>
      </c>
      <c r="H776" s="92">
        <v>25</v>
      </c>
      <c r="I776" s="92">
        <v>489</v>
      </c>
      <c r="J776" s="92">
        <v>794</v>
      </c>
      <c r="K776" s="92">
        <v>110</v>
      </c>
      <c r="L776" s="92">
        <v>100</v>
      </c>
      <c r="M776" s="92">
        <v>0</v>
      </c>
      <c r="N776" s="92">
        <v>0</v>
      </c>
      <c r="O776" s="199"/>
      <c r="P776" s="92"/>
      <c r="Q776" s="92"/>
      <c r="R776" s="92"/>
    </row>
    <row r="777" spans="2:18" x14ac:dyDescent="0.3">
      <c r="B777" s="196">
        <v>12</v>
      </c>
      <c r="C777" s="196" t="s">
        <v>118</v>
      </c>
      <c r="D777" s="196"/>
      <c r="E777" s="196" t="s">
        <v>63</v>
      </c>
      <c r="F777" s="92"/>
      <c r="G777" s="92">
        <v>4</v>
      </c>
      <c r="H777" s="92"/>
      <c r="I777" s="92"/>
      <c r="J777" s="92"/>
      <c r="K777" s="92"/>
      <c r="L777" s="92"/>
      <c r="M777" s="92"/>
      <c r="N777" s="92"/>
      <c r="O777" s="199"/>
      <c r="P777" s="92"/>
      <c r="Q777" s="92"/>
      <c r="R777" s="92"/>
    </row>
    <row r="778" spans="2:18" x14ac:dyDescent="0.3">
      <c r="B778" s="196"/>
      <c r="C778" s="196" t="s">
        <v>64</v>
      </c>
      <c r="D778" s="196" t="s">
        <v>119</v>
      </c>
      <c r="E778" s="196" t="s">
        <v>87</v>
      </c>
      <c r="F778" s="92">
        <v>3</v>
      </c>
      <c r="G778" s="92"/>
      <c r="H778" s="92">
        <v>26</v>
      </c>
      <c r="I778" s="92">
        <v>495</v>
      </c>
      <c r="J778" s="92">
        <v>800</v>
      </c>
      <c r="K778" s="92">
        <v>23049.4</v>
      </c>
      <c r="L778" s="92">
        <v>20954</v>
      </c>
      <c r="M778" s="92">
        <v>20926.400000000001</v>
      </c>
      <c r="N778" s="92">
        <v>19024</v>
      </c>
      <c r="O778" s="199"/>
      <c r="P778" s="92"/>
      <c r="Q778" s="92"/>
      <c r="R778" s="92"/>
    </row>
    <row r="779" spans="2:18" x14ac:dyDescent="0.3">
      <c r="B779" s="196"/>
      <c r="C779" s="196" t="s">
        <v>67</v>
      </c>
      <c r="D779" s="196" t="s">
        <v>120</v>
      </c>
      <c r="E779" s="196" t="s">
        <v>121</v>
      </c>
      <c r="F779" s="92">
        <v>3</v>
      </c>
      <c r="G779" s="92"/>
      <c r="H779" s="92">
        <v>27</v>
      </c>
      <c r="I779" s="92">
        <v>501</v>
      </c>
      <c r="J779" s="92">
        <v>48</v>
      </c>
      <c r="K779" s="92">
        <v>52.162179242656499</v>
      </c>
      <c r="L779" s="92">
        <v>47.420162947869599</v>
      </c>
      <c r="M779" s="92">
        <v>45.0115279203292</v>
      </c>
      <c r="N779" s="92">
        <v>40.919570836662899</v>
      </c>
      <c r="O779" s="199"/>
      <c r="P779" s="92"/>
      <c r="Q779" s="92"/>
      <c r="R779" s="92"/>
    </row>
    <row r="780" spans="2:18" x14ac:dyDescent="0.3">
      <c r="B780" s="196"/>
      <c r="C780" s="196" t="s">
        <v>70</v>
      </c>
      <c r="D780" s="196" t="s">
        <v>122</v>
      </c>
      <c r="E780" s="196" t="s">
        <v>63</v>
      </c>
      <c r="F780" s="92">
        <v>3</v>
      </c>
      <c r="G780" s="92"/>
      <c r="H780" s="92">
        <v>28</v>
      </c>
      <c r="I780" s="92">
        <v>507</v>
      </c>
      <c r="J780" s="92">
        <v>812</v>
      </c>
      <c r="K780" s="92">
        <v>110</v>
      </c>
      <c r="L780" s="92">
        <v>100</v>
      </c>
      <c r="M780" s="92">
        <v>110</v>
      </c>
      <c r="N780" s="92">
        <v>100</v>
      </c>
      <c r="O780" s="199"/>
      <c r="P780" s="92"/>
      <c r="Q780" s="92"/>
      <c r="R780" s="92"/>
    </row>
    <row r="781" spans="2:18" x14ac:dyDescent="0.3">
      <c r="B781" s="196"/>
      <c r="C781" s="196" t="s">
        <v>88</v>
      </c>
      <c r="D781" s="196" t="s">
        <v>123</v>
      </c>
      <c r="E781" s="196" t="s">
        <v>87</v>
      </c>
      <c r="F781" s="92">
        <v>3</v>
      </c>
      <c r="G781" s="92"/>
      <c r="H781" s="92">
        <v>29</v>
      </c>
      <c r="I781" s="92">
        <v>513</v>
      </c>
      <c r="J781" s="92">
        <v>824</v>
      </c>
      <c r="K781" s="92">
        <v>0</v>
      </c>
      <c r="L781" s="92">
        <v>0</v>
      </c>
      <c r="M781" s="92">
        <v>0</v>
      </c>
      <c r="N781" s="92">
        <v>0</v>
      </c>
      <c r="O781" s="199"/>
      <c r="P781" s="92"/>
      <c r="Q781" s="92"/>
      <c r="R781" s="92"/>
    </row>
    <row r="782" spans="2:18" x14ac:dyDescent="0.3">
      <c r="B782" s="196"/>
      <c r="C782" s="196" t="s">
        <v>91</v>
      </c>
      <c r="D782" s="196" t="s">
        <v>124</v>
      </c>
      <c r="E782" s="196" t="s">
        <v>110</v>
      </c>
      <c r="F782" s="92">
        <v>3</v>
      </c>
      <c r="G782" s="92"/>
      <c r="H782" s="92">
        <v>30</v>
      </c>
      <c r="I782" s="92">
        <v>518</v>
      </c>
      <c r="J782" s="92">
        <v>830</v>
      </c>
      <c r="K782" s="92">
        <v>0</v>
      </c>
      <c r="L782" s="92">
        <v>0</v>
      </c>
      <c r="M782" s="92">
        <v>0</v>
      </c>
      <c r="N782" s="92">
        <v>0</v>
      </c>
      <c r="O782" s="199"/>
      <c r="P782" s="92"/>
      <c r="Q782" s="92"/>
      <c r="R782" s="92"/>
    </row>
    <row r="783" spans="2:18" x14ac:dyDescent="0.3">
      <c r="B783" s="196">
        <v>13</v>
      </c>
      <c r="C783" s="196" t="s">
        <v>125</v>
      </c>
      <c r="D783" s="196"/>
      <c r="E783" s="196" t="s">
        <v>63</v>
      </c>
      <c r="F783" s="92"/>
      <c r="G783" s="92">
        <v>3</v>
      </c>
      <c r="H783" s="92"/>
      <c r="I783" s="92"/>
      <c r="J783" s="92"/>
      <c r="K783" s="92"/>
      <c r="L783" s="92"/>
      <c r="M783" s="92"/>
      <c r="N783" s="92"/>
      <c r="O783" s="199"/>
      <c r="P783" s="92"/>
      <c r="Q783" s="92"/>
      <c r="R783" s="92"/>
    </row>
    <row r="784" spans="2:18" x14ac:dyDescent="0.3">
      <c r="B784" s="196"/>
      <c r="C784" s="196" t="s">
        <v>64</v>
      </c>
      <c r="D784" s="196" t="s">
        <v>126</v>
      </c>
      <c r="E784" s="196" t="s">
        <v>63</v>
      </c>
      <c r="F784" s="92">
        <v>3</v>
      </c>
      <c r="G784" s="92"/>
      <c r="H784" s="92">
        <v>31</v>
      </c>
      <c r="I784" s="92">
        <v>400</v>
      </c>
      <c r="J784" s="92">
        <v>625</v>
      </c>
      <c r="K784" s="92">
        <v>110</v>
      </c>
      <c r="L784" s="92">
        <v>100</v>
      </c>
      <c r="M784" s="92">
        <v>110</v>
      </c>
      <c r="N784" s="92">
        <v>100</v>
      </c>
      <c r="O784" s="199"/>
      <c r="P784" s="92"/>
      <c r="Q784" s="92"/>
      <c r="R784" s="92"/>
    </row>
    <row r="785" spans="2:18" x14ac:dyDescent="0.3">
      <c r="B785" s="196"/>
      <c r="C785" s="196" t="s">
        <v>67</v>
      </c>
      <c r="D785" s="196" t="s">
        <v>127</v>
      </c>
      <c r="E785" s="196" t="s">
        <v>63</v>
      </c>
      <c r="F785" s="92">
        <v>3</v>
      </c>
      <c r="G785" s="92"/>
      <c r="H785" s="92">
        <v>32</v>
      </c>
      <c r="I785" s="92">
        <v>519</v>
      </c>
      <c r="J785" s="92">
        <v>826</v>
      </c>
      <c r="K785" s="92">
        <v>110</v>
      </c>
      <c r="L785" s="92">
        <v>100</v>
      </c>
      <c r="M785" s="92">
        <v>110</v>
      </c>
      <c r="N785" s="92">
        <v>100</v>
      </c>
      <c r="O785" s="199"/>
      <c r="P785" s="92"/>
      <c r="Q785" s="92"/>
      <c r="R785" s="92"/>
    </row>
    <row r="786" spans="2:18" x14ac:dyDescent="0.3">
      <c r="B786" s="196"/>
      <c r="C786" s="196" t="s">
        <v>70</v>
      </c>
      <c r="D786" s="196" t="s">
        <v>128</v>
      </c>
      <c r="E786" s="196" t="s">
        <v>63</v>
      </c>
      <c r="F786" s="92">
        <v>3</v>
      </c>
      <c r="G786" s="92"/>
      <c r="H786" s="92">
        <v>33</v>
      </c>
      <c r="I786" s="92">
        <v>520</v>
      </c>
      <c r="J786" s="92">
        <v>827</v>
      </c>
      <c r="K786" s="92">
        <v>110</v>
      </c>
      <c r="L786" s="92">
        <v>100</v>
      </c>
      <c r="M786" s="92">
        <v>110</v>
      </c>
      <c r="N786" s="92">
        <v>100</v>
      </c>
      <c r="O786" s="199"/>
      <c r="P786" s="92"/>
      <c r="Q786" s="92"/>
      <c r="R786" s="92"/>
    </row>
    <row r="787" spans="2:18" x14ac:dyDescent="0.3">
      <c r="B787" s="196">
        <v>14</v>
      </c>
      <c r="C787" s="196" t="s">
        <v>129</v>
      </c>
      <c r="D787" s="196"/>
      <c r="E787" s="196" t="s">
        <v>63</v>
      </c>
      <c r="F787" s="92"/>
      <c r="G787" s="92">
        <v>4</v>
      </c>
      <c r="H787" s="92"/>
      <c r="I787" s="92"/>
      <c r="J787" s="92"/>
      <c r="K787" s="92"/>
      <c r="L787" s="92"/>
      <c r="M787" s="92"/>
      <c r="N787" s="92"/>
      <c r="O787" s="199"/>
      <c r="P787" s="92"/>
      <c r="Q787" s="92"/>
      <c r="R787" s="92"/>
    </row>
    <row r="788" spans="2:18" x14ac:dyDescent="0.3">
      <c r="B788" s="196"/>
      <c r="C788" s="196" t="s">
        <v>64</v>
      </c>
      <c r="D788" s="196" t="s">
        <v>129</v>
      </c>
      <c r="E788" s="196" t="s">
        <v>63</v>
      </c>
      <c r="F788" s="92">
        <v>3</v>
      </c>
      <c r="G788" s="92"/>
      <c r="H788" s="92">
        <v>34</v>
      </c>
      <c r="I788" s="92">
        <v>261</v>
      </c>
      <c r="J788" s="92">
        <v>818</v>
      </c>
      <c r="K788" s="92">
        <v>110</v>
      </c>
      <c r="L788" s="92">
        <v>100</v>
      </c>
      <c r="M788" s="92">
        <v>110</v>
      </c>
      <c r="N788" s="92">
        <v>100</v>
      </c>
      <c r="O788" s="199"/>
      <c r="P788" s="92"/>
      <c r="Q788" s="92"/>
      <c r="R788" s="92"/>
    </row>
    <row r="789" spans="2:18" x14ac:dyDescent="0.3">
      <c r="B789" s="196">
        <v>15</v>
      </c>
      <c r="C789" s="196" t="s">
        <v>130</v>
      </c>
      <c r="D789" s="196"/>
      <c r="E789" s="196" t="s">
        <v>63</v>
      </c>
      <c r="F789" s="92"/>
      <c r="G789" s="92">
        <v>3</v>
      </c>
      <c r="H789" s="92"/>
      <c r="I789" s="92"/>
      <c r="J789" s="92"/>
      <c r="K789" s="92"/>
      <c r="L789" s="92"/>
      <c r="M789" s="92"/>
      <c r="N789" s="92"/>
      <c r="O789" s="199"/>
      <c r="P789" s="92"/>
      <c r="Q789" s="92"/>
      <c r="R789" s="92"/>
    </row>
    <row r="790" spans="2:18" x14ac:dyDescent="0.3">
      <c r="B790" s="196"/>
      <c r="C790" s="196" t="s">
        <v>64</v>
      </c>
      <c r="D790" s="196" t="s">
        <v>130</v>
      </c>
      <c r="E790" s="196" t="s">
        <v>63</v>
      </c>
      <c r="F790" s="92">
        <v>2</v>
      </c>
      <c r="G790" s="92"/>
      <c r="H790" s="92">
        <v>37</v>
      </c>
      <c r="I790" s="92">
        <v>318</v>
      </c>
      <c r="J790" s="92">
        <v>510</v>
      </c>
      <c r="K790" s="92">
        <v>0</v>
      </c>
      <c r="L790" s="92" t="s">
        <v>131</v>
      </c>
      <c r="M790" s="92">
        <v>0</v>
      </c>
      <c r="N790" s="92" t="s">
        <v>131</v>
      </c>
      <c r="O790" s="199"/>
      <c r="P790" s="92"/>
      <c r="Q790" s="92"/>
      <c r="R790" s="92"/>
    </row>
    <row r="791" spans="2:18" x14ac:dyDescent="0.3">
      <c r="B791" s="196">
        <v>16</v>
      </c>
      <c r="C791" s="196" t="s">
        <v>132</v>
      </c>
      <c r="D791" s="196"/>
      <c r="E791" s="196" t="s">
        <v>133</v>
      </c>
      <c r="F791" s="92">
        <v>3</v>
      </c>
      <c r="G791" s="92">
        <v>3</v>
      </c>
      <c r="H791" s="92">
        <v>38</v>
      </c>
      <c r="I791" s="92">
        <v>521</v>
      </c>
      <c r="J791" s="92">
        <v>836</v>
      </c>
      <c r="K791" s="92">
        <v>1.4342115051</v>
      </c>
      <c r="L791" s="92">
        <v>1.303828641</v>
      </c>
      <c r="M791" s="92">
        <v>0</v>
      </c>
      <c r="N791" s="92">
        <v>0.19557429600000001</v>
      </c>
      <c r="O791" s="199"/>
      <c r="P791" s="92"/>
      <c r="Q791" s="92"/>
      <c r="R791" s="92"/>
    </row>
    <row r="792" spans="2:18" x14ac:dyDescent="0.3">
      <c r="B792" s="196">
        <v>17</v>
      </c>
      <c r="C792" s="196" t="s">
        <v>134</v>
      </c>
      <c r="D792" s="196"/>
      <c r="E792" s="196" t="s">
        <v>135</v>
      </c>
      <c r="F792" s="92">
        <v>3</v>
      </c>
      <c r="G792" s="92">
        <v>3</v>
      </c>
      <c r="H792" s="92">
        <v>39</v>
      </c>
      <c r="I792" s="92">
        <v>524</v>
      </c>
      <c r="J792" s="92">
        <v>842</v>
      </c>
      <c r="K792" s="92">
        <v>94.9730437075211</v>
      </c>
      <c r="L792" s="92">
        <v>86.339130643201003</v>
      </c>
      <c r="M792" s="92">
        <v>0</v>
      </c>
      <c r="N792" s="92">
        <v>85.270448482528906</v>
      </c>
      <c r="O792" s="199"/>
      <c r="P792" s="92"/>
      <c r="Q792" s="92"/>
      <c r="R792" s="92"/>
    </row>
    <row r="793" spans="2:18" x14ac:dyDescent="0.3">
      <c r="B793" s="196">
        <v>18</v>
      </c>
      <c r="C793" s="196" t="s">
        <v>136</v>
      </c>
      <c r="D793" s="196"/>
      <c r="E793" s="196" t="s">
        <v>63</v>
      </c>
      <c r="F793" s="92">
        <v>3</v>
      </c>
      <c r="G793" s="92">
        <v>3</v>
      </c>
      <c r="H793" s="92">
        <v>40</v>
      </c>
      <c r="I793" s="92">
        <v>526</v>
      </c>
      <c r="J793" s="92">
        <v>628</v>
      </c>
      <c r="K793" s="92">
        <v>110</v>
      </c>
      <c r="L793" s="92">
        <v>100</v>
      </c>
      <c r="M793" s="92">
        <v>0</v>
      </c>
      <c r="N793" s="92">
        <v>100</v>
      </c>
      <c r="O793" s="199"/>
      <c r="P793" s="92"/>
      <c r="Q793" s="92"/>
      <c r="R793" s="92"/>
    </row>
    <row r="794" spans="2:18" x14ac:dyDescent="0.3">
      <c r="B794" s="196">
        <v>19</v>
      </c>
      <c r="C794" s="196" t="s">
        <v>137</v>
      </c>
      <c r="D794" s="196"/>
      <c r="E794" s="196" t="s">
        <v>63</v>
      </c>
      <c r="F794" s="92">
        <v>3</v>
      </c>
      <c r="G794" s="92">
        <v>5</v>
      </c>
      <c r="H794" s="92">
        <v>41</v>
      </c>
      <c r="I794" s="92">
        <v>527</v>
      </c>
      <c r="J794" s="92">
        <v>626</v>
      </c>
      <c r="K794" s="92">
        <v>110</v>
      </c>
      <c r="L794" s="92">
        <v>100</v>
      </c>
      <c r="M794" s="92">
        <v>0</v>
      </c>
      <c r="N794" s="92">
        <v>100</v>
      </c>
      <c r="O794" s="199"/>
      <c r="P794" s="92"/>
      <c r="Q794" s="92"/>
      <c r="R794" s="92"/>
    </row>
    <row r="795" spans="2:18" x14ac:dyDescent="0.3">
      <c r="B795" s="196">
        <v>20</v>
      </c>
      <c r="C795" s="196" t="s">
        <v>138</v>
      </c>
      <c r="D795" s="196"/>
      <c r="E795" s="196" t="s">
        <v>63</v>
      </c>
      <c r="F795" s="92"/>
      <c r="G795" s="92">
        <v>5</v>
      </c>
      <c r="H795" s="92"/>
      <c r="I795" s="92"/>
      <c r="J795" s="92"/>
      <c r="K795" s="92"/>
      <c r="L795" s="92"/>
      <c r="M795" s="92"/>
      <c r="N795" s="92"/>
      <c r="O795" s="199"/>
      <c r="P795" s="92"/>
      <c r="Q795" s="92"/>
      <c r="R795" s="92"/>
    </row>
    <row r="796" spans="2:18" x14ac:dyDescent="0.3">
      <c r="B796" s="196"/>
      <c r="C796" s="196" t="s">
        <v>64</v>
      </c>
      <c r="D796" s="196" t="s">
        <v>139</v>
      </c>
      <c r="E796" s="196" t="s">
        <v>63</v>
      </c>
      <c r="F796" s="92">
        <v>3</v>
      </c>
      <c r="G796" s="92"/>
      <c r="H796" s="92">
        <v>42</v>
      </c>
      <c r="I796" s="92">
        <v>320</v>
      </c>
      <c r="J796" s="92">
        <v>512</v>
      </c>
      <c r="K796" s="92">
        <v>110</v>
      </c>
      <c r="L796" s="92">
        <v>100</v>
      </c>
      <c r="M796" s="92">
        <v>110</v>
      </c>
      <c r="N796" s="92">
        <v>100</v>
      </c>
      <c r="O796" s="199"/>
      <c r="P796" s="92"/>
      <c r="Q796" s="92"/>
      <c r="R796" s="92"/>
    </row>
    <row r="797" spans="2:18" x14ac:dyDescent="0.3">
      <c r="B797" s="196"/>
      <c r="C797" s="196" t="s">
        <v>67</v>
      </c>
      <c r="D797" s="196" t="s">
        <v>140</v>
      </c>
      <c r="E797" s="196" t="s">
        <v>63</v>
      </c>
      <c r="F797" s="92">
        <v>3</v>
      </c>
      <c r="G797" s="92"/>
      <c r="H797" s="92">
        <v>43</v>
      </c>
      <c r="I797" s="92">
        <v>392</v>
      </c>
      <c r="J797" s="92">
        <v>617</v>
      </c>
      <c r="K797" s="92">
        <v>110</v>
      </c>
      <c r="L797" s="92">
        <v>100</v>
      </c>
      <c r="M797" s="92">
        <v>110</v>
      </c>
      <c r="N797" s="92">
        <v>100</v>
      </c>
      <c r="O797" s="199"/>
      <c r="P797" s="92"/>
      <c r="Q797" s="92"/>
      <c r="R797" s="92"/>
    </row>
    <row r="798" spans="2:18" x14ac:dyDescent="0.3">
      <c r="B798" s="196"/>
      <c r="C798" s="196" t="s">
        <v>67</v>
      </c>
      <c r="D798" s="196" t="s">
        <v>141</v>
      </c>
      <c r="E798" s="196" t="s">
        <v>63</v>
      </c>
      <c r="F798" s="92">
        <v>3</v>
      </c>
      <c r="G798" s="92"/>
      <c r="H798" s="92">
        <v>44</v>
      </c>
      <c r="I798" s="92">
        <v>395</v>
      </c>
      <c r="J798" s="92">
        <v>618</v>
      </c>
      <c r="K798" s="92">
        <v>110</v>
      </c>
      <c r="L798" s="92">
        <v>100</v>
      </c>
      <c r="M798" s="92">
        <v>110</v>
      </c>
      <c r="N798" s="92">
        <v>100</v>
      </c>
      <c r="O798" s="199"/>
      <c r="P798" s="92"/>
      <c r="Q798" s="92"/>
      <c r="R798" s="92"/>
    </row>
    <row r="799" spans="2:18" x14ac:dyDescent="0.3">
      <c r="B799" s="196">
        <v>21</v>
      </c>
      <c r="C799" s="196" t="s">
        <v>142</v>
      </c>
      <c r="D799" s="196"/>
      <c r="E799" s="196"/>
      <c r="F799" s="92"/>
      <c r="G799" s="92"/>
      <c r="H799" s="92"/>
      <c r="I799" s="92"/>
      <c r="J799" s="92"/>
      <c r="K799" s="92"/>
      <c r="L799" s="92"/>
      <c r="M799" s="92"/>
      <c r="N799" s="92"/>
      <c r="O799" s="199"/>
      <c r="P799" s="92"/>
      <c r="Q799" s="92"/>
      <c r="R799" s="92"/>
    </row>
    <row r="800" spans="2:18" x14ac:dyDescent="0.3">
      <c r="B800" s="196"/>
      <c r="C800" s="196" t="s">
        <v>64</v>
      </c>
      <c r="D800" s="196" t="s">
        <v>143</v>
      </c>
      <c r="E800" s="196"/>
      <c r="F800" s="92"/>
      <c r="G800" s="92" t="s">
        <v>144</v>
      </c>
      <c r="H800" s="92">
        <v>45</v>
      </c>
      <c r="I800" s="92">
        <v>548</v>
      </c>
      <c r="J800" s="92">
        <v>0</v>
      </c>
      <c r="K800" s="92"/>
      <c r="L800" s="92"/>
      <c r="M800" s="92"/>
      <c r="N800" s="92"/>
      <c r="O800" s="199"/>
      <c r="P800" s="92"/>
      <c r="Q800" s="92"/>
      <c r="R800" s="92"/>
    </row>
    <row r="801" spans="2:18" x14ac:dyDescent="0.3">
      <c r="B801" s="196"/>
      <c r="C801" s="196" t="s">
        <v>67</v>
      </c>
      <c r="D801" s="196" t="s">
        <v>145</v>
      </c>
      <c r="E801" s="196"/>
      <c r="F801" s="92"/>
      <c r="G801" s="92" t="s">
        <v>146</v>
      </c>
      <c r="H801" s="92">
        <v>46</v>
      </c>
      <c r="I801" s="92">
        <v>549</v>
      </c>
      <c r="J801" s="92">
        <v>0</v>
      </c>
      <c r="K801" s="92"/>
      <c r="L801" s="92"/>
      <c r="M801" s="92"/>
      <c r="N801" s="92"/>
      <c r="O801" s="199"/>
      <c r="P801" s="92"/>
      <c r="Q801" s="92"/>
      <c r="R801" s="92"/>
    </row>
    <row r="802" spans="2:18" x14ac:dyDescent="0.3">
      <c r="B802" s="196"/>
      <c r="C802" s="196" t="s">
        <v>70</v>
      </c>
      <c r="D802" s="196" t="s">
        <v>147</v>
      </c>
      <c r="E802" s="196"/>
      <c r="F802" s="92"/>
      <c r="G802" s="92" t="s">
        <v>148</v>
      </c>
      <c r="H802" s="92">
        <v>47</v>
      </c>
      <c r="I802" s="92">
        <v>550</v>
      </c>
      <c r="J802" s="92">
        <v>0</v>
      </c>
      <c r="K802" s="92"/>
      <c r="L802" s="92"/>
      <c r="M802" s="92"/>
      <c r="N802" s="92"/>
      <c r="O802" s="199"/>
      <c r="P802" s="92"/>
      <c r="Q802" s="92"/>
      <c r="R802" s="92"/>
    </row>
    <row r="803" spans="2:18" x14ac:dyDescent="0.3">
      <c r="B803" s="196"/>
      <c r="C803" s="196" t="s">
        <v>88</v>
      </c>
      <c r="D803" s="196" t="s">
        <v>149</v>
      </c>
      <c r="E803" s="196"/>
      <c r="F803" s="92"/>
      <c r="G803" s="92" t="s">
        <v>150</v>
      </c>
      <c r="H803" s="92">
        <v>48</v>
      </c>
      <c r="I803" s="92">
        <v>551</v>
      </c>
      <c r="J803" s="92">
        <v>0</v>
      </c>
      <c r="K803" s="92"/>
      <c r="L803" s="92"/>
      <c r="M803" s="92"/>
      <c r="N803" s="92"/>
      <c r="O803" s="199"/>
      <c r="P803" s="92"/>
      <c r="Q803" s="92"/>
      <c r="R803" s="92"/>
    </row>
    <row r="804" spans="2:18" x14ac:dyDescent="0.3">
      <c r="B804" s="196"/>
      <c r="C804" s="196" t="s">
        <v>91</v>
      </c>
      <c r="D804" s="196" t="s">
        <v>151</v>
      </c>
      <c r="E804" s="196"/>
      <c r="F804" s="92"/>
      <c r="G804" s="92" t="s">
        <v>150</v>
      </c>
      <c r="H804" s="92">
        <v>49</v>
      </c>
      <c r="I804" s="92">
        <v>552</v>
      </c>
      <c r="J804" s="92">
        <v>0</v>
      </c>
      <c r="K804" s="92"/>
      <c r="L804" s="92"/>
      <c r="M804" s="92"/>
      <c r="N804" s="92"/>
      <c r="O804" s="199"/>
      <c r="P804" s="92"/>
      <c r="Q804" s="92"/>
      <c r="R804" s="92"/>
    </row>
    <row r="805" spans="2:18" x14ac:dyDescent="0.3">
      <c r="B805" s="196"/>
      <c r="C805" s="196"/>
      <c r="D805" s="196"/>
      <c r="E805" s="196"/>
      <c r="F805" s="92"/>
      <c r="G805" s="92"/>
      <c r="H805" s="92"/>
      <c r="I805" s="92"/>
      <c r="J805" s="92"/>
      <c r="K805" s="92"/>
      <c r="L805" s="92"/>
      <c r="M805" s="92"/>
      <c r="N805" s="92"/>
      <c r="O805" s="199"/>
      <c r="P805" s="92"/>
      <c r="Q805" s="92"/>
      <c r="R805" s="92"/>
    </row>
    <row r="806" spans="2:18" x14ac:dyDescent="0.3">
      <c r="B806" s="196"/>
      <c r="C806" s="196"/>
      <c r="D806" s="196" t="s">
        <v>152</v>
      </c>
      <c r="E806" s="196"/>
      <c r="F806" s="92"/>
      <c r="G806" s="92">
        <v>100</v>
      </c>
      <c r="H806" s="92"/>
      <c r="I806" s="92"/>
      <c r="J806" s="92"/>
      <c r="K806" s="92"/>
      <c r="L806" s="92"/>
      <c r="M806" s="92"/>
      <c r="N806" s="92"/>
      <c r="O806" s="199"/>
      <c r="P806" s="92"/>
      <c r="Q806" s="92"/>
      <c r="R806" s="92"/>
    </row>
    <row r="808" spans="2:18" x14ac:dyDescent="0.3">
      <c r="B808" s="23" t="s">
        <v>163</v>
      </c>
    </row>
    <row r="809" spans="2:18" x14ac:dyDescent="0.3">
      <c r="B809" s="316" t="s">
        <v>48</v>
      </c>
      <c r="C809" s="320" t="s">
        <v>49</v>
      </c>
      <c r="D809" s="321"/>
      <c r="E809" s="316" t="s">
        <v>50</v>
      </c>
      <c r="F809" s="318" t="s">
        <v>51</v>
      </c>
      <c r="G809" s="318" t="s">
        <v>52</v>
      </c>
      <c r="H809" s="318" t="s">
        <v>53</v>
      </c>
      <c r="I809" s="318" t="s">
        <v>53</v>
      </c>
      <c r="J809" s="318" t="s">
        <v>53</v>
      </c>
      <c r="K809" s="197" t="s">
        <v>54</v>
      </c>
      <c r="L809" s="197" t="s">
        <v>3</v>
      </c>
      <c r="M809" s="197" t="s">
        <v>54</v>
      </c>
      <c r="N809" s="197" t="s">
        <v>3</v>
      </c>
      <c r="O809" s="198" t="s">
        <v>55</v>
      </c>
      <c r="P809" s="197" t="s">
        <v>56</v>
      </c>
      <c r="Q809" s="197" t="s">
        <v>57</v>
      </c>
      <c r="R809" s="197" t="s">
        <v>58</v>
      </c>
    </row>
    <row r="810" spans="2:18" x14ac:dyDescent="0.3">
      <c r="B810" s="317"/>
      <c r="C810" s="322"/>
      <c r="D810" s="323"/>
      <c r="E810" s="317"/>
      <c r="F810" s="319"/>
      <c r="G810" s="319"/>
      <c r="H810" s="319"/>
      <c r="I810" s="319"/>
      <c r="J810" s="319"/>
      <c r="K810" s="197">
        <v>2024</v>
      </c>
      <c r="L810" s="197">
        <v>2024</v>
      </c>
      <c r="M810" s="197" t="s">
        <v>47</v>
      </c>
      <c r="N810" s="197" t="s">
        <v>47</v>
      </c>
      <c r="O810" s="198" t="s">
        <v>47</v>
      </c>
      <c r="P810" s="197" t="s">
        <v>47</v>
      </c>
      <c r="Q810" s="197" t="s">
        <v>47</v>
      </c>
      <c r="R810" s="197" t="s">
        <v>47</v>
      </c>
    </row>
    <row r="811" spans="2:18" x14ac:dyDescent="0.3">
      <c r="B811" s="196" t="s">
        <v>59</v>
      </c>
      <c r="C811" s="196" t="s">
        <v>60</v>
      </c>
      <c r="D811" s="196"/>
      <c r="E811" s="196"/>
      <c r="F811" s="92"/>
      <c r="G811" s="92">
        <v>40</v>
      </c>
      <c r="H811" s="92"/>
      <c r="I811" s="92"/>
      <c r="J811" s="92"/>
      <c r="K811" s="92"/>
      <c r="L811" s="92"/>
      <c r="M811" s="92"/>
      <c r="N811" s="92"/>
      <c r="O811" s="199"/>
      <c r="P811" s="92"/>
      <c r="Q811" s="92">
        <v>40</v>
      </c>
      <c r="R811" s="92">
        <v>42.612791074079503</v>
      </c>
    </row>
    <row r="812" spans="2:18" x14ac:dyDescent="0.3">
      <c r="B812" s="196"/>
      <c r="C812" s="196"/>
      <c r="D812" s="196"/>
      <c r="E812" s="196"/>
      <c r="F812" s="92"/>
      <c r="G812" s="92"/>
      <c r="H812" s="92"/>
      <c r="I812" s="92"/>
      <c r="J812" s="92"/>
      <c r="K812" s="92"/>
      <c r="L812" s="92"/>
      <c r="M812" s="92"/>
      <c r="N812" s="92"/>
      <c r="O812" s="199"/>
      <c r="P812" s="92"/>
      <c r="Q812" s="92"/>
      <c r="R812" s="92"/>
    </row>
    <row r="813" spans="2:18" x14ac:dyDescent="0.3">
      <c r="B813" s="196">
        <v>1</v>
      </c>
      <c r="C813" s="196" t="s">
        <v>0</v>
      </c>
      <c r="D813" s="196"/>
      <c r="E813" s="196" t="s">
        <v>61</v>
      </c>
      <c r="F813" s="92">
        <v>3</v>
      </c>
      <c r="G813" s="92">
        <v>10</v>
      </c>
      <c r="H813" s="92">
        <v>1</v>
      </c>
      <c r="I813" s="92">
        <v>18</v>
      </c>
      <c r="J813" s="92">
        <v>24</v>
      </c>
      <c r="K813" s="92">
        <v>2164.4541966316901</v>
      </c>
      <c r="L813" s="92">
        <v>1967.6856333015401</v>
      </c>
      <c r="M813" s="92">
        <v>2164.4541966316901</v>
      </c>
      <c r="N813" s="92">
        <v>1967.6856333015401</v>
      </c>
      <c r="O813" s="199"/>
      <c r="P813" s="92"/>
      <c r="Q813" s="92"/>
      <c r="R813" s="92"/>
    </row>
    <row r="814" spans="2:18" x14ac:dyDescent="0.3">
      <c r="B814" s="196">
        <v>2</v>
      </c>
      <c r="C814" s="196" t="s">
        <v>62</v>
      </c>
      <c r="D814" s="196"/>
      <c r="E814" s="196" t="s">
        <v>63</v>
      </c>
      <c r="F814" s="92"/>
      <c r="G814" s="92">
        <v>10</v>
      </c>
      <c r="H814" s="92"/>
      <c r="I814" s="92"/>
      <c r="J814" s="92"/>
      <c r="K814" s="92"/>
      <c r="L814" s="92"/>
      <c r="M814" s="92"/>
      <c r="N814" s="92"/>
      <c r="O814" s="199"/>
      <c r="P814" s="92"/>
      <c r="Q814" s="92"/>
      <c r="R814" s="92"/>
    </row>
    <row r="815" spans="2:18" x14ac:dyDescent="0.3">
      <c r="B815" s="196"/>
      <c r="C815" s="196" t="s">
        <v>64</v>
      </c>
      <c r="D815" s="196" t="s">
        <v>65</v>
      </c>
      <c r="E815" s="196" t="s">
        <v>66</v>
      </c>
      <c r="F815" s="92">
        <v>1</v>
      </c>
      <c r="G815" s="92"/>
      <c r="H815" s="92">
        <v>2</v>
      </c>
      <c r="I815" s="92">
        <v>110</v>
      </c>
      <c r="J815" s="92">
        <v>179</v>
      </c>
      <c r="K815" s="92">
        <v>311.85899999999998</v>
      </c>
      <c r="L815" s="92">
        <v>346.51</v>
      </c>
      <c r="M815" s="92">
        <v>311.85899999999998</v>
      </c>
      <c r="N815" s="92">
        <v>346.51</v>
      </c>
      <c r="O815" s="199"/>
      <c r="P815" s="92"/>
      <c r="Q815" s="92"/>
      <c r="R815" s="92"/>
    </row>
    <row r="816" spans="2:18" x14ac:dyDescent="0.3">
      <c r="B816" s="196"/>
      <c r="C816" s="196" t="s">
        <v>67</v>
      </c>
      <c r="D816" s="196" t="s">
        <v>68</v>
      </c>
      <c r="E816" s="196" t="s">
        <v>69</v>
      </c>
      <c r="F816" s="92">
        <v>1</v>
      </c>
      <c r="G816" s="92"/>
      <c r="H816" s="92">
        <v>3</v>
      </c>
      <c r="I816" s="92">
        <v>116</v>
      </c>
      <c r="J816" s="92">
        <v>185</v>
      </c>
      <c r="K816" s="92">
        <v>3.7080000000000002</v>
      </c>
      <c r="L816" s="92">
        <v>4.12</v>
      </c>
      <c r="M816" s="92">
        <v>3.7080000000000002</v>
      </c>
      <c r="N816" s="92">
        <v>4.12</v>
      </c>
      <c r="O816" s="199"/>
      <c r="P816" s="92"/>
      <c r="Q816" s="92"/>
      <c r="R816" s="92"/>
    </row>
    <row r="817" spans="2:18" x14ac:dyDescent="0.3">
      <c r="B817" s="196"/>
      <c r="C817" s="196" t="s">
        <v>70</v>
      </c>
      <c r="D817" s="196" t="s">
        <v>71</v>
      </c>
      <c r="E817" s="196" t="s">
        <v>72</v>
      </c>
      <c r="F817" s="92">
        <v>1</v>
      </c>
      <c r="G817" s="92"/>
      <c r="H817" s="92">
        <v>4</v>
      </c>
      <c r="I817" s="92">
        <v>122</v>
      </c>
      <c r="J817" s="92">
        <v>217</v>
      </c>
      <c r="K817" s="92">
        <v>750.76199999999994</v>
      </c>
      <c r="L817" s="92">
        <v>834.18</v>
      </c>
      <c r="M817" s="92">
        <v>750.76199999999994</v>
      </c>
      <c r="N817" s="92">
        <v>834.18</v>
      </c>
      <c r="O817" s="199"/>
      <c r="P817" s="92"/>
      <c r="Q817" s="92"/>
      <c r="R817" s="92"/>
    </row>
    <row r="818" spans="2:18" x14ac:dyDescent="0.3">
      <c r="B818" s="196">
        <v>3</v>
      </c>
      <c r="C818" s="196" t="s">
        <v>73</v>
      </c>
      <c r="D818" s="196"/>
      <c r="E818" s="196" t="s">
        <v>63</v>
      </c>
      <c r="F818" s="92"/>
      <c r="G818" s="92">
        <v>10</v>
      </c>
      <c r="H818" s="92"/>
      <c r="I818" s="92"/>
      <c r="J818" s="92"/>
      <c r="K818" s="92"/>
      <c r="L818" s="92"/>
      <c r="M818" s="92"/>
      <c r="N818" s="92"/>
      <c r="O818" s="199"/>
      <c r="P818" s="92"/>
      <c r="Q818" s="92"/>
      <c r="R818" s="92"/>
    </row>
    <row r="819" spans="2:18" x14ac:dyDescent="0.3">
      <c r="B819" s="196"/>
      <c r="C819" s="196" t="s">
        <v>64</v>
      </c>
      <c r="D819" s="196" t="s">
        <v>74</v>
      </c>
      <c r="E819" s="196" t="s">
        <v>75</v>
      </c>
      <c r="F819" s="92">
        <v>1</v>
      </c>
      <c r="G819" s="92"/>
      <c r="H819" s="92">
        <v>5</v>
      </c>
      <c r="I819" s="92">
        <v>335</v>
      </c>
      <c r="J819" s="92">
        <v>533</v>
      </c>
      <c r="K819" s="92">
        <v>2.952</v>
      </c>
      <c r="L819" s="92">
        <v>3.28</v>
      </c>
      <c r="M819" s="92">
        <v>2.952</v>
      </c>
      <c r="N819" s="92">
        <v>3.28</v>
      </c>
      <c r="O819" s="199"/>
      <c r="P819" s="92"/>
      <c r="Q819" s="92"/>
      <c r="R819" s="92"/>
    </row>
    <row r="820" spans="2:18" x14ac:dyDescent="0.3">
      <c r="B820" s="196"/>
      <c r="C820" s="196" t="s">
        <v>67</v>
      </c>
      <c r="D820" s="196" t="s">
        <v>76</v>
      </c>
      <c r="E820" s="196" t="s">
        <v>77</v>
      </c>
      <c r="F820" s="92">
        <v>1</v>
      </c>
      <c r="G820" s="92"/>
      <c r="H820" s="92">
        <v>6</v>
      </c>
      <c r="I820" s="92">
        <v>329</v>
      </c>
      <c r="J820" s="92">
        <v>526</v>
      </c>
      <c r="K820" s="92">
        <v>22.5</v>
      </c>
      <c r="L820" s="92">
        <v>25</v>
      </c>
      <c r="M820" s="92">
        <v>22.5</v>
      </c>
      <c r="N820" s="92">
        <v>25</v>
      </c>
      <c r="O820" s="199"/>
      <c r="P820" s="92"/>
      <c r="Q820" s="92"/>
      <c r="R820" s="92"/>
    </row>
    <row r="821" spans="2:18" x14ac:dyDescent="0.3">
      <c r="B821" s="196"/>
      <c r="C821" s="196" t="s">
        <v>70</v>
      </c>
      <c r="D821" s="196" t="s">
        <v>78</v>
      </c>
      <c r="E821" s="196" t="s">
        <v>77</v>
      </c>
      <c r="F821" s="92">
        <v>1</v>
      </c>
      <c r="G821" s="92"/>
      <c r="H821" s="92">
        <v>7</v>
      </c>
      <c r="I821" s="92">
        <v>341</v>
      </c>
      <c r="J821" s="92">
        <v>551</v>
      </c>
      <c r="K821" s="92">
        <v>64.8</v>
      </c>
      <c r="L821" s="92">
        <v>72</v>
      </c>
      <c r="M821" s="92">
        <v>64.8</v>
      </c>
      <c r="N821" s="92">
        <v>72</v>
      </c>
      <c r="O821" s="199"/>
      <c r="P821" s="92"/>
      <c r="Q821" s="92"/>
      <c r="R821" s="92"/>
    </row>
    <row r="822" spans="2:18" x14ac:dyDescent="0.3">
      <c r="B822" s="196">
        <v>4</v>
      </c>
      <c r="C822" s="196" t="s">
        <v>79</v>
      </c>
      <c r="D822" s="196"/>
      <c r="E822" s="196" t="s">
        <v>63</v>
      </c>
      <c r="F822" s="92"/>
      <c r="G822" s="92">
        <v>10</v>
      </c>
      <c r="H822" s="92"/>
      <c r="I822" s="92"/>
      <c r="J822" s="92"/>
      <c r="K822" s="92"/>
      <c r="L822" s="92"/>
      <c r="M822" s="92"/>
      <c r="N822" s="92"/>
      <c r="O822" s="199"/>
      <c r="P822" s="92"/>
      <c r="Q822" s="92"/>
      <c r="R822" s="92"/>
    </row>
    <row r="823" spans="2:18" x14ac:dyDescent="0.3">
      <c r="B823" s="196"/>
      <c r="C823" s="196" t="s">
        <v>64</v>
      </c>
      <c r="D823" s="196" t="s">
        <v>80</v>
      </c>
      <c r="E823" s="196" t="s">
        <v>63</v>
      </c>
      <c r="F823" s="92">
        <v>1</v>
      </c>
      <c r="G823" s="92"/>
      <c r="H823" s="92">
        <v>8</v>
      </c>
      <c r="I823" s="92">
        <v>85</v>
      </c>
      <c r="J823" s="92">
        <v>100</v>
      </c>
      <c r="K823" s="92">
        <v>8.0640000000000001</v>
      </c>
      <c r="L823" s="92">
        <v>8.9600000000000009</v>
      </c>
      <c r="M823" s="92">
        <v>8.0640000000000001</v>
      </c>
      <c r="N823" s="92">
        <v>8.9600000000000009</v>
      </c>
      <c r="O823" s="199"/>
      <c r="P823" s="92"/>
      <c r="Q823" s="92"/>
      <c r="R823" s="92"/>
    </row>
    <row r="824" spans="2:18" x14ac:dyDescent="0.3">
      <c r="B824" s="196"/>
      <c r="C824" s="196"/>
      <c r="D824" s="196"/>
      <c r="E824" s="196"/>
      <c r="F824" s="92"/>
      <c r="G824" s="92"/>
      <c r="H824" s="92"/>
      <c r="I824" s="92"/>
      <c r="J824" s="92"/>
      <c r="K824" s="92"/>
      <c r="L824" s="92"/>
      <c r="M824" s="92"/>
      <c r="N824" s="92"/>
      <c r="O824" s="199"/>
      <c r="P824" s="92"/>
      <c r="Q824" s="92"/>
      <c r="R824" s="92"/>
    </row>
    <row r="825" spans="2:18" x14ac:dyDescent="0.3">
      <c r="B825" s="196" t="s">
        <v>81</v>
      </c>
      <c r="C825" s="196" t="s">
        <v>82</v>
      </c>
      <c r="D825" s="196"/>
      <c r="E825" s="196"/>
      <c r="F825" s="92"/>
      <c r="G825" s="92">
        <v>60</v>
      </c>
      <c r="H825" s="92"/>
      <c r="I825" s="92"/>
      <c r="J825" s="92"/>
      <c r="K825" s="92"/>
      <c r="L825" s="92"/>
      <c r="M825" s="92"/>
      <c r="N825" s="92"/>
      <c r="O825" s="199"/>
      <c r="P825" s="92"/>
      <c r="Q825" s="92"/>
      <c r="R825" s="92"/>
    </row>
    <row r="826" spans="2:18" x14ac:dyDescent="0.3">
      <c r="B826" s="196"/>
      <c r="C826" s="196"/>
      <c r="D826" s="196"/>
      <c r="E826" s="196"/>
      <c r="F826" s="92"/>
      <c r="G826" s="92"/>
      <c r="H826" s="92"/>
      <c r="I826" s="92"/>
      <c r="J826" s="92"/>
      <c r="K826" s="92"/>
      <c r="L826" s="92"/>
      <c r="M826" s="92"/>
      <c r="N826" s="92"/>
      <c r="O826" s="199"/>
      <c r="P826" s="92"/>
      <c r="Q826" s="92"/>
      <c r="R826" s="92"/>
    </row>
    <row r="827" spans="2:18" x14ac:dyDescent="0.3">
      <c r="B827" s="196">
        <v>5</v>
      </c>
      <c r="C827" s="196" t="s">
        <v>83</v>
      </c>
      <c r="D827" s="196"/>
      <c r="E827" s="196" t="s">
        <v>63</v>
      </c>
      <c r="F827" s="92"/>
      <c r="G827" s="92">
        <v>5</v>
      </c>
      <c r="H827" s="92"/>
      <c r="I827" s="92"/>
      <c r="J827" s="92"/>
      <c r="K827" s="92"/>
      <c r="L827" s="92"/>
      <c r="M827" s="92"/>
      <c r="N827" s="92"/>
      <c r="O827" s="199"/>
      <c r="P827" s="92"/>
      <c r="Q827" s="92"/>
      <c r="R827" s="92"/>
    </row>
    <row r="828" spans="2:18" x14ac:dyDescent="0.3">
      <c r="B828" s="196"/>
      <c r="C828" s="196" t="s">
        <v>64</v>
      </c>
      <c r="D828" s="196" t="s">
        <v>84</v>
      </c>
      <c r="E828" s="196" t="s">
        <v>63</v>
      </c>
      <c r="F828" s="92">
        <v>1</v>
      </c>
      <c r="G828" s="92"/>
      <c r="H828" s="92">
        <v>9</v>
      </c>
      <c r="I828" s="92">
        <v>155</v>
      </c>
      <c r="J828" s="92">
        <v>243</v>
      </c>
      <c r="K828" s="92">
        <v>9.9000000000000005E-2</v>
      </c>
      <c r="L828" s="92">
        <v>0.11</v>
      </c>
      <c r="M828" s="92">
        <v>9.9000000000000005E-2</v>
      </c>
      <c r="N828" s="92">
        <v>0.11</v>
      </c>
      <c r="O828" s="199"/>
      <c r="P828" s="92"/>
      <c r="Q828" s="92"/>
      <c r="R828" s="92"/>
    </row>
    <row r="829" spans="2:18" x14ac:dyDescent="0.3">
      <c r="B829" s="196"/>
      <c r="C829" s="196" t="s">
        <v>67</v>
      </c>
      <c r="D829" s="196" t="s">
        <v>85</v>
      </c>
      <c r="E829" s="196" t="s">
        <v>63</v>
      </c>
      <c r="F829" s="92">
        <v>1</v>
      </c>
      <c r="G829" s="92"/>
      <c r="H829" s="92">
        <v>10</v>
      </c>
      <c r="I829" s="92">
        <v>241</v>
      </c>
      <c r="J829" s="92">
        <v>342</v>
      </c>
      <c r="K829" s="92">
        <v>5.3999999999999999E-2</v>
      </c>
      <c r="L829" s="92">
        <v>0.06</v>
      </c>
      <c r="M829" s="92">
        <v>5.3999999999999999E-2</v>
      </c>
      <c r="N829" s="92">
        <v>0.06</v>
      </c>
      <c r="O829" s="199"/>
      <c r="P829" s="92"/>
      <c r="Q829" s="92"/>
      <c r="R829" s="92"/>
    </row>
    <row r="830" spans="2:18" x14ac:dyDescent="0.3">
      <c r="B830" s="196"/>
      <c r="C830" s="196" t="s">
        <v>70</v>
      </c>
      <c r="D830" s="196" t="s">
        <v>86</v>
      </c>
      <c r="E830" s="196" t="s">
        <v>87</v>
      </c>
      <c r="F830" s="92">
        <v>3</v>
      </c>
      <c r="G830" s="92"/>
      <c r="H830" s="92">
        <v>11</v>
      </c>
      <c r="I830" s="92">
        <v>437</v>
      </c>
      <c r="J830" s="92">
        <v>734</v>
      </c>
      <c r="K830" s="92">
        <v>70714.600000000006</v>
      </c>
      <c r="L830" s="92">
        <v>64286</v>
      </c>
      <c r="M830" s="92">
        <v>70714.600000000006</v>
      </c>
      <c r="N830" s="92">
        <v>64286</v>
      </c>
      <c r="O830" s="199"/>
      <c r="P830" s="92"/>
      <c r="Q830" s="92"/>
      <c r="R830" s="92"/>
    </row>
    <row r="831" spans="2:18" x14ac:dyDescent="0.3">
      <c r="B831" s="196"/>
      <c r="C831" s="196" t="s">
        <v>88</v>
      </c>
      <c r="D831" s="196" t="s">
        <v>89</v>
      </c>
      <c r="E831" s="196" t="s">
        <v>90</v>
      </c>
      <c r="F831" s="92">
        <v>3</v>
      </c>
      <c r="G831" s="92"/>
      <c r="H831" s="92">
        <v>12</v>
      </c>
      <c r="I831" s="92">
        <v>443</v>
      </c>
      <c r="J831" s="92">
        <v>740</v>
      </c>
      <c r="K831" s="92">
        <v>139814.25870773001</v>
      </c>
      <c r="L831" s="92">
        <v>127103.871552482</v>
      </c>
      <c r="M831" s="92">
        <v>139814.25870773001</v>
      </c>
      <c r="N831" s="92">
        <v>127103.871552482</v>
      </c>
      <c r="O831" s="199"/>
      <c r="P831" s="92"/>
      <c r="Q831" s="92"/>
      <c r="R831" s="92"/>
    </row>
    <row r="832" spans="2:18" x14ac:dyDescent="0.3">
      <c r="B832" s="196"/>
      <c r="C832" s="196" t="s">
        <v>91</v>
      </c>
      <c r="D832" s="196" t="s">
        <v>92</v>
      </c>
      <c r="E832" s="196" t="s">
        <v>93</v>
      </c>
      <c r="F832" s="92">
        <v>3</v>
      </c>
      <c r="G832" s="92"/>
      <c r="H832" s="92">
        <v>13</v>
      </c>
      <c r="I832" s="92">
        <v>449</v>
      </c>
      <c r="J832" s="92">
        <v>746</v>
      </c>
      <c r="K832" s="92">
        <v>5.39</v>
      </c>
      <c r="L832" s="92">
        <v>4.9000000000000004</v>
      </c>
      <c r="M832" s="92">
        <v>5.39</v>
      </c>
      <c r="N832" s="92">
        <v>4.9000000000000004</v>
      </c>
      <c r="O832" s="199"/>
      <c r="P832" s="92"/>
      <c r="Q832" s="92"/>
      <c r="R832" s="92"/>
    </row>
    <row r="833" spans="2:18" x14ac:dyDescent="0.3">
      <c r="B833" s="196">
        <v>6</v>
      </c>
      <c r="C833" s="196" t="s">
        <v>94</v>
      </c>
      <c r="D833" s="196"/>
      <c r="E833" s="196" t="s">
        <v>63</v>
      </c>
      <c r="F833" s="92"/>
      <c r="G833" s="92">
        <v>4</v>
      </c>
      <c r="H833" s="92"/>
      <c r="I833" s="92"/>
      <c r="J833" s="92"/>
      <c r="K833" s="92"/>
      <c r="L833" s="92"/>
      <c r="M833" s="92"/>
      <c r="N833" s="92"/>
      <c r="O833" s="199"/>
      <c r="P833" s="92"/>
      <c r="Q833" s="92"/>
      <c r="R833" s="92"/>
    </row>
    <row r="834" spans="2:18" x14ac:dyDescent="0.3">
      <c r="B834" s="196"/>
      <c r="C834" s="196" t="s">
        <v>64</v>
      </c>
      <c r="D834" s="196" t="s">
        <v>95</v>
      </c>
      <c r="E834" s="196" t="s">
        <v>96</v>
      </c>
      <c r="F834" s="92">
        <v>1</v>
      </c>
      <c r="G834" s="92"/>
      <c r="H834" s="92">
        <v>14</v>
      </c>
      <c r="I834" s="92">
        <v>179</v>
      </c>
      <c r="J834" s="92">
        <v>280</v>
      </c>
      <c r="K834" s="92">
        <v>27</v>
      </c>
      <c r="L834" s="92">
        <v>30</v>
      </c>
      <c r="M834" s="92">
        <v>27</v>
      </c>
      <c r="N834" s="92">
        <v>30</v>
      </c>
      <c r="O834" s="199"/>
      <c r="P834" s="92"/>
      <c r="Q834" s="92"/>
      <c r="R834" s="92"/>
    </row>
    <row r="835" spans="2:18" x14ac:dyDescent="0.3">
      <c r="B835" s="196"/>
      <c r="C835" s="196" t="s">
        <v>70</v>
      </c>
      <c r="D835" s="196" t="s">
        <v>97</v>
      </c>
      <c r="E835" s="196" t="s">
        <v>98</v>
      </c>
      <c r="F835" s="92">
        <v>1</v>
      </c>
      <c r="G835" s="92"/>
      <c r="H835" s="92">
        <v>15</v>
      </c>
      <c r="I835" s="92">
        <v>167</v>
      </c>
      <c r="J835" s="92">
        <v>268</v>
      </c>
      <c r="K835" s="92">
        <v>0.19800000000000001</v>
      </c>
      <c r="L835" s="92">
        <v>0.22</v>
      </c>
      <c r="M835" s="92">
        <v>0.19800000000000001</v>
      </c>
      <c r="N835" s="92">
        <v>0.22</v>
      </c>
      <c r="O835" s="199"/>
      <c r="P835" s="92"/>
      <c r="Q835" s="92"/>
      <c r="R835" s="92"/>
    </row>
    <row r="836" spans="2:18" x14ac:dyDescent="0.3">
      <c r="B836" s="196">
        <v>7</v>
      </c>
      <c r="C836" s="196" t="s">
        <v>99</v>
      </c>
      <c r="D836" s="196"/>
      <c r="E836" s="196" t="s">
        <v>63</v>
      </c>
      <c r="F836" s="92"/>
      <c r="G836" s="92">
        <v>4</v>
      </c>
      <c r="H836" s="92"/>
      <c r="I836" s="92"/>
      <c r="J836" s="92"/>
      <c r="K836" s="92"/>
      <c r="L836" s="92"/>
      <c r="M836" s="92"/>
      <c r="N836" s="92"/>
      <c r="O836" s="199"/>
      <c r="P836" s="92"/>
      <c r="Q836" s="92"/>
      <c r="R836" s="92"/>
    </row>
    <row r="837" spans="2:18" x14ac:dyDescent="0.3">
      <c r="B837" s="196"/>
      <c r="C837" s="196" t="s">
        <v>64</v>
      </c>
      <c r="D837" s="196" t="s">
        <v>100</v>
      </c>
      <c r="E837" s="196" t="s">
        <v>96</v>
      </c>
      <c r="F837" s="92">
        <v>1</v>
      </c>
      <c r="G837" s="92"/>
      <c r="H837" s="92">
        <v>16</v>
      </c>
      <c r="I837" s="92">
        <v>454</v>
      </c>
      <c r="J837" s="92">
        <v>752</v>
      </c>
      <c r="K837" s="92">
        <v>54</v>
      </c>
      <c r="L837" s="92">
        <v>60</v>
      </c>
      <c r="M837" s="92">
        <v>54</v>
      </c>
      <c r="N837" s="92">
        <v>60</v>
      </c>
      <c r="O837" s="199"/>
      <c r="P837" s="92"/>
      <c r="Q837" s="92"/>
      <c r="R837" s="92"/>
    </row>
    <row r="838" spans="2:18" x14ac:dyDescent="0.3">
      <c r="B838" s="196"/>
      <c r="C838" s="196" t="s">
        <v>67</v>
      </c>
      <c r="D838" s="196" t="s">
        <v>101</v>
      </c>
      <c r="E838" s="196" t="s">
        <v>96</v>
      </c>
      <c r="F838" s="92">
        <v>1</v>
      </c>
      <c r="G838" s="92"/>
      <c r="H838" s="92">
        <v>17</v>
      </c>
      <c r="I838" s="92">
        <v>459</v>
      </c>
      <c r="J838" s="92">
        <v>758</v>
      </c>
      <c r="K838" s="92">
        <v>108</v>
      </c>
      <c r="L838" s="92">
        <v>120</v>
      </c>
      <c r="M838" s="92">
        <v>108</v>
      </c>
      <c r="N838" s="92">
        <v>120</v>
      </c>
      <c r="O838" s="199"/>
      <c r="P838" s="92"/>
      <c r="Q838" s="92"/>
      <c r="R838" s="92"/>
    </row>
    <row r="839" spans="2:18" x14ac:dyDescent="0.3">
      <c r="B839" s="196">
        <v>8</v>
      </c>
      <c r="C839" s="196" t="s">
        <v>102</v>
      </c>
      <c r="D839" s="196"/>
      <c r="E839" s="196" t="s">
        <v>63</v>
      </c>
      <c r="F839" s="92"/>
      <c r="G839" s="92">
        <v>4</v>
      </c>
      <c r="H839" s="92"/>
      <c r="I839" s="92"/>
      <c r="J839" s="92"/>
      <c r="K839" s="92"/>
      <c r="L839" s="92"/>
      <c r="M839" s="92"/>
      <c r="N839" s="92"/>
      <c r="O839" s="199"/>
      <c r="P839" s="92"/>
      <c r="Q839" s="92"/>
      <c r="R839" s="92"/>
    </row>
    <row r="840" spans="2:18" x14ac:dyDescent="0.3">
      <c r="B840" s="196"/>
      <c r="C840" s="196" t="s">
        <v>64</v>
      </c>
      <c r="D840" s="196" t="s">
        <v>103</v>
      </c>
      <c r="E840" s="196" t="s">
        <v>104</v>
      </c>
      <c r="F840" s="92">
        <v>1</v>
      </c>
      <c r="G840" s="92"/>
      <c r="H840" s="92">
        <v>18</v>
      </c>
      <c r="I840" s="92">
        <v>534</v>
      </c>
      <c r="J840" s="92">
        <v>764</v>
      </c>
      <c r="K840" s="92">
        <v>0.9</v>
      </c>
      <c r="L840" s="92">
        <v>1</v>
      </c>
      <c r="M840" s="92">
        <v>0.9</v>
      </c>
      <c r="N840" s="92">
        <v>1</v>
      </c>
      <c r="O840" s="199"/>
      <c r="P840" s="92"/>
      <c r="Q840" s="92"/>
      <c r="R840" s="92"/>
    </row>
    <row r="841" spans="2:18" x14ac:dyDescent="0.3">
      <c r="B841" s="196"/>
      <c r="C841" s="196" t="s">
        <v>67</v>
      </c>
      <c r="D841" s="196" t="s">
        <v>105</v>
      </c>
      <c r="E841" s="196" t="s">
        <v>104</v>
      </c>
      <c r="F841" s="92">
        <v>1</v>
      </c>
      <c r="G841" s="92"/>
      <c r="H841" s="92">
        <v>19</v>
      </c>
      <c r="I841" s="92">
        <v>546</v>
      </c>
      <c r="J841" s="92">
        <v>558</v>
      </c>
      <c r="K841" s="92">
        <v>54.9</v>
      </c>
      <c r="L841" s="92">
        <v>61</v>
      </c>
      <c r="M841" s="92">
        <v>54.9</v>
      </c>
      <c r="N841" s="92">
        <v>61</v>
      </c>
      <c r="O841" s="199"/>
      <c r="P841" s="92"/>
      <c r="Q841" s="92"/>
      <c r="R841" s="92"/>
    </row>
    <row r="842" spans="2:18" x14ac:dyDescent="0.3">
      <c r="B842" s="196"/>
      <c r="C842" s="196" t="s">
        <v>70</v>
      </c>
      <c r="D842" s="196" t="s">
        <v>106</v>
      </c>
      <c r="E842" s="196" t="s">
        <v>63</v>
      </c>
      <c r="F842" s="92">
        <v>2</v>
      </c>
      <c r="G842" s="92"/>
      <c r="H842" s="92">
        <v>20</v>
      </c>
      <c r="I842" s="92">
        <v>540</v>
      </c>
      <c r="J842" s="92">
        <v>770</v>
      </c>
      <c r="K842" s="92">
        <v>0</v>
      </c>
      <c r="L842" s="92" t="s">
        <v>107</v>
      </c>
      <c r="M842" s="92">
        <v>0</v>
      </c>
      <c r="N842" s="92" t="s">
        <v>107</v>
      </c>
      <c r="O842" s="199"/>
      <c r="P842" s="92"/>
      <c r="Q842" s="92"/>
      <c r="R842" s="92"/>
    </row>
    <row r="843" spans="2:18" x14ac:dyDescent="0.3">
      <c r="B843" s="196">
        <v>9</v>
      </c>
      <c r="C843" s="196" t="s">
        <v>108</v>
      </c>
      <c r="D843" s="196"/>
      <c r="E843" s="196" t="s">
        <v>63</v>
      </c>
      <c r="F843" s="92"/>
      <c r="G843" s="92">
        <v>3</v>
      </c>
      <c r="H843" s="92"/>
      <c r="I843" s="92"/>
      <c r="J843" s="92"/>
      <c r="K843" s="92"/>
      <c r="L843" s="92"/>
      <c r="M843" s="92"/>
      <c r="N843" s="92"/>
      <c r="O843" s="199"/>
      <c r="P843" s="92"/>
      <c r="Q843" s="92"/>
      <c r="R843" s="92"/>
    </row>
    <row r="844" spans="2:18" x14ac:dyDescent="0.3">
      <c r="B844" s="196"/>
      <c r="C844" s="196" t="s">
        <v>64</v>
      </c>
      <c r="D844" s="196" t="s">
        <v>109</v>
      </c>
      <c r="E844" s="196" t="s">
        <v>110</v>
      </c>
      <c r="F844" s="92">
        <v>3</v>
      </c>
      <c r="G844" s="92"/>
      <c r="H844" s="92">
        <v>21</v>
      </c>
      <c r="I844" s="92">
        <v>375</v>
      </c>
      <c r="J844" s="92">
        <v>602</v>
      </c>
      <c r="K844" s="92">
        <v>10681825</v>
      </c>
      <c r="L844" s="92">
        <v>9710750</v>
      </c>
      <c r="M844" s="92">
        <v>10681825</v>
      </c>
      <c r="N844" s="92">
        <v>9710750</v>
      </c>
      <c r="O844" s="199"/>
      <c r="P844" s="92"/>
      <c r="Q844" s="92"/>
      <c r="R844" s="92"/>
    </row>
    <row r="845" spans="2:18" x14ac:dyDescent="0.3">
      <c r="B845" s="196"/>
      <c r="C845" s="196" t="s">
        <v>67</v>
      </c>
      <c r="D845" s="196" t="s">
        <v>111</v>
      </c>
      <c r="E845" s="196" t="s">
        <v>63</v>
      </c>
      <c r="F845" s="92">
        <v>3</v>
      </c>
      <c r="G845" s="92"/>
      <c r="H845" s="92">
        <v>22</v>
      </c>
      <c r="I845" s="92">
        <v>464</v>
      </c>
      <c r="J845" s="92">
        <v>776</v>
      </c>
      <c r="K845" s="92">
        <v>110</v>
      </c>
      <c r="L845" s="92">
        <v>100</v>
      </c>
      <c r="M845" s="92">
        <v>110</v>
      </c>
      <c r="N845" s="92">
        <v>100</v>
      </c>
      <c r="O845" s="199"/>
      <c r="P845" s="92"/>
      <c r="Q845" s="92"/>
      <c r="R845" s="92"/>
    </row>
    <row r="846" spans="2:18" x14ac:dyDescent="0.3">
      <c r="B846" s="196">
        <v>10</v>
      </c>
      <c r="C846" s="196" t="s">
        <v>112</v>
      </c>
      <c r="D846" s="196"/>
      <c r="E846" s="196"/>
      <c r="F846" s="92"/>
      <c r="G846" s="92">
        <v>4</v>
      </c>
      <c r="H846" s="92"/>
      <c r="I846" s="92"/>
      <c r="J846" s="92"/>
      <c r="K846" s="92"/>
      <c r="L846" s="92"/>
      <c r="M846" s="92"/>
      <c r="N846" s="92"/>
      <c r="O846" s="199"/>
      <c r="P846" s="92"/>
      <c r="Q846" s="92"/>
      <c r="R846" s="92"/>
    </row>
    <row r="847" spans="2:18" x14ac:dyDescent="0.3">
      <c r="B847" s="196"/>
      <c r="C847" s="196" t="s">
        <v>64</v>
      </c>
      <c r="D847" s="196" t="s">
        <v>113</v>
      </c>
      <c r="E847" s="196" t="s">
        <v>114</v>
      </c>
      <c r="F847" s="92">
        <v>3</v>
      </c>
      <c r="G847" s="92"/>
      <c r="H847" s="92">
        <v>23</v>
      </c>
      <c r="I847" s="92">
        <v>469</v>
      </c>
      <c r="J847" s="92">
        <v>782</v>
      </c>
      <c r="K847" s="92">
        <v>4.4000000000000004</v>
      </c>
      <c r="L847" s="92">
        <v>4</v>
      </c>
      <c r="M847" s="92">
        <v>4.4000000000000004</v>
      </c>
      <c r="N847" s="92">
        <v>4</v>
      </c>
      <c r="O847" s="199"/>
      <c r="P847" s="92"/>
      <c r="Q847" s="92"/>
      <c r="R847" s="92"/>
    </row>
    <row r="848" spans="2:18" x14ac:dyDescent="0.3">
      <c r="B848" s="196"/>
      <c r="C848" s="196" t="s">
        <v>67</v>
      </c>
      <c r="D848" s="196" t="s">
        <v>115</v>
      </c>
      <c r="E848" s="196" t="s">
        <v>116</v>
      </c>
      <c r="F848" s="92">
        <v>3</v>
      </c>
      <c r="G848" s="92"/>
      <c r="H848" s="92">
        <v>24</v>
      </c>
      <c r="I848" s="92">
        <v>484</v>
      </c>
      <c r="J848" s="92">
        <v>788</v>
      </c>
      <c r="K848" s="92">
        <v>0</v>
      </c>
      <c r="L848" s="92">
        <v>0</v>
      </c>
      <c r="M848" s="92">
        <v>0</v>
      </c>
      <c r="N848" s="92">
        <v>0</v>
      </c>
      <c r="O848" s="199"/>
      <c r="P848" s="92"/>
      <c r="Q848" s="92"/>
      <c r="R848" s="92"/>
    </row>
    <row r="849" spans="2:18" x14ac:dyDescent="0.3">
      <c r="B849" s="196">
        <v>11</v>
      </c>
      <c r="C849" s="196" t="s">
        <v>117</v>
      </c>
      <c r="D849" s="196"/>
      <c r="E849" s="196" t="s">
        <v>63</v>
      </c>
      <c r="F849" s="92">
        <v>3</v>
      </c>
      <c r="G849" s="92">
        <v>3</v>
      </c>
      <c r="H849" s="92">
        <v>25</v>
      </c>
      <c r="I849" s="92">
        <v>489</v>
      </c>
      <c r="J849" s="92">
        <v>794</v>
      </c>
      <c r="K849" s="92">
        <v>110</v>
      </c>
      <c r="L849" s="92">
        <v>100</v>
      </c>
      <c r="M849" s="92">
        <v>110</v>
      </c>
      <c r="N849" s="92">
        <v>100</v>
      </c>
      <c r="O849" s="199"/>
      <c r="P849" s="92"/>
      <c r="Q849" s="92"/>
      <c r="R849" s="92"/>
    </row>
    <row r="850" spans="2:18" x14ac:dyDescent="0.3">
      <c r="B850" s="196">
        <v>12</v>
      </c>
      <c r="C850" s="196" t="s">
        <v>118</v>
      </c>
      <c r="D850" s="196"/>
      <c r="E850" s="196" t="s">
        <v>63</v>
      </c>
      <c r="F850" s="92"/>
      <c r="G850" s="92">
        <v>4</v>
      </c>
      <c r="H850" s="92"/>
      <c r="I850" s="92"/>
      <c r="J850" s="92"/>
      <c r="K850" s="92"/>
      <c r="L850" s="92"/>
      <c r="M850" s="92"/>
      <c r="N850" s="92"/>
      <c r="O850" s="199"/>
      <c r="P850" s="92"/>
      <c r="Q850" s="92"/>
      <c r="R850" s="92"/>
    </row>
    <row r="851" spans="2:18" x14ac:dyDescent="0.3">
      <c r="B851" s="196"/>
      <c r="C851" s="196" t="s">
        <v>64</v>
      </c>
      <c r="D851" s="196" t="s">
        <v>119</v>
      </c>
      <c r="E851" s="196" t="s">
        <v>87</v>
      </c>
      <c r="F851" s="92">
        <v>3</v>
      </c>
      <c r="G851" s="92"/>
      <c r="H851" s="92">
        <v>26</v>
      </c>
      <c r="I851" s="92">
        <v>495</v>
      </c>
      <c r="J851" s="92">
        <v>800</v>
      </c>
      <c r="K851" s="92">
        <v>23049.4</v>
      </c>
      <c r="L851" s="92">
        <v>20954</v>
      </c>
      <c r="M851" s="92">
        <v>23049.4</v>
      </c>
      <c r="N851" s="92">
        <v>20954</v>
      </c>
      <c r="O851" s="199"/>
      <c r="P851" s="92"/>
      <c r="Q851" s="92"/>
      <c r="R851" s="92"/>
    </row>
    <row r="852" spans="2:18" x14ac:dyDescent="0.3">
      <c r="B852" s="196"/>
      <c r="C852" s="196" t="s">
        <v>67</v>
      </c>
      <c r="D852" s="196" t="s">
        <v>120</v>
      </c>
      <c r="E852" s="196" t="s">
        <v>121</v>
      </c>
      <c r="F852" s="92">
        <v>3</v>
      </c>
      <c r="G852" s="92"/>
      <c r="H852" s="92">
        <v>27</v>
      </c>
      <c r="I852" s="92">
        <v>501</v>
      </c>
      <c r="J852" s="92">
        <v>48</v>
      </c>
      <c r="K852" s="92">
        <v>52.162179242656499</v>
      </c>
      <c r="L852" s="92">
        <v>47.420162947869599</v>
      </c>
      <c r="M852" s="92">
        <v>52.162179242656499</v>
      </c>
      <c r="N852" s="92">
        <v>47.420162947869599</v>
      </c>
      <c r="O852" s="199"/>
      <c r="P852" s="92"/>
      <c r="Q852" s="92"/>
      <c r="R852" s="92"/>
    </row>
    <row r="853" spans="2:18" x14ac:dyDescent="0.3">
      <c r="B853" s="196"/>
      <c r="C853" s="196" t="s">
        <v>70</v>
      </c>
      <c r="D853" s="196" t="s">
        <v>122</v>
      </c>
      <c r="E853" s="196" t="s">
        <v>63</v>
      </c>
      <c r="F853" s="92">
        <v>3</v>
      </c>
      <c r="G853" s="92"/>
      <c r="H853" s="92">
        <v>28</v>
      </c>
      <c r="I853" s="92">
        <v>507</v>
      </c>
      <c r="J853" s="92">
        <v>812</v>
      </c>
      <c r="K853" s="92">
        <v>110</v>
      </c>
      <c r="L853" s="92">
        <v>100</v>
      </c>
      <c r="M853" s="92">
        <v>110</v>
      </c>
      <c r="N853" s="92">
        <v>100</v>
      </c>
      <c r="O853" s="199"/>
      <c r="P853" s="92"/>
      <c r="Q853" s="92"/>
      <c r="R853" s="92"/>
    </row>
    <row r="854" spans="2:18" x14ac:dyDescent="0.3">
      <c r="B854" s="196"/>
      <c r="C854" s="196" t="s">
        <v>88</v>
      </c>
      <c r="D854" s="196" t="s">
        <v>123</v>
      </c>
      <c r="E854" s="196" t="s">
        <v>87</v>
      </c>
      <c r="F854" s="92">
        <v>3</v>
      </c>
      <c r="G854" s="92"/>
      <c r="H854" s="92">
        <v>29</v>
      </c>
      <c r="I854" s="92">
        <v>513</v>
      </c>
      <c r="J854" s="92">
        <v>824</v>
      </c>
      <c r="K854" s="92">
        <v>0</v>
      </c>
      <c r="L854" s="92">
        <v>0</v>
      </c>
      <c r="M854" s="92">
        <v>0</v>
      </c>
      <c r="N854" s="92">
        <v>0</v>
      </c>
      <c r="O854" s="199"/>
      <c r="P854" s="92"/>
      <c r="Q854" s="92"/>
      <c r="R854" s="92"/>
    </row>
    <row r="855" spans="2:18" x14ac:dyDescent="0.3">
      <c r="B855" s="196"/>
      <c r="C855" s="196" t="s">
        <v>91</v>
      </c>
      <c r="D855" s="196" t="s">
        <v>124</v>
      </c>
      <c r="E855" s="196" t="s">
        <v>110</v>
      </c>
      <c r="F855" s="92">
        <v>3</v>
      </c>
      <c r="G855" s="92"/>
      <c r="H855" s="92">
        <v>30</v>
      </c>
      <c r="I855" s="92">
        <v>518</v>
      </c>
      <c r="J855" s="92">
        <v>830</v>
      </c>
      <c r="K855" s="92">
        <v>0</v>
      </c>
      <c r="L855" s="92">
        <v>0</v>
      </c>
      <c r="M855" s="92">
        <v>0</v>
      </c>
      <c r="N855" s="92">
        <v>0</v>
      </c>
      <c r="O855" s="199"/>
      <c r="P855" s="92"/>
      <c r="Q855" s="92"/>
      <c r="R855" s="92"/>
    </row>
    <row r="856" spans="2:18" x14ac:dyDescent="0.3">
      <c r="B856" s="196">
        <v>13</v>
      </c>
      <c r="C856" s="196" t="s">
        <v>125</v>
      </c>
      <c r="D856" s="196"/>
      <c r="E856" s="196" t="s">
        <v>63</v>
      </c>
      <c r="F856" s="92"/>
      <c r="G856" s="92">
        <v>3</v>
      </c>
      <c r="H856" s="92"/>
      <c r="I856" s="92"/>
      <c r="J856" s="92"/>
      <c r="K856" s="92"/>
      <c r="L856" s="92"/>
      <c r="M856" s="92"/>
      <c r="N856" s="92"/>
      <c r="O856" s="199"/>
      <c r="P856" s="92"/>
      <c r="Q856" s="92"/>
      <c r="R856" s="92"/>
    </row>
    <row r="857" spans="2:18" x14ac:dyDescent="0.3">
      <c r="B857" s="196"/>
      <c r="C857" s="196" t="s">
        <v>64</v>
      </c>
      <c r="D857" s="196" t="s">
        <v>126</v>
      </c>
      <c r="E857" s="196" t="s">
        <v>63</v>
      </c>
      <c r="F857" s="92">
        <v>3</v>
      </c>
      <c r="G857" s="92"/>
      <c r="H857" s="92">
        <v>31</v>
      </c>
      <c r="I857" s="92">
        <v>400</v>
      </c>
      <c r="J857" s="92">
        <v>625</v>
      </c>
      <c r="K857" s="92">
        <v>110</v>
      </c>
      <c r="L857" s="92">
        <v>100</v>
      </c>
      <c r="M857" s="92">
        <v>110</v>
      </c>
      <c r="N857" s="92">
        <v>100</v>
      </c>
      <c r="O857" s="199"/>
      <c r="P857" s="92"/>
      <c r="Q857" s="92"/>
      <c r="R857" s="92"/>
    </row>
    <row r="858" spans="2:18" x14ac:dyDescent="0.3">
      <c r="B858" s="196"/>
      <c r="C858" s="196" t="s">
        <v>67</v>
      </c>
      <c r="D858" s="196" t="s">
        <v>127</v>
      </c>
      <c r="E858" s="196" t="s">
        <v>63</v>
      </c>
      <c r="F858" s="92">
        <v>3</v>
      </c>
      <c r="G858" s="92"/>
      <c r="H858" s="92">
        <v>32</v>
      </c>
      <c r="I858" s="92">
        <v>519</v>
      </c>
      <c r="J858" s="92">
        <v>826</v>
      </c>
      <c r="K858" s="92">
        <v>110</v>
      </c>
      <c r="L858" s="92">
        <v>100</v>
      </c>
      <c r="M858" s="92">
        <v>110</v>
      </c>
      <c r="N858" s="92">
        <v>100</v>
      </c>
      <c r="O858" s="199"/>
      <c r="P858" s="92"/>
      <c r="Q858" s="92"/>
      <c r="R858" s="92"/>
    </row>
    <row r="859" spans="2:18" x14ac:dyDescent="0.3">
      <c r="B859" s="196"/>
      <c r="C859" s="196" t="s">
        <v>70</v>
      </c>
      <c r="D859" s="196" t="s">
        <v>128</v>
      </c>
      <c r="E859" s="196" t="s">
        <v>63</v>
      </c>
      <c r="F859" s="92">
        <v>3</v>
      </c>
      <c r="G859" s="92"/>
      <c r="H859" s="92">
        <v>33</v>
      </c>
      <c r="I859" s="92">
        <v>520</v>
      </c>
      <c r="J859" s="92">
        <v>827</v>
      </c>
      <c r="K859" s="92">
        <v>110</v>
      </c>
      <c r="L859" s="92">
        <v>100</v>
      </c>
      <c r="M859" s="92">
        <v>110</v>
      </c>
      <c r="N859" s="92">
        <v>100</v>
      </c>
      <c r="O859" s="199"/>
      <c r="P859" s="92"/>
      <c r="Q859" s="92"/>
      <c r="R859" s="92"/>
    </row>
    <row r="860" spans="2:18" x14ac:dyDescent="0.3">
      <c r="B860" s="196">
        <v>14</v>
      </c>
      <c r="C860" s="196" t="s">
        <v>129</v>
      </c>
      <c r="D860" s="196"/>
      <c r="E860" s="196" t="s">
        <v>63</v>
      </c>
      <c r="F860" s="92"/>
      <c r="G860" s="92">
        <v>4</v>
      </c>
      <c r="H860" s="92"/>
      <c r="I860" s="92"/>
      <c r="J860" s="92"/>
      <c r="K860" s="92"/>
      <c r="L860" s="92"/>
      <c r="M860" s="92"/>
      <c r="N860" s="92"/>
      <c r="O860" s="199"/>
      <c r="P860" s="92"/>
      <c r="Q860" s="92"/>
      <c r="R860" s="92"/>
    </row>
    <row r="861" spans="2:18" x14ac:dyDescent="0.3">
      <c r="B861" s="196"/>
      <c r="C861" s="196" t="s">
        <v>64</v>
      </c>
      <c r="D861" s="196" t="s">
        <v>129</v>
      </c>
      <c r="E861" s="196" t="s">
        <v>63</v>
      </c>
      <c r="F861" s="92">
        <v>3</v>
      </c>
      <c r="G861" s="92"/>
      <c r="H861" s="92">
        <v>34</v>
      </c>
      <c r="I861" s="92">
        <v>261</v>
      </c>
      <c r="J861" s="92">
        <v>818</v>
      </c>
      <c r="K861" s="92">
        <v>110</v>
      </c>
      <c r="L861" s="92">
        <v>100</v>
      </c>
      <c r="M861" s="92">
        <v>110</v>
      </c>
      <c r="N861" s="92">
        <v>100</v>
      </c>
      <c r="O861" s="199"/>
      <c r="P861" s="92"/>
      <c r="Q861" s="92"/>
      <c r="R861" s="92"/>
    </row>
    <row r="862" spans="2:18" x14ac:dyDescent="0.3">
      <c r="B862" s="196">
        <v>15</v>
      </c>
      <c r="C862" s="196" t="s">
        <v>130</v>
      </c>
      <c r="D862" s="196"/>
      <c r="E862" s="196" t="s">
        <v>63</v>
      </c>
      <c r="F862" s="92"/>
      <c r="G862" s="92">
        <v>3</v>
      </c>
      <c r="H862" s="92"/>
      <c r="I862" s="92"/>
      <c r="J862" s="92"/>
      <c r="K862" s="92"/>
      <c r="L862" s="92"/>
      <c r="M862" s="92"/>
      <c r="N862" s="92"/>
      <c r="O862" s="199"/>
      <c r="P862" s="92"/>
      <c r="Q862" s="92"/>
      <c r="R862" s="92"/>
    </row>
    <row r="863" spans="2:18" x14ac:dyDescent="0.3">
      <c r="B863" s="196"/>
      <c r="C863" s="196" t="s">
        <v>64</v>
      </c>
      <c r="D863" s="196" t="s">
        <v>130</v>
      </c>
      <c r="E863" s="196" t="s">
        <v>63</v>
      </c>
      <c r="F863" s="92">
        <v>2</v>
      </c>
      <c r="G863" s="92"/>
      <c r="H863" s="92">
        <v>37</v>
      </c>
      <c r="I863" s="92">
        <v>318</v>
      </c>
      <c r="J863" s="92">
        <v>510</v>
      </c>
      <c r="K863" s="92">
        <v>0</v>
      </c>
      <c r="L863" s="92" t="s">
        <v>131</v>
      </c>
      <c r="M863" s="92">
        <v>0</v>
      </c>
      <c r="N863" s="92" t="s">
        <v>131</v>
      </c>
      <c r="O863" s="199"/>
      <c r="P863" s="92"/>
      <c r="Q863" s="92"/>
      <c r="R863" s="92"/>
    </row>
    <row r="864" spans="2:18" x14ac:dyDescent="0.3">
      <c r="B864" s="196">
        <v>16</v>
      </c>
      <c r="C864" s="196" t="s">
        <v>132</v>
      </c>
      <c r="D864" s="196"/>
      <c r="E864" s="196" t="s">
        <v>133</v>
      </c>
      <c r="F864" s="92">
        <v>3</v>
      </c>
      <c r="G864" s="92">
        <v>3</v>
      </c>
      <c r="H864" s="92">
        <v>38</v>
      </c>
      <c r="I864" s="92">
        <v>521</v>
      </c>
      <c r="J864" s="92">
        <v>836</v>
      </c>
      <c r="K864" s="92">
        <v>1.4342115051</v>
      </c>
      <c r="L864" s="92">
        <v>1.303828641</v>
      </c>
      <c r="M864" s="92">
        <v>0</v>
      </c>
      <c r="N864" s="92">
        <v>1.303828641</v>
      </c>
      <c r="O864" s="199"/>
      <c r="P864" s="92"/>
      <c r="Q864" s="92"/>
      <c r="R864" s="92"/>
    </row>
    <row r="865" spans="2:18" x14ac:dyDescent="0.3">
      <c r="B865" s="196">
        <v>17</v>
      </c>
      <c r="C865" s="196" t="s">
        <v>134</v>
      </c>
      <c r="D865" s="196"/>
      <c r="E865" s="196" t="s">
        <v>135</v>
      </c>
      <c r="F865" s="92">
        <v>3</v>
      </c>
      <c r="G865" s="92">
        <v>3</v>
      </c>
      <c r="H865" s="92">
        <v>39</v>
      </c>
      <c r="I865" s="92">
        <v>524</v>
      </c>
      <c r="J865" s="92">
        <v>842</v>
      </c>
      <c r="K865" s="92">
        <v>94.9730437075211</v>
      </c>
      <c r="L865" s="92">
        <v>86.339130643201003</v>
      </c>
      <c r="M865" s="92">
        <v>0</v>
      </c>
      <c r="N865" s="92">
        <v>86.339130643201003</v>
      </c>
      <c r="O865" s="199"/>
      <c r="P865" s="92"/>
      <c r="Q865" s="92"/>
      <c r="R865" s="92"/>
    </row>
    <row r="866" spans="2:18" x14ac:dyDescent="0.3">
      <c r="B866" s="196">
        <v>18</v>
      </c>
      <c r="C866" s="196" t="s">
        <v>136</v>
      </c>
      <c r="D866" s="196"/>
      <c r="E866" s="196" t="s">
        <v>63</v>
      </c>
      <c r="F866" s="92">
        <v>3</v>
      </c>
      <c r="G866" s="92">
        <v>3</v>
      </c>
      <c r="H866" s="92">
        <v>40</v>
      </c>
      <c r="I866" s="92">
        <v>526</v>
      </c>
      <c r="J866" s="92">
        <v>628</v>
      </c>
      <c r="K866" s="92">
        <v>110</v>
      </c>
      <c r="L866" s="92">
        <v>100</v>
      </c>
      <c r="M866" s="92">
        <v>0</v>
      </c>
      <c r="N866" s="92">
        <v>100</v>
      </c>
      <c r="O866" s="199"/>
      <c r="P866" s="92"/>
      <c r="Q866" s="92"/>
      <c r="R866" s="92"/>
    </row>
    <row r="867" spans="2:18" x14ac:dyDescent="0.3">
      <c r="B867" s="196">
        <v>19</v>
      </c>
      <c r="C867" s="196" t="s">
        <v>137</v>
      </c>
      <c r="D867" s="196"/>
      <c r="E867" s="196" t="s">
        <v>63</v>
      </c>
      <c r="F867" s="92">
        <v>3</v>
      </c>
      <c r="G867" s="92">
        <v>5</v>
      </c>
      <c r="H867" s="92">
        <v>41</v>
      </c>
      <c r="I867" s="92">
        <v>527</v>
      </c>
      <c r="J867" s="92">
        <v>626</v>
      </c>
      <c r="K867" s="92">
        <v>110</v>
      </c>
      <c r="L867" s="92">
        <v>100</v>
      </c>
      <c r="M867" s="92">
        <v>0</v>
      </c>
      <c r="N867" s="92">
        <v>100</v>
      </c>
      <c r="O867" s="199"/>
      <c r="P867" s="92"/>
      <c r="Q867" s="92"/>
      <c r="R867" s="92"/>
    </row>
    <row r="868" spans="2:18" x14ac:dyDescent="0.3">
      <c r="B868" s="196">
        <v>20</v>
      </c>
      <c r="C868" s="196" t="s">
        <v>138</v>
      </c>
      <c r="D868" s="196"/>
      <c r="E868" s="196" t="s">
        <v>63</v>
      </c>
      <c r="F868" s="92"/>
      <c r="G868" s="92">
        <v>5</v>
      </c>
      <c r="H868" s="92"/>
      <c r="I868" s="92"/>
      <c r="J868" s="92"/>
      <c r="K868" s="92"/>
      <c r="L868" s="92"/>
      <c r="M868" s="92"/>
      <c r="N868" s="92"/>
      <c r="O868" s="199"/>
      <c r="P868" s="92"/>
      <c r="Q868" s="92"/>
      <c r="R868" s="92"/>
    </row>
    <row r="869" spans="2:18" x14ac:dyDescent="0.3">
      <c r="B869" s="196"/>
      <c r="C869" s="196" t="s">
        <v>64</v>
      </c>
      <c r="D869" s="196" t="s">
        <v>139</v>
      </c>
      <c r="E869" s="196" t="s">
        <v>63</v>
      </c>
      <c r="F869" s="92">
        <v>3</v>
      </c>
      <c r="G869" s="92"/>
      <c r="H869" s="92">
        <v>42</v>
      </c>
      <c r="I869" s="92">
        <v>320</v>
      </c>
      <c r="J869" s="92">
        <v>512</v>
      </c>
      <c r="K869" s="92">
        <v>110</v>
      </c>
      <c r="L869" s="92">
        <v>100</v>
      </c>
      <c r="M869" s="92">
        <v>110</v>
      </c>
      <c r="N869" s="92">
        <v>100</v>
      </c>
      <c r="O869" s="199"/>
      <c r="P869" s="92"/>
      <c r="Q869" s="92"/>
      <c r="R869" s="92"/>
    </row>
    <row r="870" spans="2:18" x14ac:dyDescent="0.3">
      <c r="B870" s="196"/>
      <c r="C870" s="196" t="s">
        <v>67</v>
      </c>
      <c r="D870" s="196" t="s">
        <v>140</v>
      </c>
      <c r="E870" s="196" t="s">
        <v>63</v>
      </c>
      <c r="F870" s="92">
        <v>3</v>
      </c>
      <c r="G870" s="92"/>
      <c r="H870" s="92">
        <v>43</v>
      </c>
      <c r="I870" s="92">
        <v>392</v>
      </c>
      <c r="J870" s="92">
        <v>617</v>
      </c>
      <c r="K870" s="92">
        <v>110</v>
      </c>
      <c r="L870" s="92">
        <v>100</v>
      </c>
      <c r="M870" s="92">
        <v>110</v>
      </c>
      <c r="N870" s="92">
        <v>100</v>
      </c>
      <c r="O870" s="199"/>
      <c r="P870" s="92"/>
      <c r="Q870" s="92"/>
      <c r="R870" s="92"/>
    </row>
    <row r="871" spans="2:18" x14ac:dyDescent="0.3">
      <c r="B871" s="196"/>
      <c r="C871" s="196" t="s">
        <v>67</v>
      </c>
      <c r="D871" s="196" t="s">
        <v>141</v>
      </c>
      <c r="E871" s="196" t="s">
        <v>63</v>
      </c>
      <c r="F871" s="92">
        <v>3</v>
      </c>
      <c r="G871" s="92"/>
      <c r="H871" s="92">
        <v>44</v>
      </c>
      <c r="I871" s="92">
        <v>395</v>
      </c>
      <c r="J871" s="92">
        <v>618</v>
      </c>
      <c r="K871" s="92">
        <v>110</v>
      </c>
      <c r="L871" s="92">
        <v>100</v>
      </c>
      <c r="M871" s="92">
        <v>110</v>
      </c>
      <c r="N871" s="92">
        <v>100</v>
      </c>
      <c r="O871" s="199"/>
      <c r="P871" s="92"/>
      <c r="Q871" s="92"/>
      <c r="R871" s="92"/>
    </row>
    <row r="872" spans="2:18" x14ac:dyDescent="0.3">
      <c r="B872" s="196">
        <v>21</v>
      </c>
      <c r="C872" s="196" t="s">
        <v>142</v>
      </c>
      <c r="D872" s="196"/>
      <c r="E872" s="196"/>
      <c r="F872" s="92"/>
      <c r="G872" s="92"/>
      <c r="H872" s="92"/>
      <c r="I872" s="92"/>
      <c r="J872" s="92"/>
      <c r="K872" s="92"/>
      <c r="L872" s="92"/>
      <c r="M872" s="92"/>
      <c r="N872" s="92"/>
      <c r="O872" s="199"/>
      <c r="P872" s="92"/>
      <c r="Q872" s="92"/>
      <c r="R872" s="92"/>
    </row>
    <row r="873" spans="2:18" x14ac:dyDescent="0.3">
      <c r="B873" s="196"/>
      <c r="C873" s="196" t="s">
        <v>64</v>
      </c>
      <c r="D873" s="196" t="s">
        <v>143</v>
      </c>
      <c r="E873" s="196"/>
      <c r="F873" s="92"/>
      <c r="G873" s="92" t="s">
        <v>144</v>
      </c>
      <c r="H873" s="92">
        <v>45</v>
      </c>
      <c r="I873" s="92">
        <v>548</v>
      </c>
      <c r="J873" s="92">
        <v>0</v>
      </c>
      <c r="K873" s="92"/>
      <c r="L873" s="92"/>
      <c r="M873" s="92"/>
      <c r="N873" s="92"/>
      <c r="O873" s="199"/>
      <c r="P873" s="92"/>
      <c r="Q873" s="92"/>
      <c r="R873" s="92"/>
    </row>
    <row r="874" spans="2:18" x14ac:dyDescent="0.3">
      <c r="B874" s="196"/>
      <c r="C874" s="196" t="s">
        <v>67</v>
      </c>
      <c r="D874" s="196" t="s">
        <v>145</v>
      </c>
      <c r="E874" s="196"/>
      <c r="F874" s="92"/>
      <c r="G874" s="92" t="s">
        <v>146</v>
      </c>
      <c r="H874" s="92">
        <v>46</v>
      </c>
      <c r="I874" s="92">
        <v>549</v>
      </c>
      <c r="J874" s="92">
        <v>0</v>
      </c>
      <c r="K874" s="92"/>
      <c r="L874" s="92"/>
      <c r="M874" s="92"/>
      <c r="N874" s="92"/>
      <c r="O874" s="199"/>
      <c r="P874" s="92"/>
      <c r="Q874" s="92"/>
      <c r="R874" s="92"/>
    </row>
    <row r="875" spans="2:18" x14ac:dyDescent="0.3">
      <c r="B875" s="196"/>
      <c r="C875" s="196" t="s">
        <v>70</v>
      </c>
      <c r="D875" s="196" t="s">
        <v>147</v>
      </c>
      <c r="E875" s="196"/>
      <c r="F875" s="92"/>
      <c r="G875" s="92" t="s">
        <v>148</v>
      </c>
      <c r="H875" s="92">
        <v>47</v>
      </c>
      <c r="I875" s="92">
        <v>550</v>
      </c>
      <c r="J875" s="92">
        <v>0</v>
      </c>
      <c r="K875" s="92"/>
      <c r="L875" s="92"/>
      <c r="M875" s="92"/>
      <c r="N875" s="92"/>
      <c r="O875" s="199"/>
      <c r="P875" s="92"/>
      <c r="Q875" s="92"/>
      <c r="R875" s="92"/>
    </row>
    <row r="876" spans="2:18" x14ac:dyDescent="0.3">
      <c r="B876" s="196"/>
      <c r="C876" s="196" t="s">
        <v>88</v>
      </c>
      <c r="D876" s="196" t="s">
        <v>149</v>
      </c>
      <c r="E876" s="196"/>
      <c r="F876" s="92"/>
      <c r="G876" s="92" t="s">
        <v>150</v>
      </c>
      <c r="H876" s="92">
        <v>48</v>
      </c>
      <c r="I876" s="92">
        <v>551</v>
      </c>
      <c r="J876" s="92">
        <v>0</v>
      </c>
      <c r="K876" s="92"/>
      <c r="L876" s="92"/>
      <c r="M876" s="92"/>
      <c r="N876" s="92"/>
      <c r="O876" s="199"/>
      <c r="P876" s="92"/>
      <c r="Q876" s="92"/>
      <c r="R876" s="92"/>
    </row>
    <row r="877" spans="2:18" x14ac:dyDescent="0.3">
      <c r="B877" s="196"/>
      <c r="C877" s="196" t="s">
        <v>91</v>
      </c>
      <c r="D877" s="196" t="s">
        <v>151</v>
      </c>
      <c r="E877" s="196"/>
      <c r="F877" s="92"/>
      <c r="G877" s="92" t="s">
        <v>150</v>
      </c>
      <c r="H877" s="92">
        <v>49</v>
      </c>
      <c r="I877" s="92">
        <v>552</v>
      </c>
      <c r="J877" s="92">
        <v>0</v>
      </c>
      <c r="K877" s="92"/>
      <c r="L877" s="92"/>
      <c r="M877" s="92"/>
      <c r="N877" s="92"/>
      <c r="O877" s="199"/>
      <c r="P877" s="92"/>
      <c r="Q877" s="92"/>
      <c r="R877" s="92"/>
    </row>
    <row r="878" spans="2:18" x14ac:dyDescent="0.3">
      <c r="B878" s="196"/>
      <c r="C878" s="196"/>
      <c r="D878" s="196"/>
      <c r="E878" s="196"/>
      <c r="F878" s="92"/>
      <c r="G878" s="92"/>
      <c r="H878" s="92"/>
      <c r="I878" s="92"/>
      <c r="J878" s="92"/>
      <c r="K878" s="92"/>
      <c r="L878" s="92"/>
      <c r="M878" s="92"/>
      <c r="N878" s="92"/>
      <c r="O878" s="199"/>
      <c r="P878" s="92"/>
      <c r="Q878" s="92"/>
      <c r="R878" s="92"/>
    </row>
    <row r="879" spans="2:18" x14ac:dyDescent="0.3">
      <c r="B879" s="196"/>
      <c r="C879" s="196"/>
      <c r="D879" s="196" t="s">
        <v>152</v>
      </c>
      <c r="E879" s="196"/>
      <c r="F879" s="92"/>
      <c r="G879" s="92">
        <v>100</v>
      </c>
      <c r="H879" s="92"/>
      <c r="I879" s="92"/>
      <c r="J879" s="92"/>
      <c r="K879" s="92"/>
      <c r="L879" s="92"/>
      <c r="M879" s="92"/>
      <c r="N879" s="92"/>
      <c r="O879" s="199"/>
      <c r="P879" s="92"/>
      <c r="Q879" s="92"/>
      <c r="R879" s="92"/>
    </row>
  </sheetData>
  <mergeCells count="96">
    <mergeCell ref="C3:D4"/>
    <mergeCell ref="C809:D810"/>
    <mergeCell ref="C736:D737"/>
    <mergeCell ref="C663:D664"/>
    <mergeCell ref="C590:D591"/>
    <mergeCell ref="C517:D518"/>
    <mergeCell ref="C444:D445"/>
    <mergeCell ref="C371:D372"/>
    <mergeCell ref="C298:D299"/>
    <mergeCell ref="C224:D225"/>
    <mergeCell ref="C150:D151"/>
    <mergeCell ref="C77:D78"/>
    <mergeCell ref="J809:J810"/>
    <mergeCell ref="J3:J4"/>
    <mergeCell ref="J77:J78"/>
    <mergeCell ref="J150:J151"/>
    <mergeCell ref="J224:J225"/>
    <mergeCell ref="J298:J299"/>
    <mergeCell ref="J371:J372"/>
    <mergeCell ref="J444:J445"/>
    <mergeCell ref="J517:J518"/>
    <mergeCell ref="J590:J591"/>
    <mergeCell ref="J663:J664"/>
    <mergeCell ref="J736:J737"/>
    <mergeCell ref="I809:I810"/>
    <mergeCell ref="I3:I4"/>
    <mergeCell ref="I77:I78"/>
    <mergeCell ref="I150:I151"/>
    <mergeCell ref="I224:I225"/>
    <mergeCell ref="I298:I299"/>
    <mergeCell ref="I371:I372"/>
    <mergeCell ref="I444:I445"/>
    <mergeCell ref="I517:I518"/>
    <mergeCell ref="I590:I591"/>
    <mergeCell ref="I663:I664"/>
    <mergeCell ref="I736:I737"/>
    <mergeCell ref="H809:H810"/>
    <mergeCell ref="H3:H4"/>
    <mergeCell ref="H77:H78"/>
    <mergeCell ref="H150:H151"/>
    <mergeCell ref="H224:H225"/>
    <mergeCell ref="H298:H299"/>
    <mergeCell ref="H371:H372"/>
    <mergeCell ref="H444:H445"/>
    <mergeCell ref="H517:H518"/>
    <mergeCell ref="H590:H591"/>
    <mergeCell ref="H663:H664"/>
    <mergeCell ref="H736:H737"/>
    <mergeCell ref="G809:G810"/>
    <mergeCell ref="G3:G4"/>
    <mergeCell ref="G77:G78"/>
    <mergeCell ref="G150:G151"/>
    <mergeCell ref="G224:G225"/>
    <mergeCell ref="G298:G299"/>
    <mergeCell ref="G371:G372"/>
    <mergeCell ref="G444:G445"/>
    <mergeCell ref="G517:G518"/>
    <mergeCell ref="G590:G591"/>
    <mergeCell ref="G663:G664"/>
    <mergeCell ref="G736:G737"/>
    <mergeCell ref="F809:F810"/>
    <mergeCell ref="F3:F4"/>
    <mergeCell ref="F77:F78"/>
    <mergeCell ref="F150:F151"/>
    <mergeCell ref="F224:F225"/>
    <mergeCell ref="F298:F299"/>
    <mergeCell ref="F371:F372"/>
    <mergeCell ref="F444:F445"/>
    <mergeCell ref="F517:F518"/>
    <mergeCell ref="F590:F591"/>
    <mergeCell ref="F663:F664"/>
    <mergeCell ref="F736:F737"/>
    <mergeCell ref="E809:E810"/>
    <mergeCell ref="E3:E4"/>
    <mergeCell ref="E77:E78"/>
    <mergeCell ref="E150:E151"/>
    <mergeCell ref="E224:E225"/>
    <mergeCell ref="E298:E299"/>
    <mergeCell ref="E371:E372"/>
    <mergeCell ref="E444:E445"/>
    <mergeCell ref="E517:E518"/>
    <mergeCell ref="E590:E591"/>
    <mergeCell ref="E663:E664"/>
    <mergeCell ref="E736:E737"/>
    <mergeCell ref="B809:B810"/>
    <mergeCell ref="B3:B4"/>
    <mergeCell ref="B77:B78"/>
    <mergeCell ref="B150:B151"/>
    <mergeCell ref="B224:B225"/>
    <mergeCell ref="B298:B299"/>
    <mergeCell ref="B371:B372"/>
    <mergeCell ref="B444:B445"/>
    <mergeCell ref="B517:B518"/>
    <mergeCell ref="B590:B591"/>
    <mergeCell ref="B663:B664"/>
    <mergeCell ref="B736:B737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05A53-9C4A-4900-9503-FA2740C58D1F}">
  <sheetPr>
    <tabColor rgb="FF92D050"/>
  </sheetPr>
  <dimension ref="A1:AA42"/>
  <sheetViews>
    <sheetView topLeftCell="A79" zoomScale="55" zoomScaleNormal="55" zoomScaleSheetLayoutView="100" workbookViewId="0">
      <selection activeCell="K41" sqref="K41"/>
    </sheetView>
  </sheetViews>
  <sheetFormatPr defaultColWidth="9" defaultRowHeight="14.4" x14ac:dyDescent="0.3"/>
  <cols>
    <col min="1" max="1" width="17.33203125" customWidth="1"/>
    <col min="2" max="13" width="12.88671875" style="173" customWidth="1"/>
    <col min="14" max="14" width="9" customWidth="1"/>
    <col min="15" max="15" width="9.5546875" customWidth="1"/>
    <col min="19" max="19" width="4.21875" customWidth="1"/>
    <col min="22" max="22" width="3.21875" customWidth="1"/>
    <col min="25" max="25" width="3" customWidth="1"/>
  </cols>
  <sheetData>
    <row r="1" spans="1:18" ht="18" x14ac:dyDescent="0.3">
      <c r="A1" s="174" t="s">
        <v>390</v>
      </c>
    </row>
    <row r="2" spans="1:18" ht="18" x14ac:dyDescent="0.3">
      <c r="A2" s="175" t="s">
        <v>1</v>
      </c>
    </row>
    <row r="3" spans="1:18" x14ac:dyDescent="0.3">
      <c r="A3" s="22" t="s">
        <v>2</v>
      </c>
      <c r="K3" s="184"/>
    </row>
    <row r="4" spans="1:18" x14ac:dyDescent="0.3">
      <c r="A4" s="179" t="s">
        <v>3</v>
      </c>
      <c r="B4" s="181" t="s">
        <v>4</v>
      </c>
      <c r="C4" s="181" t="s">
        <v>5</v>
      </c>
      <c r="D4" s="181" t="s">
        <v>6</v>
      </c>
      <c r="E4" s="181" t="s">
        <v>7</v>
      </c>
      <c r="F4" s="181" t="s">
        <v>8</v>
      </c>
      <c r="G4" s="181" t="s">
        <v>9</v>
      </c>
      <c r="H4" s="181" t="s">
        <v>10</v>
      </c>
      <c r="I4" s="181" t="s">
        <v>11</v>
      </c>
      <c r="J4" s="181" t="s">
        <v>12</v>
      </c>
      <c r="K4" s="181" t="s">
        <v>13</v>
      </c>
      <c r="L4" s="181" t="s">
        <v>14</v>
      </c>
      <c r="M4" s="181" t="s">
        <v>15</v>
      </c>
    </row>
    <row r="5" spans="1:18" x14ac:dyDescent="0.3">
      <c r="A5" t="s">
        <v>30</v>
      </c>
      <c r="B5" s="173">
        <v>9.1999999999999993</v>
      </c>
      <c r="C5" s="173">
        <v>9.16</v>
      </c>
      <c r="D5" s="173">
        <v>9.1300000000000008</v>
      </c>
      <c r="E5">
        <v>9.09</v>
      </c>
      <c r="F5">
        <v>9.0500000000000007</v>
      </c>
      <c r="G5">
        <v>9.02</v>
      </c>
      <c r="H5" s="26">
        <v>9.0636878791293345</v>
      </c>
      <c r="I5" s="26">
        <v>9.0636878791293398</v>
      </c>
      <c r="J5" s="26">
        <v>9.0305326800572931</v>
      </c>
      <c r="K5" s="26">
        <v>8.9973774809852394</v>
      </c>
      <c r="L5" s="26">
        <v>8.9644543683067095</v>
      </c>
      <c r="M5" s="26">
        <v>8.9642222819132051</v>
      </c>
      <c r="O5" s="33" t="e">
        <f>#REF!</f>
        <v>#REF!</v>
      </c>
    </row>
    <row r="6" spans="1:18" x14ac:dyDescent="0.3">
      <c r="A6" t="s">
        <v>31</v>
      </c>
      <c r="B6" s="191">
        <v>8.67</v>
      </c>
      <c r="C6" s="191">
        <v>8.6739296689974008</v>
      </c>
      <c r="D6" s="191">
        <v>8.9664243694916301</v>
      </c>
      <c r="E6" s="191">
        <v>9.1857889590678408</v>
      </c>
      <c r="F6" s="26">
        <v>9.1649438995031094</v>
      </c>
      <c r="G6" s="184">
        <v>8.9707962390753</v>
      </c>
      <c r="H6" s="185">
        <f>'KINERJA UP3'!O458</f>
        <v>8.85979483640984</v>
      </c>
      <c r="I6" s="185">
        <f>'KINERJA UP3'!O531</f>
        <v>8.8078369805853214</v>
      </c>
      <c r="J6" s="185">
        <f>'KINERJA UP3'!O604</f>
        <v>8.8487455745797057</v>
      </c>
      <c r="K6" s="185">
        <f>'KINERJA UP3'!O677</f>
        <v>8.77</v>
      </c>
      <c r="L6" s="185"/>
      <c r="M6" s="185"/>
    </row>
    <row r="7" spans="1:18" x14ac:dyDescent="0.3">
      <c r="H7" s="191"/>
      <c r="I7" s="191"/>
      <c r="J7" s="191"/>
      <c r="K7" s="191"/>
      <c r="L7" s="191"/>
      <c r="M7" s="191"/>
    </row>
    <row r="8" spans="1:18" x14ac:dyDescent="0.3">
      <c r="B8" s="308">
        <f>200%-(B6/B5)</f>
        <v>1.0576086956521737</v>
      </c>
      <c r="C8" s="308">
        <f t="shared" ref="C8:K8" si="0">200%-(C6/C5)</f>
        <v>1.0530644466160042</v>
      </c>
      <c r="D8" s="308">
        <f t="shared" si="0"/>
        <v>1.0179162793546954</v>
      </c>
      <c r="E8" s="308">
        <f t="shared" si="0"/>
        <v>0.98946216071860937</v>
      </c>
      <c r="F8" s="308">
        <f t="shared" si="0"/>
        <v>0.98729901662949082</v>
      </c>
      <c r="G8" s="308">
        <f t="shared" si="0"/>
        <v>1.0054549624085034</v>
      </c>
      <c r="H8" s="308">
        <f t="shared" si="0"/>
        <v>1.0224955940052824</v>
      </c>
      <c r="I8" s="308">
        <f t="shared" si="0"/>
        <v>1.0282281232491641</v>
      </c>
      <c r="J8" s="308">
        <f t="shared" si="0"/>
        <v>1.020130274914905</v>
      </c>
      <c r="K8" s="308">
        <f t="shared" si="0"/>
        <v>1.0252715284499034</v>
      </c>
      <c r="Q8" t="s">
        <v>22</v>
      </c>
      <c r="R8" s="189" t="s">
        <v>13</v>
      </c>
    </row>
    <row r="9" spans="1:18" x14ac:dyDescent="0.3">
      <c r="Q9" t="s">
        <v>45</v>
      </c>
      <c r="R9">
        <f>HLOOKUP($R$8,$B$4:$M$6,2,0)</f>
        <v>8.9973774809852394</v>
      </c>
    </row>
    <row r="10" spans="1:18" x14ac:dyDescent="0.3">
      <c r="Q10" t="s">
        <v>46</v>
      </c>
      <c r="R10" s="26">
        <f>HLOOKUP($R$8,$B$4:$M$6,3,0)</f>
        <v>8.77</v>
      </c>
    </row>
    <row r="22" spans="1:27" x14ac:dyDescent="0.3">
      <c r="A22" s="179" t="s">
        <v>16</v>
      </c>
      <c r="Q22" t="s">
        <v>22</v>
      </c>
      <c r="R22" s="189" t="s">
        <v>13</v>
      </c>
    </row>
    <row r="23" spans="1:27" ht="15.6" x14ac:dyDescent="0.3">
      <c r="A23" s="180" t="s">
        <v>32</v>
      </c>
      <c r="B23" s="181" t="s">
        <v>4</v>
      </c>
      <c r="C23" s="181" t="s">
        <v>5</v>
      </c>
      <c r="D23" s="181" t="s">
        <v>6</v>
      </c>
      <c r="E23" s="181" t="s">
        <v>7</v>
      </c>
      <c r="F23" s="181" t="s">
        <v>8</v>
      </c>
      <c r="G23" s="181" t="s">
        <v>9</v>
      </c>
      <c r="H23" s="181" t="s">
        <v>10</v>
      </c>
      <c r="I23" s="181" t="s">
        <v>11</v>
      </c>
      <c r="J23" s="181" t="s">
        <v>12</v>
      </c>
      <c r="K23" s="181" t="s">
        <v>13</v>
      </c>
      <c r="L23" s="181" t="s">
        <v>14</v>
      </c>
      <c r="M23" s="181" t="s">
        <v>15</v>
      </c>
      <c r="Q23" s="190" t="s">
        <v>23</v>
      </c>
      <c r="R23" s="190"/>
      <c r="T23" t="s">
        <v>24</v>
      </c>
      <c r="W23" t="s">
        <v>25</v>
      </c>
      <c r="Z23" t="s">
        <v>26</v>
      </c>
    </row>
    <row r="24" spans="1:27" x14ac:dyDescent="0.3">
      <c r="A24" t="s">
        <v>30</v>
      </c>
      <c r="B24" s="191">
        <v>9.5</v>
      </c>
      <c r="C24" s="191">
        <v>9.3699999999999992</v>
      </c>
      <c r="D24" s="191">
        <v>9.24</v>
      </c>
      <c r="E24" s="26">
        <v>9.1</v>
      </c>
      <c r="F24" s="26">
        <v>8.9700000000000006</v>
      </c>
      <c r="G24" s="26">
        <v>8.83</v>
      </c>
      <c r="H24" s="26">
        <v>8.1603565208050863</v>
      </c>
      <c r="I24" s="26">
        <v>7.9362852166440678</v>
      </c>
      <c r="J24" s="26">
        <v>7.71</v>
      </c>
      <c r="K24" s="26">
        <v>7.49</v>
      </c>
      <c r="L24" s="26">
        <v>7.26</v>
      </c>
      <c r="M24" s="26">
        <v>7.04</v>
      </c>
      <c r="O24" s="33" t="e">
        <f>#REF!</f>
        <v>#REF!</v>
      </c>
      <c r="Q24" s="81" t="s">
        <v>27</v>
      </c>
      <c r="R24" s="81" t="s">
        <v>28</v>
      </c>
      <c r="T24" s="81" t="s">
        <v>27</v>
      </c>
      <c r="U24" s="81" t="s">
        <v>28</v>
      </c>
      <c r="W24" s="81" t="s">
        <v>27</v>
      </c>
      <c r="X24" s="81" t="s">
        <v>28</v>
      </c>
      <c r="Z24" s="81" t="s">
        <v>27</v>
      </c>
      <c r="AA24" s="81" t="s">
        <v>28</v>
      </c>
    </row>
    <row r="25" spans="1:27" x14ac:dyDescent="0.3">
      <c r="A25" t="s">
        <v>31</v>
      </c>
      <c r="B25" s="191">
        <v>7.4840910718085798</v>
      </c>
      <c r="C25" s="191">
        <v>7.5054629969816302</v>
      </c>
      <c r="D25" s="191">
        <v>7.7139592524571601</v>
      </c>
      <c r="E25" s="191">
        <v>8.0538048848083008</v>
      </c>
      <c r="F25" s="26">
        <v>8.1218474377043002</v>
      </c>
      <c r="G25" s="191">
        <v>7.9630470826703297</v>
      </c>
      <c r="H25" s="204">
        <v>7.9176217164824552</v>
      </c>
      <c r="I25" s="204">
        <v>7.9016352037162436</v>
      </c>
      <c r="J25" s="204">
        <v>8.0719077781336779</v>
      </c>
      <c r="K25" s="204">
        <f>'KINERJA ULP'!Q14</f>
        <v>7.7965425898344538</v>
      </c>
      <c r="L25" s="204"/>
      <c r="M25" s="204"/>
      <c r="Q25" s="33">
        <f>HLOOKUP($R$22,$B$23:$M$25,2,0)</f>
        <v>7.49</v>
      </c>
      <c r="R25" s="33">
        <f>HLOOKUP($R$22,$B$23:$M$25,3,0)</f>
        <v>7.7965425898344538</v>
      </c>
      <c r="T25" s="33">
        <f>HLOOKUP($R$22,$B$28:$M$30,2,0)</f>
        <v>7.23</v>
      </c>
      <c r="U25" s="33">
        <f>HLOOKUP($R$22,$B$28:$M$30,3,0)</f>
        <v>6.9254751676870949</v>
      </c>
      <c r="W25" s="33">
        <f>HLOOKUP($R$22,$B$33:$M$35,2,0)</f>
        <v>7.22</v>
      </c>
      <c r="X25" s="33">
        <f>HLOOKUP($R$22,$B$33:$M$35,3,0)</f>
        <v>7.1071343338687436</v>
      </c>
      <c r="Z25" s="33">
        <f>HLOOKUP($R$22,$B$38:$M$40,2,0)</f>
        <v>10.29</v>
      </c>
      <c r="AA25" s="33">
        <f>HLOOKUP($R$22,$B$38:$M$40,3,0)</f>
        <v>10.729015342115607</v>
      </c>
    </row>
    <row r="26" spans="1:27" x14ac:dyDescent="0.3">
      <c r="B26" s="308">
        <f>200%-(B25/B24)</f>
        <v>1.2122009398096232</v>
      </c>
      <c r="C26" s="308">
        <f t="shared" ref="C26:K26" si="1">200%-(C25/C24)</f>
        <v>1.1989900750286413</v>
      </c>
      <c r="D26" s="308">
        <f t="shared" si="1"/>
        <v>1.1651559250587489</v>
      </c>
      <c r="E26" s="308">
        <f t="shared" si="1"/>
        <v>1.1149664961749119</v>
      </c>
      <c r="F26" s="308">
        <f t="shared" si="1"/>
        <v>1.0945543547709811</v>
      </c>
      <c r="G26" s="308">
        <f t="shared" si="1"/>
        <v>1.0981826633442435</v>
      </c>
      <c r="H26" s="308">
        <f t="shared" si="1"/>
        <v>1.029745612670693</v>
      </c>
      <c r="I26" s="308">
        <f t="shared" si="1"/>
        <v>1.0043660241513441</v>
      </c>
      <c r="J26" s="308">
        <f t="shared" si="1"/>
        <v>0.95305995095542428</v>
      </c>
      <c r="K26" s="308">
        <f t="shared" si="1"/>
        <v>0.95907308546936543</v>
      </c>
      <c r="L26" s="185"/>
      <c r="M26" s="185"/>
      <c r="Q26" s="33"/>
      <c r="R26" s="33"/>
      <c r="T26" s="33"/>
      <c r="U26" s="33"/>
      <c r="W26" s="33"/>
      <c r="X26" s="33"/>
      <c r="Z26" s="33"/>
      <c r="AA26" s="33"/>
    </row>
    <row r="27" spans="1:27" x14ac:dyDescent="0.3">
      <c r="B27" s="184"/>
      <c r="C27" s="184"/>
      <c r="D27" s="184"/>
      <c r="E27" s="184"/>
      <c r="F27" s="184"/>
      <c r="G27" s="184"/>
      <c r="H27" s="185"/>
      <c r="I27" s="185"/>
      <c r="J27" s="185"/>
      <c r="K27" s="185"/>
      <c r="L27" s="185"/>
      <c r="M27" s="185"/>
    </row>
    <row r="28" spans="1:27" ht="15.6" x14ac:dyDescent="0.3">
      <c r="A28" s="180" t="s">
        <v>35</v>
      </c>
      <c r="B28" s="186" t="s">
        <v>4</v>
      </c>
      <c r="C28" s="186" t="s">
        <v>5</v>
      </c>
      <c r="D28" s="186" t="s">
        <v>6</v>
      </c>
      <c r="E28" s="186" t="s">
        <v>7</v>
      </c>
      <c r="F28" s="186" t="s">
        <v>8</v>
      </c>
      <c r="G28" s="186" t="s">
        <v>9</v>
      </c>
      <c r="H28" s="186" t="s">
        <v>10</v>
      </c>
      <c r="I28" s="186" t="s">
        <v>11</v>
      </c>
      <c r="J28" s="186" t="s">
        <v>12</v>
      </c>
      <c r="K28" s="186" t="s">
        <v>13</v>
      </c>
      <c r="L28" s="186" t="s">
        <v>14</v>
      </c>
      <c r="M28" s="186" t="s">
        <v>15</v>
      </c>
    </row>
    <row r="29" spans="1:27" x14ac:dyDescent="0.3">
      <c r="A29" t="s">
        <v>30</v>
      </c>
      <c r="B29" s="191">
        <v>8.66</v>
      </c>
      <c r="C29" s="191">
        <v>8.5500000000000007</v>
      </c>
      <c r="D29" s="191">
        <v>8.44</v>
      </c>
      <c r="E29" s="26">
        <v>8.32</v>
      </c>
      <c r="F29" s="26">
        <v>8.2100000000000009</v>
      </c>
      <c r="G29" s="26">
        <v>8.1</v>
      </c>
      <c r="H29" s="26">
        <v>7.7064711969074491</v>
      </c>
      <c r="I29" s="26">
        <v>7.5471769575259584</v>
      </c>
      <c r="J29" s="26">
        <v>7.39</v>
      </c>
      <c r="K29" s="26">
        <v>7.23</v>
      </c>
      <c r="L29" s="26">
        <v>7.07</v>
      </c>
      <c r="M29" s="26">
        <v>6.91</v>
      </c>
      <c r="O29" s="33" t="e">
        <f>#REF!</f>
        <v>#REF!</v>
      </c>
    </row>
    <row r="30" spans="1:27" x14ac:dyDescent="0.3">
      <c r="A30" t="s">
        <v>31</v>
      </c>
      <c r="B30" s="191">
        <v>7.6882830121455497</v>
      </c>
      <c r="C30" s="191">
        <v>7.3606583600025797</v>
      </c>
      <c r="D30" s="191">
        <v>7.4727522649335398</v>
      </c>
      <c r="E30" s="191">
        <v>7.6861848143800504</v>
      </c>
      <c r="F30" s="26">
        <v>7.5514286675340703</v>
      </c>
      <c r="G30" s="191">
        <v>7.2735848390978903</v>
      </c>
      <c r="H30" s="204">
        <v>7.1067873964086328</v>
      </c>
      <c r="I30" s="204">
        <v>6.9842475353396853</v>
      </c>
      <c r="J30" s="204">
        <v>6.9093587625491448</v>
      </c>
      <c r="K30" s="204">
        <f>'KINERJA ULP'!R14</f>
        <v>6.9254751676870949</v>
      </c>
      <c r="L30" s="204"/>
      <c r="M30" s="204"/>
    </row>
    <row r="31" spans="1:27" x14ac:dyDescent="0.3">
      <c r="B31" s="308">
        <f t="shared" ref="B31:K31" si="2">200%-(B30/B29)</f>
        <v>1.1122075043711837</v>
      </c>
      <c r="C31" s="308">
        <f t="shared" si="2"/>
        <v>1.1391042853798155</v>
      </c>
      <c r="D31" s="308">
        <f t="shared" si="2"/>
        <v>1.1146028122116658</v>
      </c>
      <c r="E31" s="308">
        <f t="shared" si="2"/>
        <v>1.07617970981009</v>
      </c>
      <c r="F31" s="308">
        <f t="shared" si="2"/>
        <v>1.0802157530409171</v>
      </c>
      <c r="G31" s="308">
        <f t="shared" si="2"/>
        <v>1.1020265630743344</v>
      </c>
      <c r="H31" s="308">
        <f t="shared" si="2"/>
        <v>1.0778156156269636</v>
      </c>
      <c r="I31" s="308">
        <f t="shared" si="2"/>
        <v>1.0745880778143047</v>
      </c>
      <c r="J31" s="308">
        <f t="shared" si="2"/>
        <v>1.0650394096685867</v>
      </c>
      <c r="K31" s="308">
        <f t="shared" si="2"/>
        <v>1.0421196171940394</v>
      </c>
      <c r="L31" s="185"/>
      <c r="M31" s="185"/>
    </row>
    <row r="32" spans="1:27" x14ac:dyDescent="0.3">
      <c r="B32" s="184"/>
      <c r="C32" s="184"/>
      <c r="D32" s="184"/>
      <c r="E32" s="184"/>
      <c r="F32" s="184"/>
      <c r="G32" s="184"/>
      <c r="H32" s="185"/>
      <c r="I32" s="185"/>
      <c r="J32" s="185"/>
      <c r="K32" s="185"/>
      <c r="L32" s="185"/>
      <c r="M32" s="185"/>
    </row>
    <row r="33" spans="1:15" ht="15.6" x14ac:dyDescent="0.3">
      <c r="A33" s="180" t="s">
        <v>38</v>
      </c>
      <c r="B33" s="186" t="s">
        <v>4</v>
      </c>
      <c r="C33" s="186" t="s">
        <v>5</v>
      </c>
      <c r="D33" s="186" t="s">
        <v>6</v>
      </c>
      <c r="E33" s="186" t="s">
        <v>7</v>
      </c>
      <c r="F33" s="186" t="s">
        <v>8</v>
      </c>
      <c r="G33" s="186" t="s">
        <v>9</v>
      </c>
      <c r="H33" s="186" t="s">
        <v>10</v>
      </c>
      <c r="I33" s="186" t="s">
        <v>11</v>
      </c>
      <c r="J33" s="186" t="s">
        <v>12</v>
      </c>
      <c r="K33" s="186" t="s">
        <v>13</v>
      </c>
      <c r="L33" s="186" t="s">
        <v>14</v>
      </c>
      <c r="M33" s="186" t="s">
        <v>15</v>
      </c>
    </row>
    <row r="34" spans="1:15" x14ac:dyDescent="0.3">
      <c r="A34" t="s">
        <v>30</v>
      </c>
      <c r="B34" s="191">
        <v>8.3800000000000008</v>
      </c>
      <c r="C34" s="191">
        <v>8.31</v>
      </c>
      <c r="D34" s="191">
        <v>8.23</v>
      </c>
      <c r="E34" s="26">
        <v>8.15</v>
      </c>
      <c r="F34" s="26">
        <v>8.07</v>
      </c>
      <c r="G34" s="26">
        <v>8</v>
      </c>
      <c r="H34" s="26">
        <v>7.6074171130042858</v>
      </c>
      <c r="I34" s="26">
        <v>7.4779336904034324</v>
      </c>
      <c r="J34" s="26">
        <v>7.35</v>
      </c>
      <c r="K34" s="26">
        <v>7.22</v>
      </c>
      <c r="L34" s="26">
        <v>7.09</v>
      </c>
      <c r="M34" s="26">
        <v>6.96</v>
      </c>
      <c r="O34" s="33" t="e">
        <f>#REF!</f>
        <v>#REF!</v>
      </c>
    </row>
    <row r="35" spans="1:15" x14ac:dyDescent="0.3">
      <c r="A35" t="s">
        <v>31</v>
      </c>
      <c r="B35" s="191">
        <v>6.4648208685946802</v>
      </c>
      <c r="C35" s="191">
        <v>6.7857064138583496</v>
      </c>
      <c r="D35" s="191">
        <v>7.1388520329572298</v>
      </c>
      <c r="E35" s="191">
        <v>7.15795032210056</v>
      </c>
      <c r="F35" s="26">
        <v>7.1640192025444902</v>
      </c>
      <c r="G35" s="191">
        <v>7.0817135265835196</v>
      </c>
      <c r="H35" s="191">
        <v>7.0264227202350762</v>
      </c>
      <c r="I35" s="191">
        <v>7.0288615794908162</v>
      </c>
      <c r="J35" s="191">
        <v>7.1351259645756171</v>
      </c>
      <c r="K35" s="191">
        <f>'KINERJA ULP'!S14</f>
        <v>7.1071343338687436</v>
      </c>
      <c r="L35" s="191"/>
      <c r="M35" s="191"/>
    </row>
    <row r="36" spans="1:15" x14ac:dyDescent="0.3">
      <c r="B36" s="308">
        <f t="shared" ref="B36:K36" si="3">200%-(B35/B34)</f>
        <v>1.2285416624588688</v>
      </c>
      <c r="C36" s="308">
        <f t="shared" si="3"/>
        <v>1.1834288310639773</v>
      </c>
      <c r="D36" s="308">
        <f t="shared" si="3"/>
        <v>1.1325817699930463</v>
      </c>
      <c r="E36" s="308">
        <f t="shared" si="3"/>
        <v>1.1217238868588271</v>
      </c>
      <c r="F36" s="308">
        <f t="shared" si="3"/>
        <v>1.1122652784951066</v>
      </c>
      <c r="G36" s="308">
        <f t="shared" si="3"/>
        <v>1.1147858091770599</v>
      </c>
      <c r="H36" s="308">
        <f t="shared" si="3"/>
        <v>1.0763720963552852</v>
      </c>
      <c r="I36" s="308">
        <f t="shared" si="3"/>
        <v>1.0600529677722228</v>
      </c>
      <c r="J36" s="308">
        <f t="shared" si="3"/>
        <v>1.029234562642773</v>
      </c>
      <c r="K36" s="308">
        <f t="shared" si="3"/>
        <v>1.015632363730091</v>
      </c>
      <c r="L36" s="185"/>
      <c r="M36" s="185"/>
    </row>
    <row r="37" spans="1:15" x14ac:dyDescent="0.3">
      <c r="B37" s="184"/>
      <c r="C37" s="184"/>
      <c r="D37" s="184"/>
      <c r="E37" s="184"/>
      <c r="F37" s="184"/>
      <c r="G37" s="184"/>
      <c r="H37" s="185"/>
      <c r="I37" s="185"/>
      <c r="J37" s="185"/>
      <c r="K37" s="185"/>
      <c r="L37" s="185"/>
      <c r="M37" s="185"/>
    </row>
    <row r="38" spans="1:15" ht="15.6" x14ac:dyDescent="0.3">
      <c r="A38" s="180" t="s">
        <v>41</v>
      </c>
      <c r="B38" s="186" t="s">
        <v>4</v>
      </c>
      <c r="C38" s="186" t="s">
        <v>5</v>
      </c>
      <c r="D38" s="186" t="s">
        <v>6</v>
      </c>
      <c r="E38" s="186" t="s">
        <v>7</v>
      </c>
      <c r="F38" s="186" t="s">
        <v>8</v>
      </c>
      <c r="G38" s="186" t="s">
        <v>9</v>
      </c>
      <c r="H38" s="186" t="s">
        <v>10</v>
      </c>
      <c r="I38" s="186" t="s">
        <v>11</v>
      </c>
      <c r="J38" s="186" t="s">
        <v>12</v>
      </c>
      <c r="K38" s="186" t="s">
        <v>13</v>
      </c>
      <c r="L38" s="186" t="s">
        <v>14</v>
      </c>
      <c r="M38" s="186" t="s">
        <v>15</v>
      </c>
    </row>
    <row r="39" spans="1:15" x14ac:dyDescent="0.3">
      <c r="A39" t="s">
        <v>30</v>
      </c>
      <c r="B39" s="191">
        <v>11.86</v>
      </c>
      <c r="C39" s="191">
        <v>11.74</v>
      </c>
      <c r="D39" s="191">
        <v>11.62</v>
      </c>
      <c r="E39" s="26">
        <v>11.5</v>
      </c>
      <c r="F39" s="26">
        <v>11.38</v>
      </c>
      <c r="G39" s="26">
        <v>11.26</v>
      </c>
      <c r="H39" s="26">
        <v>10.814418821405965</v>
      </c>
      <c r="I39" s="26">
        <v>10.639535057124771</v>
      </c>
      <c r="J39" s="26">
        <v>10.46</v>
      </c>
      <c r="K39" s="26">
        <v>10.29</v>
      </c>
      <c r="L39" s="26">
        <v>10.11</v>
      </c>
      <c r="M39" s="26">
        <v>9.94</v>
      </c>
      <c r="O39" s="33" t="e">
        <f>#REF!</f>
        <v>#REF!</v>
      </c>
    </row>
    <row r="40" spans="1:15" x14ac:dyDescent="0.3">
      <c r="A40" t="s">
        <v>31</v>
      </c>
      <c r="B40" s="191">
        <v>10.5700727570411</v>
      </c>
      <c r="C40" s="191">
        <v>10.5274809008605</v>
      </c>
      <c r="D40" s="191">
        <v>11.078754396734601</v>
      </c>
      <c r="E40" s="191">
        <v>10.9760507950419</v>
      </c>
      <c r="F40" s="191">
        <v>11.019529584140599</v>
      </c>
      <c r="G40" s="191">
        <v>10.841570712038401</v>
      </c>
      <c r="H40" s="191">
        <v>10.747374303924463</v>
      </c>
      <c r="I40" s="191">
        <v>10.7577713631926</v>
      </c>
      <c r="J40" s="191">
        <v>10.529043232470519</v>
      </c>
      <c r="K40" s="191">
        <f>'KINERJA ULP'!T14</f>
        <v>10.729015342115607</v>
      </c>
      <c r="L40" s="191"/>
      <c r="M40" s="191"/>
    </row>
    <row r="41" spans="1:15" x14ac:dyDescent="0.3">
      <c r="B41" s="308">
        <f t="shared" ref="B41:K41" si="4">200%-(B40/B39)</f>
        <v>1.1087628366744435</v>
      </c>
      <c r="C41" s="308">
        <f t="shared" si="4"/>
        <v>1.1032810135553237</v>
      </c>
      <c r="D41" s="308">
        <f t="shared" si="4"/>
        <v>1.0465787954617383</v>
      </c>
      <c r="E41" s="308">
        <f t="shared" si="4"/>
        <v>1.0455608004311392</v>
      </c>
      <c r="F41" s="308">
        <f t="shared" si="4"/>
        <v>1.0316757834674344</v>
      </c>
      <c r="G41" s="308">
        <f t="shared" si="4"/>
        <v>1.03716068276746</v>
      </c>
      <c r="H41" s="308">
        <f t="shared" si="4"/>
        <v>1.0061995488235387</v>
      </c>
      <c r="I41" s="308">
        <f t="shared" si="4"/>
        <v>0.98888707961080957</v>
      </c>
      <c r="J41" s="308">
        <f t="shared" si="4"/>
        <v>0.99339930855922387</v>
      </c>
      <c r="K41" s="308">
        <f t="shared" si="4"/>
        <v>0.95733572962919267</v>
      </c>
      <c r="L41" s="185"/>
      <c r="M41" s="185"/>
    </row>
    <row r="42" spans="1:15" x14ac:dyDescent="0.3">
      <c r="A42" s="33"/>
    </row>
  </sheetData>
  <dataValidations count="1">
    <dataValidation type="list" allowBlank="1" showInputMessage="1" showErrorMessage="1" sqref="R8 R22" xr:uid="{3C7E482F-27E7-4DF4-A529-765305904F19}">
      <formula1>$B$4:$M$4</formula1>
    </dataValidation>
  </dataValidations>
  <pageMargins left="0.7" right="0.7" top="0.75" bottom="0.75" header="0.3" footer="0.3"/>
  <pageSetup paperSize="9" orientation="portrait" horizontalDpi="0" verticalDpi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55541-0277-4AF9-A6C2-715A55E2E0F8}">
  <sheetPr>
    <tabColor rgb="FF92D050"/>
  </sheetPr>
  <dimension ref="A1:AA42"/>
  <sheetViews>
    <sheetView topLeftCell="A73" zoomScale="55" zoomScaleNormal="55" zoomScaleSheetLayoutView="100" workbookViewId="0">
      <selection activeCell="K41" sqref="K41"/>
    </sheetView>
  </sheetViews>
  <sheetFormatPr defaultColWidth="9" defaultRowHeight="14.4" x14ac:dyDescent="0.3"/>
  <cols>
    <col min="1" max="1" width="17.33203125" customWidth="1"/>
    <col min="2" max="13" width="12.88671875" style="173" customWidth="1"/>
    <col min="14" max="14" width="9" customWidth="1"/>
    <col min="15" max="15" width="9.5546875" customWidth="1"/>
    <col min="19" max="19" width="4.21875" customWidth="1"/>
    <col min="22" max="22" width="3.21875" customWidth="1"/>
    <col min="25" max="25" width="3" customWidth="1"/>
  </cols>
  <sheetData>
    <row r="1" spans="1:18" ht="18" x14ac:dyDescent="0.3">
      <c r="A1" s="174" t="s">
        <v>391</v>
      </c>
    </row>
    <row r="2" spans="1:18" ht="18" x14ac:dyDescent="0.3">
      <c r="A2" s="175" t="s">
        <v>1</v>
      </c>
    </row>
    <row r="3" spans="1:18" x14ac:dyDescent="0.3">
      <c r="A3" s="22" t="s">
        <v>2</v>
      </c>
      <c r="K3" s="184"/>
    </row>
    <row r="4" spans="1:18" x14ac:dyDescent="0.3">
      <c r="A4" s="179" t="s">
        <v>3</v>
      </c>
      <c r="B4" s="181" t="s">
        <v>4</v>
      </c>
      <c r="C4" s="181" t="s">
        <v>5</v>
      </c>
      <c r="D4" s="181" t="s">
        <v>6</v>
      </c>
      <c r="E4" s="181" t="s">
        <v>7</v>
      </c>
      <c r="F4" s="181" t="s">
        <v>8</v>
      </c>
      <c r="G4" s="181" t="s">
        <v>9</v>
      </c>
      <c r="H4" s="181" t="s">
        <v>10</v>
      </c>
      <c r="I4" s="181" t="s">
        <v>11</v>
      </c>
      <c r="J4" s="181" t="s">
        <v>12</v>
      </c>
      <c r="K4" s="181" t="s">
        <v>13</v>
      </c>
      <c r="L4" s="181" t="s">
        <v>14</v>
      </c>
      <c r="M4" s="181" t="s">
        <v>15</v>
      </c>
    </row>
    <row r="5" spans="1:18" x14ac:dyDescent="0.3">
      <c r="A5" t="s">
        <v>30</v>
      </c>
      <c r="B5" s="173">
        <v>0.11</v>
      </c>
      <c r="C5" s="173">
        <v>0.11</v>
      </c>
      <c r="D5" s="173">
        <v>0.11</v>
      </c>
      <c r="E5">
        <v>0.11</v>
      </c>
      <c r="F5">
        <v>0.11</v>
      </c>
      <c r="G5">
        <v>0.11</v>
      </c>
      <c r="H5" s="26">
        <v>0.11</v>
      </c>
      <c r="I5" s="26">
        <v>0.11</v>
      </c>
      <c r="J5" s="26">
        <v>0.11</v>
      </c>
      <c r="K5" s="26">
        <v>0.11</v>
      </c>
      <c r="L5" s="26">
        <v>0.11</v>
      </c>
      <c r="M5" s="26">
        <v>0.11</v>
      </c>
      <c r="O5" s="33" t="e">
        <f>#REF!</f>
        <v>#REF!</v>
      </c>
    </row>
    <row r="6" spans="1:18" x14ac:dyDescent="0.3">
      <c r="A6" t="s">
        <v>31</v>
      </c>
      <c r="B6" s="191">
        <v>0.13888888888888901</v>
      </c>
      <c r="C6" s="191">
        <v>0.104306362688124</v>
      </c>
      <c r="D6" s="191">
        <v>0.120997766195086</v>
      </c>
      <c r="E6" s="191">
        <v>0.12923804548079301</v>
      </c>
      <c r="F6" s="26">
        <v>0.1</v>
      </c>
      <c r="G6" s="184">
        <v>8.43955913164635E-2</v>
      </c>
      <c r="H6" s="185">
        <v>7.5138003483972704E-2</v>
      </c>
      <c r="I6" s="185">
        <v>7.0494091130147526E-2</v>
      </c>
      <c r="J6" s="185">
        <v>6.6873758612806491E-2</v>
      </c>
      <c r="K6" s="185">
        <f>'KINERJA UP3'!O682</f>
        <v>6.7606844675280595E-2</v>
      </c>
      <c r="L6" s="185"/>
      <c r="M6" s="185"/>
    </row>
    <row r="7" spans="1:18" x14ac:dyDescent="0.3">
      <c r="H7" s="191"/>
      <c r="I7" s="191"/>
      <c r="J7" s="191"/>
      <c r="K7" s="191"/>
      <c r="L7" s="191"/>
      <c r="M7" s="191"/>
    </row>
    <row r="8" spans="1:18" x14ac:dyDescent="0.3">
      <c r="B8" s="308">
        <f>200%-(B6/B5)</f>
        <v>0.73737373737373635</v>
      </c>
      <c r="C8" s="308">
        <f t="shared" ref="C8:K8" si="0">200%-(C6/C5)</f>
        <v>1.0517603391988728</v>
      </c>
      <c r="D8" s="308">
        <f t="shared" si="0"/>
        <v>0.90002030731740001</v>
      </c>
      <c r="E8" s="308">
        <f t="shared" si="0"/>
        <v>0.82510867744733618</v>
      </c>
      <c r="F8" s="308">
        <f t="shared" si="0"/>
        <v>1.0909090909090908</v>
      </c>
      <c r="G8" s="308">
        <f t="shared" si="0"/>
        <v>1.2327673516685136</v>
      </c>
      <c r="H8" s="308">
        <f t="shared" si="0"/>
        <v>1.3169272410547936</v>
      </c>
      <c r="I8" s="308">
        <f t="shared" si="0"/>
        <v>1.3591446260895679</v>
      </c>
      <c r="J8" s="308">
        <f t="shared" si="0"/>
        <v>1.3920567398835773</v>
      </c>
      <c r="K8" s="308">
        <f t="shared" si="0"/>
        <v>1.3853923211338128</v>
      </c>
      <c r="Q8" t="s">
        <v>22</v>
      </c>
      <c r="R8" s="189" t="s">
        <v>13</v>
      </c>
    </row>
    <row r="9" spans="1:18" x14ac:dyDescent="0.3">
      <c r="Q9" t="s">
        <v>45</v>
      </c>
      <c r="R9">
        <f>HLOOKUP($R$8,$B$4:$M$6,2,0)</f>
        <v>0.11</v>
      </c>
    </row>
    <row r="10" spans="1:18" x14ac:dyDescent="0.3">
      <c r="Q10" t="s">
        <v>46</v>
      </c>
      <c r="R10" s="26">
        <f>HLOOKUP($R$8,$B$4:$M$6,3,0)</f>
        <v>6.7606844675280595E-2</v>
      </c>
    </row>
    <row r="22" spans="1:27" x14ac:dyDescent="0.3">
      <c r="A22" s="179" t="s">
        <v>16</v>
      </c>
      <c r="Q22" t="s">
        <v>22</v>
      </c>
      <c r="R22" s="189" t="s">
        <v>13</v>
      </c>
    </row>
    <row r="23" spans="1:27" ht="15.6" x14ac:dyDescent="0.3">
      <c r="A23" s="180" t="s">
        <v>32</v>
      </c>
      <c r="B23" s="181" t="s">
        <v>4</v>
      </c>
      <c r="C23" s="181" t="s">
        <v>5</v>
      </c>
      <c r="D23" s="181" t="s">
        <v>6</v>
      </c>
      <c r="E23" s="181" t="s">
        <v>7</v>
      </c>
      <c r="F23" s="181" t="s">
        <v>8</v>
      </c>
      <c r="G23" s="181" t="s">
        <v>9</v>
      </c>
      <c r="H23" s="181" t="s">
        <v>10</v>
      </c>
      <c r="I23" s="181" t="s">
        <v>11</v>
      </c>
      <c r="J23" s="181" t="s">
        <v>12</v>
      </c>
      <c r="K23" s="181" t="s">
        <v>13</v>
      </c>
      <c r="L23" s="181" t="s">
        <v>14</v>
      </c>
      <c r="M23" s="181" t="s">
        <v>15</v>
      </c>
      <c r="Q23" s="190" t="s">
        <v>23</v>
      </c>
      <c r="R23" s="190"/>
      <c r="T23" t="s">
        <v>24</v>
      </c>
      <c r="W23" t="s">
        <v>25</v>
      </c>
      <c r="Z23" t="s">
        <v>26</v>
      </c>
    </row>
    <row r="24" spans="1:27" x14ac:dyDescent="0.3">
      <c r="A24" t="s">
        <v>30</v>
      </c>
      <c r="B24" s="191">
        <v>0.11</v>
      </c>
      <c r="C24" s="191">
        <v>0.11</v>
      </c>
      <c r="D24" s="191">
        <v>0.11</v>
      </c>
      <c r="E24" s="26">
        <v>0.11</v>
      </c>
      <c r="F24" s="26">
        <v>0.11</v>
      </c>
      <c r="G24" s="26">
        <v>0.11</v>
      </c>
      <c r="H24" s="26">
        <v>0.11</v>
      </c>
      <c r="I24" s="26">
        <v>0.11</v>
      </c>
      <c r="J24" s="26">
        <v>0.11</v>
      </c>
      <c r="K24" s="26">
        <v>0.11</v>
      </c>
      <c r="L24" s="26">
        <v>0.11</v>
      </c>
      <c r="M24" s="26">
        <v>0.11</v>
      </c>
      <c r="O24" s="33" t="e">
        <f>#REF!</f>
        <v>#REF!</v>
      </c>
      <c r="Q24" s="81" t="s">
        <v>27</v>
      </c>
      <c r="R24" s="81" t="s">
        <v>28</v>
      </c>
      <c r="T24" s="81" t="s">
        <v>27</v>
      </c>
      <c r="U24" s="81" t="s">
        <v>28</v>
      </c>
      <c r="W24" s="81" t="s">
        <v>27</v>
      </c>
      <c r="X24" s="81" t="s">
        <v>28</v>
      </c>
      <c r="Z24" s="81" t="s">
        <v>27</v>
      </c>
      <c r="AA24" s="81" t="s">
        <v>28</v>
      </c>
    </row>
    <row r="25" spans="1:27" x14ac:dyDescent="0.3">
      <c r="A25" t="s">
        <v>31</v>
      </c>
      <c r="B25" s="191">
        <v>4.3782837127845899E-2</v>
      </c>
      <c r="C25" s="191">
        <v>0.121832358674464</v>
      </c>
      <c r="D25" s="191">
        <v>0.21958717610891501</v>
      </c>
      <c r="E25" s="191">
        <v>0.26083298275136702</v>
      </c>
      <c r="F25" s="26">
        <v>0.20241593209271999</v>
      </c>
      <c r="G25" s="191">
        <v>0.18173291124399099</v>
      </c>
      <c r="H25" s="204">
        <v>0.13526390284394868</v>
      </c>
      <c r="I25" s="204">
        <v>0.15746431655407123</v>
      </c>
      <c r="J25" s="204">
        <v>0.12862536824198167</v>
      </c>
      <c r="K25" s="204">
        <f>'KINERJA ULP'!Q19</f>
        <v>9.8725952439339543E-2</v>
      </c>
      <c r="L25" s="204"/>
      <c r="M25" s="204"/>
      <c r="Q25" s="33">
        <f>HLOOKUP($R$22,$B$23:$M$25,2,0)</f>
        <v>0.11</v>
      </c>
      <c r="R25" s="33">
        <f>HLOOKUP($R$22,$B$23:$M$25,3,0)</f>
        <v>9.8725952439339543E-2</v>
      </c>
      <c r="T25" s="33">
        <f>HLOOKUP($R$22,$B$28:$M$30,2,0)</f>
        <v>0.11</v>
      </c>
      <c r="U25" s="33">
        <f>HLOOKUP($R$22,$B$28:$M$30,3,0)</f>
        <v>9.0179193145567521E-2</v>
      </c>
      <c r="W25" s="33">
        <f>HLOOKUP($R$22,$B$33:$M$35,2,0)</f>
        <v>0.11</v>
      </c>
      <c r="X25" s="33">
        <f>HLOOKUP($R$22,$B$33:$M$35,3,0)</f>
        <v>4.3767785909923321E-2</v>
      </c>
      <c r="Z25" s="33">
        <f>HLOOKUP($R$22,$B$38:$M$40,2,0)</f>
        <v>0.11</v>
      </c>
      <c r="AA25" s="33">
        <f>HLOOKUP($R$22,$B$38:$M$40,3,0)</f>
        <v>0</v>
      </c>
    </row>
    <row r="26" spans="1:27" x14ac:dyDescent="0.3">
      <c r="B26" s="308">
        <f>200%-(B25/B24)</f>
        <v>1.6019742079286736</v>
      </c>
      <c r="C26" s="308">
        <f t="shared" ref="C26:K26" si="1">200%-(C25/C24)</f>
        <v>0.89243310295941813</v>
      </c>
      <c r="D26" s="308">
        <f t="shared" si="1"/>
        <v>3.7529444644091026E-3</v>
      </c>
      <c r="E26" s="308">
        <f t="shared" si="1"/>
        <v>-0.37120893410333666</v>
      </c>
      <c r="F26" s="308">
        <f t="shared" si="1"/>
        <v>0.15985516279345457</v>
      </c>
      <c r="G26" s="308">
        <f t="shared" si="1"/>
        <v>0.34788262505462741</v>
      </c>
      <c r="H26" s="308">
        <f t="shared" si="1"/>
        <v>0.77032815596410287</v>
      </c>
      <c r="I26" s="308">
        <f t="shared" si="1"/>
        <v>0.56850621314480709</v>
      </c>
      <c r="J26" s="308">
        <f t="shared" si="1"/>
        <v>0.83067847052743926</v>
      </c>
      <c r="K26" s="308">
        <f t="shared" si="1"/>
        <v>1.1024913414605497</v>
      </c>
      <c r="L26" s="185"/>
      <c r="M26" s="185"/>
      <c r="Q26" s="33"/>
      <c r="R26" s="33"/>
      <c r="T26" s="33"/>
      <c r="U26" s="33"/>
      <c r="W26" s="33"/>
      <c r="X26" s="33"/>
      <c r="Z26" s="33"/>
      <c r="AA26" s="33"/>
    </row>
    <row r="27" spans="1:27" x14ac:dyDescent="0.3">
      <c r="B27" s="184"/>
      <c r="C27" s="184"/>
      <c r="D27" s="184"/>
      <c r="E27" s="184"/>
      <c r="F27" s="184"/>
      <c r="G27" s="184"/>
      <c r="H27" s="185"/>
      <c r="I27" s="185"/>
      <c r="J27" s="185"/>
      <c r="K27" s="185"/>
      <c r="L27" s="185"/>
      <c r="M27" s="185"/>
    </row>
    <row r="28" spans="1:27" ht="15.6" x14ac:dyDescent="0.3">
      <c r="A28" s="180" t="s">
        <v>35</v>
      </c>
      <c r="B28" s="186" t="s">
        <v>4</v>
      </c>
      <c r="C28" s="186" t="s">
        <v>5</v>
      </c>
      <c r="D28" s="186" t="s">
        <v>6</v>
      </c>
      <c r="E28" s="186" t="s">
        <v>7</v>
      </c>
      <c r="F28" s="186" t="s">
        <v>8</v>
      </c>
      <c r="G28" s="186" t="s">
        <v>9</v>
      </c>
      <c r="H28" s="186" t="s">
        <v>10</v>
      </c>
      <c r="I28" s="186" t="s">
        <v>11</v>
      </c>
      <c r="J28" s="186" t="s">
        <v>12</v>
      </c>
      <c r="K28" s="186" t="s">
        <v>13</v>
      </c>
      <c r="L28" s="186" t="s">
        <v>14</v>
      </c>
      <c r="M28" s="186" t="s">
        <v>15</v>
      </c>
    </row>
    <row r="29" spans="1:27" x14ac:dyDescent="0.3">
      <c r="A29" t="s">
        <v>30</v>
      </c>
      <c r="B29" s="191">
        <v>0.11</v>
      </c>
      <c r="C29" s="191">
        <v>0.11</v>
      </c>
      <c r="D29" s="191">
        <v>0.11</v>
      </c>
      <c r="E29" s="26">
        <v>0.11</v>
      </c>
      <c r="F29" s="26">
        <v>0.11</v>
      </c>
      <c r="G29" s="26">
        <v>0.11</v>
      </c>
      <c r="H29" s="26">
        <v>0.11</v>
      </c>
      <c r="I29" s="26">
        <v>0.11</v>
      </c>
      <c r="J29" s="26">
        <v>0.11</v>
      </c>
      <c r="K29" s="26">
        <v>0.11</v>
      </c>
      <c r="L29" s="26">
        <v>0.11</v>
      </c>
      <c r="M29" s="26">
        <v>0.11</v>
      </c>
      <c r="O29" s="33" t="e">
        <f>#REF!</f>
        <v>#REF!</v>
      </c>
    </row>
    <row r="30" spans="1:27" x14ac:dyDescent="0.3">
      <c r="A30" t="s">
        <v>31</v>
      </c>
      <c r="B30" s="191">
        <v>0.528169014084507</v>
      </c>
      <c r="C30" s="191">
        <v>0.31779661016949201</v>
      </c>
      <c r="D30" s="191">
        <v>0.24239753195240199</v>
      </c>
      <c r="E30" s="191">
        <v>0.16624040920716099</v>
      </c>
      <c r="F30" s="26">
        <v>0.109446034685974</v>
      </c>
      <c r="G30" s="191">
        <v>9.9609225346716707E-2</v>
      </c>
      <c r="H30" s="204">
        <v>0.10090582292905581</v>
      </c>
      <c r="I30" s="204">
        <v>9.0661831368993653E-2</v>
      </c>
      <c r="J30" s="204">
        <v>8.3278805543989046E-2</v>
      </c>
      <c r="K30" s="204">
        <f>'KINERJA ULP'!R19</f>
        <v>9.0179193145567521E-2</v>
      </c>
      <c r="L30" s="204"/>
      <c r="M30" s="204"/>
    </row>
    <row r="31" spans="1:27" x14ac:dyDescent="0.3">
      <c r="B31" s="308">
        <f t="shared" ref="B31:K31" si="2">200%-(B30/B29)</f>
        <v>-2.8015364916773366</v>
      </c>
      <c r="C31" s="308">
        <f t="shared" si="2"/>
        <v>-0.88906009244992745</v>
      </c>
      <c r="D31" s="308">
        <f t="shared" si="2"/>
        <v>-0.20361392684001789</v>
      </c>
      <c r="E31" s="308">
        <f t="shared" si="2"/>
        <v>0.48872355266217293</v>
      </c>
      <c r="F31" s="308">
        <f t="shared" si="2"/>
        <v>1.0050360483093272</v>
      </c>
      <c r="G31" s="308">
        <f t="shared" si="2"/>
        <v>1.0944615877571209</v>
      </c>
      <c r="H31" s="308">
        <f t="shared" si="2"/>
        <v>1.0826743370085836</v>
      </c>
      <c r="I31" s="308">
        <f t="shared" si="2"/>
        <v>1.1758015330091487</v>
      </c>
      <c r="J31" s="308">
        <f t="shared" si="2"/>
        <v>1.2429199496000995</v>
      </c>
      <c r="K31" s="308">
        <f t="shared" si="2"/>
        <v>1.1801891532221136</v>
      </c>
      <c r="L31" s="185"/>
      <c r="M31" s="185"/>
    </row>
    <row r="32" spans="1:27" x14ac:dyDescent="0.3">
      <c r="B32" s="184"/>
      <c r="C32" s="184"/>
      <c r="D32" s="184"/>
      <c r="E32" s="184"/>
      <c r="F32" s="184"/>
      <c r="G32" s="184"/>
      <c r="H32" s="185"/>
      <c r="I32" s="185"/>
      <c r="J32" s="185"/>
      <c r="K32" s="185"/>
      <c r="L32" s="185"/>
      <c r="M32" s="185"/>
    </row>
    <row r="33" spans="1:15" ht="15.6" x14ac:dyDescent="0.3">
      <c r="A33" s="180" t="s">
        <v>38</v>
      </c>
      <c r="B33" s="186" t="s">
        <v>4</v>
      </c>
      <c r="C33" s="186" t="s">
        <v>5</v>
      </c>
      <c r="D33" s="186" t="s">
        <v>6</v>
      </c>
      <c r="E33" s="186" t="s">
        <v>7</v>
      </c>
      <c r="F33" s="186" t="s">
        <v>8</v>
      </c>
      <c r="G33" s="186" t="s">
        <v>9</v>
      </c>
      <c r="H33" s="186" t="s">
        <v>10</v>
      </c>
      <c r="I33" s="186" t="s">
        <v>11</v>
      </c>
      <c r="J33" s="186" t="s">
        <v>12</v>
      </c>
      <c r="K33" s="186" t="s">
        <v>13</v>
      </c>
      <c r="L33" s="186" t="s">
        <v>14</v>
      </c>
      <c r="M33" s="186" t="s">
        <v>15</v>
      </c>
    </row>
    <row r="34" spans="1:15" x14ac:dyDescent="0.3">
      <c r="A34" t="s">
        <v>30</v>
      </c>
      <c r="B34" s="191">
        <v>0.11</v>
      </c>
      <c r="C34" s="191">
        <v>0.11</v>
      </c>
      <c r="D34" s="191">
        <v>0.11</v>
      </c>
      <c r="E34" s="26">
        <v>0.11</v>
      </c>
      <c r="F34" s="26">
        <v>0.11</v>
      </c>
      <c r="G34" s="26">
        <v>0.11</v>
      </c>
      <c r="H34" s="26">
        <v>0.11</v>
      </c>
      <c r="I34" s="26">
        <v>0.11</v>
      </c>
      <c r="J34" s="26">
        <v>0.11</v>
      </c>
      <c r="K34" s="26">
        <v>0.11</v>
      </c>
      <c r="L34" s="26">
        <v>0.11</v>
      </c>
      <c r="M34" s="26">
        <v>0.11</v>
      </c>
      <c r="O34" s="33" t="e">
        <f>#REF!</f>
        <v>#REF!</v>
      </c>
    </row>
    <row r="35" spans="1:15" x14ac:dyDescent="0.3">
      <c r="A35" t="s">
        <v>31</v>
      </c>
      <c r="B35" s="191">
        <v>0</v>
      </c>
      <c r="C35" s="191">
        <v>0</v>
      </c>
      <c r="D35" s="191">
        <v>0</v>
      </c>
      <c r="E35" s="191">
        <v>2.5766555011594999E-2</v>
      </c>
      <c r="F35" s="26">
        <v>1.8847772821511601E-2</v>
      </c>
      <c r="G35" s="191">
        <v>2.04112874419554E-2</v>
      </c>
      <c r="H35" s="191">
        <v>2.2141773233540479E-2</v>
      </c>
      <c r="I35" s="191">
        <v>2.5691530358825036E-2</v>
      </c>
      <c r="J35" s="191">
        <v>3.6779579977196664E-2</v>
      </c>
      <c r="K35" s="191">
        <f>'KINERJA ULP'!S19</f>
        <v>4.3767785909923321E-2</v>
      </c>
      <c r="L35" s="191"/>
      <c r="M35" s="191"/>
    </row>
    <row r="36" spans="1:15" x14ac:dyDescent="0.3">
      <c r="B36" s="308">
        <f t="shared" ref="B36:K36" si="3">200%-(B35/B34)</f>
        <v>2</v>
      </c>
      <c r="C36" s="308">
        <f t="shared" si="3"/>
        <v>2</v>
      </c>
      <c r="D36" s="308">
        <f t="shared" si="3"/>
        <v>2</v>
      </c>
      <c r="E36" s="308">
        <f t="shared" si="3"/>
        <v>1.7657585908036819</v>
      </c>
      <c r="F36" s="308">
        <f t="shared" si="3"/>
        <v>1.8286566107135309</v>
      </c>
      <c r="G36" s="308">
        <f t="shared" si="3"/>
        <v>1.814442841436769</v>
      </c>
      <c r="H36" s="308">
        <f t="shared" si="3"/>
        <v>1.7987111524223593</v>
      </c>
      <c r="I36" s="308">
        <f t="shared" si="3"/>
        <v>1.7664406331015905</v>
      </c>
      <c r="J36" s="308">
        <f t="shared" si="3"/>
        <v>1.6656401820254849</v>
      </c>
      <c r="K36" s="308">
        <f t="shared" si="3"/>
        <v>1.6021110371825151</v>
      </c>
      <c r="L36" s="185"/>
      <c r="M36" s="185"/>
    </row>
    <row r="37" spans="1:15" x14ac:dyDescent="0.3">
      <c r="B37" s="184"/>
      <c r="C37" s="184"/>
      <c r="D37" s="184"/>
      <c r="E37" s="184"/>
      <c r="F37" s="184"/>
      <c r="G37" s="184"/>
      <c r="H37" s="185"/>
      <c r="I37" s="185"/>
      <c r="J37" s="185"/>
      <c r="K37" s="185"/>
      <c r="L37" s="185"/>
      <c r="M37" s="185"/>
    </row>
    <row r="38" spans="1:15" ht="15.6" x14ac:dyDescent="0.3">
      <c r="A38" s="180" t="s">
        <v>41</v>
      </c>
      <c r="B38" s="186" t="s">
        <v>4</v>
      </c>
      <c r="C38" s="186" t="s">
        <v>5</v>
      </c>
      <c r="D38" s="186" t="s">
        <v>6</v>
      </c>
      <c r="E38" s="186" t="s">
        <v>7</v>
      </c>
      <c r="F38" s="186" t="s">
        <v>8</v>
      </c>
      <c r="G38" s="186" t="s">
        <v>9</v>
      </c>
      <c r="H38" s="186" t="s">
        <v>10</v>
      </c>
      <c r="I38" s="186" t="s">
        <v>11</v>
      </c>
      <c r="J38" s="186" t="s">
        <v>12</v>
      </c>
      <c r="K38" s="186" t="s">
        <v>13</v>
      </c>
      <c r="L38" s="186" t="s">
        <v>14</v>
      </c>
      <c r="M38" s="186" t="s">
        <v>15</v>
      </c>
    </row>
    <row r="39" spans="1:15" x14ac:dyDescent="0.3">
      <c r="A39" t="s">
        <v>30</v>
      </c>
      <c r="B39" s="191">
        <v>0.11</v>
      </c>
      <c r="C39" s="191">
        <v>0.11</v>
      </c>
      <c r="D39" s="191">
        <v>0.11</v>
      </c>
      <c r="E39" s="26">
        <v>0.11</v>
      </c>
      <c r="F39" s="26">
        <v>0.11</v>
      </c>
      <c r="G39" s="26">
        <v>0.11</v>
      </c>
      <c r="H39" s="26">
        <v>0.11</v>
      </c>
      <c r="I39" s="26">
        <v>0.11</v>
      </c>
      <c r="J39" s="26">
        <v>0.11</v>
      </c>
      <c r="K39" s="26">
        <v>0.11</v>
      </c>
      <c r="L39" s="26">
        <v>0.11</v>
      </c>
      <c r="M39" s="26">
        <v>0.11</v>
      </c>
      <c r="O39" s="33" t="e">
        <f>#REF!</f>
        <v>#REF!</v>
      </c>
    </row>
    <row r="40" spans="1:15" x14ac:dyDescent="0.3">
      <c r="A40" t="s">
        <v>31</v>
      </c>
      <c r="B40" s="191">
        <v>0</v>
      </c>
      <c r="C40" s="191">
        <v>0</v>
      </c>
      <c r="D40" s="191">
        <v>0</v>
      </c>
      <c r="E40" s="191">
        <v>0</v>
      </c>
      <c r="F40" s="191">
        <v>0</v>
      </c>
      <c r="G40" s="191">
        <v>0</v>
      </c>
      <c r="H40" s="191">
        <v>0</v>
      </c>
      <c r="I40" s="191">
        <v>0</v>
      </c>
      <c r="J40" s="191">
        <v>0</v>
      </c>
      <c r="K40" s="191">
        <f>'KINERJA ULP'!T19</f>
        <v>0</v>
      </c>
      <c r="L40" s="191"/>
      <c r="M40" s="191"/>
    </row>
    <row r="41" spans="1:15" x14ac:dyDescent="0.3">
      <c r="B41" s="308">
        <f t="shared" ref="B41:K41" si="4">200%-(B40/B39)</f>
        <v>2</v>
      </c>
      <c r="C41" s="308">
        <f t="shared" si="4"/>
        <v>2</v>
      </c>
      <c r="D41" s="308">
        <f t="shared" si="4"/>
        <v>2</v>
      </c>
      <c r="E41" s="308">
        <f t="shared" si="4"/>
        <v>2</v>
      </c>
      <c r="F41" s="308">
        <f t="shared" si="4"/>
        <v>2</v>
      </c>
      <c r="G41" s="308">
        <f t="shared" si="4"/>
        <v>2</v>
      </c>
      <c r="H41" s="308">
        <f t="shared" si="4"/>
        <v>2</v>
      </c>
      <c r="I41" s="308">
        <f t="shared" si="4"/>
        <v>2</v>
      </c>
      <c r="J41" s="308">
        <f t="shared" si="4"/>
        <v>2</v>
      </c>
      <c r="K41" s="308">
        <f t="shared" si="4"/>
        <v>2</v>
      </c>
      <c r="L41" s="185"/>
      <c r="M41" s="185"/>
    </row>
    <row r="42" spans="1:15" x14ac:dyDescent="0.3">
      <c r="A42" s="33"/>
    </row>
  </sheetData>
  <dataValidations count="1">
    <dataValidation type="list" allowBlank="1" showInputMessage="1" showErrorMessage="1" sqref="R8 R22" xr:uid="{CDB1A3B2-B25E-44D0-A88B-D160A9E5C37F}">
      <formula1>$B$4:$M$4</formula1>
    </dataValidation>
  </dataValidations>
  <pageMargins left="0.7" right="0.7" top="0.75" bottom="0.75" header="0.3" footer="0.3"/>
  <pageSetup paperSize="9" orientation="portrait" horizontalDpi="0" verticalDpi="0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052A9-537F-4591-93D8-E97CADF57618}">
  <sheetPr>
    <tabColor rgb="FF92D050"/>
  </sheetPr>
  <dimension ref="A1:AA42"/>
  <sheetViews>
    <sheetView topLeftCell="A70" zoomScale="55" zoomScaleNormal="55" zoomScaleSheetLayoutView="100" workbookViewId="0">
      <selection activeCell="K41" sqref="K41"/>
    </sheetView>
  </sheetViews>
  <sheetFormatPr defaultColWidth="9" defaultRowHeight="14.4" x14ac:dyDescent="0.3"/>
  <cols>
    <col min="1" max="1" width="17.33203125" customWidth="1"/>
    <col min="2" max="13" width="12.88671875" style="173" customWidth="1"/>
    <col min="14" max="14" width="9" customWidth="1"/>
    <col min="15" max="15" width="9.5546875" customWidth="1"/>
    <col min="19" max="19" width="4.21875" customWidth="1"/>
    <col min="22" max="22" width="3.21875" customWidth="1"/>
    <col min="25" max="25" width="3" customWidth="1"/>
  </cols>
  <sheetData>
    <row r="1" spans="1:18" ht="18" x14ac:dyDescent="0.3">
      <c r="A1" s="174" t="s">
        <v>392</v>
      </c>
    </row>
    <row r="2" spans="1:18" ht="18" x14ac:dyDescent="0.3">
      <c r="A2" s="175" t="s">
        <v>1</v>
      </c>
    </row>
    <row r="3" spans="1:18" x14ac:dyDescent="0.3">
      <c r="A3" s="22" t="s">
        <v>2</v>
      </c>
      <c r="K3" s="184"/>
    </row>
    <row r="4" spans="1:18" x14ac:dyDescent="0.3">
      <c r="A4" s="179" t="s">
        <v>3</v>
      </c>
      <c r="B4" s="181" t="s">
        <v>4</v>
      </c>
      <c r="C4" s="181" t="s">
        <v>5</v>
      </c>
      <c r="D4" s="181" t="s">
        <v>6</v>
      </c>
      <c r="E4" s="181" t="s">
        <v>7</v>
      </c>
      <c r="F4" s="181" t="s">
        <v>8</v>
      </c>
      <c r="G4" s="181" t="s">
        <v>9</v>
      </c>
      <c r="H4" s="181" t="s">
        <v>10</v>
      </c>
      <c r="I4" s="181" t="s">
        <v>11</v>
      </c>
      <c r="J4" s="181" t="s">
        <v>12</v>
      </c>
      <c r="K4" s="181" t="s">
        <v>13</v>
      </c>
      <c r="L4" s="181" t="s">
        <v>14</v>
      </c>
      <c r="M4" s="181" t="s">
        <v>15</v>
      </c>
    </row>
    <row r="5" spans="1:18" x14ac:dyDescent="0.3">
      <c r="A5" t="s">
        <v>30</v>
      </c>
      <c r="B5" s="173">
        <v>0.06</v>
      </c>
      <c r="C5" s="173">
        <v>0.06</v>
      </c>
      <c r="D5" s="173">
        <v>0.06</v>
      </c>
      <c r="E5">
        <v>0.06</v>
      </c>
      <c r="F5">
        <v>0.06</v>
      </c>
      <c r="G5">
        <v>0.06</v>
      </c>
      <c r="H5">
        <v>0.06</v>
      </c>
      <c r="I5">
        <v>0.06</v>
      </c>
      <c r="J5">
        <v>0.06</v>
      </c>
      <c r="K5">
        <v>0.06</v>
      </c>
      <c r="L5">
        <v>0.06</v>
      </c>
      <c r="M5">
        <v>0.06</v>
      </c>
      <c r="O5" s="33" t="e">
        <f>#REF!</f>
        <v>#REF!</v>
      </c>
    </row>
    <row r="6" spans="1:18" x14ac:dyDescent="0.3">
      <c r="A6" t="s">
        <v>31</v>
      </c>
      <c r="B6" s="191">
        <v>5.5555555555555601E-2</v>
      </c>
      <c r="C6" s="191">
        <v>6.7957784206578803E-2</v>
      </c>
      <c r="D6" s="191">
        <v>4.5305189471052498E-2</v>
      </c>
      <c r="E6" s="191">
        <v>4.2379994327901301E-2</v>
      </c>
      <c r="F6" s="26">
        <v>3.68793004310803E-2</v>
      </c>
      <c r="G6" s="184">
        <v>3.5161252197061899E-2</v>
      </c>
      <c r="H6" s="204">
        <f>'KINERJA UP3'!O464</f>
        <v>3.0138216168910201E-2</v>
      </c>
      <c r="I6" s="204">
        <f>'KINERJA UP3'!O537</f>
        <v>2.8745108188632101E-2</v>
      </c>
      <c r="J6" s="185">
        <f>'KINERJA UP3'!O610</f>
        <v>2.976355155368168E-2</v>
      </c>
      <c r="K6" s="185">
        <f>'KINERJA UP3'!O683</f>
        <v>3.0497427360190888E-2</v>
      </c>
      <c r="L6" s="236"/>
      <c r="M6" s="236"/>
    </row>
    <row r="7" spans="1:18" x14ac:dyDescent="0.3">
      <c r="H7" s="191"/>
      <c r="I7" s="191"/>
      <c r="J7" s="191"/>
      <c r="K7" s="191"/>
      <c r="L7" s="191"/>
      <c r="M7" s="191"/>
    </row>
    <row r="8" spans="1:18" x14ac:dyDescent="0.3">
      <c r="B8" s="308">
        <f>200%-(B6/B5)</f>
        <v>1.0740740740740733</v>
      </c>
      <c r="C8" s="308">
        <f t="shared" ref="C8:K8" si="0">200%-(C6/C5)</f>
        <v>0.8673702632236866</v>
      </c>
      <c r="D8" s="308">
        <f t="shared" si="0"/>
        <v>1.2449135088157917</v>
      </c>
      <c r="E8" s="308">
        <f t="shared" si="0"/>
        <v>1.2936667612016448</v>
      </c>
      <c r="F8" s="308">
        <f t="shared" si="0"/>
        <v>1.3853449928153283</v>
      </c>
      <c r="G8" s="308">
        <f t="shared" si="0"/>
        <v>1.4139791300489684</v>
      </c>
      <c r="H8" s="308">
        <f t="shared" si="0"/>
        <v>1.4976963971848298</v>
      </c>
      <c r="I8" s="308">
        <f t="shared" si="0"/>
        <v>1.5209148635227983</v>
      </c>
      <c r="J8" s="308">
        <f t="shared" si="0"/>
        <v>1.5039408074386387</v>
      </c>
      <c r="K8" s="308">
        <f t="shared" si="0"/>
        <v>1.4917095439968184</v>
      </c>
      <c r="Q8" t="s">
        <v>22</v>
      </c>
      <c r="R8" s="189" t="s">
        <v>13</v>
      </c>
    </row>
    <row r="9" spans="1:18" x14ac:dyDescent="0.3">
      <c r="Q9" t="s">
        <v>45</v>
      </c>
      <c r="R9">
        <f>HLOOKUP($R$8,$B$4:$M$6,2,0)</f>
        <v>0.06</v>
      </c>
    </row>
    <row r="10" spans="1:18" x14ac:dyDescent="0.3">
      <c r="Q10" t="s">
        <v>46</v>
      </c>
      <c r="R10" s="26">
        <f>HLOOKUP($R$8,$B$4:$M$6,3,0)</f>
        <v>3.0497427360190888E-2</v>
      </c>
    </row>
    <row r="22" spans="1:27" x14ac:dyDescent="0.3">
      <c r="A22" s="179" t="s">
        <v>16</v>
      </c>
      <c r="Q22" t="s">
        <v>22</v>
      </c>
      <c r="R22" s="189" t="s">
        <v>13</v>
      </c>
    </row>
    <row r="23" spans="1:27" ht="15.6" x14ac:dyDescent="0.3">
      <c r="A23" s="180" t="s">
        <v>32</v>
      </c>
      <c r="B23" s="181" t="s">
        <v>4</v>
      </c>
      <c r="C23" s="181" t="s">
        <v>5</v>
      </c>
      <c r="D23" s="181" t="s">
        <v>6</v>
      </c>
      <c r="E23" s="181" t="s">
        <v>7</v>
      </c>
      <c r="F23" s="181" t="s">
        <v>8</v>
      </c>
      <c r="G23" s="181" t="s">
        <v>9</v>
      </c>
      <c r="H23" s="181" t="s">
        <v>10</v>
      </c>
      <c r="I23" s="181" t="s">
        <v>11</v>
      </c>
      <c r="J23" s="181" t="s">
        <v>12</v>
      </c>
      <c r="K23" s="181" t="s">
        <v>13</v>
      </c>
      <c r="L23" s="181" t="s">
        <v>14</v>
      </c>
      <c r="M23" s="181" t="s">
        <v>15</v>
      </c>
      <c r="Q23" s="190" t="s">
        <v>23</v>
      </c>
      <c r="R23" s="190"/>
      <c r="T23" t="s">
        <v>24</v>
      </c>
      <c r="W23" t="s">
        <v>25</v>
      </c>
      <c r="Z23" t="s">
        <v>26</v>
      </c>
    </row>
    <row r="24" spans="1:27" x14ac:dyDescent="0.3">
      <c r="A24" t="s">
        <v>30</v>
      </c>
      <c r="B24" s="173">
        <v>0.06</v>
      </c>
      <c r="C24" s="173">
        <v>0.06</v>
      </c>
      <c r="D24" s="173">
        <v>0.06</v>
      </c>
      <c r="E24">
        <v>0.06</v>
      </c>
      <c r="F24">
        <v>0.06</v>
      </c>
      <c r="G24">
        <v>0.06</v>
      </c>
      <c r="H24">
        <v>0.06</v>
      </c>
      <c r="I24">
        <v>0.06</v>
      </c>
      <c r="J24">
        <v>0.06</v>
      </c>
      <c r="K24">
        <v>0.06</v>
      </c>
      <c r="L24">
        <v>0.06</v>
      </c>
      <c r="M24">
        <v>0.06</v>
      </c>
      <c r="O24" s="33" t="e">
        <f>#REF!</f>
        <v>#REF!</v>
      </c>
      <c r="Q24" s="81" t="s">
        <v>27</v>
      </c>
      <c r="R24" s="81" t="s">
        <v>28</v>
      </c>
      <c r="T24" s="81" t="s">
        <v>27</v>
      </c>
      <c r="U24" s="81" t="s">
        <v>28</v>
      </c>
      <c r="W24" s="81" t="s">
        <v>27</v>
      </c>
      <c r="X24" s="81" t="s">
        <v>28</v>
      </c>
      <c r="Z24" s="81" t="s">
        <v>27</v>
      </c>
      <c r="AA24" s="81" t="s">
        <v>28</v>
      </c>
    </row>
    <row r="25" spans="1:27" x14ac:dyDescent="0.3">
      <c r="A25" t="s">
        <v>31</v>
      </c>
      <c r="B25" s="191">
        <v>0.13134851138353801</v>
      </c>
      <c r="C25" s="191">
        <v>0.17556436558187899</v>
      </c>
      <c r="D25" s="191">
        <v>0.117042910387919</v>
      </c>
      <c r="E25" s="191">
        <v>0.10756849066589</v>
      </c>
      <c r="F25" s="26">
        <v>9.7716600112886798E-2</v>
      </c>
      <c r="G25" s="191">
        <v>8.1430500094072406E-2</v>
      </c>
      <c r="H25" s="185">
        <f>'KINERJA ULP'!E20</f>
        <v>6.9797571509204875E-2</v>
      </c>
      <c r="I25" s="185">
        <f>'KINERJA ULP'!I20</f>
        <v>6.1072875070554269E-2</v>
      </c>
      <c r="J25" s="185">
        <f>'KINERJA ULP'!M20</f>
        <v>5.9321486293395065E-2</v>
      </c>
      <c r="K25" s="185">
        <f>'KINERJA ULP'!Q20</f>
        <v>5.7430558112631022E-2</v>
      </c>
      <c r="L25" s="185"/>
      <c r="M25" s="185"/>
      <c r="Q25" s="33">
        <f>HLOOKUP($R$22,$B$23:$M$25,2,0)</f>
        <v>0.06</v>
      </c>
      <c r="R25" s="33">
        <f>HLOOKUP($R$22,$B$23:$M$25,3,0)</f>
        <v>5.7430558112631022E-2</v>
      </c>
      <c r="T25" s="33">
        <f>HLOOKUP($R$22,$B$28:$M$30,2,0)</f>
        <v>0.06</v>
      </c>
      <c r="U25" s="33">
        <f>HLOOKUP($R$22,$B$28:$M$30,3,0)</f>
        <v>2.3501222459821607E-2</v>
      </c>
      <c r="W25" s="33">
        <f>HLOOKUP($R$22,$B$33:$M$35,2,0)</f>
        <v>0.06</v>
      </c>
      <c r="X25" s="33">
        <f>HLOOKUP($R$22,$B$33:$M$35,3,0)</f>
        <v>1.451979923063243E-2</v>
      </c>
      <c r="Z25" s="33">
        <f>HLOOKUP($R$22,$B$38:$M$40,2,0)</f>
        <v>0.06</v>
      </c>
      <c r="AA25" s="33">
        <f>HLOOKUP($R$22,$B$38:$M$40,3,0)</f>
        <v>2.0658471464886991E-2</v>
      </c>
    </row>
    <row r="26" spans="1:27" x14ac:dyDescent="0.3">
      <c r="B26" s="308">
        <f>200%-(B25/B24)</f>
        <v>-0.18914185639230041</v>
      </c>
      <c r="C26" s="308">
        <f t="shared" ref="C26:K26" si="1">200%-(C25/C24)</f>
        <v>-0.92607275969798319</v>
      </c>
      <c r="D26" s="308">
        <f t="shared" si="1"/>
        <v>4.9284826868016607E-2</v>
      </c>
      <c r="E26" s="308">
        <f t="shared" si="1"/>
        <v>0.20719182223516652</v>
      </c>
      <c r="F26" s="308">
        <f t="shared" si="1"/>
        <v>0.37138999811855333</v>
      </c>
      <c r="G26" s="308">
        <f t="shared" si="1"/>
        <v>0.64282499843212659</v>
      </c>
      <c r="H26" s="308">
        <f t="shared" si="1"/>
        <v>0.8367071415132521</v>
      </c>
      <c r="I26" s="308">
        <f t="shared" si="1"/>
        <v>0.98211874882409544</v>
      </c>
      <c r="J26" s="308">
        <f t="shared" si="1"/>
        <v>1.0113085617767488</v>
      </c>
      <c r="K26" s="308">
        <f t="shared" si="1"/>
        <v>1.0428240314561497</v>
      </c>
      <c r="L26" s="185"/>
      <c r="M26" s="185"/>
      <c r="Q26" s="33"/>
      <c r="R26" s="33"/>
      <c r="T26" s="33"/>
      <c r="U26" s="33"/>
      <c r="W26" s="33"/>
      <c r="X26" s="33"/>
      <c r="Z26" s="33"/>
      <c r="AA26" s="33"/>
    </row>
    <row r="27" spans="1:27" x14ac:dyDescent="0.3">
      <c r="B27" s="184"/>
      <c r="C27" s="184"/>
      <c r="D27" s="184"/>
      <c r="E27" s="184"/>
      <c r="F27" s="184"/>
      <c r="G27" s="184"/>
      <c r="H27" s="185"/>
      <c r="I27" s="185"/>
      <c r="J27" s="185"/>
      <c r="K27" s="185"/>
      <c r="L27" s="185"/>
      <c r="M27" s="185"/>
    </row>
    <row r="28" spans="1:27" ht="15.6" x14ac:dyDescent="0.3">
      <c r="A28" s="180" t="s">
        <v>35</v>
      </c>
      <c r="B28" s="186" t="s">
        <v>4</v>
      </c>
      <c r="C28" s="186" t="s">
        <v>5</v>
      </c>
      <c r="D28" s="186" t="s">
        <v>6</v>
      </c>
      <c r="E28" s="186" t="s">
        <v>7</v>
      </c>
      <c r="F28" s="186" t="s">
        <v>8</v>
      </c>
      <c r="G28" s="186" t="s">
        <v>9</v>
      </c>
      <c r="H28" s="186" t="s">
        <v>10</v>
      </c>
      <c r="I28" s="186" t="s">
        <v>11</v>
      </c>
      <c r="J28" s="186" t="s">
        <v>12</v>
      </c>
      <c r="K28" s="186" t="s">
        <v>13</v>
      </c>
      <c r="L28" s="186" t="s">
        <v>14</v>
      </c>
      <c r="M28" s="186" t="s">
        <v>15</v>
      </c>
    </row>
    <row r="29" spans="1:27" x14ac:dyDescent="0.3">
      <c r="A29" t="s">
        <v>30</v>
      </c>
      <c r="B29" s="191">
        <v>0.06</v>
      </c>
      <c r="C29" s="191">
        <v>0.06</v>
      </c>
      <c r="D29" s="191">
        <v>0.06</v>
      </c>
      <c r="E29" s="26">
        <v>0.06</v>
      </c>
      <c r="F29" s="26">
        <v>0.06</v>
      </c>
      <c r="G29" s="26">
        <v>0.06</v>
      </c>
      <c r="H29" s="26">
        <v>0.06</v>
      </c>
      <c r="I29" s="26">
        <v>0.06</v>
      </c>
      <c r="J29" s="26">
        <v>0.06</v>
      </c>
      <c r="K29" s="26">
        <v>0.06</v>
      </c>
      <c r="L29" s="26">
        <v>0.06</v>
      </c>
      <c r="M29" s="26">
        <v>0.06</v>
      </c>
      <c r="O29" s="33" t="e">
        <f>#REF!</f>
        <v>#REF!</v>
      </c>
    </row>
    <row r="30" spans="1:27" x14ac:dyDescent="0.3">
      <c r="A30" t="s">
        <v>31</v>
      </c>
      <c r="B30" s="191">
        <v>5.86854460093897E-2</v>
      </c>
      <c r="C30" s="191">
        <v>2.9342723004694801E-2</v>
      </c>
      <c r="D30" s="191">
        <v>1.9561815336463201E-2</v>
      </c>
      <c r="E30" s="191">
        <v>2.22886680227618E-2</v>
      </c>
      <c r="F30" s="26">
        <v>1.7830934418209401E-2</v>
      </c>
      <c r="G30" s="191">
        <v>2.9067693998692599E-2</v>
      </c>
      <c r="H30" s="204">
        <v>2.4915166284593639E-2</v>
      </c>
      <c r="I30" s="204">
        <v>2.1800770499019434E-2</v>
      </c>
      <c r="J30" s="204">
        <v>1.9378462665795054E-2</v>
      </c>
      <c r="K30" s="204">
        <f>'KINERJA ULP'!R20</f>
        <v>2.3501222459821607E-2</v>
      </c>
      <c r="L30" s="204"/>
      <c r="M30" s="204"/>
    </row>
    <row r="31" spans="1:27" x14ac:dyDescent="0.3">
      <c r="B31" s="308">
        <f t="shared" ref="B31:K31" si="2">200%-(B30/B29)</f>
        <v>1.0219092331768382</v>
      </c>
      <c r="C31" s="308">
        <f t="shared" si="2"/>
        <v>1.51095461658842</v>
      </c>
      <c r="D31" s="308">
        <f t="shared" si="2"/>
        <v>1.6739697443922799</v>
      </c>
      <c r="E31" s="308">
        <f t="shared" si="2"/>
        <v>1.6285221996206367</v>
      </c>
      <c r="F31" s="308">
        <f t="shared" si="2"/>
        <v>1.7028177596965099</v>
      </c>
      <c r="G31" s="308">
        <f t="shared" si="2"/>
        <v>1.5155384333551234</v>
      </c>
      <c r="H31" s="308">
        <f t="shared" si="2"/>
        <v>1.5847472285901061</v>
      </c>
      <c r="I31" s="308">
        <f t="shared" si="2"/>
        <v>1.6366538250163427</v>
      </c>
      <c r="J31" s="308">
        <f t="shared" si="2"/>
        <v>1.6770256222367492</v>
      </c>
      <c r="K31" s="308">
        <f t="shared" si="2"/>
        <v>1.6083129590029732</v>
      </c>
      <c r="L31" s="185"/>
      <c r="M31" s="185"/>
    </row>
    <row r="32" spans="1:27" x14ac:dyDescent="0.3">
      <c r="B32" s="184"/>
      <c r="C32" s="184"/>
      <c r="D32" s="184"/>
      <c r="E32" s="184"/>
      <c r="F32" s="184"/>
      <c r="G32" s="184"/>
      <c r="H32" s="185"/>
      <c r="I32" s="185"/>
      <c r="J32" s="185"/>
      <c r="K32" s="185"/>
      <c r="L32" s="185"/>
      <c r="M32" s="185"/>
    </row>
    <row r="33" spans="1:15" ht="15.6" x14ac:dyDescent="0.3">
      <c r="A33" s="180" t="s">
        <v>38</v>
      </c>
      <c r="B33" s="186" t="s">
        <v>4</v>
      </c>
      <c r="C33" s="186" t="s">
        <v>5</v>
      </c>
      <c r="D33" s="186" t="s">
        <v>6</v>
      </c>
      <c r="E33" s="186" t="s">
        <v>7</v>
      </c>
      <c r="F33" s="186" t="s">
        <v>8</v>
      </c>
      <c r="G33" s="186" t="s">
        <v>9</v>
      </c>
      <c r="H33" s="186" t="s">
        <v>10</v>
      </c>
      <c r="I33" s="186" t="s">
        <v>11</v>
      </c>
      <c r="J33" s="186" t="s">
        <v>12</v>
      </c>
      <c r="K33" s="186" t="s">
        <v>13</v>
      </c>
      <c r="L33" s="186" t="s">
        <v>14</v>
      </c>
      <c r="M33" s="186" t="s">
        <v>15</v>
      </c>
    </row>
    <row r="34" spans="1:15" x14ac:dyDescent="0.3">
      <c r="A34" t="s">
        <v>30</v>
      </c>
      <c r="B34" s="191">
        <v>0.06</v>
      </c>
      <c r="C34" s="191">
        <v>0.06</v>
      </c>
      <c r="D34" s="191">
        <v>0.06</v>
      </c>
      <c r="E34" s="26">
        <v>0.06</v>
      </c>
      <c r="F34" s="26">
        <v>0.06</v>
      </c>
      <c r="G34" s="26">
        <v>0.06</v>
      </c>
      <c r="H34" s="26">
        <v>0.06</v>
      </c>
      <c r="I34" s="26">
        <v>0.06</v>
      </c>
      <c r="J34" s="26">
        <v>0.06</v>
      </c>
      <c r="K34" s="26">
        <v>0.06</v>
      </c>
      <c r="L34" s="26">
        <v>0.06</v>
      </c>
      <c r="M34" s="26">
        <v>0.06</v>
      </c>
      <c r="O34" s="33" t="e">
        <f>#REF!</f>
        <v>#REF!</v>
      </c>
    </row>
    <row r="35" spans="1:15" x14ac:dyDescent="0.3">
      <c r="A35" t="s">
        <v>31</v>
      </c>
      <c r="B35" s="191">
        <v>0</v>
      </c>
      <c r="C35" s="191">
        <v>1.97550375345713E-2</v>
      </c>
      <c r="D35" s="191">
        <v>1.31700250230475E-2</v>
      </c>
      <c r="E35" s="191">
        <v>9.8775187672856604E-3</v>
      </c>
      <c r="F35" s="26">
        <v>7.9020150138285304E-3</v>
      </c>
      <c r="G35" s="191">
        <v>1.11139980187701E-2</v>
      </c>
      <c r="H35" s="191">
        <v>9.5262840160886975E-3</v>
      </c>
      <c r="I35" s="191">
        <v>1.4890296626295754E-2</v>
      </c>
      <c r="J35" s="191">
        <v>1.6133110256258257E-2</v>
      </c>
      <c r="K35" s="191">
        <f>'KINERJA ULP'!S20</f>
        <v>1.451979923063243E-2</v>
      </c>
      <c r="L35" s="191"/>
      <c r="M35" s="191"/>
    </row>
    <row r="36" spans="1:15" x14ac:dyDescent="0.3">
      <c r="B36" s="308">
        <f t="shared" ref="B36:K36" si="3">200%-(B35/B34)</f>
        <v>2</v>
      </c>
      <c r="C36" s="308">
        <f t="shared" si="3"/>
        <v>1.6707493744238118</v>
      </c>
      <c r="D36" s="308">
        <f t="shared" si="3"/>
        <v>1.7804995829492083</v>
      </c>
      <c r="E36" s="308">
        <f t="shared" si="3"/>
        <v>1.8353746872119057</v>
      </c>
      <c r="F36" s="308">
        <f t="shared" si="3"/>
        <v>1.8682997497695244</v>
      </c>
      <c r="G36" s="308">
        <f t="shared" si="3"/>
        <v>1.814766699687165</v>
      </c>
      <c r="H36" s="308">
        <f t="shared" si="3"/>
        <v>1.8412285997318549</v>
      </c>
      <c r="I36" s="308">
        <f t="shared" si="3"/>
        <v>1.7518283895617375</v>
      </c>
      <c r="J36" s="308">
        <f t="shared" si="3"/>
        <v>1.7311148290623624</v>
      </c>
      <c r="K36" s="308">
        <f t="shared" si="3"/>
        <v>1.7580033461561262</v>
      </c>
      <c r="L36" s="185"/>
      <c r="M36" s="185"/>
    </row>
    <row r="37" spans="1:15" x14ac:dyDescent="0.3">
      <c r="B37" s="184"/>
      <c r="C37" s="184"/>
      <c r="D37" s="184"/>
      <c r="E37" s="184"/>
      <c r="F37" s="184"/>
      <c r="G37" s="184"/>
      <c r="H37" s="185"/>
      <c r="I37" s="185"/>
      <c r="J37" s="185"/>
      <c r="K37" s="185"/>
      <c r="L37" s="185"/>
      <c r="M37" s="185"/>
    </row>
    <row r="38" spans="1:15" ht="15.6" x14ac:dyDescent="0.3">
      <c r="A38" s="180" t="s">
        <v>41</v>
      </c>
      <c r="B38" s="186" t="s">
        <v>4</v>
      </c>
      <c r="C38" s="186" t="s">
        <v>5</v>
      </c>
      <c r="D38" s="186" t="s">
        <v>6</v>
      </c>
      <c r="E38" s="186" t="s">
        <v>7</v>
      </c>
      <c r="F38" s="186" t="s">
        <v>8</v>
      </c>
      <c r="G38" s="186" t="s">
        <v>9</v>
      </c>
      <c r="H38" s="186" t="s">
        <v>10</v>
      </c>
      <c r="I38" s="186" t="s">
        <v>11</v>
      </c>
      <c r="J38" s="186" t="s">
        <v>12</v>
      </c>
      <c r="K38" s="186" t="s">
        <v>13</v>
      </c>
      <c r="L38" s="186" t="s">
        <v>14</v>
      </c>
      <c r="M38" s="186" t="s">
        <v>15</v>
      </c>
    </row>
    <row r="39" spans="1:15" x14ac:dyDescent="0.3">
      <c r="A39" t="s">
        <v>30</v>
      </c>
      <c r="B39" s="191">
        <v>0.06</v>
      </c>
      <c r="C39" s="191">
        <v>0.06</v>
      </c>
      <c r="D39" s="191">
        <v>0.06</v>
      </c>
      <c r="E39" s="26">
        <v>0.06</v>
      </c>
      <c r="F39" s="26">
        <v>0.06</v>
      </c>
      <c r="G39" s="26">
        <v>0.06</v>
      </c>
      <c r="H39" s="26">
        <v>0.06</v>
      </c>
      <c r="I39" s="26">
        <v>0.06</v>
      </c>
      <c r="J39" s="26">
        <v>0.06</v>
      </c>
      <c r="K39" s="26">
        <v>0.06</v>
      </c>
      <c r="L39" s="26">
        <v>0.06</v>
      </c>
      <c r="M39" s="26">
        <v>0.06</v>
      </c>
      <c r="O39" s="33" t="e">
        <f>#REF!</f>
        <v>#REF!</v>
      </c>
    </row>
    <row r="40" spans="1:15" x14ac:dyDescent="0.3">
      <c r="A40" t="s">
        <v>31</v>
      </c>
      <c r="B40" s="191">
        <v>0</v>
      </c>
      <c r="C40" s="191">
        <v>0</v>
      </c>
      <c r="D40" s="191">
        <v>0</v>
      </c>
      <c r="E40" s="191">
        <v>0</v>
      </c>
      <c r="F40" s="191">
        <v>0</v>
      </c>
      <c r="G40" s="191">
        <v>0</v>
      </c>
      <c r="H40" s="191">
        <v>0</v>
      </c>
      <c r="I40" s="191">
        <v>0</v>
      </c>
      <c r="J40" s="191">
        <v>1.1909015124449208E-2</v>
      </c>
      <c r="K40" s="191">
        <f>'KINERJA ULP'!T20</f>
        <v>2.0658471464886991E-2</v>
      </c>
      <c r="L40" s="191"/>
      <c r="M40" s="191"/>
    </row>
    <row r="41" spans="1:15" x14ac:dyDescent="0.3">
      <c r="B41" s="308">
        <f t="shared" ref="B41:K41" si="4">200%-(B40/B39)</f>
        <v>2</v>
      </c>
      <c r="C41" s="308">
        <f t="shared" si="4"/>
        <v>2</v>
      </c>
      <c r="D41" s="308">
        <f t="shared" si="4"/>
        <v>2</v>
      </c>
      <c r="E41" s="308">
        <f t="shared" si="4"/>
        <v>2</v>
      </c>
      <c r="F41" s="308">
        <f t="shared" si="4"/>
        <v>2</v>
      </c>
      <c r="G41" s="308">
        <f t="shared" si="4"/>
        <v>2</v>
      </c>
      <c r="H41" s="308">
        <f t="shared" si="4"/>
        <v>2</v>
      </c>
      <c r="I41" s="308">
        <f t="shared" si="4"/>
        <v>2</v>
      </c>
      <c r="J41" s="308">
        <f t="shared" si="4"/>
        <v>1.8015164145925131</v>
      </c>
      <c r="K41" s="308">
        <f t="shared" si="4"/>
        <v>1.6556921422518835</v>
      </c>
      <c r="L41" s="185"/>
      <c r="M41" s="185"/>
    </row>
    <row r="42" spans="1:15" x14ac:dyDescent="0.3">
      <c r="A42" s="33"/>
    </row>
  </sheetData>
  <dataValidations count="1">
    <dataValidation type="list" allowBlank="1" showInputMessage="1" showErrorMessage="1" sqref="R8 R22" xr:uid="{ACE8C312-0C5C-429C-8E59-BB61A134B761}">
      <formula1>$B$4:$M$4</formula1>
    </dataValidation>
  </dataValidations>
  <pageMargins left="0.7" right="0.7" top="0.75" bottom="0.75" header="0.3" footer="0.3"/>
  <pageSetup paperSize="9" orientation="portrait" horizontalDpi="0" verticalDpi="0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EC606-9780-44C3-8D9D-2E3675B8AE7F}">
  <sheetPr>
    <tabColor rgb="FF92D050"/>
  </sheetPr>
  <dimension ref="A1:AA42"/>
  <sheetViews>
    <sheetView topLeftCell="A67" zoomScale="55" zoomScaleNormal="55" zoomScaleSheetLayoutView="100" workbookViewId="0">
      <selection activeCell="B41" sqref="B41:K41"/>
    </sheetView>
  </sheetViews>
  <sheetFormatPr defaultColWidth="9" defaultRowHeight="14.4" x14ac:dyDescent="0.3"/>
  <cols>
    <col min="1" max="1" width="17.33203125" customWidth="1"/>
    <col min="2" max="13" width="12.88671875" style="173" customWidth="1"/>
    <col min="14" max="14" width="9" customWidth="1"/>
    <col min="15" max="15" width="9.5546875" customWidth="1"/>
    <col min="19" max="19" width="4.21875" customWidth="1"/>
    <col min="22" max="22" width="3.21875" customWidth="1"/>
    <col min="25" max="25" width="3" customWidth="1"/>
  </cols>
  <sheetData>
    <row r="1" spans="1:18" ht="18" x14ac:dyDescent="0.3">
      <c r="A1" s="174" t="s">
        <v>393</v>
      </c>
    </row>
    <row r="2" spans="1:18" ht="18" x14ac:dyDescent="0.3">
      <c r="A2" s="175" t="s">
        <v>1</v>
      </c>
    </row>
    <row r="3" spans="1:18" x14ac:dyDescent="0.3">
      <c r="A3" s="22" t="s">
        <v>2</v>
      </c>
      <c r="K3" s="184"/>
    </row>
    <row r="4" spans="1:18" x14ac:dyDescent="0.3">
      <c r="A4" s="179" t="s">
        <v>3</v>
      </c>
      <c r="B4" s="181" t="s">
        <v>4</v>
      </c>
      <c r="C4" s="181" t="s">
        <v>5</v>
      </c>
      <c r="D4" s="181" t="s">
        <v>6</v>
      </c>
      <c r="E4" s="181" t="s">
        <v>7</v>
      </c>
      <c r="F4" s="181" t="s">
        <v>8</v>
      </c>
      <c r="G4" s="181" t="s">
        <v>9</v>
      </c>
      <c r="H4" s="181" t="s">
        <v>10</v>
      </c>
      <c r="I4" s="181" t="s">
        <v>11</v>
      </c>
      <c r="J4" s="181" t="s">
        <v>12</v>
      </c>
      <c r="K4" s="181" t="s">
        <v>13</v>
      </c>
      <c r="L4" s="181" t="s">
        <v>14</v>
      </c>
      <c r="M4" s="181" t="s">
        <v>15</v>
      </c>
    </row>
    <row r="5" spans="1:18" x14ac:dyDescent="0.3">
      <c r="A5" t="s">
        <v>30</v>
      </c>
      <c r="B5" s="192">
        <v>57621</v>
      </c>
      <c r="C5" s="192">
        <v>58197</v>
      </c>
      <c r="D5" s="192">
        <v>58779</v>
      </c>
      <c r="E5" s="29">
        <v>59368</v>
      </c>
      <c r="F5" s="29">
        <v>59961</v>
      </c>
      <c r="G5" s="29">
        <v>60561</v>
      </c>
      <c r="H5" s="29">
        <v>61166</v>
      </c>
      <c r="I5" s="29">
        <v>61778</v>
      </c>
      <c r="J5" s="29">
        <v>62396</v>
      </c>
      <c r="K5" s="29">
        <v>63019</v>
      </c>
      <c r="L5" s="29">
        <v>63649</v>
      </c>
      <c r="M5" s="29">
        <v>64286</v>
      </c>
      <c r="O5" s="33" t="e">
        <f>#REF!</f>
        <v>#REF!</v>
      </c>
    </row>
    <row r="6" spans="1:18" x14ac:dyDescent="0.3">
      <c r="A6" t="s">
        <v>31</v>
      </c>
      <c r="B6" s="224">
        <v>64401</v>
      </c>
      <c r="C6" s="224">
        <v>53550.5</v>
      </c>
      <c r="D6" s="224">
        <v>48017</v>
      </c>
      <c r="E6" s="224">
        <v>38886.5</v>
      </c>
      <c r="F6" s="222">
        <v>55652</v>
      </c>
      <c r="G6" s="224">
        <v>119975</v>
      </c>
      <c r="H6" s="223">
        <v>110235</v>
      </c>
      <c r="I6" s="223">
        <v>107809</v>
      </c>
      <c r="J6" s="223">
        <v>103362</v>
      </c>
      <c r="K6" s="223">
        <f>'KINERJA UP3'!O684</f>
        <v>92762</v>
      </c>
      <c r="L6" s="223"/>
      <c r="M6" s="223"/>
    </row>
    <row r="7" spans="1:18" x14ac:dyDescent="0.3">
      <c r="H7" s="191"/>
      <c r="I7" s="191"/>
      <c r="J7" s="191"/>
      <c r="K7" s="191"/>
      <c r="L7" s="191"/>
      <c r="M7" s="191"/>
    </row>
    <row r="8" spans="1:18" x14ac:dyDescent="0.3">
      <c r="B8" s="308">
        <f>B6/B5</f>
        <v>1.1176654344770136</v>
      </c>
      <c r="C8" s="308">
        <f t="shared" ref="C8:K8" si="0">C6/C5</f>
        <v>0.92015911473099987</v>
      </c>
      <c r="D8" s="308">
        <f t="shared" si="0"/>
        <v>0.81690739890096808</v>
      </c>
      <c r="E8" s="308">
        <f t="shared" si="0"/>
        <v>0.65500774828190267</v>
      </c>
      <c r="F8" s="308">
        <f t="shared" si="0"/>
        <v>0.92813662213772286</v>
      </c>
      <c r="G8" s="308">
        <f t="shared" si="0"/>
        <v>1.981060418421096</v>
      </c>
      <c r="H8" s="308">
        <f t="shared" si="0"/>
        <v>1.8022267272667822</v>
      </c>
      <c r="I8" s="308">
        <f t="shared" si="0"/>
        <v>1.7451034348797307</v>
      </c>
      <c r="J8" s="308">
        <f t="shared" si="0"/>
        <v>1.6565484966985062</v>
      </c>
      <c r="K8" s="308">
        <f t="shared" si="0"/>
        <v>1.4719687713229344</v>
      </c>
      <c r="Q8" t="s">
        <v>22</v>
      </c>
      <c r="R8" s="189" t="s">
        <v>13</v>
      </c>
    </row>
    <row r="9" spans="1:18" x14ac:dyDescent="0.3">
      <c r="Q9" t="s">
        <v>45</v>
      </c>
      <c r="R9">
        <f>HLOOKUP($R$8,$B$4:$M$6,2,0)</f>
        <v>63019</v>
      </c>
    </row>
    <row r="10" spans="1:18" x14ac:dyDescent="0.3">
      <c r="Q10" t="s">
        <v>46</v>
      </c>
      <c r="R10" s="26">
        <f>HLOOKUP($R$8,$B$4:$M$6,3,0)</f>
        <v>92762</v>
      </c>
    </row>
    <row r="22" spans="1:27" x14ac:dyDescent="0.3">
      <c r="A22" s="179" t="s">
        <v>16</v>
      </c>
      <c r="Q22" t="s">
        <v>22</v>
      </c>
      <c r="R22" s="189" t="s">
        <v>13</v>
      </c>
    </row>
    <row r="23" spans="1:27" ht="15.6" x14ac:dyDescent="0.3">
      <c r="A23" s="180" t="s">
        <v>32</v>
      </c>
      <c r="B23" s="181" t="s">
        <v>4</v>
      </c>
      <c r="C23" s="181" t="s">
        <v>5</v>
      </c>
      <c r="D23" s="181" t="s">
        <v>6</v>
      </c>
      <c r="E23" s="181" t="s">
        <v>7</v>
      </c>
      <c r="F23" s="181" t="s">
        <v>8</v>
      </c>
      <c r="G23" s="181" t="s">
        <v>9</v>
      </c>
      <c r="H23" s="181" t="s">
        <v>10</v>
      </c>
      <c r="I23" s="181" t="s">
        <v>11</v>
      </c>
      <c r="J23" s="181" t="s">
        <v>12</v>
      </c>
      <c r="K23" s="181" t="s">
        <v>13</v>
      </c>
      <c r="L23" s="181" t="s">
        <v>14</v>
      </c>
      <c r="M23" s="181" t="s">
        <v>15</v>
      </c>
      <c r="Q23" s="190" t="s">
        <v>23</v>
      </c>
      <c r="R23" s="190"/>
      <c r="T23" t="s">
        <v>24</v>
      </c>
      <c r="W23" t="s">
        <v>25</v>
      </c>
      <c r="Z23" t="s">
        <v>26</v>
      </c>
    </row>
    <row r="24" spans="1:27" x14ac:dyDescent="0.3">
      <c r="A24" t="s">
        <v>30</v>
      </c>
      <c r="B24" s="192">
        <v>16620</v>
      </c>
      <c r="C24" s="192">
        <v>16786</v>
      </c>
      <c r="D24" s="192">
        <v>16954</v>
      </c>
      <c r="E24" s="29">
        <v>17124</v>
      </c>
      <c r="F24" s="29">
        <v>17295</v>
      </c>
      <c r="G24" s="29">
        <v>17468</v>
      </c>
      <c r="H24" s="29">
        <v>17642</v>
      </c>
      <c r="I24" s="29">
        <v>17819</v>
      </c>
      <c r="J24" s="29">
        <v>17997</v>
      </c>
      <c r="K24" s="29">
        <v>18177</v>
      </c>
      <c r="L24" s="29">
        <v>18359</v>
      </c>
      <c r="M24" s="29">
        <v>18542</v>
      </c>
      <c r="O24" s="33" t="e">
        <f>#REF!</f>
        <v>#REF!</v>
      </c>
      <c r="Q24" s="81" t="s">
        <v>27</v>
      </c>
      <c r="R24" s="81" t="s">
        <v>28</v>
      </c>
      <c r="T24" s="81" t="s">
        <v>27</v>
      </c>
      <c r="U24" s="81" t="s">
        <v>28</v>
      </c>
      <c r="W24" s="81" t="s">
        <v>27</v>
      </c>
      <c r="X24" s="81" t="s">
        <v>28</v>
      </c>
      <c r="Z24" s="81" t="s">
        <v>27</v>
      </c>
      <c r="AA24" s="81" t="s">
        <v>28</v>
      </c>
    </row>
    <row r="25" spans="1:27" x14ac:dyDescent="0.3">
      <c r="A25" t="s">
        <v>31</v>
      </c>
      <c r="B25" s="224">
        <v>16935.745374513899</v>
      </c>
      <c r="C25" s="224">
        <v>14082.3532659105</v>
      </c>
      <c r="D25" s="224">
        <v>12627.190348721801</v>
      </c>
      <c r="E25" s="224">
        <v>10226.1123663613</v>
      </c>
      <c r="F25" s="224">
        <v>14634.9917172473</v>
      </c>
      <c r="G25" s="224">
        <v>25512.762591592102</v>
      </c>
      <c r="H25" s="224">
        <v>37980</v>
      </c>
      <c r="I25" s="224">
        <v>33506.450933809123</v>
      </c>
      <c r="J25" s="224">
        <v>32125.945335802709</v>
      </c>
      <c r="K25" s="224">
        <f>'KINERJA ULP'!Q21</f>
        <v>31901.768691689238</v>
      </c>
      <c r="L25" s="224"/>
      <c r="M25" s="224"/>
      <c r="Q25" s="33">
        <f>HLOOKUP($R$22,$B$23:$M$25,2,0)</f>
        <v>18177</v>
      </c>
      <c r="R25" s="33">
        <f>HLOOKUP($R$22,$B$23:$M$25,3,0)</f>
        <v>31901.768691689238</v>
      </c>
      <c r="T25" s="33">
        <f>HLOOKUP($R$22,$B$28:$M$30,2,0)</f>
        <v>13291</v>
      </c>
      <c r="U25" s="33">
        <f>HLOOKUP($R$22,$B$28:$M$30,3,0)</f>
        <v>18914.1315189819</v>
      </c>
      <c r="W25" s="33">
        <f>HLOOKUP($R$22,$B$33:$M$35,2,0)</f>
        <v>17857</v>
      </c>
      <c r="X25" s="33">
        <f>HLOOKUP($R$22,$B$33:$M$35,3,0)</f>
        <v>25025.081022399932</v>
      </c>
      <c r="Z25" s="33">
        <f>HLOOKUP($R$22,$B$38:$M$40,2,0)</f>
        <v>13694</v>
      </c>
      <c r="AA25" s="33">
        <f>HLOOKUP($R$22,$B$38:$M$40,3,0)</f>
        <v>16921.018766928933</v>
      </c>
    </row>
    <row r="26" spans="1:27" x14ac:dyDescent="0.3">
      <c r="B26" s="308">
        <f>B25/B24</f>
        <v>1.0189979166374188</v>
      </c>
      <c r="C26" s="308">
        <f t="shared" ref="C26:K26" si="1">C25/C24</f>
        <v>0.83893442546827712</v>
      </c>
      <c r="D26" s="308">
        <f t="shared" si="1"/>
        <v>0.74479122028558453</v>
      </c>
      <c r="E26" s="308">
        <f t="shared" si="1"/>
        <v>0.59718011950252858</v>
      </c>
      <c r="F26" s="308">
        <f t="shared" si="1"/>
        <v>0.84619784430455625</v>
      </c>
      <c r="G26" s="308">
        <f t="shared" si="1"/>
        <v>1.4605428550258817</v>
      </c>
      <c r="H26" s="308">
        <f t="shared" si="1"/>
        <v>2.1528171409137284</v>
      </c>
      <c r="I26" s="308">
        <f t="shared" si="1"/>
        <v>1.8803777391441228</v>
      </c>
      <c r="J26" s="308">
        <f t="shared" si="1"/>
        <v>1.7850722529200818</v>
      </c>
      <c r="K26" s="308">
        <f t="shared" si="1"/>
        <v>1.7550623695708443</v>
      </c>
      <c r="L26" s="185"/>
      <c r="M26" s="185"/>
      <c r="Q26" s="33"/>
      <c r="R26" s="33"/>
      <c r="T26" s="33"/>
      <c r="U26" s="33"/>
      <c r="W26" s="33"/>
      <c r="X26" s="33"/>
      <c r="Z26" s="33"/>
      <c r="AA26" s="33"/>
    </row>
    <row r="27" spans="1:27" x14ac:dyDescent="0.3">
      <c r="B27" s="184"/>
      <c r="C27" s="184"/>
      <c r="D27" s="184"/>
      <c r="E27" s="184"/>
      <c r="F27" s="184"/>
      <c r="G27" s="184"/>
      <c r="H27" s="185"/>
      <c r="I27" s="185"/>
      <c r="J27" s="185"/>
      <c r="K27" s="185"/>
      <c r="L27" s="185"/>
      <c r="M27" s="185"/>
    </row>
    <row r="28" spans="1:27" ht="15.6" x14ac:dyDescent="0.3">
      <c r="A28" s="180" t="s">
        <v>35</v>
      </c>
      <c r="B28" s="186" t="s">
        <v>4</v>
      </c>
      <c r="C28" s="186" t="s">
        <v>5</v>
      </c>
      <c r="D28" s="186" t="s">
        <v>6</v>
      </c>
      <c r="E28" s="186" t="s">
        <v>7</v>
      </c>
      <c r="F28" s="186" t="s">
        <v>8</v>
      </c>
      <c r="G28" s="186" t="s">
        <v>9</v>
      </c>
      <c r="H28" s="186" t="s">
        <v>10</v>
      </c>
      <c r="I28" s="186" t="s">
        <v>11</v>
      </c>
      <c r="J28" s="186" t="s">
        <v>12</v>
      </c>
      <c r="K28" s="186" t="s">
        <v>13</v>
      </c>
      <c r="L28" s="186" t="s">
        <v>14</v>
      </c>
      <c r="M28" s="186" t="s">
        <v>15</v>
      </c>
    </row>
    <row r="29" spans="1:27" x14ac:dyDescent="0.3">
      <c r="A29" t="s">
        <v>30</v>
      </c>
      <c r="B29" s="192">
        <v>12153</v>
      </c>
      <c r="C29" s="192">
        <v>12274</v>
      </c>
      <c r="D29" s="192">
        <v>12397</v>
      </c>
      <c r="E29" s="29">
        <v>12521</v>
      </c>
      <c r="F29" s="29">
        <v>12646</v>
      </c>
      <c r="G29" s="29">
        <v>12773</v>
      </c>
      <c r="H29" s="29">
        <v>12900</v>
      </c>
      <c r="I29" s="29">
        <v>13029</v>
      </c>
      <c r="J29" s="29">
        <v>13160</v>
      </c>
      <c r="K29" s="29">
        <v>13291</v>
      </c>
      <c r="L29" s="29">
        <v>13424</v>
      </c>
      <c r="M29" s="29">
        <v>13558</v>
      </c>
      <c r="O29" s="33" t="e">
        <f>#REF!</f>
        <v>#REF!</v>
      </c>
    </row>
    <row r="30" spans="1:27" x14ac:dyDescent="0.3">
      <c r="A30" t="s">
        <v>31</v>
      </c>
      <c r="B30" s="224">
        <v>11459.569671130799</v>
      </c>
      <c r="C30" s="224">
        <v>9528.8223113598997</v>
      </c>
      <c r="D30" s="224">
        <v>8544.1865327974192</v>
      </c>
      <c r="E30" s="224">
        <v>6919.4974614746197</v>
      </c>
      <c r="F30" s="224">
        <v>9902.7650399492304</v>
      </c>
      <c r="G30" s="224">
        <v>27621.812346658098</v>
      </c>
      <c r="H30" s="224">
        <v>25227</v>
      </c>
      <c r="I30" s="224">
        <v>23638.821519306479</v>
      </c>
      <c r="J30" s="224">
        <v>22583.67511453358</v>
      </c>
      <c r="K30" s="224">
        <f>'KINERJA ULP'!R21</f>
        <v>18914.1315189819</v>
      </c>
      <c r="L30" s="224"/>
      <c r="M30" s="224"/>
    </row>
    <row r="31" spans="1:27" x14ac:dyDescent="0.3">
      <c r="B31" s="308">
        <f t="shared" ref="B31:K31" si="2">B30/B29</f>
        <v>0.94294163343460868</v>
      </c>
      <c r="C31" s="308">
        <f t="shared" si="2"/>
        <v>0.77634204915756067</v>
      </c>
      <c r="D31" s="308">
        <f t="shared" si="2"/>
        <v>0.68921404636584815</v>
      </c>
      <c r="E31" s="308">
        <f t="shared" si="2"/>
        <v>0.5526313762059436</v>
      </c>
      <c r="F31" s="308">
        <f t="shared" si="2"/>
        <v>0.78307488849827855</v>
      </c>
      <c r="G31" s="308">
        <f t="shared" si="2"/>
        <v>2.1625156460234947</v>
      </c>
      <c r="H31" s="308">
        <f t="shared" si="2"/>
        <v>1.9555813953488372</v>
      </c>
      <c r="I31" s="308">
        <f t="shared" si="2"/>
        <v>1.8143235489528344</v>
      </c>
      <c r="J31" s="308">
        <f t="shared" si="2"/>
        <v>1.7160847351469286</v>
      </c>
      <c r="K31" s="308">
        <f t="shared" si="2"/>
        <v>1.4230781370086449</v>
      </c>
      <c r="L31" s="185"/>
      <c r="M31" s="185"/>
    </row>
    <row r="32" spans="1:27" x14ac:dyDescent="0.3">
      <c r="B32" s="184"/>
      <c r="C32" s="184"/>
      <c r="D32" s="184"/>
      <c r="E32" s="184"/>
      <c r="F32" s="184"/>
      <c r="G32" s="184"/>
      <c r="H32" s="185"/>
      <c r="I32" s="185"/>
      <c r="J32" s="185"/>
      <c r="K32" s="185"/>
      <c r="L32" s="185"/>
      <c r="M32" s="185"/>
    </row>
    <row r="33" spans="1:15" ht="15.6" x14ac:dyDescent="0.3">
      <c r="A33" s="180" t="s">
        <v>38</v>
      </c>
      <c r="B33" s="186" t="s">
        <v>4</v>
      </c>
      <c r="C33" s="186" t="s">
        <v>5</v>
      </c>
      <c r="D33" s="186" t="s">
        <v>6</v>
      </c>
      <c r="E33" s="186" t="s">
        <v>7</v>
      </c>
      <c r="F33" s="186" t="s">
        <v>8</v>
      </c>
      <c r="G33" s="186" t="s">
        <v>9</v>
      </c>
      <c r="H33" s="186" t="s">
        <v>10</v>
      </c>
      <c r="I33" s="186" t="s">
        <v>11</v>
      </c>
      <c r="J33" s="186" t="s">
        <v>12</v>
      </c>
      <c r="K33" s="186" t="s">
        <v>13</v>
      </c>
      <c r="L33" s="186" t="s">
        <v>14</v>
      </c>
      <c r="M33" s="186" t="s">
        <v>15</v>
      </c>
    </row>
    <row r="34" spans="1:15" x14ac:dyDescent="0.3">
      <c r="A34" t="s">
        <v>30</v>
      </c>
      <c r="B34" s="192">
        <v>16327</v>
      </c>
      <c r="C34" s="192">
        <v>16490</v>
      </c>
      <c r="D34" s="192">
        <v>16655</v>
      </c>
      <c r="E34" s="29">
        <v>16822</v>
      </c>
      <c r="F34" s="29">
        <v>16990</v>
      </c>
      <c r="G34" s="29">
        <v>17160</v>
      </c>
      <c r="H34" s="29">
        <v>17332</v>
      </c>
      <c r="I34" s="29">
        <v>17505</v>
      </c>
      <c r="J34" s="29">
        <v>17680</v>
      </c>
      <c r="K34" s="29">
        <v>17857</v>
      </c>
      <c r="L34" s="29">
        <v>18035</v>
      </c>
      <c r="M34" s="29">
        <v>18216</v>
      </c>
      <c r="O34" s="33" t="e">
        <f>#REF!</f>
        <v>#REF!</v>
      </c>
    </row>
    <row r="35" spans="1:15" x14ac:dyDescent="0.3">
      <c r="A35" t="s">
        <v>31</v>
      </c>
      <c r="B35" s="224">
        <v>19908.840862122299</v>
      </c>
      <c r="C35" s="224">
        <v>16554.531491546401</v>
      </c>
      <c r="D35" s="224">
        <v>14843.912542919001</v>
      </c>
      <c r="E35" s="224">
        <v>12021.3217214782</v>
      </c>
      <c r="F35" s="224">
        <v>17204.186451434402</v>
      </c>
      <c r="G35" s="224">
        <v>36505.986220911502</v>
      </c>
      <c r="H35" s="224">
        <v>27459</v>
      </c>
      <c r="I35" s="224">
        <v>29643.659251789075</v>
      </c>
      <c r="J35" s="224">
        <v>28440.418520323619</v>
      </c>
      <c r="K35" s="224">
        <f>'KINERJA ULP'!S21</f>
        <v>25025.081022399932</v>
      </c>
      <c r="L35" s="224"/>
      <c r="M35" s="224"/>
    </row>
    <row r="36" spans="1:15" x14ac:dyDescent="0.3">
      <c r="B36" s="308">
        <f t="shared" ref="B36:K36" si="3">B35/B34</f>
        <v>1.2193814455884302</v>
      </c>
      <c r="C36" s="308">
        <f t="shared" si="3"/>
        <v>1.0039133712277988</v>
      </c>
      <c r="D36" s="308">
        <f t="shared" si="3"/>
        <v>0.89125863361867308</v>
      </c>
      <c r="E36" s="308">
        <f t="shared" si="3"/>
        <v>0.71461905370813217</v>
      </c>
      <c r="F36" s="308">
        <f t="shared" si="3"/>
        <v>1.0126066186836022</v>
      </c>
      <c r="G36" s="308">
        <f t="shared" si="3"/>
        <v>2.1273884744120921</v>
      </c>
      <c r="H36" s="308">
        <f t="shared" si="3"/>
        <v>1.5842949457650588</v>
      </c>
      <c r="I36" s="308">
        <f t="shared" si="3"/>
        <v>1.6934395459462481</v>
      </c>
      <c r="J36" s="308">
        <f t="shared" si="3"/>
        <v>1.608620957031879</v>
      </c>
      <c r="K36" s="308">
        <f t="shared" si="3"/>
        <v>1.4014157485803849</v>
      </c>
      <c r="L36" s="185"/>
      <c r="M36" s="185"/>
    </row>
    <row r="37" spans="1:15" x14ac:dyDescent="0.3">
      <c r="B37" s="184"/>
      <c r="C37" s="184"/>
      <c r="D37" s="184"/>
      <c r="E37" s="184"/>
      <c r="F37" s="184"/>
      <c r="G37" s="184"/>
      <c r="H37" s="185"/>
      <c r="I37" s="185"/>
      <c r="J37" s="185"/>
      <c r="K37" s="185"/>
      <c r="L37" s="185"/>
      <c r="M37" s="185"/>
    </row>
    <row r="38" spans="1:15" ht="15.6" x14ac:dyDescent="0.3">
      <c r="A38" s="180" t="s">
        <v>41</v>
      </c>
      <c r="B38" s="186" t="s">
        <v>4</v>
      </c>
      <c r="C38" s="186" t="s">
        <v>5</v>
      </c>
      <c r="D38" s="186" t="s">
        <v>6</v>
      </c>
      <c r="E38" s="186" t="s">
        <v>7</v>
      </c>
      <c r="F38" s="186" t="s">
        <v>8</v>
      </c>
      <c r="G38" s="186" t="s">
        <v>9</v>
      </c>
      <c r="H38" s="186" t="s">
        <v>10</v>
      </c>
      <c r="I38" s="186" t="s">
        <v>11</v>
      </c>
      <c r="J38" s="186" t="s">
        <v>12</v>
      </c>
      <c r="K38" s="186" t="s">
        <v>13</v>
      </c>
      <c r="L38" s="186" t="s">
        <v>14</v>
      </c>
      <c r="M38" s="186" t="s">
        <v>15</v>
      </c>
    </row>
    <row r="39" spans="1:15" x14ac:dyDescent="0.3">
      <c r="A39" t="s">
        <v>30</v>
      </c>
      <c r="B39" s="192">
        <v>12521</v>
      </c>
      <c r="C39" s="192">
        <v>12647</v>
      </c>
      <c r="D39" s="192">
        <v>12773</v>
      </c>
      <c r="E39" s="29">
        <v>12901</v>
      </c>
      <c r="F39" s="29">
        <v>13030</v>
      </c>
      <c r="G39" s="29">
        <v>13160</v>
      </c>
      <c r="H39" s="29">
        <v>13292</v>
      </c>
      <c r="I39" s="29">
        <v>13425</v>
      </c>
      <c r="J39" s="29">
        <v>13559</v>
      </c>
      <c r="K39" s="29">
        <v>13694</v>
      </c>
      <c r="L39" s="29">
        <v>13831</v>
      </c>
      <c r="M39" s="29">
        <v>13970</v>
      </c>
      <c r="O39" s="33" t="e">
        <f>#REF!</f>
        <v>#REF!</v>
      </c>
    </row>
    <row r="40" spans="1:15" x14ac:dyDescent="0.3">
      <c r="A40" t="s">
        <v>31</v>
      </c>
      <c r="B40" s="224">
        <v>16096.844092233099</v>
      </c>
      <c r="C40" s="224">
        <v>13384.792931183199</v>
      </c>
      <c r="D40" s="224">
        <v>12001.710575561799</v>
      </c>
      <c r="E40" s="224">
        <v>9719.5684506858906</v>
      </c>
      <c r="F40" s="224">
        <v>13910.056791368999</v>
      </c>
      <c r="G40" s="224">
        <v>30334.438840838298</v>
      </c>
      <c r="H40" s="224">
        <v>19569</v>
      </c>
      <c r="I40" s="224">
        <v>21020.06829509532</v>
      </c>
      <c r="J40" s="224">
        <v>20211.961029340091</v>
      </c>
      <c r="K40" s="224">
        <f>'KINERJA ULP'!T21</f>
        <v>16921.018766928933</v>
      </c>
      <c r="L40" s="224"/>
      <c r="M40" s="224"/>
    </row>
    <row r="41" spans="1:15" x14ac:dyDescent="0.3">
      <c r="B41" s="308">
        <f t="shared" ref="B41:K41" si="4">B40/B39</f>
        <v>1.2855877399754891</v>
      </c>
      <c r="C41" s="308">
        <f t="shared" si="4"/>
        <v>1.058337386825587</v>
      </c>
      <c r="D41" s="308">
        <f t="shared" si="4"/>
        <v>0.93961564045735535</v>
      </c>
      <c r="E41" s="308">
        <f t="shared" si="4"/>
        <v>0.75339651582713674</v>
      </c>
      <c r="F41" s="308">
        <f t="shared" si="4"/>
        <v>1.0675408128448964</v>
      </c>
      <c r="G41" s="308">
        <f t="shared" si="4"/>
        <v>2.3050485441366488</v>
      </c>
      <c r="H41" s="308">
        <f t="shared" si="4"/>
        <v>1.4722389407162202</v>
      </c>
      <c r="I41" s="308">
        <f t="shared" si="4"/>
        <v>1.565740655128143</v>
      </c>
      <c r="J41" s="308">
        <f t="shared" si="4"/>
        <v>1.4906675292676519</v>
      </c>
      <c r="K41" s="308">
        <f t="shared" si="4"/>
        <v>1.2356520203686967</v>
      </c>
      <c r="L41" s="185"/>
      <c r="M41" s="185"/>
    </row>
    <row r="42" spans="1:15" x14ac:dyDescent="0.3">
      <c r="A42" s="33"/>
    </row>
  </sheetData>
  <dataValidations count="1">
    <dataValidation type="list" allowBlank="1" showInputMessage="1" showErrorMessage="1" sqref="R8 R22" xr:uid="{FF9C7912-461F-4C27-AE5F-714C17B3EFE8}">
      <formula1>$B$4:$M$4</formula1>
    </dataValidation>
  </dataValidations>
  <pageMargins left="0.7" right="0.7" top="0.75" bottom="0.75" header="0.3" footer="0.3"/>
  <pageSetup paperSize="9" orientation="portrait" horizontalDpi="0" verticalDpi="0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723B1-ADD3-450A-968B-956077F838CD}">
  <sheetPr>
    <tabColor rgb="FF92D050"/>
  </sheetPr>
  <dimension ref="A1:AA42"/>
  <sheetViews>
    <sheetView topLeftCell="A73" zoomScale="55" zoomScaleNormal="55" zoomScaleSheetLayoutView="100" workbookViewId="0">
      <selection activeCell="B8" sqref="B8:K8"/>
    </sheetView>
  </sheetViews>
  <sheetFormatPr defaultColWidth="9" defaultRowHeight="14.4" x14ac:dyDescent="0.3"/>
  <cols>
    <col min="1" max="1" width="17.33203125" customWidth="1"/>
    <col min="2" max="13" width="12.88671875" style="173" customWidth="1"/>
    <col min="14" max="14" width="9" customWidth="1"/>
    <col min="15" max="15" width="9.5546875" customWidth="1"/>
    <col min="19" max="19" width="4.21875" customWidth="1"/>
    <col min="22" max="22" width="3.21875" customWidth="1"/>
    <col min="25" max="25" width="3" customWidth="1"/>
  </cols>
  <sheetData>
    <row r="1" spans="1:18" ht="18" x14ac:dyDescent="0.3">
      <c r="A1" s="174" t="s">
        <v>394</v>
      </c>
    </row>
    <row r="2" spans="1:18" ht="18" x14ac:dyDescent="0.3">
      <c r="A2" s="175" t="s">
        <v>1</v>
      </c>
    </row>
    <row r="3" spans="1:18" x14ac:dyDescent="0.3">
      <c r="A3" s="22" t="s">
        <v>2</v>
      </c>
      <c r="K3" s="184"/>
    </row>
    <row r="4" spans="1:18" x14ac:dyDescent="0.3">
      <c r="A4" s="179" t="s">
        <v>3</v>
      </c>
      <c r="B4" s="181" t="s">
        <v>4</v>
      </c>
      <c r="C4" s="181" t="s">
        <v>5</v>
      </c>
      <c r="D4" s="181" t="s">
        <v>6</v>
      </c>
      <c r="E4" s="181" t="s">
        <v>7</v>
      </c>
      <c r="F4" s="181" t="s">
        <v>8</v>
      </c>
      <c r="G4" s="181" t="s">
        <v>9</v>
      </c>
      <c r="H4" s="181" t="s">
        <v>10</v>
      </c>
      <c r="I4" s="181" t="s">
        <v>11</v>
      </c>
      <c r="J4" s="181" t="s">
        <v>12</v>
      </c>
      <c r="K4" s="181" t="s">
        <v>13</v>
      </c>
      <c r="L4" s="181" t="s">
        <v>14</v>
      </c>
      <c r="M4" s="181" t="s">
        <v>15</v>
      </c>
    </row>
    <row r="5" spans="1:18" x14ac:dyDescent="0.3">
      <c r="A5" t="s">
        <v>30</v>
      </c>
      <c r="B5" s="192">
        <v>10765.544655019799</v>
      </c>
      <c r="C5" s="192">
        <v>20836.631267258399</v>
      </c>
      <c r="D5" s="192">
        <v>31602.277325219398</v>
      </c>
      <c r="E5" s="29">
        <v>42020.618309583799</v>
      </c>
      <c r="F5" s="29">
        <v>52786.264367544798</v>
      </c>
      <c r="G5" s="29">
        <v>63204.605351909297</v>
      </c>
      <c r="H5" s="29">
        <v>73970.251409870296</v>
      </c>
      <c r="I5" s="29">
        <v>84735.897467831193</v>
      </c>
      <c r="J5" s="29">
        <v>95154.238452195699</v>
      </c>
      <c r="K5" s="29">
        <v>105919.884510157</v>
      </c>
      <c r="L5" s="29">
        <v>116338.225494521</v>
      </c>
      <c r="M5" s="29">
        <v>127103.871552482</v>
      </c>
      <c r="O5" s="33" t="e">
        <f>#REF!</f>
        <v>#REF!</v>
      </c>
    </row>
    <row r="6" spans="1:18" x14ac:dyDescent="0.3">
      <c r="A6" t="s">
        <v>31</v>
      </c>
      <c r="B6" s="224">
        <v>8146</v>
      </c>
      <c r="C6" s="224">
        <v>15086</v>
      </c>
      <c r="D6" s="224">
        <v>21986</v>
      </c>
      <c r="E6" s="224">
        <v>36399</v>
      </c>
      <c r="F6" s="222">
        <v>60950</v>
      </c>
      <c r="G6" s="224">
        <v>89762</v>
      </c>
      <c r="H6" s="223">
        <v>114153</v>
      </c>
      <c r="I6" s="223">
        <v>133656</v>
      </c>
      <c r="J6" s="223">
        <v>147860</v>
      </c>
      <c r="K6" s="223">
        <f>'KINERJA UP3'!O685</f>
        <v>160856</v>
      </c>
      <c r="L6" s="223"/>
      <c r="M6" s="223"/>
    </row>
    <row r="7" spans="1:18" x14ac:dyDescent="0.3">
      <c r="H7" s="191"/>
      <c r="I7" s="191"/>
      <c r="J7" s="191"/>
      <c r="K7" s="191"/>
      <c r="L7" s="191"/>
      <c r="M7" s="191"/>
    </row>
    <row r="8" spans="1:18" x14ac:dyDescent="0.3">
      <c r="B8" s="308">
        <f>B6/B5</f>
        <v>0.75667328138401724</v>
      </c>
      <c r="C8" s="308">
        <f t="shared" ref="C8:K8" si="0">C6/C5</f>
        <v>0.72401338808089177</v>
      </c>
      <c r="D8" s="308">
        <f t="shared" si="0"/>
        <v>0.69570935580818505</v>
      </c>
      <c r="E8" s="308">
        <f t="shared" si="0"/>
        <v>0.86621762040322825</v>
      </c>
      <c r="F8" s="308">
        <f t="shared" si="0"/>
        <v>1.1546564381902844</v>
      </c>
      <c r="G8" s="308">
        <f t="shared" si="0"/>
        <v>1.4201813222347484</v>
      </c>
      <c r="H8" s="308">
        <f t="shared" si="0"/>
        <v>1.5432284982712372</v>
      </c>
      <c r="I8" s="308">
        <f t="shared" si="0"/>
        <v>1.5773244161453608</v>
      </c>
      <c r="J8" s="308">
        <f t="shared" si="0"/>
        <v>1.5538982015423624</v>
      </c>
      <c r="K8" s="308">
        <f t="shared" si="0"/>
        <v>1.5186572449913782</v>
      </c>
      <c r="Q8" t="s">
        <v>22</v>
      </c>
      <c r="R8" s="189" t="s">
        <v>13</v>
      </c>
    </row>
    <row r="9" spans="1:18" x14ac:dyDescent="0.3">
      <c r="Q9" t="s">
        <v>45</v>
      </c>
      <c r="R9">
        <f>HLOOKUP($R$8,$B$4:$M$6,2,0)</f>
        <v>105919.884510157</v>
      </c>
    </row>
    <row r="10" spans="1:18" x14ac:dyDescent="0.3">
      <c r="Q10" t="s">
        <v>46</v>
      </c>
      <c r="R10" s="26">
        <f>HLOOKUP($R$8,$B$4:$M$6,3,0)</f>
        <v>160856</v>
      </c>
    </row>
    <row r="22" spans="1:27" x14ac:dyDescent="0.3">
      <c r="A22" s="179" t="s">
        <v>16</v>
      </c>
      <c r="Q22" t="s">
        <v>22</v>
      </c>
      <c r="R22" s="189" t="s">
        <v>13</v>
      </c>
    </row>
    <row r="23" spans="1:27" ht="15.6" x14ac:dyDescent="0.3">
      <c r="A23" s="180" t="s">
        <v>32</v>
      </c>
      <c r="B23" s="181" t="s">
        <v>4</v>
      </c>
      <c r="C23" s="181" t="s">
        <v>5</v>
      </c>
      <c r="D23" s="181" t="s">
        <v>6</v>
      </c>
      <c r="E23" s="181" t="s">
        <v>7</v>
      </c>
      <c r="F23" s="181" t="s">
        <v>8</v>
      </c>
      <c r="G23" s="181" t="s">
        <v>9</v>
      </c>
      <c r="H23" s="181" t="s">
        <v>10</v>
      </c>
      <c r="I23" s="181" t="s">
        <v>11</v>
      </c>
      <c r="J23" s="181" t="s">
        <v>12</v>
      </c>
      <c r="K23" s="181" t="s">
        <v>13</v>
      </c>
      <c r="L23" s="181" t="s">
        <v>14</v>
      </c>
      <c r="M23" s="181" t="s">
        <v>15</v>
      </c>
      <c r="Q23" s="190" t="s">
        <v>23</v>
      </c>
      <c r="R23" s="190"/>
      <c r="T23" t="s">
        <v>24</v>
      </c>
      <c r="W23" t="s">
        <v>25</v>
      </c>
      <c r="Z23" t="s">
        <v>26</v>
      </c>
    </row>
    <row r="24" spans="1:27" x14ac:dyDescent="0.3">
      <c r="A24" t="s">
        <v>30</v>
      </c>
      <c r="B24" s="192">
        <v>3225</v>
      </c>
      <c r="C24" s="192">
        <v>6242</v>
      </c>
      <c r="D24" s="192">
        <v>9468</v>
      </c>
      <c r="E24" s="29">
        <v>12590</v>
      </c>
      <c r="F24" s="29">
        <v>15816</v>
      </c>
      <c r="G24" s="29">
        <v>18938</v>
      </c>
      <c r="H24" s="29">
        <v>22164</v>
      </c>
      <c r="I24" s="29">
        <v>25390</v>
      </c>
      <c r="J24" s="29">
        <v>28512</v>
      </c>
      <c r="K24" s="29">
        <v>31738</v>
      </c>
      <c r="L24" s="29">
        <v>34860</v>
      </c>
      <c r="M24" s="29">
        <v>38086</v>
      </c>
      <c r="O24" s="33" t="e">
        <f>#REF!</f>
        <v>#REF!</v>
      </c>
      <c r="Q24" s="81" t="s">
        <v>27</v>
      </c>
      <c r="R24" s="81" t="s">
        <v>28</v>
      </c>
      <c r="T24" s="81" t="s">
        <v>27</v>
      </c>
      <c r="U24" s="81" t="s">
        <v>28</v>
      </c>
      <c r="W24" s="81" t="s">
        <v>27</v>
      </c>
      <c r="X24" s="81" t="s">
        <v>28</v>
      </c>
      <c r="Z24" s="81" t="s">
        <v>27</v>
      </c>
      <c r="AA24" s="81" t="s">
        <v>28</v>
      </c>
    </row>
    <row r="25" spans="1:27" x14ac:dyDescent="0.3">
      <c r="A25" t="s">
        <v>31</v>
      </c>
      <c r="B25" s="224">
        <v>2685</v>
      </c>
      <c r="C25" s="224">
        <v>4964</v>
      </c>
      <c r="D25" s="224">
        <v>7126</v>
      </c>
      <c r="E25" s="224">
        <v>11061</v>
      </c>
      <c r="F25" s="224">
        <v>20811</v>
      </c>
      <c r="G25" s="224">
        <v>30559</v>
      </c>
      <c r="H25" s="224">
        <v>39589</v>
      </c>
      <c r="I25" s="224">
        <v>46830</v>
      </c>
      <c r="J25" s="224">
        <v>50271</v>
      </c>
      <c r="K25" s="224">
        <f>'KINERJA ULP'!Q22</f>
        <v>53582</v>
      </c>
      <c r="L25" s="224"/>
      <c r="M25" s="224"/>
      <c r="Q25" s="33">
        <f>HLOOKUP($R$22,$B$23:$M$25,2,0)</f>
        <v>31738</v>
      </c>
      <c r="R25" s="33">
        <f>HLOOKUP($R$22,$B$23:$M$25,3,0)</f>
        <v>53582</v>
      </c>
      <c r="T25" s="33">
        <f>HLOOKUP($R$22,$B$28:$M$30,2,0)</f>
        <v>37756</v>
      </c>
      <c r="U25" s="33">
        <f>HLOOKUP($R$22,$B$28:$M$30,3,0)</f>
        <v>51657</v>
      </c>
      <c r="W25" s="33">
        <f>HLOOKUP($R$22,$B$33:$M$35,2,0)</f>
        <v>24456</v>
      </c>
      <c r="X25" s="33">
        <f>HLOOKUP($R$22,$B$33:$M$35,3,0)</f>
        <v>36004</v>
      </c>
      <c r="Z25" s="33">
        <f>HLOOKUP($R$22,$B$38:$M$40,2,0)</f>
        <v>11971</v>
      </c>
      <c r="AA25" s="33">
        <f>HLOOKUP($R$22,$B$38:$M$40,3,0)</f>
        <v>19613</v>
      </c>
    </row>
    <row r="26" spans="1:27" x14ac:dyDescent="0.3">
      <c r="B26" s="308">
        <f>B25/B24</f>
        <v>0.83255813953488367</v>
      </c>
      <c r="C26" s="308">
        <f t="shared" ref="C26:K26" si="1">C25/C24</f>
        <v>0.79525793015059276</v>
      </c>
      <c r="D26" s="308">
        <f t="shared" si="1"/>
        <v>0.75264047317279259</v>
      </c>
      <c r="E26" s="308">
        <f t="shared" si="1"/>
        <v>0.87855440826052422</v>
      </c>
      <c r="F26" s="308">
        <f t="shared" si="1"/>
        <v>1.3158194233687406</v>
      </c>
      <c r="G26" s="308">
        <f t="shared" si="1"/>
        <v>1.6136339634597106</v>
      </c>
      <c r="H26" s="308">
        <f t="shared" si="1"/>
        <v>1.7861848041869699</v>
      </c>
      <c r="I26" s="308">
        <f t="shared" si="1"/>
        <v>1.8444269397400552</v>
      </c>
      <c r="J26" s="308">
        <f t="shared" si="1"/>
        <v>1.7631523569023568</v>
      </c>
      <c r="K26" s="308">
        <f t="shared" si="1"/>
        <v>1.6882601298128426</v>
      </c>
      <c r="L26" s="185"/>
      <c r="M26" s="185"/>
      <c r="Q26" s="33"/>
      <c r="R26" s="33"/>
      <c r="T26" s="33"/>
      <c r="U26" s="33"/>
      <c r="W26" s="33"/>
      <c r="X26" s="33"/>
      <c r="Z26" s="33"/>
      <c r="AA26" s="33"/>
    </row>
    <row r="27" spans="1:27" x14ac:dyDescent="0.3">
      <c r="B27" s="184"/>
      <c r="C27" s="184"/>
      <c r="D27" s="184"/>
      <c r="E27" s="184"/>
      <c r="F27" s="184"/>
      <c r="G27" s="184"/>
      <c r="H27" s="185"/>
      <c r="I27" s="185"/>
      <c r="J27" s="185"/>
      <c r="K27" s="185"/>
      <c r="L27" s="185"/>
      <c r="M27" s="185"/>
    </row>
    <row r="28" spans="1:27" ht="15.6" x14ac:dyDescent="0.3">
      <c r="A28" s="180" t="s">
        <v>35</v>
      </c>
      <c r="B28" s="186" t="s">
        <v>4</v>
      </c>
      <c r="C28" s="186" t="s">
        <v>5</v>
      </c>
      <c r="D28" s="186" t="s">
        <v>6</v>
      </c>
      <c r="E28" s="186" t="s">
        <v>7</v>
      </c>
      <c r="F28" s="186" t="s">
        <v>8</v>
      </c>
      <c r="G28" s="186" t="s">
        <v>9</v>
      </c>
      <c r="H28" s="186" t="s">
        <v>10</v>
      </c>
      <c r="I28" s="186" t="s">
        <v>11</v>
      </c>
      <c r="J28" s="186" t="s">
        <v>12</v>
      </c>
      <c r="K28" s="186" t="s">
        <v>13</v>
      </c>
      <c r="L28" s="186" t="s">
        <v>14</v>
      </c>
      <c r="M28" s="186" t="s">
        <v>15</v>
      </c>
    </row>
    <row r="29" spans="1:27" x14ac:dyDescent="0.3">
      <c r="A29" t="s">
        <v>30</v>
      </c>
      <c r="B29" s="192">
        <v>3847</v>
      </c>
      <c r="C29" s="192">
        <v>7411</v>
      </c>
      <c r="D29" s="192">
        <v>11257</v>
      </c>
      <c r="E29" s="29">
        <v>14962</v>
      </c>
      <c r="F29" s="29">
        <v>18808</v>
      </c>
      <c r="G29" s="29">
        <v>22513</v>
      </c>
      <c r="H29" s="29">
        <v>26359</v>
      </c>
      <c r="I29" s="29">
        <v>30205</v>
      </c>
      <c r="J29" s="29">
        <v>33910</v>
      </c>
      <c r="K29" s="29">
        <v>37756</v>
      </c>
      <c r="L29" s="29">
        <v>41461</v>
      </c>
      <c r="M29" s="29">
        <v>45307</v>
      </c>
      <c r="O29" s="33" t="e">
        <f>#REF!</f>
        <v>#REF!</v>
      </c>
    </row>
    <row r="30" spans="1:27" x14ac:dyDescent="0.3">
      <c r="A30" t="s">
        <v>31</v>
      </c>
      <c r="B30" s="224">
        <v>2470</v>
      </c>
      <c r="C30" s="224">
        <v>4762</v>
      </c>
      <c r="D30" s="224">
        <v>7069</v>
      </c>
      <c r="E30" s="224">
        <v>11860</v>
      </c>
      <c r="F30" s="224">
        <v>18253</v>
      </c>
      <c r="G30" s="224">
        <v>27567</v>
      </c>
      <c r="H30" s="224">
        <v>34119</v>
      </c>
      <c r="I30" s="224">
        <v>40220</v>
      </c>
      <c r="J30" s="224">
        <v>46027</v>
      </c>
      <c r="K30" s="224">
        <f>'KINERJA ULP'!R22</f>
        <v>51657</v>
      </c>
      <c r="L30" s="224"/>
      <c r="M30" s="224"/>
    </row>
    <row r="31" spans="1:27" x14ac:dyDescent="0.3">
      <c r="B31" s="308">
        <f t="shared" ref="B31:K31" si="2">B30/B29</f>
        <v>0.64205874707564337</v>
      </c>
      <c r="C31" s="308">
        <f t="shared" si="2"/>
        <v>0.64255835919579007</v>
      </c>
      <c r="D31" s="308">
        <f t="shared" si="2"/>
        <v>0.6279648218886027</v>
      </c>
      <c r="E31" s="308">
        <f t="shared" si="2"/>
        <v>0.79267477609945192</v>
      </c>
      <c r="F31" s="308">
        <f t="shared" si="2"/>
        <v>0.97049128030625265</v>
      </c>
      <c r="G31" s="308">
        <f t="shared" si="2"/>
        <v>1.2244925154355262</v>
      </c>
      <c r="H31" s="308">
        <f t="shared" si="2"/>
        <v>1.2943966007815169</v>
      </c>
      <c r="I31" s="308">
        <f t="shared" si="2"/>
        <v>1.3315676212547591</v>
      </c>
      <c r="J31" s="308">
        <f t="shared" si="2"/>
        <v>1.3573282217634917</v>
      </c>
      <c r="K31" s="308">
        <f t="shared" si="2"/>
        <v>1.3681798919377053</v>
      </c>
      <c r="L31" s="185"/>
      <c r="M31" s="185"/>
    </row>
    <row r="32" spans="1:27" x14ac:dyDescent="0.3">
      <c r="B32" s="184"/>
      <c r="C32" s="184"/>
      <c r="D32" s="184"/>
      <c r="E32" s="184"/>
      <c r="F32" s="184"/>
      <c r="G32" s="184"/>
      <c r="H32" s="185"/>
      <c r="I32" s="185"/>
      <c r="J32" s="185"/>
      <c r="K32" s="185"/>
      <c r="L32" s="185"/>
      <c r="M32" s="185"/>
    </row>
    <row r="33" spans="1:15" ht="15.6" x14ac:dyDescent="0.3">
      <c r="A33" s="180" t="s">
        <v>38</v>
      </c>
      <c r="B33" s="186" t="s">
        <v>4</v>
      </c>
      <c r="C33" s="186" t="s">
        <v>5</v>
      </c>
      <c r="D33" s="186" t="s">
        <v>6</v>
      </c>
      <c r="E33" s="186" t="s">
        <v>7</v>
      </c>
      <c r="F33" s="186" t="s">
        <v>8</v>
      </c>
      <c r="G33" s="186" t="s">
        <v>9</v>
      </c>
      <c r="H33" s="186" t="s">
        <v>10</v>
      </c>
      <c r="I33" s="186" t="s">
        <v>11</v>
      </c>
      <c r="J33" s="186" t="s">
        <v>12</v>
      </c>
      <c r="K33" s="186" t="s">
        <v>13</v>
      </c>
      <c r="L33" s="186" t="s">
        <v>14</v>
      </c>
      <c r="M33" s="186" t="s">
        <v>15</v>
      </c>
    </row>
    <row r="34" spans="1:15" x14ac:dyDescent="0.3">
      <c r="A34" t="s">
        <v>30</v>
      </c>
      <c r="B34" s="192">
        <v>2480</v>
      </c>
      <c r="C34" s="192">
        <v>4823</v>
      </c>
      <c r="D34" s="192">
        <v>7303</v>
      </c>
      <c r="E34" s="29">
        <v>9714</v>
      </c>
      <c r="F34" s="29">
        <v>12194</v>
      </c>
      <c r="G34" s="29">
        <v>14605</v>
      </c>
      <c r="H34" s="29">
        <v>17085</v>
      </c>
      <c r="I34" s="29">
        <v>19565</v>
      </c>
      <c r="J34" s="29">
        <v>21976</v>
      </c>
      <c r="K34" s="29">
        <v>24456</v>
      </c>
      <c r="L34" s="29">
        <v>26867</v>
      </c>
      <c r="M34" s="29">
        <v>29347</v>
      </c>
      <c r="O34" s="33" t="e">
        <f>#REF!</f>
        <v>#REF!</v>
      </c>
    </row>
    <row r="35" spans="1:15" x14ac:dyDescent="0.3">
      <c r="A35" t="s">
        <v>31</v>
      </c>
      <c r="B35" s="224">
        <v>2051</v>
      </c>
      <c r="C35" s="224">
        <v>3673</v>
      </c>
      <c r="D35" s="224">
        <v>5318</v>
      </c>
      <c r="E35" s="224">
        <v>8816</v>
      </c>
      <c r="F35" s="224">
        <v>14035</v>
      </c>
      <c r="G35" s="224">
        <v>20366</v>
      </c>
      <c r="H35" s="224">
        <v>25300</v>
      </c>
      <c r="I35" s="224">
        <v>29113</v>
      </c>
      <c r="J35" s="224">
        <v>33039</v>
      </c>
      <c r="K35" s="224">
        <f>'KINERJA ULP'!S22</f>
        <v>36004</v>
      </c>
      <c r="L35" s="224"/>
      <c r="M35" s="224"/>
    </row>
    <row r="36" spans="1:15" x14ac:dyDescent="0.3">
      <c r="B36" s="308">
        <f t="shared" ref="B36:K36" si="3">B35/B34</f>
        <v>0.82701612903225807</v>
      </c>
      <c r="C36" s="308">
        <f t="shared" si="3"/>
        <v>0.76155919552145968</v>
      </c>
      <c r="D36" s="308">
        <f t="shared" si="3"/>
        <v>0.72819389292071757</v>
      </c>
      <c r="E36" s="308">
        <f t="shared" si="3"/>
        <v>0.90755610459131153</v>
      </c>
      <c r="F36" s="308">
        <f t="shared" si="3"/>
        <v>1.1509758897818598</v>
      </c>
      <c r="G36" s="308">
        <f t="shared" si="3"/>
        <v>1.3944539541252996</v>
      </c>
      <c r="H36" s="308">
        <f t="shared" si="3"/>
        <v>1.4808311384255195</v>
      </c>
      <c r="I36" s="308">
        <f t="shared" si="3"/>
        <v>1.4880143112701252</v>
      </c>
      <c r="J36" s="308">
        <f t="shared" si="3"/>
        <v>1.503412813978886</v>
      </c>
      <c r="K36" s="308">
        <f t="shared" si="3"/>
        <v>1.4721949623814197</v>
      </c>
      <c r="L36" s="185"/>
      <c r="M36" s="185"/>
    </row>
    <row r="37" spans="1:15" x14ac:dyDescent="0.3">
      <c r="B37" s="184"/>
      <c r="C37" s="184"/>
      <c r="D37" s="184"/>
      <c r="E37" s="184"/>
      <c r="F37" s="184"/>
      <c r="G37" s="184"/>
      <c r="H37" s="185"/>
      <c r="I37" s="185"/>
      <c r="J37" s="185"/>
      <c r="K37" s="185"/>
      <c r="L37" s="185"/>
      <c r="M37" s="185"/>
    </row>
    <row r="38" spans="1:15" ht="15.6" x14ac:dyDescent="0.3">
      <c r="A38" s="180" t="s">
        <v>41</v>
      </c>
      <c r="B38" s="186" t="s">
        <v>4</v>
      </c>
      <c r="C38" s="186" t="s">
        <v>5</v>
      </c>
      <c r="D38" s="186" t="s">
        <v>6</v>
      </c>
      <c r="E38" s="186" t="s">
        <v>7</v>
      </c>
      <c r="F38" s="186" t="s">
        <v>8</v>
      </c>
      <c r="G38" s="186" t="s">
        <v>9</v>
      </c>
      <c r="H38" s="186" t="s">
        <v>10</v>
      </c>
      <c r="I38" s="186" t="s">
        <v>11</v>
      </c>
      <c r="J38" s="186" t="s">
        <v>12</v>
      </c>
      <c r="K38" s="186" t="s">
        <v>13</v>
      </c>
      <c r="L38" s="186" t="s">
        <v>14</v>
      </c>
      <c r="M38" s="186" t="s">
        <v>15</v>
      </c>
    </row>
    <row r="39" spans="1:15" x14ac:dyDescent="0.3">
      <c r="A39" t="s">
        <v>30</v>
      </c>
      <c r="B39" s="192">
        <v>1214</v>
      </c>
      <c r="C39" s="192">
        <v>2361</v>
      </c>
      <c r="D39" s="192">
        <v>3575</v>
      </c>
      <c r="E39" s="29">
        <v>4755</v>
      </c>
      <c r="F39" s="29">
        <v>5969</v>
      </c>
      <c r="G39" s="29">
        <v>7149</v>
      </c>
      <c r="H39" s="29">
        <v>8363</v>
      </c>
      <c r="I39" s="29">
        <v>9577</v>
      </c>
      <c r="J39" s="29">
        <v>10757</v>
      </c>
      <c r="K39" s="29">
        <v>11971</v>
      </c>
      <c r="L39" s="29">
        <v>13151</v>
      </c>
      <c r="M39" s="29">
        <v>14365</v>
      </c>
      <c r="O39" s="33" t="e">
        <f>#REF!</f>
        <v>#REF!</v>
      </c>
    </row>
    <row r="40" spans="1:15" x14ac:dyDescent="0.3">
      <c r="A40" t="s">
        <v>31</v>
      </c>
      <c r="B40" s="224">
        <v>940</v>
      </c>
      <c r="C40" s="224">
        <v>1687</v>
      </c>
      <c r="D40" s="224">
        <v>2473</v>
      </c>
      <c r="E40" s="224">
        <v>4662</v>
      </c>
      <c r="F40" s="224">
        <v>7851</v>
      </c>
      <c r="G40" s="224">
        <v>11270</v>
      </c>
      <c r="H40" s="224">
        <v>15145</v>
      </c>
      <c r="I40" s="224">
        <v>17493</v>
      </c>
      <c r="J40" s="224">
        <v>18523</v>
      </c>
      <c r="K40" s="224">
        <f>'KINERJA ULP'!T22</f>
        <v>19613</v>
      </c>
      <c r="L40" s="224"/>
      <c r="M40" s="224"/>
    </row>
    <row r="41" spans="1:15" x14ac:dyDescent="0.3">
      <c r="B41" s="308">
        <f t="shared" ref="B41:K41" si="4">B40/B39</f>
        <v>0.77429983525535417</v>
      </c>
      <c r="C41" s="308">
        <f t="shared" si="4"/>
        <v>0.71452774248199913</v>
      </c>
      <c r="D41" s="308">
        <f t="shared" si="4"/>
        <v>0.69174825174825172</v>
      </c>
      <c r="E41" s="308">
        <f t="shared" si="4"/>
        <v>0.98044164037854886</v>
      </c>
      <c r="F41" s="308">
        <f t="shared" si="4"/>
        <v>1.315295694421176</v>
      </c>
      <c r="G41" s="308">
        <f t="shared" si="4"/>
        <v>1.5764442579381732</v>
      </c>
      <c r="H41" s="308">
        <f t="shared" si="4"/>
        <v>1.8109530072940332</v>
      </c>
      <c r="I41" s="308">
        <f t="shared" si="4"/>
        <v>1.8265636420590998</v>
      </c>
      <c r="J41" s="308">
        <f t="shared" si="4"/>
        <v>1.7219484986520406</v>
      </c>
      <c r="K41" s="308">
        <f t="shared" si="4"/>
        <v>1.6383760755158299</v>
      </c>
      <c r="L41" s="185"/>
      <c r="M41" s="185"/>
    </row>
    <row r="42" spans="1:15" x14ac:dyDescent="0.3">
      <c r="A42" s="33"/>
    </row>
  </sheetData>
  <dataValidations count="1">
    <dataValidation type="list" allowBlank="1" showInputMessage="1" showErrorMessage="1" sqref="R8 R22" xr:uid="{9F230B2B-B0CE-41E6-9E99-4072B57D3126}">
      <formula1>$B$4:$M$4</formula1>
    </dataValidation>
  </dataValidations>
  <pageMargins left="0.7" right="0.7" top="0.75" bottom="0.75" header="0.3" footer="0.3"/>
  <pageSetup paperSize="9" orientation="portrait" horizontalDpi="0" verticalDpi="0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0714E-E97F-481C-9692-746BE2375457}">
  <sheetPr>
    <tabColor rgb="FF92D050"/>
  </sheetPr>
  <dimension ref="A1:AA42"/>
  <sheetViews>
    <sheetView topLeftCell="A76" zoomScale="55" zoomScaleNormal="55" zoomScaleSheetLayoutView="100" workbookViewId="0">
      <selection activeCell="X76" sqref="X76"/>
    </sheetView>
  </sheetViews>
  <sheetFormatPr defaultColWidth="9" defaultRowHeight="14.4" x14ac:dyDescent="0.3"/>
  <cols>
    <col min="1" max="1" width="17.33203125" customWidth="1"/>
    <col min="2" max="13" width="12.88671875" style="173" customWidth="1"/>
    <col min="14" max="14" width="9" customWidth="1"/>
    <col min="15" max="15" width="9.5546875" customWidth="1"/>
    <col min="19" max="19" width="4.21875" customWidth="1"/>
    <col min="22" max="22" width="3.21875" customWidth="1"/>
    <col min="25" max="25" width="3" customWidth="1"/>
  </cols>
  <sheetData>
    <row r="1" spans="1:18" ht="18" x14ac:dyDescent="0.3">
      <c r="A1" s="174" t="s">
        <v>92</v>
      </c>
    </row>
    <row r="2" spans="1:18" ht="18" x14ac:dyDescent="0.3">
      <c r="A2" s="175" t="s">
        <v>1</v>
      </c>
    </row>
    <row r="3" spans="1:18" x14ac:dyDescent="0.3">
      <c r="A3" s="22" t="s">
        <v>2</v>
      </c>
      <c r="K3" s="184"/>
    </row>
    <row r="4" spans="1:18" x14ac:dyDescent="0.3">
      <c r="A4" s="179" t="s">
        <v>3</v>
      </c>
      <c r="B4" s="181" t="s">
        <v>4</v>
      </c>
      <c r="C4" s="181" t="s">
        <v>5</v>
      </c>
      <c r="D4" s="181" t="s">
        <v>6</v>
      </c>
      <c r="E4" s="181" t="s">
        <v>7</v>
      </c>
      <c r="F4" s="181" t="s">
        <v>8</v>
      </c>
      <c r="G4" s="181" t="s">
        <v>9</v>
      </c>
      <c r="H4" s="181" t="s">
        <v>10</v>
      </c>
      <c r="I4" s="181" t="s">
        <v>11</v>
      </c>
      <c r="J4" s="181" t="s">
        <v>12</v>
      </c>
      <c r="K4" s="181" t="s">
        <v>13</v>
      </c>
      <c r="L4" s="181" t="s">
        <v>14</v>
      </c>
      <c r="M4" s="181" t="s">
        <v>15</v>
      </c>
    </row>
    <row r="5" spans="1:18" x14ac:dyDescent="0.3">
      <c r="A5" t="s">
        <v>30</v>
      </c>
      <c r="B5" s="184">
        <v>4.9000000000000004</v>
      </c>
      <c r="C5" s="184">
        <v>4.9000000000000004</v>
      </c>
      <c r="D5" s="184">
        <v>4.9000000000000004</v>
      </c>
      <c r="E5" s="33">
        <v>4.9000000000000004</v>
      </c>
      <c r="F5" s="33">
        <v>4.9000000000000004</v>
      </c>
      <c r="G5" s="33">
        <v>4.9000000000000004</v>
      </c>
      <c r="H5" s="33">
        <v>4.9000000000000004</v>
      </c>
      <c r="I5" s="33">
        <v>4.9000000000000004</v>
      </c>
      <c r="J5" s="33">
        <v>4.9000000000000004</v>
      </c>
      <c r="K5" s="33">
        <v>4.9000000000000004</v>
      </c>
      <c r="L5" s="33">
        <v>4.9000000000000004</v>
      </c>
      <c r="M5" s="33">
        <v>4.9000000000000004</v>
      </c>
      <c r="O5" s="33" t="e">
        <f>#REF!</f>
        <v>#REF!</v>
      </c>
    </row>
    <row r="6" spans="1:18" x14ac:dyDescent="0.3">
      <c r="A6" t="s">
        <v>31</v>
      </c>
      <c r="B6" s="184">
        <v>4.9000000000000004</v>
      </c>
      <c r="C6" s="184">
        <v>4.9000000000000004</v>
      </c>
      <c r="D6" s="184">
        <v>4.9000000000000004</v>
      </c>
      <c r="E6" s="184">
        <v>4.9000000000000004</v>
      </c>
      <c r="F6" s="33">
        <v>4.9000000000000004</v>
      </c>
      <c r="G6" s="184">
        <v>4.9000000000000004</v>
      </c>
      <c r="H6" s="185">
        <v>4.9000000000000004</v>
      </c>
      <c r="I6" s="185">
        <v>4.9000000000000004</v>
      </c>
      <c r="J6" s="185">
        <v>4.9000000000000004</v>
      </c>
      <c r="K6" s="185">
        <f>'KINERJA UP3'!O686</f>
        <v>4.9000000000000004</v>
      </c>
      <c r="L6" s="185"/>
      <c r="M6" s="185"/>
    </row>
    <row r="7" spans="1:18" x14ac:dyDescent="0.3">
      <c r="H7" s="191"/>
      <c r="I7" s="191"/>
      <c r="J7" s="191"/>
      <c r="K7" s="191"/>
      <c r="L7" s="191"/>
      <c r="M7" s="191"/>
    </row>
    <row r="8" spans="1:18" x14ac:dyDescent="0.3">
      <c r="B8" s="308">
        <f>B6/B5</f>
        <v>1</v>
      </c>
      <c r="C8" s="308">
        <f t="shared" ref="C8:K8" si="0">C6/C5</f>
        <v>1</v>
      </c>
      <c r="D8" s="308">
        <f t="shared" si="0"/>
        <v>1</v>
      </c>
      <c r="E8" s="308">
        <f t="shared" si="0"/>
        <v>1</v>
      </c>
      <c r="F8" s="308">
        <f t="shared" si="0"/>
        <v>1</v>
      </c>
      <c r="G8" s="308">
        <f t="shared" si="0"/>
        <v>1</v>
      </c>
      <c r="H8" s="308">
        <f t="shared" si="0"/>
        <v>1</v>
      </c>
      <c r="I8" s="308">
        <f t="shared" si="0"/>
        <v>1</v>
      </c>
      <c r="J8" s="308">
        <f t="shared" si="0"/>
        <v>1</v>
      </c>
      <c r="K8" s="308">
        <f t="shared" si="0"/>
        <v>1</v>
      </c>
      <c r="Q8" t="s">
        <v>22</v>
      </c>
      <c r="R8" s="189" t="s">
        <v>13</v>
      </c>
    </row>
    <row r="9" spans="1:18" x14ac:dyDescent="0.3">
      <c r="Q9" t="s">
        <v>45</v>
      </c>
      <c r="R9">
        <f>HLOOKUP($R$8,$B$4:$M$6,2,0)</f>
        <v>4.9000000000000004</v>
      </c>
    </row>
    <row r="10" spans="1:18" x14ac:dyDescent="0.3">
      <c r="Q10" t="s">
        <v>46</v>
      </c>
      <c r="R10" s="26">
        <f>HLOOKUP($R$8,$B$4:$M$6,3,0)</f>
        <v>4.9000000000000004</v>
      </c>
    </row>
    <row r="22" spans="1:27" x14ac:dyDescent="0.3">
      <c r="A22" s="179" t="s">
        <v>16</v>
      </c>
      <c r="Q22" t="s">
        <v>22</v>
      </c>
      <c r="R22" s="189" t="s">
        <v>13</v>
      </c>
    </row>
    <row r="23" spans="1:27" ht="15.6" x14ac:dyDescent="0.3">
      <c r="A23" s="180" t="s">
        <v>32</v>
      </c>
      <c r="B23" s="181" t="s">
        <v>4</v>
      </c>
      <c r="C23" s="181" t="s">
        <v>5</v>
      </c>
      <c r="D23" s="181" t="s">
        <v>6</v>
      </c>
      <c r="E23" s="181" t="s">
        <v>7</v>
      </c>
      <c r="F23" s="181" t="s">
        <v>8</v>
      </c>
      <c r="G23" s="181" t="s">
        <v>9</v>
      </c>
      <c r="H23" s="181" t="s">
        <v>10</v>
      </c>
      <c r="I23" s="181" t="s">
        <v>11</v>
      </c>
      <c r="J23" s="181" t="s">
        <v>12</v>
      </c>
      <c r="K23" s="181" t="s">
        <v>13</v>
      </c>
      <c r="L23" s="181" t="s">
        <v>14</v>
      </c>
      <c r="M23" s="181" t="s">
        <v>15</v>
      </c>
      <c r="Q23" s="190" t="s">
        <v>23</v>
      </c>
      <c r="R23" s="190"/>
      <c r="T23" t="s">
        <v>24</v>
      </c>
      <c r="W23" t="s">
        <v>25</v>
      </c>
      <c r="Z23" t="s">
        <v>26</v>
      </c>
    </row>
    <row r="24" spans="1:27" x14ac:dyDescent="0.3">
      <c r="A24" t="s">
        <v>30</v>
      </c>
      <c r="B24" s="184">
        <v>4.9000000000000004</v>
      </c>
      <c r="C24" s="184">
        <v>4.9000000000000004</v>
      </c>
      <c r="D24" s="184">
        <v>4.9000000000000004</v>
      </c>
      <c r="E24" s="33">
        <v>4.9000000000000004</v>
      </c>
      <c r="F24" s="33">
        <v>4.9000000000000004</v>
      </c>
      <c r="G24" s="33">
        <v>4.9000000000000004</v>
      </c>
      <c r="H24" s="33">
        <v>4.9000000000000004</v>
      </c>
      <c r="I24" s="33">
        <v>4.9000000000000004</v>
      </c>
      <c r="J24" s="33">
        <v>4.9000000000000004</v>
      </c>
      <c r="K24" s="33">
        <v>4.9000000000000004</v>
      </c>
      <c r="L24" s="33">
        <v>4.9000000000000004</v>
      </c>
      <c r="M24" s="33">
        <v>4.9000000000000004</v>
      </c>
      <c r="O24" s="33" t="e">
        <f>#REF!</f>
        <v>#REF!</v>
      </c>
      <c r="Q24" s="81" t="s">
        <v>27</v>
      </c>
      <c r="R24" s="81" t="s">
        <v>28</v>
      </c>
      <c r="T24" s="81" t="s">
        <v>27</v>
      </c>
      <c r="U24" s="81" t="s">
        <v>28</v>
      </c>
      <c r="W24" s="81" t="s">
        <v>27</v>
      </c>
      <c r="X24" s="81" t="s">
        <v>28</v>
      </c>
      <c r="Z24" s="81" t="s">
        <v>27</v>
      </c>
      <c r="AA24" s="81" t="s">
        <v>28</v>
      </c>
    </row>
    <row r="25" spans="1:27" x14ac:dyDescent="0.3">
      <c r="A25" t="s">
        <v>31</v>
      </c>
      <c r="B25" s="184">
        <v>4.9000000000000004</v>
      </c>
      <c r="C25" s="184">
        <v>4.9000000000000004</v>
      </c>
      <c r="D25" s="184">
        <v>4.9000000000000004</v>
      </c>
      <c r="E25" s="184">
        <v>4.9000000000000004</v>
      </c>
      <c r="F25" s="184">
        <v>4.9000000000000004</v>
      </c>
      <c r="G25" s="184">
        <v>4.9000000000000004</v>
      </c>
      <c r="H25" s="184">
        <v>4.9000000000000004</v>
      </c>
      <c r="I25" s="184">
        <v>4.9000000000000004</v>
      </c>
      <c r="J25" s="184">
        <v>4.9000000000000004</v>
      </c>
      <c r="K25" s="184">
        <f>'KINERJA ULP'!Q23</f>
        <v>4.9000000000000004</v>
      </c>
      <c r="L25" s="184"/>
      <c r="M25" s="184"/>
      <c r="Q25" s="33">
        <f>HLOOKUP($R$22,$B$23:$M$25,2,0)</f>
        <v>4.9000000000000004</v>
      </c>
      <c r="R25" s="33">
        <f>HLOOKUP($R$22,$B$23:$M$25,3,0)</f>
        <v>4.9000000000000004</v>
      </c>
      <c r="T25" s="33">
        <f>HLOOKUP($R$22,$B$28:$M$30,2,0)</f>
        <v>4.9000000000000004</v>
      </c>
      <c r="U25" s="33">
        <f>HLOOKUP($R$22,$B$28:$M$30,3,0)</f>
        <v>4.9000000000000004</v>
      </c>
      <c r="W25" s="33">
        <f>HLOOKUP($R$22,$B$33:$M$35,2,0)</f>
        <v>4.9000000000000004</v>
      </c>
      <c r="X25" s="33">
        <f>HLOOKUP($R$22,$B$33:$M$35,3,0)</f>
        <v>4.9000000000000004</v>
      </c>
      <c r="Z25" s="33">
        <f>HLOOKUP($R$22,$B$38:$M$40,2,0)</f>
        <v>4.9000000000000004</v>
      </c>
      <c r="AA25" s="33">
        <f>HLOOKUP($R$22,$B$38:$M$40,3,0)</f>
        <v>4.9000000000000004</v>
      </c>
    </row>
    <row r="26" spans="1:27" x14ac:dyDescent="0.3">
      <c r="B26" s="308">
        <f>B25/B24</f>
        <v>1</v>
      </c>
      <c r="C26" s="308">
        <f t="shared" ref="C26:K26" si="1">C25/C24</f>
        <v>1</v>
      </c>
      <c r="D26" s="308">
        <f t="shared" si="1"/>
        <v>1</v>
      </c>
      <c r="E26" s="308">
        <f t="shared" si="1"/>
        <v>1</v>
      </c>
      <c r="F26" s="308">
        <f t="shared" si="1"/>
        <v>1</v>
      </c>
      <c r="G26" s="308">
        <f t="shared" si="1"/>
        <v>1</v>
      </c>
      <c r="H26" s="308">
        <f t="shared" si="1"/>
        <v>1</v>
      </c>
      <c r="I26" s="308">
        <f t="shared" si="1"/>
        <v>1</v>
      </c>
      <c r="J26" s="308">
        <f t="shared" si="1"/>
        <v>1</v>
      </c>
      <c r="K26" s="308">
        <f t="shared" si="1"/>
        <v>1</v>
      </c>
      <c r="L26" s="185"/>
      <c r="M26" s="185"/>
      <c r="Q26" s="33"/>
      <c r="R26" s="33"/>
      <c r="T26" s="33"/>
      <c r="U26" s="33"/>
      <c r="W26" s="33"/>
      <c r="X26" s="33"/>
      <c r="Z26" s="33"/>
      <c r="AA26" s="33"/>
    </row>
    <row r="27" spans="1:27" x14ac:dyDescent="0.3">
      <c r="B27" s="184"/>
      <c r="C27" s="184"/>
      <c r="D27" s="184"/>
      <c r="E27" s="184"/>
      <c r="F27" s="184"/>
      <c r="G27" s="184"/>
      <c r="H27" s="185"/>
      <c r="I27" s="185"/>
      <c r="J27" s="185"/>
      <c r="K27" s="185"/>
      <c r="L27" s="185"/>
      <c r="M27" s="185"/>
    </row>
    <row r="28" spans="1:27" ht="15.6" x14ac:dyDescent="0.3">
      <c r="A28" s="180" t="s">
        <v>35</v>
      </c>
      <c r="B28" s="186" t="s">
        <v>4</v>
      </c>
      <c r="C28" s="186" t="s">
        <v>5</v>
      </c>
      <c r="D28" s="186" t="s">
        <v>6</v>
      </c>
      <c r="E28" s="186" t="s">
        <v>7</v>
      </c>
      <c r="F28" s="186" t="s">
        <v>8</v>
      </c>
      <c r="G28" s="186" t="s">
        <v>9</v>
      </c>
      <c r="H28" s="186" t="s">
        <v>10</v>
      </c>
      <c r="I28" s="186" t="s">
        <v>11</v>
      </c>
      <c r="J28" s="186" t="s">
        <v>12</v>
      </c>
      <c r="K28" s="186" t="s">
        <v>13</v>
      </c>
      <c r="L28" s="186" t="s">
        <v>14</v>
      </c>
      <c r="M28" s="186" t="s">
        <v>15</v>
      </c>
    </row>
    <row r="29" spans="1:27" x14ac:dyDescent="0.3">
      <c r="A29" t="s">
        <v>30</v>
      </c>
      <c r="B29" s="184">
        <v>4.9000000000000004</v>
      </c>
      <c r="C29" s="184">
        <v>4.9000000000000004</v>
      </c>
      <c r="D29" s="184">
        <v>4.9000000000000004</v>
      </c>
      <c r="E29" s="33">
        <v>4.9000000000000004</v>
      </c>
      <c r="F29" s="33">
        <v>4.9000000000000004</v>
      </c>
      <c r="G29" s="33">
        <v>4.9000000000000004</v>
      </c>
      <c r="H29" s="33">
        <v>4.9000000000000004</v>
      </c>
      <c r="I29" s="33">
        <v>4.9000000000000004</v>
      </c>
      <c r="J29" s="33">
        <v>4.9000000000000004</v>
      </c>
      <c r="K29" s="33">
        <v>4.9000000000000004</v>
      </c>
      <c r="L29" s="33">
        <v>4.9000000000000004</v>
      </c>
      <c r="M29" s="33">
        <v>4.9000000000000004</v>
      </c>
      <c r="O29" s="33" t="e">
        <f>#REF!</f>
        <v>#REF!</v>
      </c>
    </row>
    <row r="30" spans="1:27" x14ac:dyDescent="0.3">
      <c r="A30" t="s">
        <v>31</v>
      </c>
      <c r="B30" s="184">
        <v>4.9000000000000004</v>
      </c>
      <c r="C30" s="184">
        <v>4.9000000000000004</v>
      </c>
      <c r="D30" s="184">
        <v>4.9000000000000004</v>
      </c>
      <c r="E30" s="184">
        <v>4.9000000000000004</v>
      </c>
      <c r="F30" s="184">
        <v>4.9000000000000004</v>
      </c>
      <c r="G30" s="184">
        <v>4.9000000000000004</v>
      </c>
      <c r="H30" s="184">
        <v>4.9000000000000004</v>
      </c>
      <c r="I30" s="184">
        <v>4.9000000000000004</v>
      </c>
      <c r="J30" s="184">
        <v>4.9000000000000004</v>
      </c>
      <c r="K30" s="184">
        <f>'KINERJA ULP'!R23</f>
        <v>4.9000000000000004</v>
      </c>
      <c r="L30" s="184"/>
      <c r="M30" s="184"/>
    </row>
    <row r="31" spans="1:27" x14ac:dyDescent="0.3">
      <c r="B31" s="308">
        <f t="shared" ref="B31:K31" si="2">B30/B29</f>
        <v>1</v>
      </c>
      <c r="C31" s="308">
        <f t="shared" si="2"/>
        <v>1</v>
      </c>
      <c r="D31" s="308">
        <f t="shared" si="2"/>
        <v>1</v>
      </c>
      <c r="E31" s="308">
        <f t="shared" si="2"/>
        <v>1</v>
      </c>
      <c r="F31" s="308">
        <f t="shared" si="2"/>
        <v>1</v>
      </c>
      <c r="G31" s="308">
        <f t="shared" si="2"/>
        <v>1</v>
      </c>
      <c r="H31" s="308">
        <f t="shared" si="2"/>
        <v>1</v>
      </c>
      <c r="I31" s="308">
        <f t="shared" si="2"/>
        <v>1</v>
      </c>
      <c r="J31" s="308">
        <f t="shared" si="2"/>
        <v>1</v>
      </c>
      <c r="K31" s="308">
        <f t="shared" si="2"/>
        <v>1</v>
      </c>
      <c r="L31" s="185"/>
      <c r="M31" s="185"/>
    </row>
    <row r="32" spans="1:27" x14ac:dyDescent="0.3">
      <c r="B32" s="184"/>
      <c r="C32" s="184"/>
      <c r="D32" s="184"/>
      <c r="E32" s="184"/>
      <c r="F32" s="184"/>
      <c r="G32" s="184"/>
      <c r="H32" s="185"/>
      <c r="I32" s="185"/>
      <c r="J32" s="185"/>
      <c r="K32" s="185"/>
      <c r="L32" s="185"/>
      <c r="M32" s="185"/>
    </row>
    <row r="33" spans="1:15" ht="15.6" x14ac:dyDescent="0.3">
      <c r="A33" s="180" t="s">
        <v>38</v>
      </c>
      <c r="B33" s="186" t="s">
        <v>4</v>
      </c>
      <c r="C33" s="186" t="s">
        <v>5</v>
      </c>
      <c r="D33" s="186" t="s">
        <v>6</v>
      </c>
      <c r="E33" s="186" t="s">
        <v>7</v>
      </c>
      <c r="F33" s="186" t="s">
        <v>8</v>
      </c>
      <c r="G33" s="186" t="s">
        <v>9</v>
      </c>
      <c r="H33" s="186" t="s">
        <v>10</v>
      </c>
      <c r="I33" s="186" t="s">
        <v>11</v>
      </c>
      <c r="J33" s="186" t="s">
        <v>12</v>
      </c>
      <c r="K33" s="186" t="s">
        <v>13</v>
      </c>
      <c r="L33" s="186" t="s">
        <v>14</v>
      </c>
      <c r="M33" s="186" t="s">
        <v>15</v>
      </c>
    </row>
    <row r="34" spans="1:15" x14ac:dyDescent="0.3">
      <c r="A34" t="s">
        <v>30</v>
      </c>
      <c r="B34" s="184">
        <v>4.9000000000000004</v>
      </c>
      <c r="C34" s="184">
        <v>4.9000000000000004</v>
      </c>
      <c r="D34" s="184">
        <v>4.9000000000000004</v>
      </c>
      <c r="E34" s="33">
        <v>4.9000000000000004</v>
      </c>
      <c r="F34" s="33">
        <v>4.9000000000000004</v>
      </c>
      <c r="G34" s="33">
        <v>4.9000000000000004</v>
      </c>
      <c r="H34" s="33">
        <v>4.9000000000000004</v>
      </c>
      <c r="I34" s="33">
        <v>4.9000000000000004</v>
      </c>
      <c r="J34" s="33">
        <v>4.9000000000000004</v>
      </c>
      <c r="K34" s="33">
        <v>4.9000000000000004</v>
      </c>
      <c r="L34" s="33">
        <v>4.9000000000000004</v>
      </c>
      <c r="M34" s="33">
        <v>4.9000000000000004</v>
      </c>
      <c r="O34" s="33" t="e">
        <f>#REF!</f>
        <v>#REF!</v>
      </c>
    </row>
    <row r="35" spans="1:15" x14ac:dyDescent="0.3">
      <c r="A35" t="s">
        <v>31</v>
      </c>
      <c r="B35" s="184">
        <v>4.9000000000000004</v>
      </c>
      <c r="C35" s="184">
        <v>4.9000000000000004</v>
      </c>
      <c r="D35" s="184">
        <v>4.9000000000000004</v>
      </c>
      <c r="E35" s="184">
        <v>4.9000000000000004</v>
      </c>
      <c r="F35" s="184">
        <v>4.9000000000000004</v>
      </c>
      <c r="G35" s="184">
        <v>4.9000000000000004</v>
      </c>
      <c r="H35" s="184">
        <v>4.9000000000000004</v>
      </c>
      <c r="I35" s="184">
        <v>4.9000000000000004</v>
      </c>
      <c r="J35" s="184">
        <v>4.9000000000000004</v>
      </c>
      <c r="K35" s="184">
        <f>'KINERJA ULP'!S23</f>
        <v>4.9000000000000004</v>
      </c>
      <c r="L35" s="184"/>
      <c r="M35" s="184"/>
    </row>
    <row r="36" spans="1:15" x14ac:dyDescent="0.3">
      <c r="B36" s="308">
        <f t="shared" ref="B36:K36" si="3">B35/B34</f>
        <v>1</v>
      </c>
      <c r="C36" s="308">
        <f t="shared" si="3"/>
        <v>1</v>
      </c>
      <c r="D36" s="308">
        <f t="shared" si="3"/>
        <v>1</v>
      </c>
      <c r="E36" s="308">
        <f t="shared" si="3"/>
        <v>1</v>
      </c>
      <c r="F36" s="308">
        <f t="shared" si="3"/>
        <v>1</v>
      </c>
      <c r="G36" s="308">
        <f t="shared" si="3"/>
        <v>1</v>
      </c>
      <c r="H36" s="308">
        <f t="shared" si="3"/>
        <v>1</v>
      </c>
      <c r="I36" s="308">
        <f t="shared" si="3"/>
        <v>1</v>
      </c>
      <c r="J36" s="308">
        <f t="shared" si="3"/>
        <v>1</v>
      </c>
      <c r="K36" s="308">
        <f t="shared" si="3"/>
        <v>1</v>
      </c>
      <c r="L36" s="185"/>
      <c r="M36" s="185"/>
    </row>
    <row r="37" spans="1:15" x14ac:dyDescent="0.3">
      <c r="B37" s="184"/>
      <c r="C37" s="184"/>
      <c r="D37" s="184"/>
      <c r="E37" s="184"/>
      <c r="F37" s="184"/>
      <c r="G37" s="184"/>
      <c r="H37" s="185"/>
      <c r="I37" s="185"/>
      <c r="J37" s="185"/>
      <c r="K37" s="185"/>
      <c r="L37" s="185"/>
      <c r="M37" s="185"/>
    </row>
    <row r="38" spans="1:15" ht="15.6" x14ac:dyDescent="0.3">
      <c r="A38" s="180" t="s">
        <v>41</v>
      </c>
      <c r="B38" s="186" t="s">
        <v>4</v>
      </c>
      <c r="C38" s="186" t="s">
        <v>5</v>
      </c>
      <c r="D38" s="186" t="s">
        <v>6</v>
      </c>
      <c r="E38" s="186" t="s">
        <v>7</v>
      </c>
      <c r="F38" s="186" t="s">
        <v>8</v>
      </c>
      <c r="G38" s="186" t="s">
        <v>9</v>
      </c>
      <c r="H38" s="186" t="s">
        <v>10</v>
      </c>
      <c r="I38" s="186" t="s">
        <v>11</v>
      </c>
      <c r="J38" s="186" t="s">
        <v>12</v>
      </c>
      <c r="K38" s="186" t="s">
        <v>13</v>
      </c>
      <c r="L38" s="186" t="s">
        <v>14</v>
      </c>
      <c r="M38" s="186" t="s">
        <v>15</v>
      </c>
    </row>
    <row r="39" spans="1:15" x14ac:dyDescent="0.3">
      <c r="A39" t="s">
        <v>30</v>
      </c>
      <c r="B39" s="184">
        <v>4.9000000000000004</v>
      </c>
      <c r="C39" s="184">
        <v>4.9000000000000004</v>
      </c>
      <c r="D39" s="184">
        <v>4.9000000000000004</v>
      </c>
      <c r="E39" s="33">
        <v>4.9000000000000004</v>
      </c>
      <c r="F39" s="33">
        <v>4.9000000000000004</v>
      </c>
      <c r="G39" s="33">
        <v>4.9000000000000004</v>
      </c>
      <c r="H39" s="33">
        <v>4.9000000000000004</v>
      </c>
      <c r="I39" s="33">
        <v>4.9000000000000004</v>
      </c>
      <c r="J39" s="33">
        <v>4.9000000000000004</v>
      </c>
      <c r="K39" s="33">
        <v>4.9000000000000004</v>
      </c>
      <c r="L39" s="33">
        <v>4.9000000000000004</v>
      </c>
      <c r="M39" s="33">
        <v>4.9000000000000004</v>
      </c>
      <c r="O39" s="33" t="e">
        <f>#REF!</f>
        <v>#REF!</v>
      </c>
    </row>
    <row r="40" spans="1:15" x14ac:dyDescent="0.3">
      <c r="A40" t="s">
        <v>31</v>
      </c>
      <c r="B40" s="184">
        <v>4.9000000000000004</v>
      </c>
      <c r="C40" s="184">
        <v>4.9000000000000004</v>
      </c>
      <c r="D40" s="184">
        <v>4.9000000000000004</v>
      </c>
      <c r="E40" s="184">
        <v>4.9000000000000004</v>
      </c>
      <c r="F40" s="184">
        <v>4.9000000000000004</v>
      </c>
      <c r="G40" s="184">
        <v>4.9000000000000004</v>
      </c>
      <c r="H40" s="184">
        <v>4.9000000000000004</v>
      </c>
      <c r="I40" s="184">
        <v>4.9000000000000004</v>
      </c>
      <c r="J40" s="184">
        <v>4.9000000000000004</v>
      </c>
      <c r="K40" s="184">
        <f>'KINERJA ULP'!T23</f>
        <v>4.9000000000000004</v>
      </c>
      <c r="L40" s="184"/>
      <c r="M40" s="184"/>
    </row>
    <row r="41" spans="1:15" x14ac:dyDescent="0.3">
      <c r="B41" s="308">
        <f t="shared" ref="B41:K41" si="4">B40/B39</f>
        <v>1</v>
      </c>
      <c r="C41" s="308">
        <f t="shared" si="4"/>
        <v>1</v>
      </c>
      <c r="D41" s="308">
        <f t="shared" si="4"/>
        <v>1</v>
      </c>
      <c r="E41" s="308">
        <f t="shared" si="4"/>
        <v>1</v>
      </c>
      <c r="F41" s="308">
        <f t="shared" si="4"/>
        <v>1</v>
      </c>
      <c r="G41" s="308">
        <f t="shared" si="4"/>
        <v>1</v>
      </c>
      <c r="H41" s="308">
        <f t="shared" si="4"/>
        <v>1</v>
      </c>
      <c r="I41" s="308">
        <f t="shared" si="4"/>
        <v>1</v>
      </c>
      <c r="J41" s="308">
        <f t="shared" si="4"/>
        <v>1</v>
      </c>
      <c r="K41" s="308">
        <f t="shared" si="4"/>
        <v>1</v>
      </c>
      <c r="L41" s="185"/>
      <c r="M41" s="185"/>
    </row>
    <row r="42" spans="1:15" x14ac:dyDescent="0.3">
      <c r="A42" s="33"/>
    </row>
  </sheetData>
  <dataValidations count="1">
    <dataValidation type="list" allowBlank="1" showInputMessage="1" showErrorMessage="1" sqref="R8 R22" xr:uid="{38232549-955F-46CF-982A-C64461CBB736}">
      <formula1>$B$4:$M$4</formula1>
    </dataValidation>
  </dataValidations>
  <pageMargins left="0.7" right="0.7" top="0.75" bottom="0.75" header="0.3" footer="0.3"/>
  <pageSetup paperSize="9" orientation="portrait" horizontalDpi="0" verticalDpi="0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934F3-DFE5-44BB-BB73-303448A01A17}">
  <sheetPr>
    <tabColor rgb="FF92D050"/>
  </sheetPr>
  <dimension ref="A1:AA42"/>
  <sheetViews>
    <sheetView topLeftCell="A73" zoomScale="55" zoomScaleNormal="55" zoomScaleSheetLayoutView="100" workbookViewId="0">
      <selection activeCell="A2" sqref="A2"/>
    </sheetView>
  </sheetViews>
  <sheetFormatPr defaultColWidth="9" defaultRowHeight="14.4" x14ac:dyDescent="0.3"/>
  <cols>
    <col min="1" max="1" width="17.33203125" customWidth="1"/>
    <col min="2" max="13" width="12.88671875" style="173" customWidth="1"/>
    <col min="14" max="14" width="9" customWidth="1"/>
    <col min="15" max="15" width="9.5546875" customWidth="1"/>
    <col min="19" max="19" width="4.21875" customWidth="1"/>
    <col min="22" max="22" width="3.21875" customWidth="1"/>
    <col min="25" max="25" width="3" customWidth="1"/>
  </cols>
  <sheetData>
    <row r="1" spans="1:18" ht="18" x14ac:dyDescent="0.3">
      <c r="A1" s="174" t="s">
        <v>395</v>
      </c>
    </row>
    <row r="2" spans="1:18" ht="18" x14ac:dyDescent="0.3">
      <c r="A2" s="175" t="s">
        <v>1</v>
      </c>
    </row>
    <row r="3" spans="1:18" x14ac:dyDescent="0.3">
      <c r="A3" s="22" t="s">
        <v>2</v>
      </c>
      <c r="K3" s="184"/>
    </row>
    <row r="4" spans="1:18" x14ac:dyDescent="0.3">
      <c r="A4" s="179" t="s">
        <v>3</v>
      </c>
      <c r="B4" s="181" t="s">
        <v>4</v>
      </c>
      <c r="C4" s="181" t="s">
        <v>5</v>
      </c>
      <c r="D4" s="181" t="s">
        <v>6</v>
      </c>
      <c r="E4" s="181" t="s">
        <v>7</v>
      </c>
      <c r="F4" s="181" t="s">
        <v>8</v>
      </c>
      <c r="G4" s="181" t="s">
        <v>9</v>
      </c>
      <c r="H4" s="181" t="s">
        <v>10</v>
      </c>
      <c r="I4" s="181" t="s">
        <v>11</v>
      </c>
      <c r="J4" s="181" t="s">
        <v>12</v>
      </c>
      <c r="K4" s="181" t="s">
        <v>13</v>
      </c>
      <c r="L4" s="181" t="s">
        <v>14</v>
      </c>
      <c r="M4" s="181" t="s">
        <v>15</v>
      </c>
    </row>
    <row r="5" spans="1:18" x14ac:dyDescent="0.3">
      <c r="A5" t="s">
        <v>30</v>
      </c>
      <c r="B5" s="184">
        <v>30</v>
      </c>
      <c r="C5" s="184">
        <v>30</v>
      </c>
      <c r="D5" s="184">
        <v>30</v>
      </c>
      <c r="E5" s="33">
        <v>30</v>
      </c>
      <c r="F5" s="33">
        <v>30</v>
      </c>
      <c r="G5" s="33">
        <v>30</v>
      </c>
      <c r="H5" s="33">
        <v>30</v>
      </c>
      <c r="I5" s="33">
        <v>30</v>
      </c>
      <c r="J5" s="33">
        <v>30</v>
      </c>
      <c r="K5" s="33">
        <v>30</v>
      </c>
      <c r="L5" s="33">
        <v>30</v>
      </c>
      <c r="M5" s="33">
        <v>30</v>
      </c>
      <c r="O5" s="33" t="e">
        <f>#REF!</f>
        <v>#REF!</v>
      </c>
    </row>
    <row r="6" spans="1:18" x14ac:dyDescent="0.3">
      <c r="A6" t="s">
        <v>31</v>
      </c>
      <c r="B6" s="184">
        <v>20.149999999999999</v>
      </c>
      <c r="C6" s="184">
        <v>20.514924773289401</v>
      </c>
      <c r="D6" s="184">
        <v>20.765371786420602</v>
      </c>
      <c r="E6" s="184">
        <v>21.307456377857999</v>
      </c>
      <c r="F6" s="33">
        <v>21.307456377857999</v>
      </c>
      <c r="G6" s="184">
        <v>21.27</v>
      </c>
      <c r="H6" s="185">
        <v>21.331428571428599</v>
      </c>
      <c r="I6" s="185">
        <v>21.432499999999997</v>
      </c>
      <c r="J6" s="185">
        <v>21.606157778323915</v>
      </c>
      <c r="K6" s="185">
        <f>'KINERJA UP3'!O688</f>
        <v>21.886999999999997</v>
      </c>
      <c r="L6" s="185"/>
      <c r="M6" s="185"/>
    </row>
    <row r="7" spans="1:18" x14ac:dyDescent="0.3">
      <c r="H7" s="191"/>
      <c r="I7" s="191"/>
      <c r="J7" s="191"/>
      <c r="K7" s="191"/>
      <c r="L7" s="191"/>
      <c r="M7" s="191"/>
    </row>
    <row r="8" spans="1:18" x14ac:dyDescent="0.3">
      <c r="B8" s="308">
        <f>200%-(B6/B5)</f>
        <v>1.3283333333333334</v>
      </c>
      <c r="C8" s="308">
        <f t="shared" ref="C8:K8" si="0">200%-(C6/C5)</f>
        <v>1.3161691742236865</v>
      </c>
      <c r="D8" s="308">
        <f t="shared" si="0"/>
        <v>1.3078209404526466</v>
      </c>
      <c r="E8" s="308">
        <f t="shared" si="0"/>
        <v>1.2897514540713999</v>
      </c>
      <c r="F8" s="308">
        <f t="shared" si="0"/>
        <v>1.2897514540713999</v>
      </c>
      <c r="G8" s="308">
        <f t="shared" si="0"/>
        <v>1.2909999999999999</v>
      </c>
      <c r="H8" s="308">
        <f t="shared" si="0"/>
        <v>1.28895238095238</v>
      </c>
      <c r="I8" s="308">
        <f t="shared" si="0"/>
        <v>1.2855833333333333</v>
      </c>
      <c r="J8" s="308">
        <f t="shared" si="0"/>
        <v>1.2797947407225361</v>
      </c>
      <c r="K8" s="308">
        <f t="shared" si="0"/>
        <v>1.2704333333333335</v>
      </c>
      <c r="Q8" t="s">
        <v>22</v>
      </c>
      <c r="R8" s="189" t="s">
        <v>13</v>
      </c>
    </row>
    <row r="9" spans="1:18" x14ac:dyDescent="0.3">
      <c r="Q9" t="s">
        <v>45</v>
      </c>
      <c r="R9">
        <f>HLOOKUP($R$8,$B$4:$M$6,2,0)</f>
        <v>30</v>
      </c>
    </row>
    <row r="10" spans="1:18" x14ac:dyDescent="0.3">
      <c r="Q10" t="s">
        <v>46</v>
      </c>
      <c r="R10" s="26">
        <f>HLOOKUP($R$8,$B$4:$M$6,3,0)</f>
        <v>21.886999999999997</v>
      </c>
    </row>
    <row r="22" spans="1:27" x14ac:dyDescent="0.3">
      <c r="A22" s="179" t="s">
        <v>16</v>
      </c>
      <c r="Q22" t="s">
        <v>22</v>
      </c>
      <c r="R22" s="189" t="s">
        <v>13</v>
      </c>
    </row>
    <row r="23" spans="1:27" ht="15.6" x14ac:dyDescent="0.3">
      <c r="A23" s="180" t="s">
        <v>32</v>
      </c>
      <c r="B23" s="181" t="s">
        <v>4</v>
      </c>
      <c r="C23" s="181" t="s">
        <v>5</v>
      </c>
      <c r="D23" s="181" t="s">
        <v>6</v>
      </c>
      <c r="E23" s="181" t="s">
        <v>7</v>
      </c>
      <c r="F23" s="181" t="s">
        <v>8</v>
      </c>
      <c r="G23" s="181" t="s">
        <v>9</v>
      </c>
      <c r="H23" s="181" t="s">
        <v>10</v>
      </c>
      <c r="I23" s="181" t="s">
        <v>11</v>
      </c>
      <c r="J23" s="181" t="s">
        <v>12</v>
      </c>
      <c r="K23" s="181" t="s">
        <v>13</v>
      </c>
      <c r="L23" s="181" t="s">
        <v>14</v>
      </c>
      <c r="M23" s="181" t="s">
        <v>15</v>
      </c>
      <c r="Q23" s="190" t="s">
        <v>23</v>
      </c>
      <c r="R23" s="190"/>
      <c r="T23" t="s">
        <v>24</v>
      </c>
      <c r="W23" t="s">
        <v>25</v>
      </c>
      <c r="Z23" t="s">
        <v>26</v>
      </c>
    </row>
    <row r="24" spans="1:27" x14ac:dyDescent="0.3">
      <c r="A24" t="s">
        <v>30</v>
      </c>
      <c r="B24" s="184">
        <v>30</v>
      </c>
      <c r="C24" s="184">
        <v>30</v>
      </c>
      <c r="D24" s="184">
        <v>30</v>
      </c>
      <c r="E24" s="33">
        <v>30</v>
      </c>
      <c r="F24" s="33">
        <v>30</v>
      </c>
      <c r="G24" s="33">
        <v>30</v>
      </c>
      <c r="H24" s="33">
        <v>30</v>
      </c>
      <c r="I24" s="33">
        <v>30</v>
      </c>
      <c r="J24" s="33">
        <v>30</v>
      </c>
      <c r="K24" s="33">
        <v>30</v>
      </c>
      <c r="L24" s="33">
        <v>30</v>
      </c>
      <c r="M24" s="33">
        <v>30</v>
      </c>
      <c r="O24" s="33" t="e">
        <f>#REF!</f>
        <v>#REF!</v>
      </c>
      <c r="Q24" s="81" t="s">
        <v>27</v>
      </c>
      <c r="R24" s="81" t="s">
        <v>28</v>
      </c>
      <c r="T24" s="81" t="s">
        <v>27</v>
      </c>
      <c r="U24" s="81" t="s">
        <v>28</v>
      </c>
      <c r="W24" s="81" t="s">
        <v>27</v>
      </c>
      <c r="X24" s="81" t="s">
        <v>28</v>
      </c>
      <c r="Z24" s="81" t="s">
        <v>27</v>
      </c>
      <c r="AA24" s="81" t="s">
        <v>28</v>
      </c>
    </row>
    <row r="25" spans="1:27" x14ac:dyDescent="0.3">
      <c r="A25" t="s">
        <v>31</v>
      </c>
      <c r="B25" s="184">
        <v>18.34</v>
      </c>
      <c r="C25" s="184">
        <v>18.3581972014318</v>
      </c>
      <c r="D25" s="184">
        <v>18.6218838555179</v>
      </c>
      <c r="E25" s="184">
        <v>19.508980516538301</v>
      </c>
      <c r="F25" s="184">
        <v>19.508980516538301</v>
      </c>
      <c r="G25" s="184">
        <v>19.8883333333333</v>
      </c>
      <c r="H25" s="184">
        <v>19.904285714285713</v>
      </c>
      <c r="I25" s="184">
        <v>20.067499999999999</v>
      </c>
      <c r="J25" s="184">
        <v>20.324315572077655</v>
      </c>
      <c r="K25" s="184">
        <f>'KINERJA ULP'!Q25</f>
        <v>20.628202592342848</v>
      </c>
      <c r="L25" s="184"/>
      <c r="M25" s="184"/>
      <c r="Q25" s="33">
        <f>HLOOKUP($R$22,$B$23:$M$25,2,0)</f>
        <v>30</v>
      </c>
      <c r="R25" s="33">
        <f>HLOOKUP($R$22,$B$23:$M$25,3,0)</f>
        <v>20.628202592342848</v>
      </c>
      <c r="T25" s="33">
        <f>HLOOKUP($R$22,$B$28:$M$30,2,0)</f>
        <v>30</v>
      </c>
      <c r="U25" s="33">
        <f>HLOOKUP($R$22,$B$28:$M$30,3,0)</f>
        <v>22.495125598784906</v>
      </c>
      <c r="W25" s="33">
        <f>HLOOKUP($R$22,$B$33:$M$35,2,0)</f>
        <v>30</v>
      </c>
      <c r="X25" s="33">
        <f>HLOOKUP($R$22,$B$33:$M$35,3,0)</f>
        <v>22.806199703636153</v>
      </c>
      <c r="Z25" s="33">
        <f>HLOOKUP($R$22,$B$38:$M$40,2,0)</f>
        <v>30</v>
      </c>
      <c r="AA25" s="33">
        <f>HLOOKUP($R$22,$B$38:$M$40,3,0)</f>
        <v>21.243333880768599</v>
      </c>
    </row>
    <row r="26" spans="1:27" x14ac:dyDescent="0.3">
      <c r="B26" s="308">
        <f>200%-(B25/B24)</f>
        <v>1.3886666666666667</v>
      </c>
      <c r="C26" s="308">
        <f t="shared" ref="C26:K26" si="1">200%-(C25/C24)</f>
        <v>1.3880600932856066</v>
      </c>
      <c r="D26" s="308">
        <f t="shared" si="1"/>
        <v>1.3792705381494033</v>
      </c>
      <c r="E26" s="308">
        <f t="shared" si="1"/>
        <v>1.3497006494487231</v>
      </c>
      <c r="F26" s="308">
        <f t="shared" si="1"/>
        <v>1.3497006494487231</v>
      </c>
      <c r="G26" s="308">
        <f t="shared" si="1"/>
        <v>1.3370555555555566</v>
      </c>
      <c r="H26" s="308">
        <f t="shared" si="1"/>
        <v>1.3365238095238094</v>
      </c>
      <c r="I26" s="308">
        <f t="shared" si="1"/>
        <v>1.3310833333333334</v>
      </c>
      <c r="J26" s="308">
        <f t="shared" si="1"/>
        <v>1.3225228142640781</v>
      </c>
      <c r="K26" s="308">
        <f t="shared" si="1"/>
        <v>1.3123932469219051</v>
      </c>
      <c r="L26" s="185"/>
      <c r="M26" s="185"/>
      <c r="Q26" s="33"/>
      <c r="R26" s="33"/>
      <c r="T26" s="33"/>
      <c r="U26" s="33"/>
      <c r="W26" s="33"/>
      <c r="X26" s="33"/>
      <c r="Z26" s="33"/>
      <c r="AA26" s="33"/>
    </row>
    <row r="27" spans="1:27" x14ac:dyDescent="0.3">
      <c r="B27" s="184"/>
      <c r="C27" s="184"/>
      <c r="D27" s="184"/>
      <c r="E27" s="184"/>
      <c r="F27" s="184"/>
      <c r="G27" s="184"/>
      <c r="H27" s="185"/>
      <c r="I27" s="185"/>
      <c r="J27" s="185"/>
      <c r="K27" s="185"/>
      <c r="L27" s="185"/>
      <c r="M27" s="185"/>
    </row>
    <row r="28" spans="1:27" ht="15.6" x14ac:dyDescent="0.3">
      <c r="A28" s="180" t="s">
        <v>35</v>
      </c>
      <c r="B28" s="186" t="s">
        <v>4</v>
      </c>
      <c r="C28" s="186" t="s">
        <v>5</v>
      </c>
      <c r="D28" s="186" t="s">
        <v>6</v>
      </c>
      <c r="E28" s="186" t="s">
        <v>7</v>
      </c>
      <c r="F28" s="186" t="s">
        <v>8</v>
      </c>
      <c r="G28" s="186" t="s">
        <v>9</v>
      </c>
      <c r="H28" s="186" t="s">
        <v>10</v>
      </c>
      <c r="I28" s="186" t="s">
        <v>11</v>
      </c>
      <c r="J28" s="186" t="s">
        <v>12</v>
      </c>
      <c r="K28" s="186" t="s">
        <v>13</v>
      </c>
      <c r="L28" s="186" t="s">
        <v>14</v>
      </c>
      <c r="M28" s="186" t="s">
        <v>15</v>
      </c>
    </row>
    <row r="29" spans="1:27" x14ac:dyDescent="0.3">
      <c r="A29" t="s">
        <v>30</v>
      </c>
      <c r="B29" s="184">
        <v>30</v>
      </c>
      <c r="C29" s="184">
        <v>30</v>
      </c>
      <c r="D29" s="184">
        <v>30</v>
      </c>
      <c r="E29" s="33">
        <v>30</v>
      </c>
      <c r="F29" s="33">
        <v>30</v>
      </c>
      <c r="G29" s="33">
        <v>30</v>
      </c>
      <c r="H29" s="33">
        <v>30</v>
      </c>
      <c r="I29" s="33">
        <v>30</v>
      </c>
      <c r="J29" s="33">
        <v>30</v>
      </c>
      <c r="K29" s="33">
        <v>30</v>
      </c>
      <c r="L29" s="33">
        <v>30</v>
      </c>
      <c r="M29" s="33">
        <v>30</v>
      </c>
      <c r="O29" s="33" t="e">
        <f>#REF!</f>
        <v>#REF!</v>
      </c>
    </row>
    <row r="30" spans="1:27" x14ac:dyDescent="0.3">
      <c r="A30" t="s">
        <v>31</v>
      </c>
      <c r="B30" s="184">
        <v>22.86</v>
      </c>
      <c r="C30" s="184">
        <v>22.6150611531741</v>
      </c>
      <c r="D30" s="184">
        <v>22.594290895901299</v>
      </c>
      <c r="E30" s="184">
        <v>22.610556768558901</v>
      </c>
      <c r="F30" s="184">
        <v>22.610556768558901</v>
      </c>
      <c r="G30" s="184">
        <v>22.276666666666699</v>
      </c>
      <c r="H30" s="184">
        <v>22.394285714285711</v>
      </c>
      <c r="I30" s="184">
        <v>22.375</v>
      </c>
      <c r="J30" s="184">
        <v>22.460894087069523</v>
      </c>
      <c r="K30" s="184">
        <f>'KINERJA ULP'!R25</f>
        <v>22.495125598784906</v>
      </c>
      <c r="L30" s="184"/>
      <c r="M30" s="184"/>
    </row>
    <row r="31" spans="1:27" x14ac:dyDescent="0.3">
      <c r="B31" s="308">
        <f t="shared" ref="B31:K31" si="2">200%-(B30/B29)</f>
        <v>1.238</v>
      </c>
      <c r="C31" s="308">
        <f t="shared" si="2"/>
        <v>1.24616462822753</v>
      </c>
      <c r="D31" s="308">
        <f t="shared" si="2"/>
        <v>1.2468569701366232</v>
      </c>
      <c r="E31" s="308">
        <f t="shared" si="2"/>
        <v>1.2463147743813701</v>
      </c>
      <c r="F31" s="308">
        <f t="shared" si="2"/>
        <v>1.2463147743813701</v>
      </c>
      <c r="G31" s="308">
        <f t="shared" si="2"/>
        <v>1.2574444444444435</v>
      </c>
      <c r="H31" s="308">
        <f t="shared" si="2"/>
        <v>1.2535238095238097</v>
      </c>
      <c r="I31" s="308">
        <f t="shared" si="2"/>
        <v>1.2541666666666667</v>
      </c>
      <c r="J31" s="308">
        <f t="shared" si="2"/>
        <v>1.2513035304310161</v>
      </c>
      <c r="K31" s="308">
        <f t="shared" si="2"/>
        <v>1.2501624800405031</v>
      </c>
      <c r="L31" s="185"/>
      <c r="M31" s="185"/>
    </row>
    <row r="32" spans="1:27" x14ac:dyDescent="0.3">
      <c r="B32" s="184"/>
      <c r="C32" s="184"/>
      <c r="D32" s="184"/>
      <c r="E32" s="184"/>
      <c r="F32" s="184"/>
      <c r="G32" s="184"/>
      <c r="H32" s="185"/>
      <c r="I32" s="185"/>
      <c r="J32" s="185"/>
      <c r="K32" s="185"/>
      <c r="L32" s="185"/>
      <c r="M32" s="185"/>
    </row>
    <row r="33" spans="1:15" ht="15.6" x14ac:dyDescent="0.3">
      <c r="A33" s="180" t="s">
        <v>38</v>
      </c>
      <c r="B33" s="186" t="s">
        <v>4</v>
      </c>
      <c r="C33" s="186" t="s">
        <v>5</v>
      </c>
      <c r="D33" s="186" t="s">
        <v>6</v>
      </c>
      <c r="E33" s="186" t="s">
        <v>7</v>
      </c>
      <c r="F33" s="186" t="s">
        <v>8</v>
      </c>
      <c r="G33" s="186" t="s">
        <v>9</v>
      </c>
      <c r="H33" s="186" t="s">
        <v>10</v>
      </c>
      <c r="I33" s="186" t="s">
        <v>11</v>
      </c>
      <c r="J33" s="186" t="s">
        <v>12</v>
      </c>
      <c r="K33" s="186" t="s">
        <v>13</v>
      </c>
      <c r="L33" s="186" t="s">
        <v>14</v>
      </c>
      <c r="M33" s="186" t="s">
        <v>15</v>
      </c>
    </row>
    <row r="34" spans="1:15" x14ac:dyDescent="0.3">
      <c r="A34" t="s">
        <v>30</v>
      </c>
      <c r="B34" s="184">
        <v>30</v>
      </c>
      <c r="C34" s="184">
        <v>30</v>
      </c>
      <c r="D34" s="184">
        <v>30</v>
      </c>
      <c r="E34" s="33">
        <v>30</v>
      </c>
      <c r="F34" s="33">
        <v>30</v>
      </c>
      <c r="G34" s="33">
        <v>30</v>
      </c>
      <c r="H34" s="33">
        <v>30</v>
      </c>
      <c r="I34" s="33">
        <v>30</v>
      </c>
      <c r="J34" s="33">
        <v>30</v>
      </c>
      <c r="K34" s="33">
        <v>30</v>
      </c>
      <c r="L34" s="33">
        <v>30</v>
      </c>
      <c r="M34" s="33">
        <v>30</v>
      </c>
      <c r="O34" s="33" t="e">
        <f>#REF!</f>
        <v>#REF!</v>
      </c>
    </row>
    <row r="35" spans="1:15" x14ac:dyDescent="0.3">
      <c r="A35" t="s">
        <v>31</v>
      </c>
      <c r="B35" s="184">
        <v>20.91</v>
      </c>
      <c r="C35" s="184">
        <v>21.174301160337599</v>
      </c>
      <c r="D35" s="184">
        <v>21.572993173463999</v>
      </c>
      <c r="E35" s="184">
        <v>22.199303840412501</v>
      </c>
      <c r="F35" s="184">
        <v>22.199303840412501</v>
      </c>
      <c r="G35" s="184">
        <v>22.061666666666699</v>
      </c>
      <c r="H35" s="184">
        <v>22.158571428571431</v>
      </c>
      <c r="I35" s="184">
        <v>22.326250000000002</v>
      </c>
      <c r="J35" s="184">
        <v>22.380893490742533</v>
      </c>
      <c r="K35" s="184">
        <f>'KINERJA ULP'!S25</f>
        <v>22.806199703636153</v>
      </c>
      <c r="L35" s="184"/>
      <c r="M35" s="184"/>
    </row>
    <row r="36" spans="1:15" x14ac:dyDescent="0.3">
      <c r="B36" s="308">
        <f t="shared" ref="B36:K36" si="3">200%-(B35/B34)</f>
        <v>1.3029999999999999</v>
      </c>
      <c r="C36" s="308">
        <f t="shared" si="3"/>
        <v>1.29418996132208</v>
      </c>
      <c r="D36" s="308">
        <f t="shared" si="3"/>
        <v>1.2809002275512</v>
      </c>
      <c r="E36" s="308">
        <f t="shared" si="3"/>
        <v>1.2600232053195835</v>
      </c>
      <c r="F36" s="308">
        <f t="shared" si="3"/>
        <v>1.2600232053195835</v>
      </c>
      <c r="G36" s="308">
        <f t="shared" si="3"/>
        <v>1.26461111111111</v>
      </c>
      <c r="H36" s="308">
        <f t="shared" si="3"/>
        <v>1.2613809523809523</v>
      </c>
      <c r="I36" s="308">
        <f t="shared" si="3"/>
        <v>1.2557916666666666</v>
      </c>
      <c r="J36" s="308">
        <f t="shared" si="3"/>
        <v>1.2539702169752489</v>
      </c>
      <c r="K36" s="308">
        <f t="shared" si="3"/>
        <v>1.2397933432121282</v>
      </c>
      <c r="L36" s="185"/>
      <c r="M36" s="185"/>
    </row>
    <row r="37" spans="1:15" x14ac:dyDescent="0.3">
      <c r="B37" s="184"/>
      <c r="C37" s="184"/>
      <c r="D37" s="184"/>
      <c r="E37" s="184"/>
      <c r="F37" s="184"/>
      <c r="G37" s="184"/>
      <c r="H37" s="185"/>
      <c r="I37" s="185"/>
      <c r="J37" s="185"/>
      <c r="K37" s="185"/>
      <c r="L37" s="185"/>
      <c r="M37" s="185"/>
    </row>
    <row r="38" spans="1:15" ht="15.6" x14ac:dyDescent="0.3">
      <c r="A38" s="180" t="s">
        <v>41</v>
      </c>
      <c r="B38" s="186" t="s">
        <v>4</v>
      </c>
      <c r="C38" s="186" t="s">
        <v>5</v>
      </c>
      <c r="D38" s="186" t="s">
        <v>6</v>
      </c>
      <c r="E38" s="186" t="s">
        <v>7</v>
      </c>
      <c r="F38" s="186" t="s">
        <v>8</v>
      </c>
      <c r="G38" s="186" t="s">
        <v>9</v>
      </c>
      <c r="H38" s="186" t="s">
        <v>10</v>
      </c>
      <c r="I38" s="186" t="s">
        <v>11</v>
      </c>
      <c r="J38" s="186" t="s">
        <v>12</v>
      </c>
      <c r="K38" s="186" t="s">
        <v>13</v>
      </c>
      <c r="L38" s="186" t="s">
        <v>14</v>
      </c>
      <c r="M38" s="186" t="s">
        <v>15</v>
      </c>
    </row>
    <row r="39" spans="1:15" x14ac:dyDescent="0.3">
      <c r="A39" t="s">
        <v>30</v>
      </c>
      <c r="B39" s="184">
        <v>30</v>
      </c>
      <c r="C39" s="184">
        <v>30</v>
      </c>
      <c r="D39" s="184">
        <v>30</v>
      </c>
      <c r="E39" s="33">
        <v>30</v>
      </c>
      <c r="F39" s="33">
        <v>30</v>
      </c>
      <c r="G39" s="33">
        <v>30</v>
      </c>
      <c r="H39" s="33">
        <v>30</v>
      </c>
      <c r="I39" s="33">
        <v>30</v>
      </c>
      <c r="J39" s="33">
        <v>30</v>
      </c>
      <c r="K39" s="33">
        <v>30</v>
      </c>
      <c r="L39" s="33">
        <v>30</v>
      </c>
      <c r="M39" s="33">
        <v>30</v>
      </c>
      <c r="O39" s="33" t="e">
        <f>#REF!</f>
        <v>#REF!</v>
      </c>
    </row>
    <row r="40" spans="1:15" x14ac:dyDescent="0.3">
      <c r="A40" t="s">
        <v>31</v>
      </c>
      <c r="B40" s="184">
        <v>18.329999999999998</v>
      </c>
      <c r="C40" s="184">
        <v>20.985499108734398</v>
      </c>
      <c r="D40" s="184">
        <v>21.42342214328</v>
      </c>
      <c r="E40" s="184">
        <v>21.564244541484701</v>
      </c>
      <c r="F40" s="184">
        <v>21.564244541484701</v>
      </c>
      <c r="G40" s="184">
        <v>21.106666666666701</v>
      </c>
      <c r="H40" s="184">
        <v>21.005714285714287</v>
      </c>
      <c r="I40" s="184">
        <v>20.917500000000004</v>
      </c>
      <c r="J40" s="184">
        <v>21.038534050844312</v>
      </c>
      <c r="K40" s="184">
        <f>'KINERJA ULP'!T25</f>
        <v>21.243333880768599</v>
      </c>
      <c r="L40" s="184"/>
      <c r="M40" s="184"/>
    </row>
    <row r="41" spans="1:15" x14ac:dyDescent="0.3">
      <c r="B41" s="308">
        <f t="shared" ref="B41:K41" si="4">200%-(B40/B39)</f>
        <v>1.389</v>
      </c>
      <c r="C41" s="308">
        <f t="shared" si="4"/>
        <v>1.3004833630421868</v>
      </c>
      <c r="D41" s="308">
        <f t="shared" si="4"/>
        <v>1.2858859285573332</v>
      </c>
      <c r="E41" s="308">
        <f t="shared" si="4"/>
        <v>1.2811918486171767</v>
      </c>
      <c r="F41" s="308">
        <f t="shared" si="4"/>
        <v>1.2811918486171767</v>
      </c>
      <c r="G41" s="308">
        <f t="shared" si="4"/>
        <v>1.2964444444444432</v>
      </c>
      <c r="H41" s="308">
        <f t="shared" si="4"/>
        <v>1.2998095238095237</v>
      </c>
      <c r="I41" s="308">
        <f t="shared" si="4"/>
        <v>1.3027499999999999</v>
      </c>
      <c r="J41" s="308">
        <f t="shared" si="4"/>
        <v>1.298715531638523</v>
      </c>
      <c r="K41" s="308">
        <f t="shared" si="4"/>
        <v>1.2918888706410467</v>
      </c>
      <c r="L41" s="185"/>
      <c r="M41" s="185"/>
    </row>
    <row r="42" spans="1:15" x14ac:dyDescent="0.3">
      <c r="A42" s="33"/>
    </row>
  </sheetData>
  <dataValidations count="1">
    <dataValidation type="list" allowBlank="1" showInputMessage="1" showErrorMessage="1" sqref="R8 R22" xr:uid="{9F40C096-43EB-4775-B47A-4E7092B1690B}">
      <formula1>$B$4:$M$4</formula1>
    </dataValidation>
  </dataValidations>
  <pageMargins left="0.7" right="0.7" top="0.75" bottom="0.75" header="0.3" footer="0.3"/>
  <pageSetup paperSize="9" orientation="portrait" horizontalDpi="0" verticalDpi="0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F9C1C-7B33-4BCE-8C74-9B4939529EF0}">
  <sheetPr>
    <tabColor rgb="FF92D050"/>
  </sheetPr>
  <dimension ref="A1:AA42"/>
  <sheetViews>
    <sheetView topLeftCell="A28" zoomScale="25" zoomScaleNormal="25" zoomScaleSheetLayoutView="100" workbookViewId="0">
      <selection activeCell="A2" sqref="A2"/>
    </sheetView>
  </sheetViews>
  <sheetFormatPr defaultColWidth="9" defaultRowHeight="14.4" x14ac:dyDescent="0.3"/>
  <cols>
    <col min="1" max="1" width="17.33203125" customWidth="1"/>
    <col min="2" max="13" width="12.88671875" style="173" customWidth="1"/>
    <col min="14" max="14" width="9" customWidth="1"/>
    <col min="15" max="15" width="9.5546875" customWidth="1"/>
    <col min="19" max="19" width="4.21875" customWidth="1"/>
    <col min="22" max="22" width="3.21875" customWidth="1"/>
    <col min="25" max="25" width="3" customWidth="1"/>
  </cols>
  <sheetData>
    <row r="1" spans="1:18" ht="18" x14ac:dyDescent="0.3">
      <c r="A1" s="174" t="s">
        <v>396</v>
      </c>
    </row>
    <row r="2" spans="1:18" ht="18" x14ac:dyDescent="0.3">
      <c r="A2" s="175" t="s">
        <v>1</v>
      </c>
    </row>
    <row r="3" spans="1:18" x14ac:dyDescent="0.3">
      <c r="A3" s="22" t="s">
        <v>2</v>
      </c>
      <c r="K3" s="184"/>
    </row>
    <row r="4" spans="1:18" x14ac:dyDescent="0.3">
      <c r="A4" s="179" t="s">
        <v>3</v>
      </c>
      <c r="B4" s="181" t="s">
        <v>4</v>
      </c>
      <c r="C4" s="181" t="s">
        <v>5</v>
      </c>
      <c r="D4" s="181" t="s">
        <v>6</v>
      </c>
      <c r="E4" s="181" t="s">
        <v>7</v>
      </c>
      <c r="F4" s="181" t="s">
        <v>8</v>
      </c>
      <c r="G4" s="181" t="s">
        <v>9</v>
      </c>
      <c r="H4" s="181" t="s">
        <v>10</v>
      </c>
      <c r="I4" s="181" t="s">
        <v>11</v>
      </c>
      <c r="J4" s="181" t="s">
        <v>12</v>
      </c>
      <c r="K4" s="181" t="s">
        <v>13</v>
      </c>
      <c r="L4" s="181" t="s">
        <v>14</v>
      </c>
      <c r="M4" s="181" t="s">
        <v>15</v>
      </c>
    </row>
    <row r="5" spans="1:18" x14ac:dyDescent="0.3">
      <c r="A5" t="s">
        <v>30</v>
      </c>
      <c r="B5" s="184">
        <v>0.22</v>
      </c>
      <c r="C5" s="184">
        <v>0.22</v>
      </c>
      <c r="D5" s="184">
        <v>0.22</v>
      </c>
      <c r="E5" s="33">
        <v>0.22</v>
      </c>
      <c r="F5" s="33">
        <v>0.22</v>
      </c>
      <c r="G5" s="33">
        <v>0.22</v>
      </c>
      <c r="H5" s="33">
        <v>0.22</v>
      </c>
      <c r="I5" s="33">
        <v>0.22</v>
      </c>
      <c r="J5" s="33">
        <v>0.22</v>
      </c>
      <c r="K5" s="33">
        <v>0.22</v>
      </c>
      <c r="L5" s="33">
        <v>0.22</v>
      </c>
      <c r="M5" s="33">
        <v>0.22</v>
      </c>
      <c r="O5" s="33" t="e">
        <f>#REF!</f>
        <v>#REF!</v>
      </c>
    </row>
    <row r="6" spans="1:18" x14ac:dyDescent="0.3">
      <c r="A6" t="s">
        <v>31</v>
      </c>
      <c r="B6" s="184">
        <v>0.14000000000000001</v>
      </c>
      <c r="C6" s="184">
        <v>0.12</v>
      </c>
      <c r="D6" s="184">
        <v>0.10666666666666701</v>
      </c>
      <c r="E6" s="184">
        <v>9.2499999999999999E-2</v>
      </c>
      <c r="F6" s="33">
        <v>0.10199999999999999</v>
      </c>
      <c r="G6" s="184">
        <v>8.8333333333333305E-2</v>
      </c>
      <c r="H6" s="185">
        <v>8.1428571428571406E-2</v>
      </c>
      <c r="I6" s="185">
        <v>7.8750000000000014E-2</v>
      </c>
      <c r="J6" s="185">
        <v>7.7777777777777793E-2</v>
      </c>
      <c r="K6" s="185">
        <f>'KINERJA UP3'!O689</f>
        <v>8.6000000000000021E-2</v>
      </c>
      <c r="L6" s="185"/>
      <c r="M6" s="185"/>
    </row>
    <row r="7" spans="1:18" x14ac:dyDescent="0.3">
      <c r="H7" s="191"/>
      <c r="I7" s="191"/>
      <c r="J7" s="191"/>
      <c r="K7" s="191"/>
      <c r="L7" s="191"/>
      <c r="M7" s="191"/>
    </row>
    <row r="8" spans="1:18" x14ac:dyDescent="0.3">
      <c r="B8" s="308">
        <f>200%-(B6/B5)</f>
        <v>1.3636363636363635</v>
      </c>
      <c r="C8" s="308">
        <f t="shared" ref="C8:K8" si="0">200%-(C6/C5)</f>
        <v>1.4545454545454546</v>
      </c>
      <c r="D8" s="308">
        <f t="shared" si="0"/>
        <v>1.5151515151515136</v>
      </c>
      <c r="E8" s="308">
        <f t="shared" si="0"/>
        <v>1.5795454545454546</v>
      </c>
      <c r="F8" s="308">
        <f t="shared" si="0"/>
        <v>1.5363636363636364</v>
      </c>
      <c r="G8" s="308">
        <f t="shared" si="0"/>
        <v>1.5984848484848486</v>
      </c>
      <c r="H8" s="308">
        <f t="shared" si="0"/>
        <v>1.6298701298701299</v>
      </c>
      <c r="I8" s="308">
        <f t="shared" si="0"/>
        <v>1.6420454545454546</v>
      </c>
      <c r="J8" s="308">
        <f t="shared" si="0"/>
        <v>1.6464646464646464</v>
      </c>
      <c r="K8" s="308">
        <f t="shared" si="0"/>
        <v>1.6090909090909089</v>
      </c>
      <c r="Q8" t="s">
        <v>22</v>
      </c>
      <c r="R8" s="189" t="s">
        <v>13</v>
      </c>
    </row>
    <row r="9" spans="1:18" x14ac:dyDescent="0.3">
      <c r="Q9" t="s">
        <v>45</v>
      </c>
      <c r="R9">
        <f>HLOOKUP($R$8,$B$4:$M$6,2,0)</f>
        <v>0.22</v>
      </c>
    </row>
    <row r="10" spans="1:18" x14ac:dyDescent="0.3">
      <c r="Q10" t="s">
        <v>46</v>
      </c>
      <c r="R10" s="26">
        <f>HLOOKUP($R$8,$B$4:$M$6,3,0)</f>
        <v>8.6000000000000021E-2</v>
      </c>
    </row>
    <row r="22" spans="1:27" x14ac:dyDescent="0.3">
      <c r="A22" s="179" t="s">
        <v>16</v>
      </c>
      <c r="Q22" t="s">
        <v>22</v>
      </c>
      <c r="R22" s="189" t="s">
        <v>13</v>
      </c>
    </row>
    <row r="23" spans="1:27" ht="15.6" x14ac:dyDescent="0.3">
      <c r="A23" s="180" t="s">
        <v>32</v>
      </c>
      <c r="B23" s="181" t="s">
        <v>4</v>
      </c>
      <c r="C23" s="181" t="s">
        <v>5</v>
      </c>
      <c r="D23" s="181" t="s">
        <v>6</v>
      </c>
      <c r="E23" s="181" t="s">
        <v>7</v>
      </c>
      <c r="F23" s="181" t="s">
        <v>8</v>
      </c>
      <c r="G23" s="181" t="s">
        <v>9</v>
      </c>
      <c r="H23" s="181" t="s">
        <v>10</v>
      </c>
      <c r="I23" s="181" t="s">
        <v>11</v>
      </c>
      <c r="J23" s="181" t="s">
        <v>12</v>
      </c>
      <c r="K23" s="181" t="s">
        <v>13</v>
      </c>
      <c r="L23" s="181" t="s">
        <v>14</v>
      </c>
      <c r="M23" s="181" t="s">
        <v>15</v>
      </c>
      <c r="Q23" s="190" t="s">
        <v>23</v>
      </c>
      <c r="R23" s="190"/>
      <c r="T23" t="s">
        <v>24</v>
      </c>
      <c r="W23" t="s">
        <v>25</v>
      </c>
      <c r="Z23" t="s">
        <v>26</v>
      </c>
    </row>
    <row r="24" spans="1:27" x14ac:dyDescent="0.3">
      <c r="A24" t="s">
        <v>30</v>
      </c>
      <c r="B24" s="184">
        <v>0.22</v>
      </c>
      <c r="C24" s="184">
        <v>0.22</v>
      </c>
      <c r="D24" s="184">
        <v>0.22</v>
      </c>
      <c r="E24" s="33">
        <v>0.22</v>
      </c>
      <c r="F24" s="33">
        <v>0.22</v>
      </c>
      <c r="G24" s="33">
        <v>0.22</v>
      </c>
      <c r="H24" s="33">
        <v>0.22</v>
      </c>
      <c r="I24" s="33">
        <v>0.22</v>
      </c>
      <c r="J24" s="33">
        <v>0.22</v>
      </c>
      <c r="K24" s="33">
        <v>0.22</v>
      </c>
      <c r="L24" s="33">
        <v>0.22</v>
      </c>
      <c r="M24" s="33">
        <v>0.22</v>
      </c>
      <c r="O24" s="33" t="e">
        <f>#REF!</f>
        <v>#REF!</v>
      </c>
      <c r="Q24" s="81" t="s">
        <v>27</v>
      </c>
      <c r="R24" s="81" t="s">
        <v>28</v>
      </c>
      <c r="T24" s="81" t="s">
        <v>27</v>
      </c>
      <c r="U24" s="81" t="s">
        <v>28</v>
      </c>
      <c r="W24" s="81" t="s">
        <v>27</v>
      </c>
      <c r="X24" s="81" t="s">
        <v>28</v>
      </c>
      <c r="Z24" s="81" t="s">
        <v>27</v>
      </c>
      <c r="AA24" s="81" t="s">
        <v>28</v>
      </c>
    </row>
    <row r="25" spans="1:27" x14ac:dyDescent="0.3">
      <c r="A25" t="s">
        <v>31</v>
      </c>
      <c r="B25" s="184">
        <v>0.16</v>
      </c>
      <c r="C25" s="184">
        <v>0.09</v>
      </c>
      <c r="D25" s="184">
        <v>0.15666666666666701</v>
      </c>
      <c r="E25" s="184">
        <v>0.14749999999999999</v>
      </c>
      <c r="F25" s="184">
        <v>0.14799999999999999</v>
      </c>
      <c r="G25" s="184">
        <v>0.12833333333333299</v>
      </c>
      <c r="H25" s="184">
        <v>0.12285714285714286</v>
      </c>
      <c r="I25" s="184">
        <v>0.1125</v>
      </c>
      <c r="J25" s="184">
        <v>0.11222222222222222</v>
      </c>
      <c r="K25" s="184">
        <f>'KINERJA ULP'!Q26</f>
        <v>0.11400000000000002</v>
      </c>
      <c r="L25" s="184"/>
      <c r="M25" s="184"/>
      <c r="Q25" s="33">
        <f>HLOOKUP($R$22,$B$23:$M$25,2,0)</f>
        <v>0.22</v>
      </c>
      <c r="R25" s="33">
        <f>HLOOKUP($R$22,$B$23:$M$25,3,0)</f>
        <v>0.11400000000000002</v>
      </c>
      <c r="T25" s="33">
        <f>HLOOKUP($R$22,$B$28:$M$30,2,0)</f>
        <v>0.22</v>
      </c>
      <c r="U25" s="33">
        <f>HLOOKUP($R$22,$B$28:$M$30,3,0)</f>
        <v>3.8999999999999993E-2</v>
      </c>
      <c r="W25" s="33">
        <f>HLOOKUP($R$22,$B$33:$M$35,2,0)</f>
        <v>0.22</v>
      </c>
      <c r="X25" s="33">
        <f>HLOOKUP($R$22,$B$33:$M$35,3,0)</f>
        <v>0.10600000000000002</v>
      </c>
      <c r="Z25" s="33">
        <f>HLOOKUP($R$22,$B$38:$M$40,2,0)</f>
        <v>0.22</v>
      </c>
      <c r="AA25" s="33">
        <f>HLOOKUP($R$22,$B$38:$M$40,3,0)</f>
        <v>0.16300000000000001</v>
      </c>
    </row>
    <row r="26" spans="1:27" x14ac:dyDescent="0.3">
      <c r="B26" s="308">
        <f>200%-(B25/B24)</f>
        <v>1.2727272727272727</v>
      </c>
      <c r="C26" s="308">
        <f t="shared" ref="C26:K26" si="1">200%-(C25/C24)</f>
        <v>1.5909090909090908</v>
      </c>
      <c r="D26" s="308">
        <f t="shared" si="1"/>
        <v>1.2878787878787863</v>
      </c>
      <c r="E26" s="308">
        <f t="shared" si="1"/>
        <v>1.3295454545454546</v>
      </c>
      <c r="F26" s="308">
        <f t="shared" si="1"/>
        <v>1.3272727272727272</v>
      </c>
      <c r="G26" s="308">
        <f t="shared" si="1"/>
        <v>1.4166666666666683</v>
      </c>
      <c r="H26" s="308">
        <f t="shared" si="1"/>
        <v>1.4415584415584415</v>
      </c>
      <c r="I26" s="308">
        <f t="shared" si="1"/>
        <v>1.4886363636363638</v>
      </c>
      <c r="J26" s="308">
        <f t="shared" si="1"/>
        <v>1.4898989898989901</v>
      </c>
      <c r="K26" s="308">
        <f t="shared" si="1"/>
        <v>1.4818181818181817</v>
      </c>
      <c r="L26" s="185"/>
      <c r="M26" s="185"/>
      <c r="Q26" s="33"/>
      <c r="R26" s="33"/>
      <c r="T26" s="33"/>
      <c r="U26" s="33"/>
      <c r="W26" s="33"/>
      <c r="X26" s="33"/>
      <c r="Z26" s="33"/>
      <c r="AA26" s="33"/>
    </row>
    <row r="27" spans="1:27" x14ac:dyDescent="0.3">
      <c r="B27" s="184"/>
      <c r="C27" s="184"/>
      <c r="D27" s="184"/>
      <c r="E27" s="184"/>
      <c r="F27" s="184"/>
      <c r="G27" s="184"/>
      <c r="H27" s="185"/>
      <c r="I27" s="185"/>
      <c r="J27" s="185"/>
      <c r="K27" s="185"/>
      <c r="L27" s="185"/>
      <c r="M27" s="185"/>
    </row>
    <row r="28" spans="1:27" ht="15.6" x14ac:dyDescent="0.3">
      <c r="A28" s="180" t="s">
        <v>35</v>
      </c>
      <c r="B28" s="186" t="s">
        <v>4</v>
      </c>
      <c r="C28" s="186" t="s">
        <v>5</v>
      </c>
      <c r="D28" s="186" t="s">
        <v>6</v>
      </c>
      <c r="E28" s="186" t="s">
        <v>7</v>
      </c>
      <c r="F28" s="186" t="s">
        <v>8</v>
      </c>
      <c r="G28" s="186" t="s">
        <v>9</v>
      </c>
      <c r="H28" s="186" t="s">
        <v>10</v>
      </c>
      <c r="I28" s="186" t="s">
        <v>11</v>
      </c>
      <c r="J28" s="186" t="s">
        <v>12</v>
      </c>
      <c r="K28" s="186" t="s">
        <v>13</v>
      </c>
      <c r="L28" s="186" t="s">
        <v>14</v>
      </c>
      <c r="M28" s="186" t="s">
        <v>15</v>
      </c>
    </row>
    <row r="29" spans="1:27" x14ac:dyDescent="0.3">
      <c r="A29" t="s">
        <v>30</v>
      </c>
      <c r="B29" s="184">
        <v>0.22</v>
      </c>
      <c r="C29" s="184">
        <v>0.22</v>
      </c>
      <c r="D29" s="184">
        <v>0.22</v>
      </c>
      <c r="E29" s="33">
        <v>0.22</v>
      </c>
      <c r="F29" s="33">
        <v>0.22</v>
      </c>
      <c r="G29" s="33">
        <v>0.22</v>
      </c>
      <c r="H29" s="33">
        <v>0.22</v>
      </c>
      <c r="I29" s="33">
        <v>0.22</v>
      </c>
      <c r="J29" s="33">
        <v>0.22</v>
      </c>
      <c r="K29" s="33">
        <v>0.22</v>
      </c>
      <c r="L29" s="33">
        <v>0.22</v>
      </c>
      <c r="M29" s="33">
        <v>0.22</v>
      </c>
      <c r="O29" s="33" t="e">
        <f>#REF!</f>
        <v>#REF!</v>
      </c>
    </row>
    <row r="30" spans="1:27" x14ac:dyDescent="0.3">
      <c r="A30" t="s">
        <v>31</v>
      </c>
      <c r="B30" s="184">
        <v>0.03</v>
      </c>
      <c r="C30" s="184">
        <v>4.4999999999999998E-2</v>
      </c>
      <c r="D30" s="184">
        <v>4.33333333333333E-2</v>
      </c>
      <c r="E30" s="184">
        <v>0.05</v>
      </c>
      <c r="F30" s="184">
        <v>6.2E-2</v>
      </c>
      <c r="G30" s="184">
        <v>5.1666666666666701E-2</v>
      </c>
      <c r="H30" s="184">
        <v>4.4285714285714282E-2</v>
      </c>
      <c r="I30" s="184">
        <v>3.875E-2</v>
      </c>
      <c r="J30" s="184">
        <v>3.7777777777777771E-2</v>
      </c>
      <c r="K30" s="184">
        <f>'KINERJA ULP'!R26</f>
        <v>3.8999999999999993E-2</v>
      </c>
      <c r="L30" s="184"/>
      <c r="M30" s="184"/>
    </row>
    <row r="31" spans="1:27" x14ac:dyDescent="0.3">
      <c r="B31" s="308">
        <f t="shared" ref="B31:K31" si="2">200%-(B30/B29)</f>
        <v>1.8636363636363638</v>
      </c>
      <c r="C31" s="308">
        <f t="shared" si="2"/>
        <v>1.7954545454545454</v>
      </c>
      <c r="D31" s="308">
        <f t="shared" si="2"/>
        <v>1.8030303030303032</v>
      </c>
      <c r="E31" s="308">
        <f t="shared" si="2"/>
        <v>1.7727272727272727</v>
      </c>
      <c r="F31" s="308">
        <f t="shared" si="2"/>
        <v>1.7181818181818183</v>
      </c>
      <c r="G31" s="308">
        <f t="shared" si="2"/>
        <v>1.7651515151515149</v>
      </c>
      <c r="H31" s="308">
        <f t="shared" si="2"/>
        <v>1.7987012987012987</v>
      </c>
      <c r="I31" s="308">
        <f t="shared" si="2"/>
        <v>1.8238636363636362</v>
      </c>
      <c r="J31" s="308">
        <f t="shared" si="2"/>
        <v>1.8282828282828283</v>
      </c>
      <c r="K31" s="308">
        <f t="shared" si="2"/>
        <v>1.8227272727272728</v>
      </c>
      <c r="L31" s="185"/>
      <c r="M31" s="185"/>
    </row>
    <row r="32" spans="1:27" x14ac:dyDescent="0.3">
      <c r="B32" s="184"/>
      <c r="C32" s="184"/>
      <c r="D32" s="184"/>
      <c r="E32" s="184"/>
      <c r="F32" s="184"/>
      <c r="G32" s="184"/>
      <c r="H32" s="185"/>
      <c r="I32" s="185"/>
      <c r="J32" s="185"/>
      <c r="K32" s="185"/>
      <c r="L32" s="185"/>
      <c r="M32" s="185"/>
    </row>
    <row r="33" spans="1:15" ht="15.6" x14ac:dyDescent="0.3">
      <c r="A33" s="180" t="s">
        <v>38</v>
      </c>
      <c r="B33" s="186" t="s">
        <v>4</v>
      </c>
      <c r="C33" s="186" t="s">
        <v>5</v>
      </c>
      <c r="D33" s="186" t="s">
        <v>6</v>
      </c>
      <c r="E33" s="186" t="s">
        <v>7</v>
      </c>
      <c r="F33" s="186" t="s">
        <v>8</v>
      </c>
      <c r="G33" s="186" t="s">
        <v>9</v>
      </c>
      <c r="H33" s="186" t="s">
        <v>10</v>
      </c>
      <c r="I33" s="186" t="s">
        <v>11</v>
      </c>
      <c r="J33" s="186" t="s">
        <v>12</v>
      </c>
      <c r="K33" s="186" t="s">
        <v>13</v>
      </c>
      <c r="L33" s="186" t="s">
        <v>14</v>
      </c>
      <c r="M33" s="186" t="s">
        <v>15</v>
      </c>
    </row>
    <row r="34" spans="1:15" x14ac:dyDescent="0.3">
      <c r="A34" t="s">
        <v>30</v>
      </c>
      <c r="B34" s="184">
        <v>0.22</v>
      </c>
      <c r="C34" s="184">
        <v>0.22</v>
      </c>
      <c r="D34" s="184">
        <v>0.22</v>
      </c>
      <c r="E34" s="33">
        <v>0.22</v>
      </c>
      <c r="F34" s="33">
        <v>0.22</v>
      </c>
      <c r="G34" s="33">
        <v>0.22</v>
      </c>
      <c r="H34" s="33">
        <v>0.22</v>
      </c>
      <c r="I34" s="33">
        <v>0.22</v>
      </c>
      <c r="J34" s="33">
        <v>0.22</v>
      </c>
      <c r="K34" s="33">
        <v>0.22</v>
      </c>
      <c r="L34" s="33">
        <v>0.22</v>
      </c>
      <c r="M34" s="33">
        <v>0.22</v>
      </c>
      <c r="O34" s="33" t="e">
        <f>#REF!</f>
        <v>#REF!</v>
      </c>
    </row>
    <row r="35" spans="1:15" x14ac:dyDescent="0.3">
      <c r="A35" t="s">
        <v>31</v>
      </c>
      <c r="B35" s="184">
        <v>0.33</v>
      </c>
      <c r="C35" s="184">
        <v>0.44500000000000001</v>
      </c>
      <c r="D35" s="184">
        <v>0.3</v>
      </c>
      <c r="E35" s="184">
        <v>0.23</v>
      </c>
      <c r="F35" s="184">
        <v>0.19800000000000001</v>
      </c>
      <c r="G35" s="184">
        <v>0.16500000000000001</v>
      </c>
      <c r="H35" s="184">
        <v>0.14142857142857146</v>
      </c>
      <c r="I35" s="184">
        <v>0.12375000000000003</v>
      </c>
      <c r="J35" s="184">
        <v>0.11444444444444447</v>
      </c>
      <c r="K35" s="184">
        <f>'KINERJA ULP'!S26</f>
        <v>0.10600000000000002</v>
      </c>
      <c r="L35" s="184"/>
      <c r="M35" s="184"/>
    </row>
    <row r="36" spans="1:15" x14ac:dyDescent="0.3">
      <c r="B36" s="308">
        <f t="shared" ref="B36:K36" si="3">200%-(B35/B34)</f>
        <v>0.5</v>
      </c>
      <c r="C36" s="308">
        <f t="shared" si="3"/>
        <v>-2.2727272727272929E-2</v>
      </c>
      <c r="D36" s="308">
        <f t="shared" si="3"/>
        <v>0.63636363636363646</v>
      </c>
      <c r="E36" s="308">
        <f t="shared" si="3"/>
        <v>0.95454545454545459</v>
      </c>
      <c r="F36" s="308">
        <f t="shared" si="3"/>
        <v>1.1000000000000001</v>
      </c>
      <c r="G36" s="308">
        <f t="shared" si="3"/>
        <v>1.25</v>
      </c>
      <c r="H36" s="308">
        <f t="shared" si="3"/>
        <v>1.357142857142857</v>
      </c>
      <c r="I36" s="308">
        <f t="shared" si="3"/>
        <v>1.4375</v>
      </c>
      <c r="J36" s="308">
        <f t="shared" si="3"/>
        <v>1.4797979797979797</v>
      </c>
      <c r="K36" s="308">
        <f t="shared" si="3"/>
        <v>1.5181818181818181</v>
      </c>
      <c r="L36" s="185"/>
      <c r="M36" s="185"/>
    </row>
    <row r="37" spans="1:15" x14ac:dyDescent="0.3">
      <c r="B37" s="184"/>
      <c r="C37" s="184"/>
      <c r="D37" s="184"/>
      <c r="E37" s="184"/>
      <c r="F37" s="184"/>
      <c r="G37" s="184"/>
      <c r="H37" s="185"/>
      <c r="I37" s="185"/>
      <c r="J37" s="185"/>
      <c r="K37" s="185"/>
      <c r="L37" s="185"/>
      <c r="M37" s="185"/>
    </row>
    <row r="38" spans="1:15" ht="15.6" x14ac:dyDescent="0.3">
      <c r="A38" s="180" t="s">
        <v>41</v>
      </c>
      <c r="B38" s="186" t="s">
        <v>4</v>
      </c>
      <c r="C38" s="186" t="s">
        <v>5</v>
      </c>
      <c r="D38" s="186" t="s">
        <v>6</v>
      </c>
      <c r="E38" s="186" t="s">
        <v>7</v>
      </c>
      <c r="F38" s="186" t="s">
        <v>8</v>
      </c>
      <c r="G38" s="186" t="s">
        <v>9</v>
      </c>
      <c r="H38" s="186" t="s">
        <v>10</v>
      </c>
      <c r="I38" s="186" t="s">
        <v>11</v>
      </c>
      <c r="J38" s="186" t="s">
        <v>12</v>
      </c>
      <c r="K38" s="186" t="s">
        <v>13</v>
      </c>
      <c r="L38" s="186" t="s">
        <v>14</v>
      </c>
      <c r="M38" s="186" t="s">
        <v>15</v>
      </c>
    </row>
    <row r="39" spans="1:15" x14ac:dyDescent="0.3">
      <c r="A39" t="s">
        <v>30</v>
      </c>
      <c r="B39" s="184">
        <v>0.22</v>
      </c>
      <c r="C39" s="184">
        <v>0.22</v>
      </c>
      <c r="D39" s="184">
        <v>0.22</v>
      </c>
      <c r="E39" s="33">
        <v>0.22</v>
      </c>
      <c r="F39" s="33">
        <v>0.22</v>
      </c>
      <c r="G39" s="33">
        <v>0.22</v>
      </c>
      <c r="H39" s="33">
        <v>0.22</v>
      </c>
      <c r="I39" s="33">
        <v>0.22</v>
      </c>
      <c r="J39" s="33">
        <v>0.22</v>
      </c>
      <c r="K39" s="33">
        <v>0.22</v>
      </c>
      <c r="L39" s="33">
        <v>0.22</v>
      </c>
      <c r="M39" s="33">
        <v>0.22</v>
      </c>
      <c r="O39" s="33" t="e">
        <f>#REF!</f>
        <v>#REF!</v>
      </c>
    </row>
    <row r="40" spans="1:15" x14ac:dyDescent="0.3">
      <c r="A40" t="s">
        <v>31</v>
      </c>
      <c r="B40" s="184">
        <v>0.08</v>
      </c>
      <c r="C40" s="184">
        <v>7.4999999999999997E-2</v>
      </c>
      <c r="D40" s="184">
        <v>7.3333333333333306E-2</v>
      </c>
      <c r="E40" s="184">
        <v>6.7500000000000004E-2</v>
      </c>
      <c r="F40" s="184">
        <v>0.106</v>
      </c>
      <c r="G40" s="184">
        <v>0.1</v>
      </c>
      <c r="H40" s="184">
        <v>8.5714285714285729E-2</v>
      </c>
      <c r="I40" s="184">
        <v>0.10250000000000001</v>
      </c>
      <c r="J40" s="184">
        <v>9.8888888888888901E-2</v>
      </c>
      <c r="K40" s="184">
        <f>'KINERJA ULP'!T26</f>
        <v>0.16300000000000001</v>
      </c>
      <c r="L40" s="184"/>
      <c r="M40" s="184"/>
    </row>
    <row r="41" spans="1:15" x14ac:dyDescent="0.3">
      <c r="B41" s="308">
        <f t="shared" ref="B41:K41" si="4">200%-(B40/B39)</f>
        <v>1.6363636363636362</v>
      </c>
      <c r="C41" s="308">
        <f t="shared" si="4"/>
        <v>1.6590909090909092</v>
      </c>
      <c r="D41" s="308">
        <f t="shared" si="4"/>
        <v>1.6666666666666667</v>
      </c>
      <c r="E41" s="308">
        <f t="shared" si="4"/>
        <v>1.6931818181818181</v>
      </c>
      <c r="F41" s="308">
        <f t="shared" si="4"/>
        <v>1.5181818181818181</v>
      </c>
      <c r="G41" s="308">
        <f t="shared" si="4"/>
        <v>1.5454545454545454</v>
      </c>
      <c r="H41" s="308">
        <f t="shared" si="4"/>
        <v>1.6103896103896103</v>
      </c>
      <c r="I41" s="308">
        <f t="shared" si="4"/>
        <v>1.5340909090909092</v>
      </c>
      <c r="J41" s="308">
        <f t="shared" si="4"/>
        <v>1.5505050505050504</v>
      </c>
      <c r="K41" s="308">
        <f t="shared" si="4"/>
        <v>1.259090909090909</v>
      </c>
      <c r="L41" s="185"/>
      <c r="M41" s="185"/>
    </row>
    <row r="42" spans="1:15" x14ac:dyDescent="0.3">
      <c r="A42" s="33"/>
    </row>
  </sheetData>
  <dataValidations count="1">
    <dataValidation type="list" allowBlank="1" showInputMessage="1" showErrorMessage="1" sqref="R8 R22" xr:uid="{8821C678-F179-46B6-A535-9B8F92B293AD}">
      <formula1>$B$4:$M$4</formula1>
    </dataValidation>
  </dataValidations>
  <pageMargins left="0.7" right="0.7" top="0.75" bottom="0.75" header="0.3" footer="0.3"/>
  <pageSetup paperSize="9" orientation="portrait" horizontalDpi="0" verticalDpi="0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FD91A-4D2F-43BF-A455-F2EFB52839F8}">
  <sheetPr>
    <tabColor rgb="FF92D050"/>
  </sheetPr>
  <dimension ref="A1:AA42"/>
  <sheetViews>
    <sheetView topLeftCell="A70" zoomScale="55" zoomScaleNormal="55" zoomScaleSheetLayoutView="100" workbookViewId="0">
      <selection activeCell="K41" sqref="K41"/>
    </sheetView>
  </sheetViews>
  <sheetFormatPr defaultColWidth="9" defaultRowHeight="14.4" x14ac:dyDescent="0.3"/>
  <cols>
    <col min="1" max="1" width="17.33203125" customWidth="1"/>
    <col min="2" max="13" width="12.88671875" style="173" customWidth="1"/>
    <col min="14" max="14" width="9" customWidth="1"/>
    <col min="15" max="15" width="9.5546875" customWidth="1"/>
    <col min="19" max="19" width="4.21875" customWidth="1"/>
    <col min="22" max="22" width="3.21875" customWidth="1"/>
    <col min="25" max="25" width="3" customWidth="1"/>
  </cols>
  <sheetData>
    <row r="1" spans="1:18" ht="18" x14ac:dyDescent="0.3">
      <c r="A1" s="174" t="s">
        <v>397</v>
      </c>
    </row>
    <row r="2" spans="1:18" ht="18" x14ac:dyDescent="0.3">
      <c r="A2" s="175" t="s">
        <v>1</v>
      </c>
    </row>
    <row r="3" spans="1:18" x14ac:dyDescent="0.3">
      <c r="A3" s="22" t="s">
        <v>2</v>
      </c>
      <c r="K3" s="184"/>
    </row>
    <row r="4" spans="1:18" x14ac:dyDescent="0.3">
      <c r="A4" s="179" t="s">
        <v>3</v>
      </c>
      <c r="B4" s="181" t="s">
        <v>4</v>
      </c>
      <c r="C4" s="181" t="s">
        <v>5</v>
      </c>
      <c r="D4" s="181" t="s">
        <v>6</v>
      </c>
      <c r="E4" s="181" t="s">
        <v>7</v>
      </c>
      <c r="F4" s="181" t="s">
        <v>8</v>
      </c>
      <c r="G4" s="181" t="s">
        <v>9</v>
      </c>
      <c r="H4" s="181" t="s">
        <v>10</v>
      </c>
      <c r="I4" s="181" t="s">
        <v>11</v>
      </c>
      <c r="J4" s="181" t="s">
        <v>12</v>
      </c>
      <c r="K4" s="181" t="s">
        <v>13</v>
      </c>
      <c r="L4" s="181" t="s">
        <v>14</v>
      </c>
      <c r="M4" s="181" t="s">
        <v>15</v>
      </c>
    </row>
    <row r="5" spans="1:18" x14ac:dyDescent="0.3">
      <c r="A5" t="s">
        <v>30</v>
      </c>
      <c r="B5" s="184">
        <v>60</v>
      </c>
      <c r="C5" s="184">
        <v>60</v>
      </c>
      <c r="D5" s="184">
        <v>60</v>
      </c>
      <c r="E5" s="33">
        <v>60</v>
      </c>
      <c r="F5" s="33">
        <v>60</v>
      </c>
      <c r="G5" s="33">
        <v>60</v>
      </c>
      <c r="H5" s="33">
        <v>60</v>
      </c>
      <c r="I5" s="33">
        <v>60</v>
      </c>
      <c r="J5" s="33">
        <v>60</v>
      </c>
      <c r="K5" s="33">
        <v>60</v>
      </c>
      <c r="L5" s="33">
        <v>60</v>
      </c>
      <c r="M5" s="33">
        <v>60</v>
      </c>
      <c r="O5" s="33" t="e">
        <f>#REF!</f>
        <v>#REF!</v>
      </c>
    </row>
    <row r="6" spans="1:18" x14ac:dyDescent="0.3">
      <c r="A6" t="s">
        <v>31</v>
      </c>
      <c r="B6" s="184">
        <v>94.314084507042296</v>
      </c>
      <c r="C6" s="184">
        <v>110.857042253521</v>
      </c>
      <c r="D6" s="184">
        <v>122.631063829787</v>
      </c>
      <c r="E6" s="184">
        <v>124.093058161351</v>
      </c>
      <c r="F6" s="33">
        <v>124.093058161351</v>
      </c>
      <c r="G6" s="184">
        <v>116.830228471002</v>
      </c>
      <c r="H6" s="185">
        <v>62.730060034305303</v>
      </c>
      <c r="I6" s="185">
        <v>47.444495151169427</v>
      </c>
      <c r="J6" s="185">
        <v>40.657417943107212</v>
      </c>
      <c r="K6" s="185">
        <f>'KINERJA UP3'!O691</f>
        <v>36.506513693560315</v>
      </c>
      <c r="L6" s="185"/>
      <c r="M6" s="185"/>
    </row>
    <row r="7" spans="1:18" x14ac:dyDescent="0.3">
      <c r="H7" s="191"/>
      <c r="I7" s="191"/>
      <c r="J7" s="191"/>
      <c r="K7" s="191"/>
      <c r="L7" s="191"/>
      <c r="M7" s="191"/>
    </row>
    <row r="8" spans="1:18" x14ac:dyDescent="0.3">
      <c r="B8" s="308">
        <f>200%-(B6/B5)</f>
        <v>0.42809859154929497</v>
      </c>
      <c r="C8" s="308">
        <f t="shared" ref="C8:K8" si="0">200%-(C6/C5)</f>
        <v>0.15238262910798328</v>
      </c>
      <c r="D8" s="308">
        <f t="shared" si="0"/>
        <v>-4.3851063829783321E-2</v>
      </c>
      <c r="E8" s="308">
        <f t="shared" si="0"/>
        <v>-6.8217636022516626E-2</v>
      </c>
      <c r="F8" s="308">
        <f t="shared" si="0"/>
        <v>-6.8217636022516626E-2</v>
      </c>
      <c r="G8" s="308">
        <f t="shared" si="0"/>
        <v>5.2829525483299999E-2</v>
      </c>
      <c r="H8" s="308">
        <f t="shared" si="0"/>
        <v>0.9544989994282449</v>
      </c>
      <c r="I8" s="308">
        <f t="shared" si="0"/>
        <v>1.2092584141471763</v>
      </c>
      <c r="J8" s="308">
        <f t="shared" si="0"/>
        <v>1.3223763676148796</v>
      </c>
      <c r="K8" s="308">
        <f t="shared" si="0"/>
        <v>1.391558105107328</v>
      </c>
      <c r="Q8" t="s">
        <v>22</v>
      </c>
      <c r="R8" s="189" t="s">
        <v>13</v>
      </c>
    </row>
    <row r="9" spans="1:18" x14ac:dyDescent="0.3">
      <c r="Q9" t="s">
        <v>45</v>
      </c>
      <c r="R9">
        <f>HLOOKUP($R$8,$B$4:$M$6,2,0)</f>
        <v>60</v>
      </c>
    </row>
    <row r="10" spans="1:18" x14ac:dyDescent="0.3">
      <c r="Q10" t="s">
        <v>46</v>
      </c>
      <c r="R10" s="26">
        <f>HLOOKUP($R$8,$B$4:$M$6,3,0)</f>
        <v>36.506513693560315</v>
      </c>
    </row>
    <row r="22" spans="1:27" x14ac:dyDescent="0.3">
      <c r="A22" s="179" t="s">
        <v>16</v>
      </c>
      <c r="Q22" t="s">
        <v>22</v>
      </c>
      <c r="R22" s="189" t="s">
        <v>13</v>
      </c>
    </row>
    <row r="23" spans="1:27" ht="15.6" x14ac:dyDescent="0.3">
      <c r="A23" s="180" t="s">
        <v>32</v>
      </c>
      <c r="B23" s="181" t="s">
        <v>4</v>
      </c>
      <c r="C23" s="181" t="s">
        <v>5</v>
      </c>
      <c r="D23" s="181" t="s">
        <v>6</v>
      </c>
      <c r="E23" s="181" t="s">
        <v>7</v>
      </c>
      <c r="F23" s="181" t="s">
        <v>8</v>
      </c>
      <c r="G23" s="181" t="s">
        <v>9</v>
      </c>
      <c r="H23" s="181" t="s">
        <v>10</v>
      </c>
      <c r="I23" s="181" t="s">
        <v>11</v>
      </c>
      <c r="J23" s="181" t="s">
        <v>12</v>
      </c>
      <c r="K23" s="181" t="s">
        <v>13</v>
      </c>
      <c r="L23" s="181" t="s">
        <v>14</v>
      </c>
      <c r="M23" s="181" t="s">
        <v>15</v>
      </c>
      <c r="Q23" s="190" t="s">
        <v>23</v>
      </c>
      <c r="R23" s="190"/>
      <c r="T23" t="s">
        <v>24</v>
      </c>
      <c r="W23" t="s">
        <v>25</v>
      </c>
      <c r="Z23" t="s">
        <v>26</v>
      </c>
    </row>
    <row r="24" spans="1:27" x14ac:dyDescent="0.3">
      <c r="A24" t="s">
        <v>30</v>
      </c>
      <c r="B24" s="184">
        <v>60</v>
      </c>
      <c r="C24" s="184">
        <v>60</v>
      </c>
      <c r="D24" s="184">
        <v>60</v>
      </c>
      <c r="E24" s="33">
        <v>60</v>
      </c>
      <c r="F24" s="33">
        <v>60</v>
      </c>
      <c r="G24" s="33">
        <v>60</v>
      </c>
      <c r="H24" s="33">
        <v>60</v>
      </c>
      <c r="I24" s="33">
        <v>60</v>
      </c>
      <c r="J24" s="33">
        <v>60</v>
      </c>
      <c r="K24" s="33">
        <v>60</v>
      </c>
      <c r="L24" s="33">
        <v>60</v>
      </c>
      <c r="M24" s="33">
        <v>60</v>
      </c>
      <c r="O24" s="33" t="e">
        <f>#REF!</f>
        <v>#REF!</v>
      </c>
      <c r="Q24" s="81" t="s">
        <v>27</v>
      </c>
      <c r="R24" s="81" t="s">
        <v>28</v>
      </c>
      <c r="T24" s="81" t="s">
        <v>27</v>
      </c>
      <c r="U24" s="81" t="s">
        <v>28</v>
      </c>
      <c r="W24" s="81" t="s">
        <v>27</v>
      </c>
      <c r="X24" s="81" t="s">
        <v>28</v>
      </c>
      <c r="Z24" s="81" t="s">
        <v>27</v>
      </c>
      <c r="AA24" s="81" t="s">
        <v>28</v>
      </c>
    </row>
    <row r="25" spans="1:27" x14ac:dyDescent="0.3">
      <c r="A25" t="s">
        <v>31</v>
      </c>
      <c r="B25" s="184">
        <v>96.975250836120395</v>
      </c>
      <c r="C25" s="184">
        <v>97.002352941176497</v>
      </c>
      <c r="D25" s="184">
        <v>112.247368421053</v>
      </c>
      <c r="E25" s="184">
        <v>117.96</v>
      </c>
      <c r="F25" s="184">
        <v>117.96</v>
      </c>
      <c r="G25" s="184">
        <v>111.065625</v>
      </c>
      <c r="H25" s="184">
        <v>66.198826291079811</v>
      </c>
      <c r="I25" s="184">
        <v>53.362575452716293</v>
      </c>
      <c r="J25" s="184">
        <v>48.554502369668242</v>
      </c>
      <c r="K25" s="184">
        <f>'KINERJA ULP'!Q28</f>
        <v>42.974697173620456</v>
      </c>
      <c r="L25" s="184"/>
      <c r="M25" s="184"/>
      <c r="Q25" s="33">
        <f>HLOOKUP($R$22,$B$23:$M$25,2,0)</f>
        <v>60</v>
      </c>
      <c r="R25" s="33">
        <f>HLOOKUP($R$22,$B$23:$M$25,3,0)</f>
        <v>42.974697173620456</v>
      </c>
      <c r="T25" s="33">
        <f>HLOOKUP($R$22,$B$28:$M$30,2,0)</f>
        <v>60</v>
      </c>
      <c r="U25" s="33">
        <f>HLOOKUP($R$22,$B$28:$M$30,3,0)</f>
        <v>36.459649122807022</v>
      </c>
      <c r="W25" s="33">
        <f>HLOOKUP($R$22,$B$33:$M$35,2,0)</f>
        <v>60</v>
      </c>
      <c r="X25" s="33">
        <f>HLOOKUP($R$22,$B$33:$M$35,3,0)</f>
        <v>36.345283018867917</v>
      </c>
      <c r="Z25" s="33">
        <f>HLOOKUP($R$22,$B$38:$M$40,2,0)</f>
        <v>60</v>
      </c>
      <c r="AA25" s="33">
        <f>HLOOKUP($R$22,$B$38:$M$40,3,0)</f>
        <v>27.774484052532838</v>
      </c>
    </row>
    <row r="26" spans="1:27" x14ac:dyDescent="0.3">
      <c r="B26" s="308">
        <f>200%-(B25/B24)</f>
        <v>0.38374581939799346</v>
      </c>
      <c r="C26" s="308">
        <f t="shared" ref="C26:K26" si="1">200%-(C25/C24)</f>
        <v>0.38329411764705834</v>
      </c>
      <c r="D26" s="308">
        <f t="shared" si="1"/>
        <v>0.12921052631578345</v>
      </c>
      <c r="E26" s="308">
        <f t="shared" si="1"/>
        <v>3.400000000000003E-2</v>
      </c>
      <c r="F26" s="308">
        <f t="shared" si="1"/>
        <v>3.400000000000003E-2</v>
      </c>
      <c r="G26" s="308">
        <f t="shared" si="1"/>
        <v>0.14890625000000002</v>
      </c>
      <c r="H26" s="308">
        <f t="shared" si="1"/>
        <v>0.89668622848200319</v>
      </c>
      <c r="I26" s="308">
        <f t="shared" si="1"/>
        <v>1.1106237424547285</v>
      </c>
      <c r="J26" s="308">
        <f t="shared" si="1"/>
        <v>1.1907582938388628</v>
      </c>
      <c r="K26" s="308">
        <f t="shared" si="1"/>
        <v>1.2837550471063257</v>
      </c>
      <c r="L26" s="185"/>
      <c r="M26" s="185"/>
      <c r="Q26" s="33"/>
      <c r="R26" s="33"/>
      <c r="T26" s="33"/>
      <c r="U26" s="33"/>
      <c r="W26" s="33"/>
      <c r="X26" s="33"/>
      <c r="Z26" s="33"/>
      <c r="AA26" s="33"/>
    </row>
    <row r="27" spans="1:27" x14ac:dyDescent="0.3">
      <c r="B27" s="184"/>
      <c r="C27" s="184"/>
      <c r="D27" s="184"/>
      <c r="E27" s="184"/>
      <c r="F27" s="184"/>
      <c r="G27" s="184"/>
      <c r="H27" s="185"/>
      <c r="I27" s="185"/>
      <c r="J27" s="185"/>
      <c r="K27" s="185"/>
      <c r="L27" s="185"/>
      <c r="M27" s="185"/>
    </row>
    <row r="28" spans="1:27" ht="15.6" x14ac:dyDescent="0.3">
      <c r="A28" s="180" t="s">
        <v>35</v>
      </c>
      <c r="B28" s="186" t="s">
        <v>4</v>
      </c>
      <c r="C28" s="186" t="s">
        <v>5</v>
      </c>
      <c r="D28" s="186" t="s">
        <v>6</v>
      </c>
      <c r="E28" s="186" t="s">
        <v>7</v>
      </c>
      <c r="F28" s="186" t="s">
        <v>8</v>
      </c>
      <c r="G28" s="186" t="s">
        <v>9</v>
      </c>
      <c r="H28" s="186" t="s">
        <v>10</v>
      </c>
      <c r="I28" s="186" t="s">
        <v>11</v>
      </c>
      <c r="J28" s="186" t="s">
        <v>12</v>
      </c>
      <c r="K28" s="186" t="s">
        <v>13</v>
      </c>
      <c r="L28" s="186" t="s">
        <v>14</v>
      </c>
      <c r="M28" s="186" t="s">
        <v>15</v>
      </c>
    </row>
    <row r="29" spans="1:27" x14ac:dyDescent="0.3">
      <c r="A29" t="s">
        <v>30</v>
      </c>
      <c r="B29" s="184">
        <v>60</v>
      </c>
      <c r="C29" s="184">
        <v>60</v>
      </c>
      <c r="D29" s="184">
        <v>60</v>
      </c>
      <c r="E29" s="33">
        <v>60</v>
      </c>
      <c r="F29" s="33">
        <v>60</v>
      </c>
      <c r="G29" s="33">
        <v>60</v>
      </c>
      <c r="H29" s="33">
        <v>60</v>
      </c>
      <c r="I29" s="33">
        <v>60</v>
      </c>
      <c r="J29" s="33">
        <v>60</v>
      </c>
      <c r="K29" s="33">
        <v>60</v>
      </c>
      <c r="L29" s="33">
        <v>60</v>
      </c>
      <c r="M29" s="33">
        <v>60</v>
      </c>
      <c r="O29" s="33" t="e">
        <f>#REF!</f>
        <v>#REF!</v>
      </c>
    </row>
    <row r="30" spans="1:27" x14ac:dyDescent="0.3">
      <c r="A30" t="s">
        <v>31</v>
      </c>
      <c r="B30" s="184">
        <v>97.3</v>
      </c>
      <c r="C30" s="184">
        <v>121.944827586207</v>
      </c>
      <c r="D30" s="184">
        <v>133.684615384615</v>
      </c>
      <c r="E30" s="184">
        <v>131.416901408451</v>
      </c>
      <c r="F30" s="184">
        <v>131.416901408451</v>
      </c>
      <c r="G30" s="184">
        <v>122.08441558441601</v>
      </c>
      <c r="H30" s="184">
        <v>67.229372937293732</v>
      </c>
      <c r="I30" s="184">
        <v>49.459821428571431</v>
      </c>
      <c r="J30" s="184">
        <v>40.915068493150685</v>
      </c>
      <c r="K30" s="184">
        <f>'KINERJA ULP'!R28</f>
        <v>36.459649122807022</v>
      </c>
      <c r="L30" s="184"/>
      <c r="M30" s="184"/>
    </row>
    <row r="31" spans="1:27" x14ac:dyDescent="0.3">
      <c r="B31" s="308">
        <f t="shared" ref="B31:K31" si="2">200%-(B30/B29)</f>
        <v>0.37833333333333341</v>
      </c>
      <c r="C31" s="308">
        <f t="shared" si="2"/>
        <v>-3.241379310345005E-2</v>
      </c>
      <c r="D31" s="308">
        <f t="shared" si="2"/>
        <v>-0.22807692307691685</v>
      </c>
      <c r="E31" s="308">
        <f t="shared" si="2"/>
        <v>-0.19028169014084995</v>
      </c>
      <c r="F31" s="308">
        <f t="shared" si="2"/>
        <v>-0.19028169014084995</v>
      </c>
      <c r="G31" s="308">
        <f t="shared" si="2"/>
        <v>-3.4740259740266843E-2</v>
      </c>
      <c r="H31" s="308">
        <f t="shared" si="2"/>
        <v>0.87951045104510439</v>
      </c>
      <c r="I31" s="308">
        <f t="shared" si="2"/>
        <v>1.1756696428571427</v>
      </c>
      <c r="J31" s="308">
        <f t="shared" si="2"/>
        <v>1.3180821917808219</v>
      </c>
      <c r="K31" s="308">
        <f t="shared" si="2"/>
        <v>1.3923391812865495</v>
      </c>
      <c r="L31" s="185"/>
      <c r="M31" s="185"/>
    </row>
    <row r="32" spans="1:27" x14ac:dyDescent="0.3">
      <c r="B32" s="184"/>
      <c r="C32" s="184"/>
      <c r="D32" s="184"/>
      <c r="E32" s="184"/>
      <c r="F32" s="184"/>
      <c r="G32" s="184"/>
      <c r="H32" s="185"/>
      <c r="I32" s="185"/>
      <c r="J32" s="185"/>
      <c r="K32" s="185"/>
      <c r="L32" s="185"/>
      <c r="M32" s="185"/>
    </row>
    <row r="33" spans="1:15" ht="15.6" x14ac:dyDescent="0.3">
      <c r="A33" s="180" t="s">
        <v>38</v>
      </c>
      <c r="B33" s="186" t="s">
        <v>4</v>
      </c>
      <c r="C33" s="186" t="s">
        <v>5</v>
      </c>
      <c r="D33" s="186" t="s">
        <v>6</v>
      </c>
      <c r="E33" s="186" t="s">
        <v>7</v>
      </c>
      <c r="F33" s="186" t="s">
        <v>8</v>
      </c>
      <c r="G33" s="186" t="s">
        <v>9</v>
      </c>
      <c r="H33" s="186" t="s">
        <v>10</v>
      </c>
      <c r="I33" s="186" t="s">
        <v>11</v>
      </c>
      <c r="J33" s="186" t="s">
        <v>12</v>
      </c>
      <c r="K33" s="186" t="s">
        <v>13</v>
      </c>
      <c r="L33" s="186" t="s">
        <v>14</v>
      </c>
      <c r="M33" s="186" t="s">
        <v>15</v>
      </c>
    </row>
    <row r="34" spans="1:15" x14ac:dyDescent="0.3">
      <c r="A34" t="s">
        <v>30</v>
      </c>
      <c r="B34" s="184">
        <v>60</v>
      </c>
      <c r="C34" s="184">
        <v>60</v>
      </c>
      <c r="D34" s="184">
        <v>60</v>
      </c>
      <c r="E34" s="33">
        <v>60</v>
      </c>
      <c r="F34" s="33">
        <v>60</v>
      </c>
      <c r="G34" s="33">
        <v>60</v>
      </c>
      <c r="H34" s="33">
        <v>60</v>
      </c>
      <c r="I34" s="33">
        <v>60</v>
      </c>
      <c r="J34" s="33">
        <v>60</v>
      </c>
      <c r="K34" s="33">
        <v>60</v>
      </c>
      <c r="L34" s="33">
        <v>60</v>
      </c>
      <c r="M34" s="33">
        <v>60</v>
      </c>
      <c r="O34" s="33" t="e">
        <f>#REF!</f>
        <v>#REF!</v>
      </c>
    </row>
    <row r="35" spans="1:15" x14ac:dyDescent="0.3">
      <c r="A35" t="s">
        <v>31</v>
      </c>
      <c r="B35" s="184">
        <v>88.65</v>
      </c>
      <c r="C35" s="184">
        <v>114.884210526316</v>
      </c>
      <c r="D35" s="184">
        <v>117.24347826087001</v>
      </c>
      <c r="E35" s="184">
        <v>116.270588235294</v>
      </c>
      <c r="F35" s="184">
        <v>116.270588235294</v>
      </c>
      <c r="G35" s="184">
        <v>109.06463414634101</v>
      </c>
      <c r="H35" s="184">
        <v>58.15208333333333</v>
      </c>
      <c r="I35" s="184">
        <v>22.326250000000002</v>
      </c>
      <c r="J35" s="184">
        <v>39.157945425361149</v>
      </c>
      <c r="K35" s="184">
        <f>'KINERJA ULP'!S28</f>
        <v>36.345283018867917</v>
      </c>
      <c r="L35" s="184"/>
      <c r="M35" s="184"/>
    </row>
    <row r="36" spans="1:15" x14ac:dyDescent="0.3">
      <c r="B36" s="308">
        <f t="shared" ref="B36:K36" si="3">200%-(B35/B34)</f>
        <v>0.52249999999999996</v>
      </c>
      <c r="C36" s="308">
        <f t="shared" si="3"/>
        <v>8.5263157894733377E-2</v>
      </c>
      <c r="D36" s="308">
        <f t="shared" si="3"/>
        <v>4.5942028985499928E-2</v>
      </c>
      <c r="E36" s="308">
        <f t="shared" si="3"/>
        <v>6.2156862745099906E-2</v>
      </c>
      <c r="F36" s="308">
        <f t="shared" si="3"/>
        <v>6.2156862745099906E-2</v>
      </c>
      <c r="G36" s="308">
        <f t="shared" si="3"/>
        <v>0.18225609756098327</v>
      </c>
      <c r="H36" s="308">
        <f t="shared" si="3"/>
        <v>1.0307986111111112</v>
      </c>
      <c r="I36" s="308">
        <f t="shared" si="3"/>
        <v>1.6278958333333333</v>
      </c>
      <c r="J36" s="308">
        <f t="shared" si="3"/>
        <v>1.3473675762439807</v>
      </c>
      <c r="K36" s="308">
        <f t="shared" si="3"/>
        <v>1.3942452830188681</v>
      </c>
      <c r="L36" s="185"/>
      <c r="M36" s="185"/>
    </row>
    <row r="37" spans="1:15" x14ac:dyDescent="0.3">
      <c r="B37" s="184"/>
      <c r="C37" s="184"/>
      <c r="D37" s="184"/>
      <c r="E37" s="184"/>
      <c r="F37" s="184"/>
      <c r="G37" s="184"/>
      <c r="H37" s="185"/>
      <c r="I37" s="185"/>
      <c r="J37" s="185"/>
      <c r="K37" s="185"/>
      <c r="L37" s="185"/>
      <c r="M37" s="185"/>
    </row>
    <row r="38" spans="1:15" ht="15.6" x14ac:dyDescent="0.3">
      <c r="A38" s="180" t="s">
        <v>41</v>
      </c>
      <c r="B38" s="186" t="s">
        <v>4</v>
      </c>
      <c r="C38" s="186" t="s">
        <v>5</v>
      </c>
      <c r="D38" s="186" t="s">
        <v>6</v>
      </c>
      <c r="E38" s="186" t="s">
        <v>7</v>
      </c>
      <c r="F38" s="186" t="s">
        <v>8</v>
      </c>
      <c r="G38" s="186" t="s">
        <v>9</v>
      </c>
      <c r="H38" s="186" t="s">
        <v>10</v>
      </c>
      <c r="I38" s="186" t="s">
        <v>11</v>
      </c>
      <c r="J38" s="186" t="s">
        <v>12</v>
      </c>
      <c r="K38" s="186" t="s">
        <v>13</v>
      </c>
      <c r="L38" s="186" t="s">
        <v>14</v>
      </c>
      <c r="M38" s="186" t="s">
        <v>15</v>
      </c>
    </row>
    <row r="39" spans="1:15" x14ac:dyDescent="0.3">
      <c r="A39" t="s">
        <v>30</v>
      </c>
      <c r="B39" s="184">
        <v>60</v>
      </c>
      <c r="C39" s="184">
        <v>60</v>
      </c>
      <c r="D39" s="184">
        <v>60</v>
      </c>
      <c r="E39" s="33">
        <v>60</v>
      </c>
      <c r="F39" s="33">
        <v>60</v>
      </c>
      <c r="G39" s="33">
        <v>60</v>
      </c>
      <c r="H39" s="33">
        <v>60</v>
      </c>
      <c r="I39" s="33">
        <v>60</v>
      </c>
      <c r="J39" s="33">
        <v>60</v>
      </c>
      <c r="K39" s="33">
        <v>60</v>
      </c>
      <c r="L39" s="33">
        <v>60</v>
      </c>
      <c r="M39" s="33">
        <v>60</v>
      </c>
      <c r="O39" s="33" t="e">
        <f>#REF!</f>
        <v>#REF!</v>
      </c>
    </row>
    <row r="40" spans="1:15" x14ac:dyDescent="0.3">
      <c r="A40" t="s">
        <v>31</v>
      </c>
      <c r="B40" s="184">
        <v>92.715789473684197</v>
      </c>
      <c r="C40" s="184">
        <v>107.731034482759</v>
      </c>
      <c r="D40" s="184">
        <v>137.72941176470599</v>
      </c>
      <c r="E40" s="184">
        <v>143.491525423729</v>
      </c>
      <c r="F40" s="184">
        <v>143.491525423729</v>
      </c>
      <c r="G40" s="184">
        <v>141.19999999999999</v>
      </c>
      <c r="H40" s="184">
        <v>56.587596899224799</v>
      </c>
      <c r="I40" s="184">
        <v>20.917500000000004</v>
      </c>
      <c r="J40" s="184">
        <v>31.185168539325851</v>
      </c>
      <c r="K40" s="184">
        <f>'KINERJA ULP'!T28</f>
        <v>27.774484052532838</v>
      </c>
      <c r="L40" s="184"/>
      <c r="M40" s="184"/>
    </row>
    <row r="41" spans="1:15" x14ac:dyDescent="0.3">
      <c r="B41" s="308">
        <f t="shared" ref="B41:K41" si="4">200%-(B40/B39)</f>
        <v>0.45473684210526333</v>
      </c>
      <c r="C41" s="308">
        <f t="shared" si="4"/>
        <v>0.20448275862068344</v>
      </c>
      <c r="D41" s="308">
        <f t="shared" si="4"/>
        <v>-0.29549019607843308</v>
      </c>
      <c r="E41" s="308">
        <f t="shared" si="4"/>
        <v>-0.3915254237288166</v>
      </c>
      <c r="F41" s="308">
        <f t="shared" si="4"/>
        <v>-0.3915254237288166</v>
      </c>
      <c r="G41" s="308">
        <f t="shared" si="4"/>
        <v>-0.35333333333333306</v>
      </c>
      <c r="H41" s="308">
        <f t="shared" si="4"/>
        <v>1.0568733850129202</v>
      </c>
      <c r="I41" s="308">
        <f t="shared" si="4"/>
        <v>1.6513749999999998</v>
      </c>
      <c r="J41" s="308">
        <f t="shared" si="4"/>
        <v>1.4802471910112358</v>
      </c>
      <c r="K41" s="308">
        <f t="shared" si="4"/>
        <v>1.5370919324577861</v>
      </c>
      <c r="L41" s="185"/>
      <c r="M41" s="185"/>
    </row>
    <row r="42" spans="1:15" x14ac:dyDescent="0.3">
      <c r="A42" s="33"/>
    </row>
  </sheetData>
  <dataValidations count="1">
    <dataValidation type="list" allowBlank="1" showInputMessage="1" showErrorMessage="1" sqref="R8 R22" xr:uid="{D5F3FD07-BEC6-425B-94A4-1852AD4F6378}">
      <formula1>$B$4:$M$4</formula1>
    </dataValidation>
  </dataValidations>
  <pageMargins left="0.7" right="0.7" top="0.75" bottom="0.75" header="0.3" footer="0.3"/>
  <pageSetup paperSize="9" orientation="portrait" horizontalDpi="0" verticalDpi="0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B23F8-BDC7-45F3-B41C-AA72AB31144C}">
  <sheetPr>
    <tabColor rgb="FF92D050"/>
  </sheetPr>
  <dimension ref="A1:AA42"/>
  <sheetViews>
    <sheetView topLeftCell="A82" zoomScale="55" zoomScaleNormal="55" zoomScaleSheetLayoutView="100" workbookViewId="0"/>
  </sheetViews>
  <sheetFormatPr defaultColWidth="9" defaultRowHeight="14.4" x14ac:dyDescent="0.3"/>
  <cols>
    <col min="1" max="1" width="17.33203125" customWidth="1"/>
    <col min="2" max="13" width="12.88671875" style="173" customWidth="1"/>
    <col min="14" max="14" width="9" customWidth="1"/>
    <col min="15" max="15" width="9.5546875" customWidth="1"/>
    <col min="19" max="19" width="4.21875" customWidth="1"/>
    <col min="22" max="22" width="3.21875" customWidth="1"/>
    <col min="25" max="25" width="3" customWidth="1"/>
  </cols>
  <sheetData>
    <row r="1" spans="1:18" ht="18" x14ac:dyDescent="0.3">
      <c r="A1" s="174" t="s">
        <v>398</v>
      </c>
    </row>
    <row r="2" spans="1:18" ht="18" x14ac:dyDescent="0.3">
      <c r="A2" s="175" t="s">
        <v>1</v>
      </c>
    </row>
    <row r="3" spans="1:18" x14ac:dyDescent="0.3">
      <c r="A3" s="22" t="s">
        <v>2</v>
      </c>
      <c r="K3" s="184"/>
    </row>
    <row r="4" spans="1:18" x14ac:dyDescent="0.3">
      <c r="A4" s="179" t="s">
        <v>3</v>
      </c>
      <c r="B4" s="181" t="s">
        <v>4</v>
      </c>
      <c r="C4" s="181" t="s">
        <v>5</v>
      </c>
      <c r="D4" s="181" t="s">
        <v>6</v>
      </c>
      <c r="E4" s="181" t="s">
        <v>7</v>
      </c>
      <c r="F4" s="181" t="s">
        <v>8</v>
      </c>
      <c r="G4" s="181" t="s">
        <v>9</v>
      </c>
      <c r="H4" s="181" t="s">
        <v>10</v>
      </c>
      <c r="I4" s="181" t="s">
        <v>11</v>
      </c>
      <c r="J4" s="181" t="s">
        <v>12</v>
      </c>
      <c r="K4" s="181" t="s">
        <v>13</v>
      </c>
      <c r="L4" s="181" t="s">
        <v>14</v>
      </c>
      <c r="M4" s="181" t="s">
        <v>15</v>
      </c>
    </row>
    <row r="5" spans="1:18" x14ac:dyDescent="0.3">
      <c r="A5" t="s">
        <v>30</v>
      </c>
      <c r="B5" s="184">
        <v>120</v>
      </c>
      <c r="C5" s="184">
        <v>120</v>
      </c>
      <c r="D5" s="184">
        <v>120</v>
      </c>
      <c r="E5" s="33">
        <v>120</v>
      </c>
      <c r="F5" s="33">
        <v>120</v>
      </c>
      <c r="G5" s="33">
        <v>120</v>
      </c>
      <c r="H5" s="33">
        <v>120</v>
      </c>
      <c r="I5" s="33">
        <v>120</v>
      </c>
      <c r="J5" s="33">
        <v>120</v>
      </c>
      <c r="K5" s="33">
        <v>120</v>
      </c>
      <c r="L5" s="33">
        <v>120</v>
      </c>
      <c r="M5" s="33">
        <v>120</v>
      </c>
      <c r="O5" s="33" t="e">
        <f>#REF!</f>
        <v>#REF!</v>
      </c>
    </row>
    <row r="6" spans="1:18" x14ac:dyDescent="0.3">
      <c r="A6" t="s">
        <v>31</v>
      </c>
      <c r="B6" s="184">
        <v>104.2375</v>
      </c>
      <c r="C6" s="184">
        <v>177.27339901477799</v>
      </c>
      <c r="D6" s="184">
        <v>181.720235294118</v>
      </c>
      <c r="E6" s="184">
        <v>179.52875760208499</v>
      </c>
      <c r="F6" s="33">
        <v>179.52875760208499</v>
      </c>
      <c r="G6" s="184">
        <v>170.86842539159099</v>
      </c>
      <c r="H6" s="185">
        <v>135.817560352832</v>
      </c>
      <c r="I6" s="185">
        <v>117.2449972958356</v>
      </c>
      <c r="J6" s="185">
        <v>102.42104300091492</v>
      </c>
      <c r="K6" s="185">
        <f>'KINERJA UP3'!O692</f>
        <v>91.390173177607736</v>
      </c>
      <c r="L6" s="185"/>
      <c r="M6" s="185"/>
    </row>
    <row r="7" spans="1:18" x14ac:dyDescent="0.3">
      <c r="H7" s="191"/>
      <c r="I7" s="191"/>
      <c r="J7" s="191"/>
      <c r="K7" s="191"/>
      <c r="L7" s="191"/>
      <c r="M7" s="191"/>
    </row>
    <row r="8" spans="1:18" x14ac:dyDescent="0.3">
      <c r="B8" s="308">
        <f>200%-(B6/B5)</f>
        <v>1.1313541666666667</v>
      </c>
      <c r="C8" s="308">
        <f t="shared" ref="C8:K8" si="0">200%-(C6/C5)</f>
        <v>0.52272167487684995</v>
      </c>
      <c r="D8" s="308">
        <f t="shared" si="0"/>
        <v>0.48566470588235</v>
      </c>
      <c r="E8" s="308">
        <f t="shared" si="0"/>
        <v>0.50392701998262512</v>
      </c>
      <c r="F8" s="308">
        <f t="shared" si="0"/>
        <v>0.50392701998262512</v>
      </c>
      <c r="G8" s="308">
        <f t="shared" si="0"/>
        <v>0.57609645507007512</v>
      </c>
      <c r="H8" s="308">
        <f t="shared" si="0"/>
        <v>0.86818699705973335</v>
      </c>
      <c r="I8" s="308">
        <f t="shared" si="0"/>
        <v>1.0229583558680366</v>
      </c>
      <c r="J8" s="308">
        <f t="shared" si="0"/>
        <v>1.1464913083257091</v>
      </c>
      <c r="K8" s="308">
        <f t="shared" si="0"/>
        <v>1.2384152235199355</v>
      </c>
      <c r="Q8" t="s">
        <v>22</v>
      </c>
      <c r="R8" s="189" t="s">
        <v>13</v>
      </c>
    </row>
    <row r="9" spans="1:18" x14ac:dyDescent="0.3">
      <c r="Q9" t="s">
        <v>45</v>
      </c>
      <c r="R9">
        <f>HLOOKUP($R$8,$B$4:$M$6,2,0)</f>
        <v>120</v>
      </c>
    </row>
    <row r="10" spans="1:18" x14ac:dyDescent="0.3">
      <c r="Q10" t="s">
        <v>46</v>
      </c>
      <c r="R10" s="26">
        <f>HLOOKUP($R$8,$B$4:$M$6,3,0)</f>
        <v>91.390173177607736</v>
      </c>
    </row>
    <row r="22" spans="1:27" x14ac:dyDescent="0.3">
      <c r="A22" s="179" t="s">
        <v>16</v>
      </c>
      <c r="Q22" t="s">
        <v>22</v>
      </c>
      <c r="R22" s="189" t="s">
        <v>13</v>
      </c>
    </row>
    <row r="23" spans="1:27" ht="15.6" x14ac:dyDescent="0.3">
      <c r="A23" s="180" t="s">
        <v>32</v>
      </c>
      <c r="B23" s="181" t="s">
        <v>4</v>
      </c>
      <c r="C23" s="181" t="s">
        <v>5</v>
      </c>
      <c r="D23" s="181" t="s">
        <v>6</v>
      </c>
      <c r="E23" s="181" t="s">
        <v>7</v>
      </c>
      <c r="F23" s="181" t="s">
        <v>8</v>
      </c>
      <c r="G23" s="181" t="s">
        <v>9</v>
      </c>
      <c r="H23" s="181" t="s">
        <v>10</v>
      </c>
      <c r="I23" s="181" t="s">
        <v>11</v>
      </c>
      <c r="J23" s="181" t="s">
        <v>12</v>
      </c>
      <c r="K23" s="181" t="s">
        <v>13</v>
      </c>
      <c r="L23" s="181" t="s">
        <v>14</v>
      </c>
      <c r="M23" s="181" t="s">
        <v>15</v>
      </c>
      <c r="Q23" s="190" t="s">
        <v>23</v>
      </c>
      <c r="R23" s="190"/>
      <c r="T23" t="s">
        <v>24</v>
      </c>
      <c r="W23" t="s">
        <v>25</v>
      </c>
      <c r="Z23" t="s">
        <v>26</v>
      </c>
    </row>
    <row r="24" spans="1:27" x14ac:dyDescent="0.3">
      <c r="A24" t="s">
        <v>30</v>
      </c>
      <c r="B24" s="184">
        <v>120</v>
      </c>
      <c r="C24" s="184">
        <v>120</v>
      </c>
      <c r="D24" s="184">
        <v>120</v>
      </c>
      <c r="E24" s="33">
        <v>120</v>
      </c>
      <c r="F24" s="33">
        <v>120</v>
      </c>
      <c r="G24" s="33">
        <v>120</v>
      </c>
      <c r="H24" s="33">
        <v>120</v>
      </c>
      <c r="I24" s="33">
        <v>120</v>
      </c>
      <c r="J24" s="33">
        <v>120</v>
      </c>
      <c r="K24" s="33">
        <v>120</v>
      </c>
      <c r="L24" s="33">
        <v>120</v>
      </c>
      <c r="M24" s="33">
        <v>120</v>
      </c>
      <c r="O24" s="33" t="e">
        <f>#REF!</f>
        <v>#REF!</v>
      </c>
      <c r="Q24" s="81" t="s">
        <v>27</v>
      </c>
      <c r="R24" s="81" t="s">
        <v>28</v>
      </c>
      <c r="T24" s="81" t="s">
        <v>27</v>
      </c>
      <c r="U24" s="81" t="s">
        <v>28</v>
      </c>
      <c r="W24" s="81" t="s">
        <v>27</v>
      </c>
      <c r="X24" s="81" t="s">
        <v>28</v>
      </c>
      <c r="Z24" s="81" t="s">
        <v>27</v>
      </c>
      <c r="AA24" s="81" t="s">
        <v>28</v>
      </c>
    </row>
    <row r="25" spans="1:27" x14ac:dyDescent="0.3">
      <c r="A25" t="s">
        <v>31</v>
      </c>
      <c r="B25" s="184">
        <v>159.66130496010001</v>
      </c>
      <c r="C25" s="184">
        <v>161.38499999999999</v>
      </c>
      <c r="D25" s="184">
        <v>161.089944134078</v>
      </c>
      <c r="E25" s="184">
        <v>156.1318275154</v>
      </c>
      <c r="F25" s="184">
        <v>156.1318275154</v>
      </c>
      <c r="G25" s="184">
        <v>148.42996108949399</v>
      </c>
      <c r="H25" s="184">
        <v>123.16237766263673</v>
      </c>
      <c r="I25" s="184">
        <v>114.26501457725946</v>
      </c>
      <c r="J25" s="184">
        <v>106.19999999999999</v>
      </c>
      <c r="K25" s="184">
        <f>'KINERJA ULP'!Q29</f>
        <v>96.665972222222209</v>
      </c>
      <c r="L25" s="184"/>
      <c r="M25" s="184"/>
      <c r="Q25" s="33">
        <f>HLOOKUP($R$22,$B$23:$M$25,2,0)</f>
        <v>120</v>
      </c>
      <c r="R25" s="33">
        <f>HLOOKUP($R$22,$B$23:$M$25,3,0)</f>
        <v>96.665972222222209</v>
      </c>
      <c r="T25" s="33">
        <f>HLOOKUP($R$22,$B$28:$M$30,2,0)</f>
        <v>120</v>
      </c>
      <c r="U25" s="33">
        <f>HLOOKUP($R$22,$B$28:$M$30,3,0)</f>
        <v>102.03880597014927</v>
      </c>
      <c r="W25" s="33">
        <f>HLOOKUP($R$22,$B$33:$M$35,2,0)</f>
        <v>120</v>
      </c>
      <c r="X25" s="33">
        <f>HLOOKUP($R$22,$B$33:$M$35,3,0)</f>
        <v>63.987570621468926</v>
      </c>
      <c r="Z25" s="33">
        <f>HLOOKUP($R$22,$B$38:$M$40,2,0)</f>
        <v>120</v>
      </c>
      <c r="AA25" s="33">
        <f>HLOOKUP($R$22,$B$38:$M$40,3,0)</f>
        <v>98.753814432989685</v>
      </c>
    </row>
    <row r="26" spans="1:27" x14ac:dyDescent="0.3">
      <c r="B26" s="308">
        <f>200%-(B25/B24)</f>
        <v>0.66948912533249993</v>
      </c>
      <c r="C26" s="308">
        <f t="shared" ref="C26:K26" si="1">200%-(C25/C24)</f>
        <v>0.65512500000000018</v>
      </c>
      <c r="D26" s="308">
        <f t="shared" si="1"/>
        <v>0.65758379888268337</v>
      </c>
      <c r="E26" s="308">
        <f t="shared" si="1"/>
        <v>0.69890143737166666</v>
      </c>
      <c r="F26" s="308">
        <f t="shared" si="1"/>
        <v>0.69890143737166666</v>
      </c>
      <c r="G26" s="308">
        <f t="shared" si="1"/>
        <v>0.76308365758755015</v>
      </c>
      <c r="H26" s="308">
        <f t="shared" si="1"/>
        <v>0.97364685281136065</v>
      </c>
      <c r="I26" s="308">
        <f t="shared" si="1"/>
        <v>1.0477915451895043</v>
      </c>
      <c r="J26" s="308">
        <f t="shared" si="1"/>
        <v>1.1150000000000002</v>
      </c>
      <c r="K26" s="308">
        <f t="shared" si="1"/>
        <v>1.1944502314814816</v>
      </c>
      <c r="L26" s="185"/>
      <c r="M26" s="185"/>
      <c r="Q26" s="33"/>
      <c r="R26" s="33"/>
      <c r="T26" s="33"/>
      <c r="U26" s="33"/>
      <c r="W26" s="33"/>
      <c r="X26" s="33"/>
      <c r="Z26" s="33"/>
      <c r="AA26" s="33"/>
    </row>
    <row r="27" spans="1:27" x14ac:dyDescent="0.3">
      <c r="B27" s="184"/>
      <c r="C27" s="184"/>
      <c r="D27" s="184"/>
      <c r="E27" s="184"/>
      <c r="F27" s="184"/>
      <c r="G27" s="184"/>
      <c r="H27" s="185"/>
      <c r="I27" s="185"/>
      <c r="J27" s="185"/>
      <c r="K27" s="185"/>
      <c r="L27" s="185"/>
      <c r="M27" s="185"/>
    </row>
    <row r="28" spans="1:27" ht="15.6" x14ac:dyDescent="0.3">
      <c r="A28" s="180" t="s">
        <v>35</v>
      </c>
      <c r="B28" s="186" t="s">
        <v>4</v>
      </c>
      <c r="C28" s="186" t="s">
        <v>5</v>
      </c>
      <c r="D28" s="186" t="s">
        <v>6</v>
      </c>
      <c r="E28" s="186" t="s">
        <v>7</v>
      </c>
      <c r="F28" s="186" t="s">
        <v>8</v>
      </c>
      <c r="G28" s="186" t="s">
        <v>9</v>
      </c>
      <c r="H28" s="186" t="s">
        <v>10</v>
      </c>
      <c r="I28" s="186" t="s">
        <v>11</v>
      </c>
      <c r="J28" s="186" t="s">
        <v>12</v>
      </c>
      <c r="K28" s="186" t="s">
        <v>13</v>
      </c>
      <c r="L28" s="186" t="s">
        <v>14</v>
      </c>
      <c r="M28" s="186" t="s">
        <v>15</v>
      </c>
    </row>
    <row r="29" spans="1:27" x14ac:dyDescent="0.3">
      <c r="A29" t="s">
        <v>30</v>
      </c>
      <c r="B29" s="184">
        <v>120</v>
      </c>
      <c r="C29" s="184">
        <v>120</v>
      </c>
      <c r="D29" s="184">
        <v>120</v>
      </c>
      <c r="E29" s="33">
        <v>120</v>
      </c>
      <c r="F29" s="33">
        <v>120</v>
      </c>
      <c r="G29" s="33">
        <v>120</v>
      </c>
      <c r="H29" s="33">
        <v>120</v>
      </c>
      <c r="I29" s="33">
        <v>120</v>
      </c>
      <c r="J29" s="33">
        <v>120</v>
      </c>
      <c r="K29" s="33">
        <v>120</v>
      </c>
      <c r="L29" s="33">
        <v>120</v>
      </c>
      <c r="M29" s="33">
        <v>120</v>
      </c>
      <c r="O29" s="33" t="e">
        <f>#REF!</f>
        <v>#REF!</v>
      </c>
    </row>
    <row r="30" spans="1:27" x14ac:dyDescent="0.3">
      <c r="A30" t="s">
        <v>31</v>
      </c>
      <c r="B30" s="184">
        <v>96.868085106383006</v>
      </c>
      <c r="C30" s="184">
        <v>221.22765957446799</v>
      </c>
      <c r="D30" s="184">
        <v>224.33793103448301</v>
      </c>
      <c r="E30" s="184">
        <v>215.20449438202201</v>
      </c>
      <c r="F30" s="184">
        <v>215.20449438202201</v>
      </c>
      <c r="G30" s="184">
        <v>202.40842105263201</v>
      </c>
      <c r="H30" s="184">
        <v>151.56047197640117</v>
      </c>
      <c r="I30" s="184">
        <v>135.49115646258505</v>
      </c>
      <c r="J30" s="184">
        <v>115.7657142857143</v>
      </c>
      <c r="K30" s="184">
        <f>'KINERJA ULP'!R29</f>
        <v>102.03880597014927</v>
      </c>
      <c r="L30" s="184"/>
      <c r="M30" s="184"/>
    </row>
    <row r="31" spans="1:27" x14ac:dyDescent="0.3">
      <c r="B31" s="308">
        <f t="shared" ref="B31:K31" si="2">200%-(B30/B29)</f>
        <v>1.1927659574468081</v>
      </c>
      <c r="C31" s="308">
        <f t="shared" si="2"/>
        <v>0.15643617021276679</v>
      </c>
      <c r="D31" s="308">
        <f t="shared" si="2"/>
        <v>0.13051724137930831</v>
      </c>
      <c r="E31" s="308">
        <f t="shared" si="2"/>
        <v>0.20662921348315</v>
      </c>
      <c r="F31" s="308">
        <f t="shared" si="2"/>
        <v>0.20662921348315</v>
      </c>
      <c r="G31" s="308">
        <f t="shared" si="2"/>
        <v>0.31326315789473336</v>
      </c>
      <c r="H31" s="308">
        <f t="shared" si="2"/>
        <v>0.73699606686332353</v>
      </c>
      <c r="I31" s="308">
        <f t="shared" si="2"/>
        <v>0.87090702947845799</v>
      </c>
      <c r="J31" s="308">
        <f t="shared" si="2"/>
        <v>1.0352857142857141</v>
      </c>
      <c r="K31" s="308">
        <f t="shared" si="2"/>
        <v>1.1496766169154227</v>
      </c>
      <c r="L31" s="185"/>
      <c r="M31" s="185"/>
    </row>
    <row r="32" spans="1:27" x14ac:dyDescent="0.3">
      <c r="B32" s="184"/>
      <c r="C32" s="184"/>
      <c r="D32" s="184"/>
      <c r="E32" s="184"/>
      <c r="F32" s="184"/>
      <c r="G32" s="184"/>
      <c r="H32" s="185"/>
      <c r="I32" s="185"/>
      <c r="J32" s="185"/>
      <c r="K32" s="185"/>
      <c r="L32" s="185"/>
      <c r="M32" s="185"/>
    </row>
    <row r="33" spans="1:15" ht="15.6" x14ac:dyDescent="0.3">
      <c r="A33" s="180" t="s">
        <v>38</v>
      </c>
      <c r="B33" s="186" t="s">
        <v>4</v>
      </c>
      <c r="C33" s="186" t="s">
        <v>5</v>
      </c>
      <c r="D33" s="186" t="s">
        <v>6</v>
      </c>
      <c r="E33" s="186" t="s">
        <v>7</v>
      </c>
      <c r="F33" s="186" t="s">
        <v>8</v>
      </c>
      <c r="G33" s="186" t="s">
        <v>9</v>
      </c>
      <c r="H33" s="186" t="s">
        <v>10</v>
      </c>
      <c r="I33" s="186" t="s">
        <v>11</v>
      </c>
      <c r="J33" s="186" t="s">
        <v>12</v>
      </c>
      <c r="K33" s="186" t="s">
        <v>13</v>
      </c>
      <c r="L33" s="186" t="s">
        <v>14</v>
      </c>
      <c r="M33" s="186" t="s">
        <v>15</v>
      </c>
    </row>
    <row r="34" spans="1:15" x14ac:dyDescent="0.3">
      <c r="A34" t="s">
        <v>30</v>
      </c>
      <c r="B34" s="184">
        <v>120</v>
      </c>
      <c r="C34" s="184">
        <v>120</v>
      </c>
      <c r="D34" s="184">
        <v>120</v>
      </c>
      <c r="E34" s="33">
        <v>120</v>
      </c>
      <c r="F34" s="33">
        <v>120</v>
      </c>
      <c r="G34" s="33">
        <v>120</v>
      </c>
      <c r="H34" s="33">
        <v>120</v>
      </c>
      <c r="I34" s="33">
        <v>120</v>
      </c>
      <c r="J34" s="33">
        <v>120</v>
      </c>
      <c r="K34" s="33">
        <v>120</v>
      </c>
      <c r="L34" s="33">
        <v>120</v>
      </c>
      <c r="M34" s="33">
        <v>120</v>
      </c>
      <c r="O34" s="33" t="e">
        <f>#REF!</f>
        <v>#REF!</v>
      </c>
    </row>
    <row r="35" spans="1:15" x14ac:dyDescent="0.3">
      <c r="A35" t="s">
        <v>31</v>
      </c>
      <c r="B35" s="184">
        <v>84.64</v>
      </c>
      <c r="C35" s="184">
        <v>120.575342465753</v>
      </c>
      <c r="D35" s="184">
        <v>145.852554744526</v>
      </c>
      <c r="E35" s="184">
        <v>147.277832512315</v>
      </c>
      <c r="F35" s="184">
        <v>147.277832512315</v>
      </c>
      <c r="G35" s="184">
        <v>138.30414746543801</v>
      </c>
      <c r="H35" s="184">
        <v>112.77818181818182</v>
      </c>
      <c r="I35" s="184">
        <v>85.048021108179427</v>
      </c>
      <c r="J35" s="184">
        <v>71.966306695464368</v>
      </c>
      <c r="K35" s="184">
        <f>'KINERJA ULP'!S29</f>
        <v>63.987570621468926</v>
      </c>
      <c r="L35" s="184"/>
      <c r="M35" s="184"/>
    </row>
    <row r="36" spans="1:15" x14ac:dyDescent="0.3">
      <c r="B36" s="308">
        <f t="shared" ref="B36:K36" si="3">200%-(B35/B34)</f>
        <v>1.2946666666666666</v>
      </c>
      <c r="C36" s="308">
        <f t="shared" si="3"/>
        <v>0.99520547945205839</v>
      </c>
      <c r="D36" s="308">
        <f t="shared" si="3"/>
        <v>0.78456204379561667</v>
      </c>
      <c r="E36" s="308">
        <f t="shared" si="3"/>
        <v>0.77268472906404173</v>
      </c>
      <c r="F36" s="308">
        <f t="shared" si="3"/>
        <v>0.77268472906404173</v>
      </c>
      <c r="G36" s="308">
        <f t="shared" si="3"/>
        <v>0.84746543778801664</v>
      </c>
      <c r="H36" s="308">
        <f t="shared" si="3"/>
        <v>1.0601818181818181</v>
      </c>
      <c r="I36" s="308">
        <f t="shared" si="3"/>
        <v>1.2912664907651714</v>
      </c>
      <c r="J36" s="308">
        <f t="shared" si="3"/>
        <v>1.4002807775377968</v>
      </c>
      <c r="K36" s="308">
        <f t="shared" si="3"/>
        <v>1.4667702448210922</v>
      </c>
      <c r="L36" s="185"/>
      <c r="M36" s="185"/>
    </row>
    <row r="37" spans="1:15" x14ac:dyDescent="0.3">
      <c r="B37" s="184"/>
      <c r="C37" s="184"/>
      <c r="D37" s="184"/>
      <c r="E37" s="184"/>
      <c r="F37" s="184"/>
      <c r="G37" s="184"/>
      <c r="H37" s="185"/>
      <c r="I37" s="185"/>
      <c r="J37" s="185"/>
      <c r="K37" s="185"/>
      <c r="L37" s="185"/>
      <c r="M37" s="185"/>
    </row>
    <row r="38" spans="1:15" ht="15.6" x14ac:dyDescent="0.3">
      <c r="A38" s="180" t="s">
        <v>41</v>
      </c>
      <c r="B38" s="186" t="s">
        <v>4</v>
      </c>
      <c r="C38" s="186" t="s">
        <v>5</v>
      </c>
      <c r="D38" s="186" t="s">
        <v>6</v>
      </c>
      <c r="E38" s="186" t="s">
        <v>7</v>
      </c>
      <c r="F38" s="186" t="s">
        <v>8</v>
      </c>
      <c r="G38" s="186" t="s">
        <v>9</v>
      </c>
      <c r="H38" s="186" t="s">
        <v>10</v>
      </c>
      <c r="I38" s="186" t="s">
        <v>11</v>
      </c>
      <c r="J38" s="186" t="s">
        <v>12</v>
      </c>
      <c r="K38" s="186" t="s">
        <v>13</v>
      </c>
      <c r="L38" s="186" t="s">
        <v>14</v>
      </c>
      <c r="M38" s="186" t="s">
        <v>15</v>
      </c>
    </row>
    <row r="39" spans="1:15" x14ac:dyDescent="0.3">
      <c r="A39" t="s">
        <v>30</v>
      </c>
      <c r="B39" s="184">
        <v>120</v>
      </c>
      <c r="C39" s="184">
        <v>120</v>
      </c>
      <c r="D39" s="184">
        <v>120</v>
      </c>
      <c r="E39" s="33">
        <v>120</v>
      </c>
      <c r="F39" s="33">
        <v>120</v>
      </c>
      <c r="G39" s="33">
        <v>120</v>
      </c>
      <c r="H39" s="33">
        <v>120</v>
      </c>
      <c r="I39" s="33">
        <v>120</v>
      </c>
      <c r="J39" s="33">
        <v>120</v>
      </c>
      <c r="K39" s="33">
        <v>120</v>
      </c>
      <c r="L39" s="33">
        <v>120</v>
      </c>
      <c r="M39" s="33">
        <v>120</v>
      </c>
      <c r="O39" s="33" t="e">
        <f>#REF!</f>
        <v>#REF!</v>
      </c>
    </row>
    <row r="40" spans="1:15" x14ac:dyDescent="0.3">
      <c r="A40" t="s">
        <v>31</v>
      </c>
      <c r="B40" s="184">
        <v>109.657894736842</v>
      </c>
      <c r="C40" s="184">
        <v>209.54430379746799</v>
      </c>
      <c r="D40" s="184">
        <v>205.721052631579</v>
      </c>
      <c r="E40" s="184">
        <v>222.909278350515</v>
      </c>
      <c r="F40" s="184">
        <v>222.909278350515</v>
      </c>
      <c r="G40" s="184">
        <v>219.65482233502499</v>
      </c>
      <c r="H40" s="184">
        <v>170.08230452674897</v>
      </c>
      <c r="I40" s="184">
        <v>135.3218658892128</v>
      </c>
      <c r="J40" s="184">
        <v>112.29833729216152</v>
      </c>
      <c r="K40" s="184">
        <f>'KINERJA ULP'!T29</f>
        <v>98.753814432989685</v>
      </c>
      <c r="L40" s="184"/>
      <c r="M40" s="184"/>
    </row>
    <row r="41" spans="1:15" x14ac:dyDescent="0.3">
      <c r="B41" s="308">
        <f t="shared" ref="B41:K41" si="4">200%-(B40/B39)</f>
        <v>1.0861842105263166</v>
      </c>
      <c r="C41" s="308">
        <f t="shared" si="4"/>
        <v>0.25379746835443351</v>
      </c>
      <c r="D41" s="308">
        <f t="shared" si="4"/>
        <v>0.28565789473684178</v>
      </c>
      <c r="E41" s="308">
        <f t="shared" si="4"/>
        <v>0.14242268041237494</v>
      </c>
      <c r="F41" s="308">
        <f t="shared" si="4"/>
        <v>0.14242268041237494</v>
      </c>
      <c r="G41" s="308">
        <f t="shared" si="4"/>
        <v>0.16954314720812502</v>
      </c>
      <c r="H41" s="308">
        <f t="shared" si="4"/>
        <v>0.58264746227709185</v>
      </c>
      <c r="I41" s="308">
        <f t="shared" si="4"/>
        <v>0.87231778425655992</v>
      </c>
      <c r="J41" s="308">
        <f t="shared" si="4"/>
        <v>1.0641805225653207</v>
      </c>
      <c r="K41" s="308">
        <f t="shared" si="4"/>
        <v>1.1770515463917526</v>
      </c>
      <c r="L41" s="185"/>
      <c r="M41" s="185"/>
    </row>
    <row r="42" spans="1:15" x14ac:dyDescent="0.3">
      <c r="A42" s="33"/>
    </row>
  </sheetData>
  <dataValidations count="1">
    <dataValidation type="list" allowBlank="1" showInputMessage="1" showErrorMessage="1" sqref="R8 R22" xr:uid="{0330EC73-07A0-4F69-B87D-12D95B653550}">
      <formula1>$B$4:$M$4</formula1>
    </dataValidation>
  </dataValidations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7030A0"/>
  </sheetPr>
  <dimension ref="C1:T51"/>
  <sheetViews>
    <sheetView topLeftCell="C1" zoomScale="85" zoomScaleNormal="85" zoomScaleSheetLayoutView="100" workbookViewId="0">
      <pane xSplit="6" ySplit="3" topLeftCell="Q28" activePane="bottomRight" state="frozen"/>
      <selection activeCell="K667" sqref="K667:R733"/>
      <selection pane="topRight" activeCell="K667" sqref="K667:R733"/>
      <selection pane="bottomLeft" activeCell="K667" sqref="K667:R733"/>
      <selection pane="bottomRight" activeCell="K667" sqref="K667:R733"/>
    </sheetView>
  </sheetViews>
  <sheetFormatPr defaultColWidth="9" defaultRowHeight="14.4" x14ac:dyDescent="0.3"/>
  <cols>
    <col min="3" max="3" width="8.77734375" customWidth="1"/>
    <col min="4" max="4" width="65.88671875" customWidth="1"/>
  </cols>
  <sheetData>
    <row r="1" spans="3:20" ht="15" thickBot="1" x14ac:dyDescent="0.35">
      <c r="E1" s="324" t="s">
        <v>355</v>
      </c>
      <c r="F1" s="324"/>
      <c r="G1" s="324"/>
      <c r="H1" s="324"/>
      <c r="I1" s="324" t="s">
        <v>356</v>
      </c>
      <c r="J1" s="324"/>
      <c r="K1" s="324"/>
      <c r="L1" s="324"/>
      <c r="M1" s="325" t="s">
        <v>368</v>
      </c>
      <c r="N1" s="325"/>
      <c r="O1" s="325"/>
      <c r="P1" s="325"/>
      <c r="Q1" s="325" t="s">
        <v>385</v>
      </c>
      <c r="R1" s="325"/>
      <c r="S1" s="325"/>
      <c r="T1" s="325"/>
    </row>
    <row r="2" spans="3:20" ht="15" thickBot="1" x14ac:dyDescent="0.35">
      <c r="E2" s="26">
        <v>102.28441394936962</v>
      </c>
      <c r="F2" s="26">
        <v>98.653274159935322</v>
      </c>
      <c r="G2" s="26">
        <v>105.82470531086656</v>
      </c>
      <c r="H2" s="26">
        <v>103.75198016238122</v>
      </c>
      <c r="I2" s="26">
        <v>104.89276167376447</v>
      </c>
      <c r="J2" s="26">
        <v>101.31658097041876</v>
      </c>
      <c r="K2" s="26">
        <v>107.26917419685253</v>
      </c>
      <c r="L2" s="26">
        <v>104.1275309657409</v>
      </c>
      <c r="M2" s="233">
        <v>105.07085509994724</v>
      </c>
      <c r="N2" s="233">
        <v>105.26983025632657</v>
      </c>
      <c r="O2" s="233">
        <v>106.85317240409171</v>
      </c>
      <c r="P2" s="233">
        <v>103.16080114285789</v>
      </c>
      <c r="Q2" s="233">
        <v>105.69332614891177</v>
      </c>
      <c r="R2" s="233">
        <v>105.50375066904209</v>
      </c>
      <c r="S2" s="233">
        <v>106.79414555080177</v>
      </c>
      <c r="T2" s="233">
        <v>105.64805102295111</v>
      </c>
    </row>
    <row r="3" spans="3:20" s="22" customFormat="1" ht="15" thickBot="1" x14ac:dyDescent="0.35">
      <c r="C3" s="22" t="s">
        <v>164</v>
      </c>
      <c r="E3" s="22" t="s">
        <v>29</v>
      </c>
      <c r="F3" s="22" t="s">
        <v>165</v>
      </c>
      <c r="G3" s="22" t="s">
        <v>166</v>
      </c>
      <c r="H3" s="22" t="s">
        <v>167</v>
      </c>
      <c r="I3" s="22" t="s">
        <v>29</v>
      </c>
      <c r="J3" s="22" t="s">
        <v>165</v>
      </c>
      <c r="K3" s="22" t="s">
        <v>166</v>
      </c>
      <c r="L3" s="22" t="s">
        <v>167</v>
      </c>
      <c r="M3" s="235" t="s">
        <v>29</v>
      </c>
      <c r="N3" s="235" t="s">
        <v>165</v>
      </c>
      <c r="O3" s="235" t="s">
        <v>166</v>
      </c>
      <c r="P3" s="235" t="s">
        <v>167</v>
      </c>
      <c r="Q3" s="235" t="s">
        <v>29</v>
      </c>
      <c r="R3" s="235" t="s">
        <v>165</v>
      </c>
      <c r="S3" s="235" t="s">
        <v>166</v>
      </c>
      <c r="T3" s="235" t="s">
        <v>167</v>
      </c>
    </row>
    <row r="4" spans="3:20" ht="15" thickBot="1" x14ac:dyDescent="0.35">
      <c r="C4" t="s">
        <v>0</v>
      </c>
      <c r="E4">
        <v>450.67823290399997</v>
      </c>
      <c r="F4">
        <v>347.12490030100008</v>
      </c>
      <c r="G4">
        <v>237.57534719100005</v>
      </c>
      <c r="H4">
        <v>138.887783945</v>
      </c>
      <c r="I4">
        <v>519.33993545299995</v>
      </c>
      <c r="J4">
        <v>402.54967755300004</v>
      </c>
      <c r="K4">
        <v>271.65950112100006</v>
      </c>
      <c r="L4">
        <v>158.792324044</v>
      </c>
      <c r="M4" s="234">
        <v>586.72763271899998</v>
      </c>
      <c r="N4" s="234">
        <v>454.78986669400001</v>
      </c>
      <c r="O4" s="234">
        <v>305.23145939100004</v>
      </c>
      <c r="P4" s="234">
        <v>178.296953008</v>
      </c>
      <c r="Q4">
        <v>658.39942540499999</v>
      </c>
      <c r="R4">
        <v>512.37895867500004</v>
      </c>
      <c r="S4">
        <v>340.67822729700003</v>
      </c>
      <c r="T4">
        <v>198.84838060800001</v>
      </c>
    </row>
    <row r="5" spans="3:20" ht="15" thickBot="1" x14ac:dyDescent="0.35">
      <c r="C5" t="s">
        <v>168</v>
      </c>
      <c r="M5" s="234"/>
      <c r="N5" s="234"/>
      <c r="O5" s="234"/>
      <c r="P5" s="234"/>
    </row>
    <row r="6" spans="3:20" ht="15" thickBot="1" x14ac:dyDescent="0.35">
      <c r="C6" t="s">
        <v>64</v>
      </c>
      <c r="D6" t="s">
        <v>65</v>
      </c>
      <c r="E6">
        <v>99.469133519370089</v>
      </c>
      <c r="F6">
        <v>84.150692647034873</v>
      </c>
      <c r="G6">
        <v>72.103826964273352</v>
      </c>
      <c r="H6">
        <v>118.20015640439631</v>
      </c>
      <c r="I6">
        <v>107.36500859333685</v>
      </c>
      <c r="J6">
        <v>91.629674761585534</v>
      </c>
      <c r="K6">
        <v>82.698868538195441</v>
      </c>
      <c r="L6">
        <v>135.03858420565666</v>
      </c>
      <c r="M6" s="234">
        <v>119.06065257693734</v>
      </c>
      <c r="N6" s="234">
        <v>108.81576791220164</v>
      </c>
      <c r="O6" s="234">
        <v>92.804844585584448</v>
      </c>
      <c r="P6" s="234">
        <v>148.84904984254536</v>
      </c>
      <c r="Q6">
        <v>120.11806588386101</v>
      </c>
      <c r="R6">
        <v>111.49582745241149</v>
      </c>
      <c r="S6">
        <v>104.16153090728044</v>
      </c>
      <c r="T6">
        <v>153.31714920172595</v>
      </c>
    </row>
    <row r="7" spans="3:20" ht="15" thickBot="1" x14ac:dyDescent="0.35">
      <c r="C7" t="s">
        <v>67</v>
      </c>
      <c r="D7" t="s">
        <v>68</v>
      </c>
      <c r="E7">
        <v>1.2233767741560968</v>
      </c>
      <c r="F7">
        <v>1.3512178975869946</v>
      </c>
      <c r="G7">
        <v>1.2116923502176766</v>
      </c>
      <c r="H7">
        <v>1.7422964772637717</v>
      </c>
      <c r="I7">
        <v>1.5430493125330513</v>
      </c>
      <c r="J7">
        <v>1.780712756525312</v>
      </c>
      <c r="K7">
        <v>1.6916387591130222</v>
      </c>
      <c r="L7">
        <v>2.4163265059293795</v>
      </c>
      <c r="M7" s="234">
        <v>1.8062991801590245</v>
      </c>
      <c r="N7" s="234">
        <v>2.4720347571098991</v>
      </c>
      <c r="O7" s="234">
        <v>2.081416715928202</v>
      </c>
      <c r="P7" s="234">
        <v>3.2617789360649607</v>
      </c>
      <c r="Q7">
        <v>1.9251555066187889</v>
      </c>
      <c r="R7">
        <v>2.7568706161417218</v>
      </c>
      <c r="S7">
        <v>2.2804288148212435</v>
      </c>
      <c r="T7">
        <v>3.6711881134493987</v>
      </c>
    </row>
    <row r="8" spans="3:20" ht="15" thickBot="1" x14ac:dyDescent="0.35">
      <c r="C8" t="s">
        <v>70</v>
      </c>
      <c r="D8" t="s">
        <v>71</v>
      </c>
      <c r="E8">
        <v>92.052800000000005</v>
      </c>
      <c r="F8">
        <v>81.471100000000007</v>
      </c>
      <c r="G8">
        <v>46.06</v>
      </c>
      <c r="H8">
        <v>47.617999999999995</v>
      </c>
      <c r="I8">
        <v>100.022325</v>
      </c>
      <c r="J8">
        <v>88.592624999999998</v>
      </c>
      <c r="K8">
        <v>53.182524999999998</v>
      </c>
      <c r="L8">
        <v>54.258524999999992</v>
      </c>
      <c r="M8" s="234">
        <v>121.0128</v>
      </c>
      <c r="N8" s="234">
        <v>105.72709999999999</v>
      </c>
      <c r="O8" s="234">
        <v>60.896999999999998</v>
      </c>
      <c r="P8" s="234">
        <v>60.106000000000002</v>
      </c>
      <c r="Q8">
        <v>122.4098</v>
      </c>
      <c r="R8">
        <v>108.80010000000001</v>
      </c>
      <c r="S8">
        <v>68.09</v>
      </c>
      <c r="T8">
        <v>61.875</v>
      </c>
    </row>
    <row r="9" spans="3:20" ht="15" thickBot="1" x14ac:dyDescent="0.35">
      <c r="C9" t="s">
        <v>168</v>
      </c>
      <c r="M9" s="234"/>
      <c r="N9" s="234"/>
      <c r="O9" s="234"/>
      <c r="P9" s="234"/>
    </row>
    <row r="10" spans="3:20" ht="15" thickBot="1" x14ac:dyDescent="0.35">
      <c r="C10" t="s">
        <v>64</v>
      </c>
      <c r="D10" t="s">
        <v>74</v>
      </c>
      <c r="E10">
        <v>1.8998888062934847</v>
      </c>
      <c r="F10">
        <v>0.63760598263871793</v>
      </c>
      <c r="G10">
        <v>0.9064950369396727</v>
      </c>
      <c r="H10">
        <v>0.77621933060397363</v>
      </c>
      <c r="I10">
        <v>1.8995021445582725</v>
      </c>
      <c r="J10">
        <v>0.63760598263871793</v>
      </c>
      <c r="K10">
        <v>0.90614300231066469</v>
      </c>
      <c r="L10">
        <v>0.77621933060397363</v>
      </c>
      <c r="M10" s="234">
        <v>2.0348495662168733</v>
      </c>
      <c r="N10" s="234">
        <v>0.63760598263871793</v>
      </c>
      <c r="O10" s="234">
        <v>0.90543975268559918</v>
      </c>
      <c r="P10" s="234">
        <v>0.72443347491178212</v>
      </c>
      <c r="Q10">
        <v>2.0252337919763286</v>
      </c>
      <c r="R10">
        <v>0.62152793408465412</v>
      </c>
      <c r="S10">
        <v>0.90543975268559918</v>
      </c>
      <c r="T10">
        <v>0.70366918916433885</v>
      </c>
    </row>
    <row r="11" spans="3:20" ht="15" thickBot="1" x14ac:dyDescent="0.35">
      <c r="C11" t="s">
        <v>67</v>
      </c>
      <c r="D11" t="s">
        <v>76</v>
      </c>
      <c r="E11">
        <v>1</v>
      </c>
      <c r="F11">
        <v>2</v>
      </c>
      <c r="G11">
        <v>0</v>
      </c>
      <c r="H11">
        <v>0</v>
      </c>
      <c r="I11">
        <v>1</v>
      </c>
      <c r="J11">
        <v>2</v>
      </c>
      <c r="K11">
        <v>0</v>
      </c>
      <c r="L11">
        <v>0</v>
      </c>
      <c r="M11" s="234">
        <v>2</v>
      </c>
      <c r="N11" s="234">
        <v>2</v>
      </c>
      <c r="O11" s="234">
        <v>0</v>
      </c>
      <c r="P11" s="234">
        <v>0</v>
      </c>
      <c r="Q11">
        <v>2</v>
      </c>
      <c r="R11">
        <v>2</v>
      </c>
      <c r="S11">
        <v>0</v>
      </c>
      <c r="T11">
        <v>0</v>
      </c>
    </row>
    <row r="12" spans="3:20" ht="15" thickBot="1" x14ac:dyDescent="0.35">
      <c r="C12" t="s">
        <v>67</v>
      </c>
      <c r="D12" t="s">
        <v>78</v>
      </c>
      <c r="E12">
        <v>13</v>
      </c>
      <c r="F12">
        <v>5</v>
      </c>
      <c r="G12">
        <v>7</v>
      </c>
      <c r="H12">
        <v>3</v>
      </c>
      <c r="I12">
        <v>13</v>
      </c>
      <c r="J12">
        <v>5</v>
      </c>
      <c r="K12">
        <v>7</v>
      </c>
      <c r="L12">
        <v>3</v>
      </c>
      <c r="M12" s="234">
        <v>13</v>
      </c>
      <c r="N12" s="234">
        <v>5</v>
      </c>
      <c r="O12" s="234">
        <v>7</v>
      </c>
      <c r="P12" s="234">
        <v>3</v>
      </c>
      <c r="Q12">
        <v>13</v>
      </c>
      <c r="R12">
        <v>5</v>
      </c>
      <c r="S12">
        <v>7</v>
      </c>
      <c r="T12">
        <v>3</v>
      </c>
    </row>
    <row r="13" spans="3:20" ht="15" thickBot="1" x14ac:dyDescent="0.35">
      <c r="C13" t="s">
        <v>79</v>
      </c>
      <c r="M13" s="234"/>
      <c r="N13" s="234"/>
      <c r="O13" s="234"/>
      <c r="P13" s="234"/>
    </row>
    <row r="14" spans="3:20" ht="15" thickBot="1" x14ac:dyDescent="0.35">
      <c r="C14" t="s">
        <v>64</v>
      </c>
      <c r="D14" t="s">
        <v>80</v>
      </c>
      <c r="E14">
        <v>7.9176217164824552</v>
      </c>
      <c r="F14">
        <v>7.1067873964086328</v>
      </c>
      <c r="G14">
        <v>7.0264227202350762</v>
      </c>
      <c r="H14">
        <v>10.747374303924463</v>
      </c>
      <c r="I14">
        <v>7.9016352037162436</v>
      </c>
      <c r="J14">
        <v>6.9842475353396853</v>
      </c>
      <c r="K14">
        <v>7.0288615794908162</v>
      </c>
      <c r="L14">
        <v>10.7577713631926</v>
      </c>
      <c r="M14" s="234">
        <v>8.0719077781336779</v>
      </c>
      <c r="N14" s="234">
        <v>6.9093587625491448</v>
      </c>
      <c r="O14" s="234">
        <v>7.1351259645756171</v>
      </c>
      <c r="P14" s="234">
        <v>10.529043232470519</v>
      </c>
      <c r="Q14">
        <v>7.7965425898344538</v>
      </c>
      <c r="R14">
        <v>6.9254751676870949</v>
      </c>
      <c r="S14">
        <v>7.1071343338687436</v>
      </c>
      <c r="T14">
        <v>10.729015342115607</v>
      </c>
    </row>
    <row r="15" spans="3:20" ht="15" thickBot="1" x14ac:dyDescent="0.35">
      <c r="M15" s="234"/>
      <c r="N15" s="234"/>
      <c r="O15" s="234"/>
      <c r="P15" s="234"/>
    </row>
    <row r="16" spans="3:20" ht="15" thickBot="1" x14ac:dyDescent="0.35">
      <c r="C16" t="s">
        <v>82</v>
      </c>
      <c r="M16" s="234"/>
      <c r="N16" s="234"/>
      <c r="O16" s="234"/>
      <c r="P16" s="234"/>
    </row>
    <row r="17" spans="3:20" ht="15" thickBot="1" x14ac:dyDescent="0.35">
      <c r="M17" s="234"/>
      <c r="N17" s="234"/>
      <c r="O17" s="234"/>
      <c r="P17" s="234"/>
    </row>
    <row r="18" spans="3:20" ht="15" thickBot="1" x14ac:dyDescent="0.35">
      <c r="C18" t="s">
        <v>83</v>
      </c>
      <c r="M18" s="234"/>
      <c r="N18" s="234"/>
      <c r="O18" s="234"/>
      <c r="P18" s="234"/>
    </row>
    <row r="19" spans="3:20" ht="15" thickBot="1" x14ac:dyDescent="0.35">
      <c r="C19" t="s">
        <v>64</v>
      </c>
      <c r="D19" t="s">
        <v>84</v>
      </c>
      <c r="E19">
        <v>0.13526390284394868</v>
      </c>
      <c r="F19">
        <v>0.10090582292905581</v>
      </c>
      <c r="G19">
        <v>2.2141773233540479E-2</v>
      </c>
      <c r="H19">
        <v>0</v>
      </c>
      <c r="I19">
        <v>0.15746431655407123</v>
      </c>
      <c r="J19">
        <v>9.0661831368993653E-2</v>
      </c>
      <c r="K19">
        <v>2.5691530358825036E-2</v>
      </c>
      <c r="L19">
        <v>0</v>
      </c>
      <c r="M19" s="234">
        <v>0.12862536824198167</v>
      </c>
      <c r="N19" s="234">
        <v>8.3278805543989046E-2</v>
      </c>
      <c r="O19" s="234">
        <v>3.6779579977196664E-2</v>
      </c>
      <c r="P19" s="234">
        <v>0</v>
      </c>
      <c r="Q19">
        <v>9.8725952439339543E-2</v>
      </c>
      <c r="R19">
        <v>9.0179193145567521E-2</v>
      </c>
      <c r="S19">
        <v>4.3767785909923321E-2</v>
      </c>
      <c r="T19">
        <v>0</v>
      </c>
    </row>
    <row r="20" spans="3:20" ht="15" thickBot="1" x14ac:dyDescent="0.35">
      <c r="C20" t="s">
        <v>67</v>
      </c>
      <c r="D20" t="s">
        <v>85</v>
      </c>
      <c r="E20">
        <v>6.9797571509204875E-2</v>
      </c>
      <c r="F20">
        <v>2.4915166284593639E-2</v>
      </c>
      <c r="G20">
        <v>9.5262840160886975E-3</v>
      </c>
      <c r="H20">
        <v>0</v>
      </c>
      <c r="I20">
        <v>6.1072875070554269E-2</v>
      </c>
      <c r="J20">
        <v>2.1800770499019434E-2</v>
      </c>
      <c r="K20">
        <v>1.4890296626295754E-2</v>
      </c>
      <c r="L20">
        <v>0</v>
      </c>
      <c r="M20" s="234">
        <v>5.9321486293395065E-2</v>
      </c>
      <c r="N20" s="234">
        <v>1.9378462665795054E-2</v>
      </c>
      <c r="O20" s="234">
        <v>1.6133110256258257E-2</v>
      </c>
      <c r="P20" s="234">
        <v>1.1909015124449208E-2</v>
      </c>
      <c r="Q20">
        <v>5.7430558112631022E-2</v>
      </c>
      <c r="R20">
        <v>2.3501222459821607E-2</v>
      </c>
      <c r="S20">
        <v>1.451979923063243E-2</v>
      </c>
      <c r="T20">
        <v>2.0658471464886991E-2</v>
      </c>
    </row>
    <row r="21" spans="3:20" ht="15" thickBot="1" x14ac:dyDescent="0.35">
      <c r="C21" t="s">
        <v>67</v>
      </c>
      <c r="D21" t="s">
        <v>86</v>
      </c>
      <c r="E21">
        <v>37980</v>
      </c>
      <c r="F21">
        <v>25227</v>
      </c>
      <c r="G21">
        <v>27459</v>
      </c>
      <c r="H21">
        <v>19569</v>
      </c>
      <c r="I21">
        <v>33506.450933809123</v>
      </c>
      <c r="J21">
        <v>23638.821519306479</v>
      </c>
      <c r="K21">
        <v>29643.659251789075</v>
      </c>
      <c r="L21">
        <v>21020.06829509532</v>
      </c>
      <c r="M21" s="234">
        <v>32125.945335802709</v>
      </c>
      <c r="N21" s="234">
        <v>22583.67511453358</v>
      </c>
      <c r="O21" s="234">
        <v>28440.418520323619</v>
      </c>
      <c r="P21" s="234">
        <v>20211.961029340091</v>
      </c>
      <c r="Q21">
        <v>31901.768691689238</v>
      </c>
      <c r="R21">
        <v>18914.1315189819</v>
      </c>
      <c r="S21">
        <v>25025.081022399932</v>
      </c>
      <c r="T21">
        <v>16921.018766928933</v>
      </c>
    </row>
    <row r="22" spans="3:20" ht="15" thickBot="1" x14ac:dyDescent="0.35">
      <c r="C22" t="s">
        <v>70</v>
      </c>
      <c r="D22" t="s">
        <v>89</v>
      </c>
      <c r="E22">
        <v>39589</v>
      </c>
      <c r="F22">
        <v>34119</v>
      </c>
      <c r="G22">
        <v>25300</v>
      </c>
      <c r="H22">
        <v>15145</v>
      </c>
      <c r="I22">
        <v>46830</v>
      </c>
      <c r="J22">
        <v>40220</v>
      </c>
      <c r="K22">
        <v>29113</v>
      </c>
      <c r="L22">
        <v>17493</v>
      </c>
      <c r="M22" s="234">
        <v>50271</v>
      </c>
      <c r="N22" s="234">
        <v>46027</v>
      </c>
      <c r="O22" s="234">
        <v>33039</v>
      </c>
      <c r="P22" s="234">
        <v>18523</v>
      </c>
      <c r="Q22">
        <v>53582</v>
      </c>
      <c r="R22">
        <v>51657</v>
      </c>
      <c r="S22">
        <v>36004</v>
      </c>
      <c r="T22">
        <v>19613</v>
      </c>
    </row>
    <row r="23" spans="3:20" ht="15" thickBot="1" x14ac:dyDescent="0.35">
      <c r="C23" t="s">
        <v>88</v>
      </c>
      <c r="D23" t="s">
        <v>92</v>
      </c>
      <c r="E23">
        <v>4.9000000000000004</v>
      </c>
      <c r="F23">
        <v>4.9000000000000004</v>
      </c>
      <c r="G23">
        <v>4.9000000000000004</v>
      </c>
      <c r="H23">
        <v>4.9000000000000004</v>
      </c>
      <c r="I23">
        <v>4.9000000000000004</v>
      </c>
      <c r="J23">
        <v>4.9000000000000004</v>
      </c>
      <c r="K23">
        <v>4.9000000000000004</v>
      </c>
      <c r="L23">
        <v>4.9000000000000004</v>
      </c>
      <c r="M23" s="234">
        <v>4.9000000000000004</v>
      </c>
      <c r="N23" s="234">
        <v>4.9000000000000004</v>
      </c>
      <c r="O23" s="234">
        <v>4.9000000000000004</v>
      </c>
      <c r="P23" s="234">
        <v>4.9000000000000004</v>
      </c>
      <c r="Q23">
        <v>4.9000000000000004</v>
      </c>
      <c r="R23">
        <v>4.9000000000000004</v>
      </c>
      <c r="S23">
        <v>4.9000000000000004</v>
      </c>
      <c r="T23">
        <v>4.9000000000000004</v>
      </c>
    </row>
    <row r="24" spans="3:20" ht="15" thickBot="1" x14ac:dyDescent="0.35">
      <c r="C24" t="s">
        <v>94</v>
      </c>
      <c r="M24" s="234"/>
      <c r="N24" s="234"/>
      <c r="O24" s="234"/>
      <c r="P24" s="234"/>
    </row>
    <row r="25" spans="3:20" ht="15" thickBot="1" x14ac:dyDescent="0.35">
      <c r="C25" t="s">
        <v>64</v>
      </c>
      <c r="D25" t="s">
        <v>95</v>
      </c>
      <c r="E25">
        <v>19.904285714285713</v>
      </c>
      <c r="F25">
        <v>22.394285714285711</v>
      </c>
      <c r="G25">
        <v>22.158571428571431</v>
      </c>
      <c r="H25">
        <v>21.005714285714287</v>
      </c>
      <c r="I25">
        <v>20.067499999999999</v>
      </c>
      <c r="J25">
        <v>22.375</v>
      </c>
      <c r="K25">
        <v>22.326250000000002</v>
      </c>
      <c r="L25">
        <v>20.917500000000004</v>
      </c>
      <c r="M25" s="234">
        <v>20.324315572077655</v>
      </c>
      <c r="N25" s="234">
        <v>22.460894087069523</v>
      </c>
      <c r="O25" s="234">
        <v>22.380893490742533</v>
      </c>
      <c r="P25" s="234">
        <v>21.038534050844312</v>
      </c>
      <c r="Q25">
        <v>20.628202592342848</v>
      </c>
      <c r="R25">
        <v>22.495125598784906</v>
      </c>
      <c r="S25">
        <v>22.806199703636153</v>
      </c>
      <c r="T25">
        <v>21.243333880768599</v>
      </c>
    </row>
    <row r="26" spans="3:20" ht="15" thickBot="1" x14ac:dyDescent="0.35">
      <c r="C26" t="s">
        <v>67</v>
      </c>
      <c r="D26" t="s">
        <v>97</v>
      </c>
      <c r="E26">
        <v>0.12285714285714286</v>
      </c>
      <c r="F26">
        <v>4.4285714285714282E-2</v>
      </c>
      <c r="G26">
        <v>0.14142857142857146</v>
      </c>
      <c r="H26">
        <v>8.5714285714285729E-2</v>
      </c>
      <c r="I26">
        <v>0.1125</v>
      </c>
      <c r="J26">
        <v>3.875E-2</v>
      </c>
      <c r="K26">
        <v>0.12375000000000003</v>
      </c>
      <c r="L26">
        <v>0.10250000000000001</v>
      </c>
      <c r="M26" s="234">
        <v>0.11222222222222222</v>
      </c>
      <c r="N26" s="234">
        <v>3.7777777777777771E-2</v>
      </c>
      <c r="O26" s="234">
        <v>0.11444444444444447</v>
      </c>
      <c r="P26" s="234">
        <v>9.8888888888888901E-2</v>
      </c>
      <c r="Q26">
        <v>0.11400000000000002</v>
      </c>
      <c r="R26">
        <v>3.8999999999999993E-2</v>
      </c>
      <c r="S26">
        <v>0.10600000000000002</v>
      </c>
      <c r="T26">
        <v>0.16300000000000001</v>
      </c>
    </row>
    <row r="27" spans="3:20" ht="15" thickBot="1" x14ac:dyDescent="0.35">
      <c r="C27" t="s">
        <v>99</v>
      </c>
      <c r="M27" s="234"/>
      <c r="N27" s="234"/>
      <c r="O27" s="234"/>
      <c r="P27" s="234"/>
    </row>
    <row r="28" spans="3:20" ht="15" thickBot="1" x14ac:dyDescent="0.35">
      <c r="C28" t="s">
        <v>64</v>
      </c>
      <c r="D28" t="s">
        <v>100</v>
      </c>
      <c r="E28">
        <v>66.198826291079811</v>
      </c>
      <c r="F28">
        <v>67.229372937293732</v>
      </c>
      <c r="G28">
        <v>58.15208333333333</v>
      </c>
      <c r="H28">
        <v>56.587596899224799</v>
      </c>
      <c r="I28">
        <v>53.362575452716293</v>
      </c>
      <c r="J28">
        <v>49.459821428571431</v>
      </c>
      <c r="K28">
        <v>45.486419753086416</v>
      </c>
      <c r="L28">
        <v>38.461490683229819</v>
      </c>
      <c r="M28" s="234">
        <v>48.554502369668242</v>
      </c>
      <c r="N28" s="234">
        <v>40.915068493150685</v>
      </c>
      <c r="O28" s="234">
        <v>39.157945425361149</v>
      </c>
      <c r="P28" s="234">
        <v>31.185168539325851</v>
      </c>
      <c r="Q28">
        <v>42.974697173620456</v>
      </c>
      <c r="R28">
        <v>36.459649122807022</v>
      </c>
      <c r="S28">
        <v>36.345283018867917</v>
      </c>
      <c r="T28">
        <v>27.774484052532838</v>
      </c>
    </row>
    <row r="29" spans="3:20" ht="15" thickBot="1" x14ac:dyDescent="0.35">
      <c r="C29" t="s">
        <v>67</v>
      </c>
      <c r="D29" t="s">
        <v>101</v>
      </c>
      <c r="E29">
        <v>123.16237766263673</v>
      </c>
      <c r="F29">
        <v>151.56047197640117</v>
      </c>
      <c r="G29">
        <v>112.77818181818182</v>
      </c>
      <c r="H29">
        <v>170.08230452674897</v>
      </c>
      <c r="I29">
        <v>114.26501457725946</v>
      </c>
      <c r="J29">
        <v>135.49115646258505</v>
      </c>
      <c r="K29">
        <v>85.048021108179427</v>
      </c>
      <c r="L29">
        <v>135.3218658892128</v>
      </c>
      <c r="M29" s="234">
        <v>106.19999999999999</v>
      </c>
      <c r="N29" s="234">
        <v>115.7657142857143</v>
      </c>
      <c r="O29" s="234">
        <v>71.966306695464368</v>
      </c>
      <c r="P29" s="234">
        <v>112.29833729216152</v>
      </c>
      <c r="Q29">
        <v>96.665972222222209</v>
      </c>
      <c r="R29">
        <v>102.03880597014927</v>
      </c>
      <c r="S29">
        <v>63.987570621468926</v>
      </c>
      <c r="T29">
        <v>98.753814432989685</v>
      </c>
    </row>
    <row r="30" spans="3:20" ht="15" thickBot="1" x14ac:dyDescent="0.35">
      <c r="C30" t="s">
        <v>169</v>
      </c>
      <c r="M30" s="234"/>
      <c r="N30" s="234"/>
      <c r="O30" s="234"/>
      <c r="P30" s="234"/>
    </row>
    <row r="31" spans="3:20" ht="15" thickBot="1" x14ac:dyDescent="0.35">
      <c r="C31" t="s">
        <v>64</v>
      </c>
      <c r="D31" t="s">
        <v>170</v>
      </c>
      <c r="E31">
        <v>1765</v>
      </c>
      <c r="F31">
        <v>558</v>
      </c>
      <c r="G31">
        <v>700</v>
      </c>
      <c r="H31">
        <v>1312</v>
      </c>
      <c r="I31">
        <v>2069</v>
      </c>
      <c r="J31">
        <v>729</v>
      </c>
      <c r="K31">
        <v>1249</v>
      </c>
      <c r="L31">
        <v>1473</v>
      </c>
      <c r="M31" s="234">
        <v>2380</v>
      </c>
      <c r="N31" s="234">
        <v>1108</v>
      </c>
      <c r="O31" s="234">
        <v>1754</v>
      </c>
      <c r="P31" s="234">
        <v>1825</v>
      </c>
      <c r="Q31">
        <v>2618</v>
      </c>
      <c r="R31">
        <v>1217</v>
      </c>
      <c r="S31">
        <v>2028</v>
      </c>
      <c r="T31">
        <v>2393</v>
      </c>
    </row>
    <row r="32" spans="3:20" ht="15" thickBot="1" x14ac:dyDescent="0.35">
      <c r="C32" t="s">
        <v>67</v>
      </c>
      <c r="D32" t="s">
        <v>171</v>
      </c>
      <c r="E32">
        <v>3486</v>
      </c>
      <c r="F32">
        <v>1869</v>
      </c>
      <c r="G32">
        <v>4039</v>
      </c>
      <c r="H32">
        <v>1408</v>
      </c>
      <c r="I32">
        <v>3651</v>
      </c>
      <c r="J32">
        <v>2236</v>
      </c>
      <c r="K32">
        <v>4223</v>
      </c>
      <c r="L32">
        <v>1655</v>
      </c>
      <c r="M32" s="234">
        <v>4178</v>
      </c>
      <c r="N32" s="234">
        <v>2510</v>
      </c>
      <c r="O32" s="234">
        <v>4437</v>
      </c>
      <c r="P32" s="234">
        <v>1787</v>
      </c>
      <c r="Q32">
        <v>4330</v>
      </c>
      <c r="R32">
        <v>2837</v>
      </c>
      <c r="S32">
        <v>4724</v>
      </c>
      <c r="T32">
        <v>1798</v>
      </c>
    </row>
    <row r="33" spans="3:20" ht="15" thickBot="1" x14ac:dyDescent="0.35">
      <c r="C33" t="s">
        <v>172</v>
      </c>
      <c r="E33">
        <v>100</v>
      </c>
      <c r="F33">
        <v>100</v>
      </c>
      <c r="G33">
        <v>100</v>
      </c>
      <c r="H33">
        <v>100</v>
      </c>
      <c r="I33">
        <v>100</v>
      </c>
      <c r="J33">
        <v>100</v>
      </c>
      <c r="K33">
        <v>100</v>
      </c>
      <c r="L33">
        <v>100</v>
      </c>
      <c r="M33" s="234">
        <v>100</v>
      </c>
      <c r="N33" s="234">
        <v>100</v>
      </c>
      <c r="O33" s="234">
        <v>100</v>
      </c>
      <c r="P33" s="234">
        <v>100</v>
      </c>
      <c r="Q33">
        <v>100</v>
      </c>
      <c r="R33">
        <v>100</v>
      </c>
      <c r="S33">
        <v>100</v>
      </c>
      <c r="T33">
        <v>100</v>
      </c>
    </row>
    <row r="34" spans="3:20" ht="15" thickBot="1" x14ac:dyDescent="0.35">
      <c r="C34" t="s">
        <v>108</v>
      </c>
      <c r="M34" s="234"/>
      <c r="N34" s="234"/>
      <c r="O34" s="234"/>
      <c r="P34" s="234"/>
    </row>
    <row r="35" spans="3:20" ht="15" thickBot="1" x14ac:dyDescent="0.35">
      <c r="C35" t="s">
        <v>64</v>
      </c>
      <c r="D35" t="s">
        <v>109</v>
      </c>
      <c r="E35">
        <v>1215077</v>
      </c>
      <c r="F35">
        <v>974119</v>
      </c>
      <c r="G35">
        <v>1044838</v>
      </c>
      <c r="H35">
        <v>951410</v>
      </c>
      <c r="I35">
        <v>1458625</v>
      </c>
      <c r="J35">
        <v>1187857</v>
      </c>
      <c r="K35">
        <v>1195341</v>
      </c>
      <c r="L35">
        <v>1078583</v>
      </c>
      <c r="M35" s="234">
        <v>1710821</v>
      </c>
      <c r="N35" s="234">
        <v>1488760</v>
      </c>
      <c r="O35" s="234">
        <v>1342978</v>
      </c>
      <c r="P35" s="234">
        <v>1210119</v>
      </c>
      <c r="Q35">
        <v>1916544</v>
      </c>
      <c r="R35">
        <v>1737982</v>
      </c>
      <c r="S35">
        <v>1571493</v>
      </c>
      <c r="T35">
        <v>1435156</v>
      </c>
    </row>
    <row r="36" spans="3:20" ht="15" thickBot="1" x14ac:dyDescent="0.35">
      <c r="C36" t="s">
        <v>67</v>
      </c>
      <c r="D36" t="s">
        <v>111</v>
      </c>
      <c r="E36">
        <v>100</v>
      </c>
      <c r="F36">
        <v>100</v>
      </c>
      <c r="G36">
        <v>100</v>
      </c>
      <c r="H36">
        <v>100</v>
      </c>
      <c r="I36">
        <v>100</v>
      </c>
      <c r="J36">
        <v>100</v>
      </c>
      <c r="K36">
        <v>100</v>
      </c>
      <c r="L36">
        <v>100</v>
      </c>
      <c r="M36" s="234">
        <v>100</v>
      </c>
      <c r="N36" s="234">
        <v>100</v>
      </c>
      <c r="O36" s="234">
        <v>100</v>
      </c>
      <c r="P36" s="234">
        <v>100</v>
      </c>
      <c r="Q36">
        <v>100</v>
      </c>
      <c r="R36">
        <v>100</v>
      </c>
      <c r="S36">
        <v>100</v>
      </c>
      <c r="T36">
        <v>100</v>
      </c>
    </row>
    <row r="37" spans="3:20" ht="15" thickBot="1" x14ac:dyDescent="0.35">
      <c r="C37" t="s">
        <v>172</v>
      </c>
      <c r="M37" s="234"/>
      <c r="N37" s="234"/>
      <c r="O37" s="234"/>
      <c r="P37" s="234"/>
    </row>
    <row r="38" spans="3:20" ht="15" thickBot="1" x14ac:dyDescent="0.35">
      <c r="C38" t="s">
        <v>64</v>
      </c>
      <c r="D38" t="s">
        <v>103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 s="234">
        <v>0</v>
      </c>
      <c r="N38" s="234">
        <v>0</v>
      </c>
      <c r="O38" s="234">
        <v>0</v>
      </c>
      <c r="P38" s="234">
        <v>0</v>
      </c>
      <c r="Q38">
        <v>0</v>
      </c>
      <c r="R38">
        <v>0</v>
      </c>
      <c r="S38">
        <v>0</v>
      </c>
      <c r="T38">
        <v>0</v>
      </c>
    </row>
    <row r="39" spans="3:20" ht="15" thickBot="1" x14ac:dyDescent="0.35">
      <c r="C39" t="s">
        <v>67</v>
      </c>
      <c r="D39" t="s">
        <v>105</v>
      </c>
      <c r="E39">
        <v>13</v>
      </c>
      <c r="F39">
        <v>12</v>
      </c>
      <c r="G39">
        <v>15</v>
      </c>
      <c r="H39">
        <v>2</v>
      </c>
      <c r="I39">
        <v>13</v>
      </c>
      <c r="J39">
        <v>12</v>
      </c>
      <c r="K39">
        <v>16</v>
      </c>
      <c r="L39">
        <v>2</v>
      </c>
      <c r="M39" s="234">
        <v>13</v>
      </c>
      <c r="N39" s="234">
        <v>12</v>
      </c>
      <c r="O39" s="234">
        <v>16</v>
      </c>
      <c r="P39" s="234">
        <v>3</v>
      </c>
      <c r="Q39">
        <v>13</v>
      </c>
      <c r="R39">
        <v>12</v>
      </c>
      <c r="S39">
        <v>16</v>
      </c>
      <c r="T39">
        <v>5</v>
      </c>
    </row>
    <row r="40" spans="3:20" ht="15" thickBot="1" x14ac:dyDescent="0.35">
      <c r="C40" t="s">
        <v>70</v>
      </c>
      <c r="D40" t="s">
        <v>106</v>
      </c>
      <c r="E40">
        <v>100</v>
      </c>
      <c r="F40">
        <v>100</v>
      </c>
      <c r="G40">
        <v>100</v>
      </c>
      <c r="H40">
        <v>100</v>
      </c>
      <c r="I40">
        <v>100</v>
      </c>
      <c r="J40">
        <v>100</v>
      </c>
      <c r="K40">
        <v>100</v>
      </c>
      <c r="L40">
        <v>100</v>
      </c>
      <c r="M40" s="234">
        <v>100</v>
      </c>
      <c r="N40" s="234">
        <v>100</v>
      </c>
      <c r="O40" s="234">
        <v>100</v>
      </c>
      <c r="P40" s="234">
        <v>100</v>
      </c>
      <c r="Q40">
        <v>100</v>
      </c>
      <c r="R40">
        <v>100</v>
      </c>
      <c r="S40">
        <v>100</v>
      </c>
      <c r="T40">
        <v>100</v>
      </c>
    </row>
    <row r="41" spans="3:20" ht="15" thickBot="1" x14ac:dyDescent="0.35">
      <c r="C41" t="s">
        <v>173</v>
      </c>
      <c r="M41" s="234"/>
      <c r="N41" s="234"/>
      <c r="O41" s="234"/>
      <c r="P41" s="234"/>
    </row>
    <row r="42" spans="3:20" ht="15" thickBot="1" x14ac:dyDescent="0.35">
      <c r="C42" t="s">
        <v>64</v>
      </c>
      <c r="D42" t="s">
        <v>119</v>
      </c>
      <c r="E42">
        <v>4304</v>
      </c>
      <c r="F42">
        <v>3594</v>
      </c>
      <c r="G42">
        <v>3302</v>
      </c>
      <c r="H42">
        <v>2221</v>
      </c>
      <c r="I42">
        <v>5181</v>
      </c>
      <c r="J42">
        <v>4273</v>
      </c>
      <c r="K42">
        <v>3920</v>
      </c>
      <c r="L42">
        <v>2627</v>
      </c>
      <c r="M42" s="234">
        <v>5863</v>
      </c>
      <c r="N42" s="234">
        <v>4817</v>
      </c>
      <c r="O42" s="234">
        <v>4460</v>
      </c>
      <c r="P42" s="234">
        <v>3026</v>
      </c>
      <c r="Q42">
        <v>6531</v>
      </c>
      <c r="R42">
        <v>5638</v>
      </c>
      <c r="S42">
        <v>5166</v>
      </c>
      <c r="T42">
        <v>3435</v>
      </c>
    </row>
    <row r="43" spans="3:20" ht="15" thickBot="1" x14ac:dyDescent="0.35">
      <c r="C43" t="s">
        <v>67</v>
      </c>
      <c r="D43" t="s">
        <v>120</v>
      </c>
      <c r="E43" s="26">
        <v>38.333750000000002</v>
      </c>
      <c r="F43" s="26">
        <v>17.731249999999999</v>
      </c>
      <c r="G43" s="26">
        <v>15.394401999999999</v>
      </c>
      <c r="H43" s="26">
        <v>7.7234999999999996</v>
      </c>
      <c r="I43">
        <v>38.333750000000002</v>
      </c>
      <c r="J43">
        <v>17.731249999999999</v>
      </c>
      <c r="K43">
        <v>15.394401999999999</v>
      </c>
      <c r="L43">
        <v>7.7234999999999996</v>
      </c>
      <c r="M43" s="234">
        <v>38.333750000000002</v>
      </c>
      <c r="N43" s="234">
        <v>17.731249999999999</v>
      </c>
      <c r="O43" s="234">
        <v>15.394401999999999</v>
      </c>
      <c r="P43" s="234">
        <v>7.7234999999999996</v>
      </c>
      <c r="Q43">
        <v>38.333750000000002</v>
      </c>
      <c r="R43">
        <v>17.731249999999999</v>
      </c>
      <c r="S43">
        <v>15.394401999999999</v>
      </c>
      <c r="T43">
        <v>7.7234999999999996</v>
      </c>
    </row>
    <row r="44" spans="3:20" ht="15" thickBot="1" x14ac:dyDescent="0.35">
      <c r="C44" t="s">
        <v>70</v>
      </c>
      <c r="D44" t="s">
        <v>123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 s="234">
        <v>0</v>
      </c>
      <c r="N44" s="234">
        <v>0</v>
      </c>
      <c r="O44" s="234">
        <v>0</v>
      </c>
      <c r="P44" s="234">
        <v>0</v>
      </c>
      <c r="Q44">
        <v>0</v>
      </c>
      <c r="R44">
        <v>0</v>
      </c>
      <c r="S44">
        <v>0</v>
      </c>
      <c r="T44">
        <v>0</v>
      </c>
    </row>
    <row r="45" spans="3:20" ht="15" thickBot="1" x14ac:dyDescent="0.35">
      <c r="C45" t="s">
        <v>88</v>
      </c>
      <c r="D45" t="s">
        <v>124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 s="234">
        <v>0</v>
      </c>
      <c r="N45" s="234">
        <v>0</v>
      </c>
      <c r="O45" s="234">
        <v>0</v>
      </c>
      <c r="P45" s="234">
        <v>0</v>
      </c>
      <c r="Q45">
        <v>0</v>
      </c>
      <c r="R45">
        <v>0</v>
      </c>
      <c r="S45">
        <v>0</v>
      </c>
      <c r="T45">
        <v>0</v>
      </c>
    </row>
    <row r="46" spans="3:20" ht="15" thickBot="1" x14ac:dyDescent="0.35">
      <c r="C46" t="s">
        <v>129</v>
      </c>
      <c r="E46">
        <v>108.47685918052589</v>
      </c>
      <c r="F46">
        <v>86.113580371662152</v>
      </c>
      <c r="G46">
        <v>108.69105301966442</v>
      </c>
      <c r="H46">
        <v>106.74598659680497</v>
      </c>
      <c r="I46">
        <v>108.91857851559841</v>
      </c>
      <c r="J46">
        <v>85.057523572286001</v>
      </c>
      <c r="K46">
        <v>108.81374319140433</v>
      </c>
      <c r="L46">
        <v>89.676081014847654</v>
      </c>
      <c r="M46" s="234">
        <v>108.15819525138122</v>
      </c>
      <c r="N46" s="234">
        <v>84.934848688700427</v>
      </c>
      <c r="O46" s="234">
        <v>108.94493638387482</v>
      </c>
      <c r="P46" s="234">
        <v>71.762647498989907</v>
      </c>
      <c r="Q46">
        <v>108.31591511814329</v>
      </c>
      <c r="R46">
        <v>87.826670126293706</v>
      </c>
      <c r="S46">
        <v>108.85787300559213</v>
      </c>
      <c r="T46">
        <v>106.7433477966001</v>
      </c>
    </row>
    <row r="47" spans="3:20" x14ac:dyDescent="0.3">
      <c r="C47" t="s">
        <v>142</v>
      </c>
    </row>
    <row r="48" spans="3:20" x14ac:dyDescent="0.3">
      <c r="C48" t="s">
        <v>64</v>
      </c>
      <c r="D48" t="s">
        <v>143</v>
      </c>
    </row>
    <row r="49" spans="3:4" x14ac:dyDescent="0.3">
      <c r="C49" t="s">
        <v>67</v>
      </c>
      <c r="D49" t="s">
        <v>145</v>
      </c>
    </row>
    <row r="50" spans="3:4" x14ac:dyDescent="0.3">
      <c r="C50" t="s">
        <v>70</v>
      </c>
      <c r="D50" t="s">
        <v>147</v>
      </c>
    </row>
    <row r="51" spans="3:4" x14ac:dyDescent="0.3">
      <c r="C51" t="s">
        <v>88</v>
      </c>
      <c r="D51" t="s">
        <v>151</v>
      </c>
    </row>
  </sheetData>
  <mergeCells count="4">
    <mergeCell ref="E1:H1"/>
    <mergeCell ref="I1:L1"/>
    <mergeCell ref="M1:P1"/>
    <mergeCell ref="Q1:T1"/>
  </mergeCells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7534F-A0CD-402E-A9EC-6A53B789A3E6}">
  <sheetPr>
    <tabColor rgb="FF92D050"/>
  </sheetPr>
  <dimension ref="A1:AA42"/>
  <sheetViews>
    <sheetView topLeftCell="A73" zoomScale="55" zoomScaleNormal="55" zoomScaleSheetLayoutView="100" workbookViewId="0"/>
  </sheetViews>
  <sheetFormatPr defaultColWidth="9" defaultRowHeight="14.4" x14ac:dyDescent="0.3"/>
  <cols>
    <col min="1" max="1" width="17.33203125" customWidth="1"/>
    <col min="2" max="13" width="12.88671875" style="173" customWidth="1"/>
    <col min="14" max="14" width="9" customWidth="1"/>
    <col min="15" max="15" width="9.5546875" customWidth="1"/>
    <col min="19" max="19" width="4.21875" customWidth="1"/>
    <col min="22" max="22" width="3.21875" customWidth="1"/>
    <col min="25" max="25" width="3" customWidth="1"/>
  </cols>
  <sheetData>
    <row r="1" spans="1:18" ht="18" x14ac:dyDescent="0.3">
      <c r="A1" s="174" t="s">
        <v>399</v>
      </c>
    </row>
    <row r="2" spans="1:18" ht="18" x14ac:dyDescent="0.3">
      <c r="A2" s="175" t="s">
        <v>1</v>
      </c>
    </row>
    <row r="3" spans="1:18" x14ac:dyDescent="0.3">
      <c r="A3" s="22" t="s">
        <v>2</v>
      </c>
      <c r="K3" s="184"/>
    </row>
    <row r="4" spans="1:18" x14ac:dyDescent="0.3">
      <c r="A4" s="179" t="s">
        <v>3</v>
      </c>
      <c r="B4" s="181" t="s">
        <v>4</v>
      </c>
      <c r="C4" s="181" t="s">
        <v>5</v>
      </c>
      <c r="D4" s="181" t="s">
        <v>6</v>
      </c>
      <c r="E4" s="181" t="s">
        <v>7</v>
      </c>
      <c r="F4" s="181" t="s">
        <v>8</v>
      </c>
      <c r="G4" s="181" t="s">
        <v>9</v>
      </c>
      <c r="H4" s="181" t="s">
        <v>10</v>
      </c>
      <c r="I4" s="181" t="s">
        <v>11</v>
      </c>
      <c r="J4" s="181" t="s">
        <v>12</v>
      </c>
      <c r="K4" s="181" t="s">
        <v>13</v>
      </c>
      <c r="L4" s="181" t="s">
        <v>14</v>
      </c>
      <c r="M4" s="181" t="s">
        <v>15</v>
      </c>
    </row>
    <row r="5" spans="1:18" x14ac:dyDescent="0.3">
      <c r="A5" t="s">
        <v>30</v>
      </c>
      <c r="B5" s="192">
        <v>12</v>
      </c>
      <c r="C5" s="192">
        <v>17</v>
      </c>
      <c r="D5" s="192">
        <v>32</v>
      </c>
      <c r="E5" s="29">
        <v>41</v>
      </c>
      <c r="F5" s="29">
        <v>44</v>
      </c>
      <c r="G5" s="29">
        <v>46</v>
      </c>
      <c r="H5" s="29">
        <v>49</v>
      </c>
      <c r="I5" s="29">
        <v>51</v>
      </c>
      <c r="J5" s="29">
        <v>54</v>
      </c>
      <c r="K5" s="29">
        <v>56</v>
      </c>
      <c r="L5" s="29">
        <v>58</v>
      </c>
      <c r="M5" s="29">
        <v>61</v>
      </c>
      <c r="O5" s="33" t="e">
        <f>#REF!</f>
        <v>#REF!</v>
      </c>
    </row>
    <row r="6" spans="1:18" x14ac:dyDescent="0.3">
      <c r="A6" t="s">
        <v>31</v>
      </c>
      <c r="B6" s="192">
        <v>17</v>
      </c>
      <c r="C6" s="192">
        <v>32</v>
      </c>
      <c r="D6" s="192">
        <v>41</v>
      </c>
      <c r="E6" s="192">
        <v>41</v>
      </c>
      <c r="F6" s="29">
        <v>41</v>
      </c>
      <c r="G6" s="192">
        <v>42</v>
      </c>
      <c r="H6" s="236">
        <v>42</v>
      </c>
      <c r="I6" s="236">
        <v>43</v>
      </c>
      <c r="J6" s="236">
        <v>44</v>
      </c>
      <c r="K6" s="236">
        <f>'KINERJA UP3'!O695</f>
        <v>46</v>
      </c>
      <c r="L6" s="236"/>
      <c r="M6" s="236"/>
    </row>
    <row r="7" spans="1:18" x14ac:dyDescent="0.3">
      <c r="H7" s="191"/>
      <c r="I7" s="191"/>
      <c r="J7" s="191"/>
      <c r="K7" s="191"/>
      <c r="L7" s="191"/>
      <c r="M7" s="191"/>
    </row>
    <row r="8" spans="1:18" x14ac:dyDescent="0.3">
      <c r="B8" s="308">
        <f>200%-(B6/B5)</f>
        <v>0.58333333333333326</v>
      </c>
      <c r="C8" s="308">
        <f t="shared" ref="C8:K8" si="0">200%-(C6/C5)</f>
        <v>0.11764705882352944</v>
      </c>
      <c r="D8" s="308">
        <f t="shared" si="0"/>
        <v>0.71875</v>
      </c>
      <c r="E8" s="308">
        <f t="shared" si="0"/>
        <v>1</v>
      </c>
      <c r="F8" s="308">
        <f t="shared" si="0"/>
        <v>1.0681818181818183</v>
      </c>
      <c r="G8" s="308">
        <f t="shared" si="0"/>
        <v>1.0869565217391304</v>
      </c>
      <c r="H8" s="308">
        <f t="shared" si="0"/>
        <v>1.1428571428571428</v>
      </c>
      <c r="I8" s="308">
        <f t="shared" si="0"/>
        <v>1.1568627450980391</v>
      </c>
      <c r="J8" s="308">
        <f t="shared" si="0"/>
        <v>1.1851851851851851</v>
      </c>
      <c r="K8" s="308">
        <f t="shared" si="0"/>
        <v>1.1785714285714286</v>
      </c>
      <c r="Q8" t="s">
        <v>22</v>
      </c>
      <c r="R8" s="189" t="s">
        <v>13</v>
      </c>
    </row>
    <row r="9" spans="1:18" x14ac:dyDescent="0.3">
      <c r="Q9" t="s">
        <v>45</v>
      </c>
      <c r="R9">
        <f>HLOOKUP($R$8,$B$4:$M$6,2,0)</f>
        <v>56</v>
      </c>
    </row>
    <row r="10" spans="1:18" x14ac:dyDescent="0.3">
      <c r="Q10" t="s">
        <v>46</v>
      </c>
      <c r="R10" s="26">
        <f>HLOOKUP($R$8,$B$4:$M$6,3,0)</f>
        <v>46</v>
      </c>
    </row>
    <row r="22" spans="1:27" x14ac:dyDescent="0.3">
      <c r="A22" s="179" t="s">
        <v>16</v>
      </c>
      <c r="Q22" t="s">
        <v>22</v>
      </c>
      <c r="R22" s="189" t="s">
        <v>13</v>
      </c>
    </row>
    <row r="23" spans="1:27" ht="15.6" x14ac:dyDescent="0.3">
      <c r="A23" s="180" t="s">
        <v>32</v>
      </c>
      <c r="B23" s="181" t="s">
        <v>4</v>
      </c>
      <c r="C23" s="181" t="s">
        <v>5</v>
      </c>
      <c r="D23" s="181" t="s">
        <v>6</v>
      </c>
      <c r="E23" s="181" t="s">
        <v>7</v>
      </c>
      <c r="F23" s="181" t="s">
        <v>8</v>
      </c>
      <c r="G23" s="181" t="s">
        <v>9</v>
      </c>
      <c r="H23" s="181" t="s">
        <v>10</v>
      </c>
      <c r="I23" s="181" t="s">
        <v>11</v>
      </c>
      <c r="J23" s="181" t="s">
        <v>12</v>
      </c>
      <c r="K23" s="181" t="s">
        <v>13</v>
      </c>
      <c r="L23" s="181" t="s">
        <v>14</v>
      </c>
      <c r="M23" s="181" t="s">
        <v>15</v>
      </c>
      <c r="Q23" s="190" t="s">
        <v>23</v>
      </c>
      <c r="R23" s="190"/>
      <c r="T23" t="s">
        <v>24</v>
      </c>
      <c r="W23" t="s">
        <v>25</v>
      </c>
      <c r="Z23" t="s">
        <v>26</v>
      </c>
    </row>
    <row r="24" spans="1:27" x14ac:dyDescent="0.3">
      <c r="A24" t="s">
        <v>30</v>
      </c>
      <c r="B24" s="192">
        <v>7</v>
      </c>
      <c r="C24" s="192">
        <v>8</v>
      </c>
      <c r="D24" s="192">
        <v>12</v>
      </c>
      <c r="E24" s="29">
        <v>13</v>
      </c>
      <c r="F24" s="29">
        <v>14</v>
      </c>
      <c r="G24" s="29">
        <v>15</v>
      </c>
      <c r="H24" s="29">
        <v>16</v>
      </c>
      <c r="I24" s="29">
        <v>16</v>
      </c>
      <c r="J24" s="29">
        <v>17</v>
      </c>
      <c r="K24" s="29">
        <v>17</v>
      </c>
      <c r="L24" s="29">
        <v>18</v>
      </c>
      <c r="M24" s="29">
        <v>19</v>
      </c>
      <c r="O24" s="33" t="e">
        <f>#REF!</f>
        <v>#REF!</v>
      </c>
      <c r="Q24" s="81" t="s">
        <v>27</v>
      </c>
      <c r="R24" s="81" t="s">
        <v>28</v>
      </c>
      <c r="T24" s="81" t="s">
        <v>27</v>
      </c>
      <c r="U24" s="81" t="s">
        <v>28</v>
      </c>
      <c r="W24" s="81" t="s">
        <v>27</v>
      </c>
      <c r="X24" s="81" t="s">
        <v>28</v>
      </c>
      <c r="Z24" s="81" t="s">
        <v>27</v>
      </c>
      <c r="AA24" s="81" t="s">
        <v>28</v>
      </c>
    </row>
    <row r="25" spans="1:27" x14ac:dyDescent="0.3">
      <c r="A25" t="s">
        <v>31</v>
      </c>
      <c r="B25" s="192">
        <v>7</v>
      </c>
      <c r="C25" s="192">
        <v>8</v>
      </c>
      <c r="D25" s="192">
        <v>12</v>
      </c>
      <c r="E25" s="192">
        <v>13</v>
      </c>
      <c r="F25" s="192">
        <v>13</v>
      </c>
      <c r="G25" s="192">
        <v>13</v>
      </c>
      <c r="H25" s="192">
        <v>13</v>
      </c>
      <c r="I25" s="192">
        <v>13</v>
      </c>
      <c r="J25" s="192">
        <v>13</v>
      </c>
      <c r="K25" s="192">
        <f>'KINERJA ULP'!Q39</f>
        <v>13</v>
      </c>
      <c r="L25" s="192"/>
      <c r="M25" s="192"/>
      <c r="Q25" s="33">
        <f>HLOOKUP($R$22,$B$23:$M$25,2,0)</f>
        <v>17</v>
      </c>
      <c r="R25" s="33">
        <f>HLOOKUP($R$22,$B$23:$M$25,3,0)</f>
        <v>13</v>
      </c>
      <c r="T25" s="33">
        <f>HLOOKUP($R$22,$B$28:$M$30,2,0)</f>
        <v>14</v>
      </c>
      <c r="U25" s="33">
        <f>HLOOKUP($R$22,$B$28:$M$30,3,0)</f>
        <v>12</v>
      </c>
      <c r="W25" s="33">
        <f>HLOOKUP($R$22,$B$33:$M$35,2,0)</f>
        <v>17</v>
      </c>
      <c r="X25" s="33">
        <f>HLOOKUP($R$22,$B$33:$M$35,3,0)</f>
        <v>16</v>
      </c>
      <c r="Z25" s="33">
        <f>HLOOKUP($R$22,$B$38:$M$40,2,0)</f>
        <v>8</v>
      </c>
      <c r="AA25" s="33">
        <f>HLOOKUP($R$22,$B$38:$M$40,3,0)</f>
        <v>5</v>
      </c>
    </row>
    <row r="26" spans="1:27" x14ac:dyDescent="0.3">
      <c r="B26" s="308">
        <f>200%-(B25/B24)</f>
        <v>1</v>
      </c>
      <c r="C26" s="308">
        <f t="shared" ref="C26:K26" si="1">200%-(C25/C24)</f>
        <v>1</v>
      </c>
      <c r="D26" s="308">
        <f t="shared" si="1"/>
        <v>1</v>
      </c>
      <c r="E26" s="308">
        <f t="shared" si="1"/>
        <v>1</v>
      </c>
      <c r="F26" s="308">
        <f t="shared" si="1"/>
        <v>1.0714285714285714</v>
      </c>
      <c r="G26" s="308">
        <f t="shared" si="1"/>
        <v>1.1333333333333333</v>
      </c>
      <c r="H26" s="308">
        <f t="shared" si="1"/>
        <v>1.1875</v>
      </c>
      <c r="I26" s="308">
        <f t="shared" si="1"/>
        <v>1.1875</v>
      </c>
      <c r="J26" s="308">
        <f t="shared" si="1"/>
        <v>1.2352941176470589</v>
      </c>
      <c r="K26" s="308">
        <f t="shared" si="1"/>
        <v>1.2352941176470589</v>
      </c>
      <c r="L26" s="185"/>
      <c r="M26" s="185"/>
      <c r="Q26" s="33"/>
      <c r="R26" s="33"/>
      <c r="T26" s="33"/>
      <c r="U26" s="33"/>
      <c r="W26" s="33"/>
      <c r="X26" s="33"/>
      <c r="Z26" s="33"/>
      <c r="AA26" s="33"/>
    </row>
    <row r="27" spans="1:27" x14ac:dyDescent="0.3">
      <c r="B27" s="184"/>
      <c r="C27" s="184"/>
      <c r="D27" s="184"/>
      <c r="E27" s="184"/>
      <c r="F27" s="184"/>
      <c r="G27" s="184"/>
      <c r="H27" s="185"/>
      <c r="I27" s="185"/>
      <c r="J27" s="185"/>
      <c r="K27" s="185"/>
      <c r="L27" s="185"/>
      <c r="M27" s="185"/>
    </row>
    <row r="28" spans="1:27" ht="15.6" x14ac:dyDescent="0.3">
      <c r="A28" s="180" t="s">
        <v>35</v>
      </c>
      <c r="B28" s="186" t="s">
        <v>4</v>
      </c>
      <c r="C28" s="186" t="s">
        <v>5</v>
      </c>
      <c r="D28" s="186" t="s">
        <v>6</v>
      </c>
      <c r="E28" s="186" t="s">
        <v>7</v>
      </c>
      <c r="F28" s="186" t="s">
        <v>8</v>
      </c>
      <c r="G28" s="186" t="s">
        <v>9</v>
      </c>
      <c r="H28" s="186" t="s">
        <v>10</v>
      </c>
      <c r="I28" s="186" t="s">
        <v>11</v>
      </c>
      <c r="J28" s="186" t="s">
        <v>12</v>
      </c>
      <c r="K28" s="186" t="s">
        <v>13</v>
      </c>
      <c r="L28" s="186" t="s">
        <v>14</v>
      </c>
      <c r="M28" s="186" t="s">
        <v>15</v>
      </c>
    </row>
    <row r="29" spans="1:27" x14ac:dyDescent="0.3">
      <c r="A29" t="s">
        <v>30</v>
      </c>
      <c r="B29" s="192">
        <v>1</v>
      </c>
      <c r="C29" s="192">
        <v>3</v>
      </c>
      <c r="D29" s="192">
        <v>9</v>
      </c>
      <c r="E29" s="29">
        <v>12</v>
      </c>
      <c r="F29" s="29">
        <v>13</v>
      </c>
      <c r="G29" s="29">
        <v>13</v>
      </c>
      <c r="H29" s="29">
        <v>13</v>
      </c>
      <c r="I29" s="29">
        <v>13</v>
      </c>
      <c r="J29" s="29">
        <v>14</v>
      </c>
      <c r="K29" s="29">
        <v>14</v>
      </c>
      <c r="L29" s="29">
        <v>14</v>
      </c>
      <c r="M29" s="29">
        <v>15</v>
      </c>
      <c r="O29" s="33" t="e">
        <f>#REF!</f>
        <v>#REF!</v>
      </c>
    </row>
    <row r="30" spans="1:27" x14ac:dyDescent="0.3">
      <c r="A30" t="s">
        <v>31</v>
      </c>
      <c r="B30" s="192">
        <v>1</v>
      </c>
      <c r="C30" s="192">
        <v>3</v>
      </c>
      <c r="D30" s="192">
        <v>9</v>
      </c>
      <c r="E30" s="192">
        <v>12</v>
      </c>
      <c r="F30" s="192">
        <v>12</v>
      </c>
      <c r="G30" s="192">
        <v>12</v>
      </c>
      <c r="H30" s="192">
        <v>12</v>
      </c>
      <c r="I30" s="192">
        <v>12</v>
      </c>
      <c r="J30" s="192">
        <v>12</v>
      </c>
      <c r="K30" s="192">
        <f>'KINERJA ULP'!R39</f>
        <v>12</v>
      </c>
      <c r="L30" s="192"/>
      <c r="M30" s="192"/>
    </row>
    <row r="31" spans="1:27" x14ac:dyDescent="0.3">
      <c r="B31" s="308">
        <f t="shared" ref="B31:K31" si="2">200%-(B30/B29)</f>
        <v>1</v>
      </c>
      <c r="C31" s="308">
        <f t="shared" si="2"/>
        <v>1</v>
      </c>
      <c r="D31" s="308">
        <f t="shared" si="2"/>
        <v>1</v>
      </c>
      <c r="E31" s="308">
        <f t="shared" si="2"/>
        <v>1</v>
      </c>
      <c r="F31" s="308">
        <f t="shared" si="2"/>
        <v>1.0769230769230769</v>
      </c>
      <c r="G31" s="308">
        <f t="shared" si="2"/>
        <v>1.0769230769230769</v>
      </c>
      <c r="H31" s="308">
        <f t="shared" si="2"/>
        <v>1.0769230769230769</v>
      </c>
      <c r="I31" s="308">
        <f t="shared" si="2"/>
        <v>1.0769230769230769</v>
      </c>
      <c r="J31" s="308">
        <f t="shared" si="2"/>
        <v>1.1428571428571428</v>
      </c>
      <c r="K31" s="308">
        <f t="shared" si="2"/>
        <v>1.1428571428571428</v>
      </c>
      <c r="L31" s="185"/>
      <c r="M31" s="185"/>
    </row>
    <row r="32" spans="1:27" x14ac:dyDescent="0.3">
      <c r="B32" s="184"/>
      <c r="C32" s="184"/>
      <c r="D32" s="184"/>
      <c r="E32" s="184"/>
      <c r="F32" s="184"/>
      <c r="G32" s="184"/>
      <c r="H32" s="185"/>
      <c r="I32" s="185"/>
      <c r="J32" s="185"/>
      <c r="K32" s="185"/>
      <c r="L32" s="185"/>
      <c r="M32" s="185"/>
    </row>
    <row r="33" spans="1:15" ht="15.6" x14ac:dyDescent="0.3">
      <c r="A33" s="180" t="s">
        <v>38</v>
      </c>
      <c r="B33" s="186" t="s">
        <v>4</v>
      </c>
      <c r="C33" s="186" t="s">
        <v>5</v>
      </c>
      <c r="D33" s="186" t="s">
        <v>6</v>
      </c>
      <c r="E33" s="186" t="s">
        <v>7</v>
      </c>
      <c r="F33" s="186" t="s">
        <v>8</v>
      </c>
      <c r="G33" s="186" t="s">
        <v>9</v>
      </c>
      <c r="H33" s="186" t="s">
        <v>10</v>
      </c>
      <c r="I33" s="186" t="s">
        <v>11</v>
      </c>
      <c r="J33" s="186" t="s">
        <v>12</v>
      </c>
      <c r="K33" s="186" t="s">
        <v>13</v>
      </c>
      <c r="L33" s="186" t="s">
        <v>14</v>
      </c>
      <c r="M33" s="186" t="s">
        <v>15</v>
      </c>
    </row>
    <row r="34" spans="1:15" x14ac:dyDescent="0.3">
      <c r="A34" t="s">
        <v>30</v>
      </c>
      <c r="B34" s="192">
        <v>4</v>
      </c>
      <c r="C34" s="192">
        <v>6</v>
      </c>
      <c r="D34" s="192">
        <v>10</v>
      </c>
      <c r="E34" s="29">
        <v>14</v>
      </c>
      <c r="F34" s="29">
        <v>15</v>
      </c>
      <c r="G34" s="29">
        <v>16</v>
      </c>
      <c r="H34" s="29">
        <v>16</v>
      </c>
      <c r="I34" s="29">
        <v>16</v>
      </c>
      <c r="J34" s="29">
        <v>16</v>
      </c>
      <c r="K34" s="29">
        <v>17</v>
      </c>
      <c r="L34" s="29">
        <v>17</v>
      </c>
      <c r="M34" s="29">
        <v>17</v>
      </c>
      <c r="O34" s="33" t="e">
        <f>#REF!</f>
        <v>#REF!</v>
      </c>
    </row>
    <row r="35" spans="1:15" x14ac:dyDescent="0.3">
      <c r="A35" t="s">
        <v>31</v>
      </c>
      <c r="B35" s="192">
        <v>4</v>
      </c>
      <c r="C35" s="192">
        <v>6</v>
      </c>
      <c r="D35" s="192">
        <v>10</v>
      </c>
      <c r="E35" s="192">
        <v>14</v>
      </c>
      <c r="F35" s="192">
        <v>14</v>
      </c>
      <c r="G35" s="192">
        <v>15</v>
      </c>
      <c r="H35" s="192">
        <v>15</v>
      </c>
      <c r="I35" s="192">
        <v>16</v>
      </c>
      <c r="J35" s="192">
        <v>16</v>
      </c>
      <c r="K35" s="192">
        <f>'KINERJA ULP'!S39</f>
        <v>16</v>
      </c>
      <c r="L35" s="192"/>
      <c r="M35" s="192"/>
    </row>
    <row r="36" spans="1:15" x14ac:dyDescent="0.3">
      <c r="B36" s="308">
        <f t="shared" ref="B36:K36" si="3">200%-(B35/B34)</f>
        <v>1</v>
      </c>
      <c r="C36" s="308">
        <f t="shared" si="3"/>
        <v>1</v>
      </c>
      <c r="D36" s="308">
        <f t="shared" si="3"/>
        <v>1</v>
      </c>
      <c r="E36" s="308">
        <f t="shared" si="3"/>
        <v>1</v>
      </c>
      <c r="F36" s="308">
        <f t="shared" si="3"/>
        <v>1.0666666666666667</v>
      </c>
      <c r="G36" s="308">
        <f t="shared" si="3"/>
        <v>1.0625</v>
      </c>
      <c r="H36" s="308">
        <f t="shared" si="3"/>
        <v>1.0625</v>
      </c>
      <c r="I36" s="308">
        <f t="shared" si="3"/>
        <v>1</v>
      </c>
      <c r="J36" s="308">
        <f t="shared" si="3"/>
        <v>1</v>
      </c>
      <c r="K36" s="308">
        <f t="shared" si="3"/>
        <v>1.0588235294117647</v>
      </c>
      <c r="L36" s="185"/>
      <c r="M36" s="185"/>
    </row>
    <row r="37" spans="1:15" x14ac:dyDescent="0.3">
      <c r="B37" s="184"/>
      <c r="C37" s="184"/>
      <c r="D37" s="184"/>
      <c r="E37" s="184"/>
      <c r="F37" s="184"/>
      <c r="G37" s="184"/>
      <c r="H37" s="185"/>
      <c r="I37" s="185"/>
      <c r="J37" s="185"/>
      <c r="K37" s="185"/>
      <c r="L37" s="185"/>
      <c r="M37" s="185"/>
    </row>
    <row r="38" spans="1:15" ht="15.6" x14ac:dyDescent="0.3">
      <c r="A38" s="180" t="s">
        <v>41</v>
      </c>
      <c r="B38" s="186" t="s">
        <v>4</v>
      </c>
      <c r="C38" s="186" t="s">
        <v>5</v>
      </c>
      <c r="D38" s="186" t="s">
        <v>6</v>
      </c>
      <c r="E38" s="186" t="s">
        <v>7</v>
      </c>
      <c r="F38" s="186" t="s">
        <v>8</v>
      </c>
      <c r="G38" s="186" t="s">
        <v>9</v>
      </c>
      <c r="H38" s="186" t="s">
        <v>10</v>
      </c>
      <c r="I38" s="186" t="s">
        <v>11</v>
      </c>
      <c r="J38" s="186" t="s">
        <v>12</v>
      </c>
      <c r="K38" s="186" t="s">
        <v>13</v>
      </c>
      <c r="L38" s="186" t="s">
        <v>14</v>
      </c>
      <c r="M38" s="186" t="s">
        <v>15</v>
      </c>
    </row>
    <row r="39" spans="1:15" x14ac:dyDescent="0.3">
      <c r="A39" t="s">
        <v>30</v>
      </c>
      <c r="B39" s="192">
        <v>0</v>
      </c>
      <c r="C39" s="192">
        <v>0</v>
      </c>
      <c r="D39" s="192">
        <v>1</v>
      </c>
      <c r="E39" s="29">
        <v>2</v>
      </c>
      <c r="F39" s="29">
        <v>2</v>
      </c>
      <c r="G39" s="29">
        <v>2</v>
      </c>
      <c r="H39" s="29">
        <v>4</v>
      </c>
      <c r="I39" s="29">
        <v>6</v>
      </c>
      <c r="J39" s="29">
        <v>7</v>
      </c>
      <c r="K39" s="29">
        <v>8</v>
      </c>
      <c r="L39" s="29">
        <v>9</v>
      </c>
      <c r="M39" s="29">
        <v>10</v>
      </c>
      <c r="O39" s="33" t="e">
        <f>#REF!</f>
        <v>#REF!</v>
      </c>
    </row>
    <row r="40" spans="1:15" x14ac:dyDescent="0.3">
      <c r="A40" t="s">
        <v>31</v>
      </c>
      <c r="B40" s="192">
        <v>0</v>
      </c>
      <c r="C40" s="192">
        <v>0</v>
      </c>
      <c r="D40" s="192">
        <v>1</v>
      </c>
      <c r="E40" s="192">
        <v>2</v>
      </c>
      <c r="F40" s="192">
        <v>2</v>
      </c>
      <c r="G40" s="192">
        <v>2</v>
      </c>
      <c r="H40" s="192">
        <v>2</v>
      </c>
      <c r="I40" s="192">
        <v>2</v>
      </c>
      <c r="J40" s="192">
        <v>3</v>
      </c>
      <c r="K40" s="192">
        <f>'KINERJA ULP'!T39</f>
        <v>5</v>
      </c>
      <c r="L40" s="192"/>
      <c r="M40" s="192"/>
    </row>
    <row r="41" spans="1:15" x14ac:dyDescent="0.3">
      <c r="B41" s="308" t="e">
        <f t="shared" ref="B41:K41" si="4">200%-(B40/B39)</f>
        <v>#DIV/0!</v>
      </c>
      <c r="C41" s="308" t="e">
        <f t="shared" si="4"/>
        <v>#DIV/0!</v>
      </c>
      <c r="D41" s="308">
        <f t="shared" si="4"/>
        <v>1</v>
      </c>
      <c r="E41" s="308">
        <f t="shared" si="4"/>
        <v>1</v>
      </c>
      <c r="F41" s="308">
        <f t="shared" si="4"/>
        <v>1</v>
      </c>
      <c r="G41" s="308">
        <f t="shared" si="4"/>
        <v>1</v>
      </c>
      <c r="H41" s="308">
        <f t="shared" si="4"/>
        <v>1.5</v>
      </c>
      <c r="I41" s="308">
        <f t="shared" si="4"/>
        <v>1.6666666666666667</v>
      </c>
      <c r="J41" s="308">
        <f t="shared" si="4"/>
        <v>1.5714285714285714</v>
      </c>
      <c r="K41" s="308">
        <f t="shared" si="4"/>
        <v>1.375</v>
      </c>
      <c r="L41" s="185"/>
      <c r="M41" s="185"/>
    </row>
    <row r="42" spans="1:15" x14ac:dyDescent="0.3">
      <c r="A42" s="33"/>
    </row>
  </sheetData>
  <dataValidations count="1">
    <dataValidation type="list" allowBlank="1" showInputMessage="1" showErrorMessage="1" sqref="R8 R22" xr:uid="{7A6FF786-B5FD-4639-9F95-2D1224C64B4C}">
      <formula1>$B$4:$M$4</formula1>
    </dataValidation>
  </dataValidations>
  <pageMargins left="0.7" right="0.7" top="0.75" bottom="0.75" header="0.3" footer="0.3"/>
  <pageSetup paperSize="9" orientation="portrait" horizontalDpi="0" verticalDpi="0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F00A4-8A97-42C5-A53F-F15294E387B5}">
  <sheetPr>
    <tabColor rgb="FF92D050"/>
  </sheetPr>
  <dimension ref="A1:AA42"/>
  <sheetViews>
    <sheetView topLeftCell="A82" zoomScale="55" zoomScaleNormal="55" zoomScaleSheetLayoutView="100" workbookViewId="0">
      <selection activeCell="H41" sqref="H41"/>
    </sheetView>
  </sheetViews>
  <sheetFormatPr defaultColWidth="9" defaultRowHeight="14.4" x14ac:dyDescent="0.3"/>
  <cols>
    <col min="1" max="1" width="17.33203125" customWidth="1"/>
    <col min="2" max="13" width="12.88671875" style="173" customWidth="1"/>
    <col min="14" max="14" width="9" customWidth="1"/>
    <col min="15" max="15" width="9.5546875" customWidth="1"/>
    <col min="19" max="19" width="4.21875" customWidth="1"/>
    <col min="22" max="22" width="3.21875" customWidth="1"/>
    <col min="25" max="25" width="3" customWidth="1"/>
  </cols>
  <sheetData>
    <row r="1" spans="1:18" ht="18" x14ac:dyDescent="0.3">
      <c r="A1" s="174" t="s">
        <v>109</v>
      </c>
    </row>
    <row r="2" spans="1:18" ht="18" x14ac:dyDescent="0.3">
      <c r="A2" s="175" t="s">
        <v>1</v>
      </c>
    </row>
    <row r="3" spans="1:18" x14ac:dyDescent="0.3">
      <c r="A3" s="22" t="s">
        <v>2</v>
      </c>
      <c r="K3" s="184"/>
    </row>
    <row r="4" spans="1:18" x14ac:dyDescent="0.3">
      <c r="A4" s="179" t="s">
        <v>3</v>
      </c>
      <c r="B4" s="181" t="s">
        <v>4</v>
      </c>
      <c r="C4" s="181" t="s">
        <v>5</v>
      </c>
      <c r="D4" s="181" t="s">
        <v>6</v>
      </c>
      <c r="E4" s="181" t="s">
        <v>7</v>
      </c>
      <c r="F4" s="181" t="s">
        <v>8</v>
      </c>
      <c r="G4" s="181" t="s">
        <v>9</v>
      </c>
      <c r="H4" s="181" t="s">
        <v>10</v>
      </c>
      <c r="I4" s="181" t="s">
        <v>11</v>
      </c>
      <c r="J4" s="181" t="s">
        <v>12</v>
      </c>
      <c r="K4" s="181" t="s">
        <v>13</v>
      </c>
      <c r="L4" s="181" t="s">
        <v>14</v>
      </c>
      <c r="M4" s="181" t="s">
        <v>15</v>
      </c>
    </row>
    <row r="5" spans="1:18" x14ac:dyDescent="0.3">
      <c r="A5" t="s">
        <v>30</v>
      </c>
      <c r="B5" s="192">
        <v>647383</v>
      </c>
      <c r="C5" s="192">
        <v>1294766</v>
      </c>
      <c r="D5" s="192">
        <v>1942149</v>
      </c>
      <c r="E5" s="29">
        <v>2589532</v>
      </c>
      <c r="F5" s="29">
        <v>3236915</v>
      </c>
      <c r="G5" s="29">
        <v>3884298</v>
      </c>
      <c r="H5" s="29">
        <v>4855373</v>
      </c>
      <c r="I5" s="29">
        <v>5826448</v>
      </c>
      <c r="J5" s="29">
        <v>6797523</v>
      </c>
      <c r="K5" s="29">
        <v>7768598</v>
      </c>
      <c r="L5" s="29">
        <v>8739673</v>
      </c>
      <c r="M5" s="29">
        <v>9710750</v>
      </c>
      <c r="O5" s="33" t="e">
        <f>#REF!</f>
        <v>#REF!</v>
      </c>
    </row>
    <row r="6" spans="1:18" x14ac:dyDescent="0.3">
      <c r="A6" t="s">
        <v>31</v>
      </c>
      <c r="B6" s="192">
        <v>583698</v>
      </c>
      <c r="C6" s="192">
        <v>1043263</v>
      </c>
      <c r="D6" s="192">
        <v>1539862</v>
      </c>
      <c r="E6" s="192">
        <v>2095918</v>
      </c>
      <c r="F6" s="29">
        <v>2676429</v>
      </c>
      <c r="G6" s="192">
        <v>3417061</v>
      </c>
      <c r="H6" s="236">
        <v>4185444</v>
      </c>
      <c r="I6" s="236">
        <v>4920406</v>
      </c>
      <c r="J6" s="236">
        <v>5752678</v>
      </c>
      <c r="K6" s="236">
        <f>'KINERJA UP3'!O698</f>
        <v>6661175</v>
      </c>
      <c r="L6" s="236"/>
      <c r="M6" s="236"/>
    </row>
    <row r="7" spans="1:18" x14ac:dyDescent="0.3">
      <c r="H7" s="191"/>
      <c r="I7" s="191"/>
      <c r="J7" s="191"/>
      <c r="K7" s="191"/>
      <c r="L7" s="191"/>
      <c r="M7" s="191"/>
    </row>
    <row r="8" spans="1:18" x14ac:dyDescent="0.3">
      <c r="B8" s="308">
        <f>B6/B5</f>
        <v>0.90162701213964536</v>
      </c>
      <c r="C8" s="308">
        <f t="shared" ref="C8:K8" si="0">C6/C5</f>
        <v>0.80575408992821873</v>
      </c>
      <c r="D8" s="308">
        <f t="shared" si="0"/>
        <v>0.79286501705070001</v>
      </c>
      <c r="E8" s="308">
        <f t="shared" si="0"/>
        <v>0.80938100011894043</v>
      </c>
      <c r="F8" s="308">
        <f t="shared" si="0"/>
        <v>0.82684562307011455</v>
      </c>
      <c r="G8" s="308">
        <f t="shared" si="0"/>
        <v>0.87971134037604737</v>
      </c>
      <c r="H8" s="308">
        <f t="shared" si="0"/>
        <v>0.8620231648526282</v>
      </c>
      <c r="I8" s="308">
        <f t="shared" si="0"/>
        <v>0.8444949650284358</v>
      </c>
      <c r="J8" s="308">
        <f t="shared" si="0"/>
        <v>0.84629033252259689</v>
      </c>
      <c r="K8" s="308">
        <f t="shared" si="0"/>
        <v>0.85744879578013944</v>
      </c>
      <c r="Q8" t="s">
        <v>22</v>
      </c>
      <c r="R8" s="189" t="s">
        <v>13</v>
      </c>
    </row>
    <row r="9" spans="1:18" x14ac:dyDescent="0.3">
      <c r="Q9" t="s">
        <v>45</v>
      </c>
      <c r="R9">
        <f>HLOOKUP($R$8,$B$4:$M$6,2,0)</f>
        <v>7768598</v>
      </c>
    </row>
    <row r="10" spans="1:18" x14ac:dyDescent="0.3">
      <c r="Q10" t="s">
        <v>46</v>
      </c>
      <c r="R10" s="26">
        <f>HLOOKUP($R$8,$B$4:$M$6,3,0)</f>
        <v>6661175</v>
      </c>
    </row>
    <row r="22" spans="1:27" x14ac:dyDescent="0.3">
      <c r="A22" s="179" t="s">
        <v>16</v>
      </c>
      <c r="Q22" t="s">
        <v>22</v>
      </c>
      <c r="R22" s="189" t="s">
        <v>13</v>
      </c>
    </row>
    <row r="23" spans="1:27" ht="15.6" x14ac:dyDescent="0.3">
      <c r="A23" s="180" t="s">
        <v>32</v>
      </c>
      <c r="B23" s="181" t="s">
        <v>4</v>
      </c>
      <c r="C23" s="181" t="s">
        <v>5</v>
      </c>
      <c r="D23" s="181" t="s">
        <v>6</v>
      </c>
      <c r="E23" s="181" t="s">
        <v>7</v>
      </c>
      <c r="F23" s="181" t="s">
        <v>8</v>
      </c>
      <c r="G23" s="181" t="s">
        <v>9</v>
      </c>
      <c r="H23" s="181" t="s">
        <v>10</v>
      </c>
      <c r="I23" s="181" t="s">
        <v>11</v>
      </c>
      <c r="J23" s="181" t="s">
        <v>12</v>
      </c>
      <c r="K23" s="181" t="s">
        <v>13</v>
      </c>
      <c r="L23" s="181" t="s">
        <v>14</v>
      </c>
      <c r="M23" s="181" t="s">
        <v>15</v>
      </c>
      <c r="Q23" s="190" t="s">
        <v>23</v>
      </c>
      <c r="R23" s="190"/>
      <c r="T23" t="s">
        <v>24</v>
      </c>
      <c r="W23" t="s">
        <v>25</v>
      </c>
      <c r="Z23" t="s">
        <v>26</v>
      </c>
    </row>
    <row r="24" spans="1:27" x14ac:dyDescent="0.3">
      <c r="A24" t="s">
        <v>30</v>
      </c>
      <c r="B24" s="192">
        <v>161847</v>
      </c>
      <c r="C24" s="192">
        <v>323694</v>
      </c>
      <c r="D24" s="192">
        <v>485541</v>
      </c>
      <c r="E24" s="29">
        <v>647388</v>
      </c>
      <c r="F24" s="29">
        <v>809235</v>
      </c>
      <c r="G24" s="29">
        <v>971082</v>
      </c>
      <c r="H24" s="29">
        <v>1213851</v>
      </c>
      <c r="I24" s="29">
        <v>1456620</v>
      </c>
      <c r="J24" s="29">
        <v>1699389</v>
      </c>
      <c r="K24" s="29">
        <v>1942158</v>
      </c>
      <c r="L24" s="29">
        <v>2184928</v>
      </c>
      <c r="M24" s="29">
        <v>2427698</v>
      </c>
      <c r="O24" s="33" t="e">
        <f>#REF!</f>
        <v>#REF!</v>
      </c>
      <c r="Q24" s="81" t="s">
        <v>27</v>
      </c>
      <c r="R24" s="81" t="s">
        <v>28</v>
      </c>
      <c r="T24" s="81" t="s">
        <v>27</v>
      </c>
      <c r="U24" s="81" t="s">
        <v>28</v>
      </c>
      <c r="W24" s="81" t="s">
        <v>27</v>
      </c>
      <c r="X24" s="81" t="s">
        <v>28</v>
      </c>
      <c r="Z24" s="81" t="s">
        <v>27</v>
      </c>
      <c r="AA24" s="81" t="s">
        <v>28</v>
      </c>
    </row>
    <row r="25" spans="1:27" x14ac:dyDescent="0.3">
      <c r="A25" t="s">
        <v>31</v>
      </c>
      <c r="B25" s="192">
        <v>170597</v>
      </c>
      <c r="C25" s="192">
        <v>280684</v>
      </c>
      <c r="D25" s="192">
        <v>390241</v>
      </c>
      <c r="E25" s="192">
        <v>552111</v>
      </c>
      <c r="F25" s="192">
        <v>754471</v>
      </c>
      <c r="G25" s="192">
        <v>983485</v>
      </c>
      <c r="H25" s="192">
        <v>1215077</v>
      </c>
      <c r="I25" s="192">
        <v>1458625</v>
      </c>
      <c r="J25" s="192">
        <v>1710821</v>
      </c>
      <c r="K25" s="192">
        <f>'KINERJA ULP'!Q35</f>
        <v>1916544</v>
      </c>
      <c r="L25" s="192"/>
      <c r="M25" s="192"/>
      <c r="Q25" s="33">
        <f>HLOOKUP($R$22,$B$23:$M$25,2,0)</f>
        <v>1942158</v>
      </c>
      <c r="R25" s="33">
        <f>HLOOKUP($R$22,$B$23:$M$25,3,0)</f>
        <v>1916544</v>
      </c>
      <c r="T25" s="33">
        <f>HLOOKUP($R$22,$B$28:$M$30,2,0)</f>
        <v>1942146</v>
      </c>
      <c r="U25" s="33">
        <f>HLOOKUP($R$22,$B$28:$M$30,3,0)</f>
        <v>1737982</v>
      </c>
      <c r="W25" s="33">
        <f>HLOOKUP($R$22,$B$33:$M$35,2,0)</f>
        <v>1942150</v>
      </c>
      <c r="X25" s="33">
        <f>HLOOKUP($R$22,$B$33:$M$35,3,0)</f>
        <v>1571493</v>
      </c>
      <c r="Z25" s="33">
        <f>HLOOKUP($R$22,$B$38:$M$40,2,0)</f>
        <v>1942142</v>
      </c>
      <c r="AA25" s="33">
        <f>HLOOKUP($R$22,$B$38:$M$40,3,0)</f>
        <v>1435156</v>
      </c>
    </row>
    <row r="26" spans="1:27" x14ac:dyDescent="0.3">
      <c r="B26" s="308">
        <f>B25/B24</f>
        <v>1.0540634055620433</v>
      </c>
      <c r="C26" s="308">
        <f t="shared" ref="C26:K26" si="1">C25/C24</f>
        <v>0.86712759581580134</v>
      </c>
      <c r="D26" s="308">
        <f t="shared" si="1"/>
        <v>0.8037240933309443</v>
      </c>
      <c r="E26" s="308">
        <f t="shared" si="1"/>
        <v>0.85282859737900607</v>
      </c>
      <c r="F26" s="308">
        <f t="shared" si="1"/>
        <v>0.93232620932114896</v>
      </c>
      <c r="G26" s="308">
        <f t="shared" si="1"/>
        <v>1.0127723508416384</v>
      </c>
      <c r="H26" s="308">
        <f t="shared" si="1"/>
        <v>1.0010100086419174</v>
      </c>
      <c r="I26" s="308">
        <f t="shared" si="1"/>
        <v>1.0013764743035245</v>
      </c>
      <c r="J26" s="308">
        <f t="shared" si="1"/>
        <v>1.0067271236897497</v>
      </c>
      <c r="K26" s="308">
        <f t="shared" si="1"/>
        <v>0.98681157763683491</v>
      </c>
      <c r="L26" s="185"/>
      <c r="M26" s="185"/>
      <c r="Q26" s="33"/>
      <c r="R26" s="33"/>
      <c r="T26" s="33"/>
      <c r="U26" s="33"/>
      <c r="W26" s="33"/>
      <c r="X26" s="33"/>
      <c r="Z26" s="33"/>
      <c r="AA26" s="33"/>
    </row>
    <row r="27" spans="1:27" x14ac:dyDescent="0.3">
      <c r="B27" s="184"/>
      <c r="C27" s="184"/>
      <c r="D27" s="184"/>
      <c r="E27" s="184"/>
      <c r="F27" s="184"/>
      <c r="G27" s="184"/>
      <c r="H27" s="185"/>
      <c r="I27" s="185"/>
      <c r="J27" s="185"/>
      <c r="K27" s="185"/>
      <c r="L27" s="185"/>
      <c r="M27" s="185"/>
    </row>
    <row r="28" spans="1:27" ht="15.6" x14ac:dyDescent="0.3">
      <c r="A28" s="180" t="s">
        <v>35</v>
      </c>
      <c r="B28" s="186" t="s">
        <v>4</v>
      </c>
      <c r="C28" s="186" t="s">
        <v>5</v>
      </c>
      <c r="D28" s="186" t="s">
        <v>6</v>
      </c>
      <c r="E28" s="186" t="s">
        <v>7</v>
      </c>
      <c r="F28" s="186" t="s">
        <v>8</v>
      </c>
      <c r="G28" s="186" t="s">
        <v>9</v>
      </c>
      <c r="H28" s="186" t="s">
        <v>10</v>
      </c>
      <c r="I28" s="186" t="s">
        <v>11</v>
      </c>
      <c r="J28" s="186" t="s">
        <v>12</v>
      </c>
      <c r="K28" s="186" t="s">
        <v>13</v>
      </c>
      <c r="L28" s="186" t="s">
        <v>14</v>
      </c>
      <c r="M28" s="186" t="s">
        <v>15</v>
      </c>
    </row>
    <row r="29" spans="1:27" x14ac:dyDescent="0.3">
      <c r="A29" t="s">
        <v>30</v>
      </c>
      <c r="B29" s="192">
        <v>161845</v>
      </c>
      <c r="C29" s="192">
        <v>323690</v>
      </c>
      <c r="D29" s="192">
        <v>485535</v>
      </c>
      <c r="E29" s="29">
        <v>647380</v>
      </c>
      <c r="F29" s="29">
        <v>809225</v>
      </c>
      <c r="G29" s="29">
        <v>971070</v>
      </c>
      <c r="H29" s="29">
        <v>1213839</v>
      </c>
      <c r="I29" s="29">
        <v>1456608</v>
      </c>
      <c r="J29" s="29">
        <v>1699377</v>
      </c>
      <c r="K29" s="29">
        <v>1942146</v>
      </c>
      <c r="L29" s="29">
        <v>2184915</v>
      </c>
      <c r="M29" s="29">
        <v>2427684</v>
      </c>
      <c r="O29" s="33" t="e">
        <f>#REF!</f>
        <v>#REF!</v>
      </c>
    </row>
    <row r="30" spans="1:27" x14ac:dyDescent="0.3">
      <c r="A30" t="s">
        <v>31</v>
      </c>
      <c r="B30" s="192">
        <v>168575</v>
      </c>
      <c r="C30" s="192">
        <v>283845</v>
      </c>
      <c r="D30" s="192">
        <v>397876</v>
      </c>
      <c r="E30" s="192">
        <v>485588</v>
      </c>
      <c r="F30" s="192">
        <v>598329</v>
      </c>
      <c r="G30" s="192">
        <v>766408</v>
      </c>
      <c r="H30" s="192">
        <v>974119</v>
      </c>
      <c r="I30" s="192">
        <v>1187857</v>
      </c>
      <c r="J30" s="192">
        <v>1488760</v>
      </c>
      <c r="K30" s="192">
        <f>'KINERJA ULP'!R35</f>
        <v>1737982</v>
      </c>
      <c r="L30" s="192"/>
      <c r="M30" s="192"/>
    </row>
    <row r="31" spans="1:27" x14ac:dyDescent="0.3">
      <c r="B31" s="308">
        <f t="shared" ref="B31:K31" si="2">B30/B29</f>
        <v>1.0415829960764929</v>
      </c>
      <c r="C31" s="308">
        <f t="shared" si="2"/>
        <v>0.87690382773641451</v>
      </c>
      <c r="D31" s="308">
        <f t="shared" si="2"/>
        <v>0.81945894734674118</v>
      </c>
      <c r="E31" s="308">
        <f t="shared" si="2"/>
        <v>0.7500818684543854</v>
      </c>
      <c r="F31" s="308">
        <f t="shared" si="2"/>
        <v>0.73938521424820047</v>
      </c>
      <c r="G31" s="308">
        <f t="shared" si="2"/>
        <v>0.78924073444756815</v>
      </c>
      <c r="H31" s="308">
        <f t="shared" si="2"/>
        <v>0.80251087664838583</v>
      </c>
      <c r="I31" s="308">
        <f t="shared" si="2"/>
        <v>0.81549531514312701</v>
      </c>
      <c r="J31" s="308">
        <f t="shared" si="2"/>
        <v>0.87606222751043472</v>
      </c>
      <c r="K31" s="308">
        <f t="shared" si="2"/>
        <v>0.8948771101657651</v>
      </c>
      <c r="L31" s="185"/>
      <c r="M31" s="185"/>
    </row>
    <row r="32" spans="1:27" x14ac:dyDescent="0.3">
      <c r="B32" s="184"/>
      <c r="C32" s="184"/>
      <c r="D32" s="184"/>
      <c r="E32" s="184"/>
      <c r="F32" s="184"/>
      <c r="G32" s="184"/>
      <c r="H32" s="185"/>
      <c r="I32" s="185"/>
      <c r="J32" s="185"/>
      <c r="K32" s="185"/>
      <c r="L32" s="185"/>
      <c r="M32" s="185"/>
    </row>
    <row r="33" spans="1:15" ht="15.6" x14ac:dyDescent="0.3">
      <c r="A33" s="180" t="s">
        <v>38</v>
      </c>
      <c r="B33" s="186" t="s">
        <v>4</v>
      </c>
      <c r="C33" s="186" t="s">
        <v>5</v>
      </c>
      <c r="D33" s="186" t="s">
        <v>6</v>
      </c>
      <c r="E33" s="186" t="s">
        <v>7</v>
      </c>
      <c r="F33" s="186" t="s">
        <v>8</v>
      </c>
      <c r="G33" s="186" t="s">
        <v>9</v>
      </c>
      <c r="H33" s="186" t="s">
        <v>10</v>
      </c>
      <c r="I33" s="186" t="s">
        <v>11</v>
      </c>
      <c r="J33" s="186" t="s">
        <v>12</v>
      </c>
      <c r="K33" s="186" t="s">
        <v>13</v>
      </c>
      <c r="L33" s="186" t="s">
        <v>14</v>
      </c>
      <c r="M33" s="186" t="s">
        <v>15</v>
      </c>
    </row>
    <row r="34" spans="1:15" x14ac:dyDescent="0.3">
      <c r="A34" t="s">
        <v>30</v>
      </c>
      <c r="B34" s="192">
        <v>161845</v>
      </c>
      <c r="C34" s="192">
        <v>323690</v>
      </c>
      <c r="D34" s="192">
        <v>485535</v>
      </c>
      <c r="E34" s="29">
        <v>647380</v>
      </c>
      <c r="F34" s="29">
        <v>809225</v>
      </c>
      <c r="G34" s="29">
        <v>971070</v>
      </c>
      <c r="H34" s="29">
        <v>1213840</v>
      </c>
      <c r="I34" s="29">
        <v>1456610</v>
      </c>
      <c r="J34" s="29">
        <v>1699380</v>
      </c>
      <c r="K34" s="29">
        <v>1942150</v>
      </c>
      <c r="L34" s="29">
        <v>2184920</v>
      </c>
      <c r="M34" s="29">
        <v>2427690</v>
      </c>
      <c r="O34" s="33" t="e">
        <f>#REF!</f>
        <v>#REF!</v>
      </c>
    </row>
    <row r="35" spans="1:15" x14ac:dyDescent="0.3">
      <c r="A35" t="s">
        <v>31</v>
      </c>
      <c r="B35" s="192">
        <v>154976</v>
      </c>
      <c r="C35" s="192">
        <v>291317</v>
      </c>
      <c r="D35" s="192">
        <v>461342</v>
      </c>
      <c r="E35" s="192">
        <v>575786</v>
      </c>
      <c r="F35" s="192">
        <v>728590</v>
      </c>
      <c r="G35" s="192">
        <v>886176</v>
      </c>
      <c r="H35" s="192">
        <v>1044838</v>
      </c>
      <c r="I35" s="192">
        <v>1195341</v>
      </c>
      <c r="J35" s="192">
        <v>1342978</v>
      </c>
      <c r="K35" s="192">
        <f>'KINERJA ULP'!S35</f>
        <v>1571493</v>
      </c>
      <c r="L35" s="192"/>
      <c r="M35" s="192"/>
    </row>
    <row r="36" spans="1:15" x14ac:dyDescent="0.3">
      <c r="B36" s="308">
        <f t="shared" ref="B36:K36" si="3">B35/B34</f>
        <v>0.95755815749636997</v>
      </c>
      <c r="C36" s="308">
        <f t="shared" si="3"/>
        <v>0.89998764249745122</v>
      </c>
      <c r="D36" s="308">
        <f t="shared" si="3"/>
        <v>0.95017249013974281</v>
      </c>
      <c r="E36" s="308">
        <f t="shared" si="3"/>
        <v>0.88940962031573423</v>
      </c>
      <c r="F36" s="308">
        <f t="shared" si="3"/>
        <v>0.9003552781982761</v>
      </c>
      <c r="G36" s="308">
        <f t="shared" si="3"/>
        <v>0.91257684821897489</v>
      </c>
      <c r="H36" s="308">
        <f t="shared" si="3"/>
        <v>0.86077077703815985</v>
      </c>
      <c r="I36" s="308">
        <f t="shared" si="3"/>
        <v>0.82063215273820722</v>
      </c>
      <c r="J36" s="308">
        <f t="shared" si="3"/>
        <v>0.79027527686568044</v>
      </c>
      <c r="K36" s="308">
        <f t="shared" si="3"/>
        <v>0.80915119841412864</v>
      </c>
      <c r="L36" s="185"/>
      <c r="M36" s="185"/>
    </row>
    <row r="37" spans="1:15" x14ac:dyDescent="0.3">
      <c r="B37" s="184"/>
      <c r="C37" s="184"/>
      <c r="D37" s="184"/>
      <c r="E37" s="184"/>
      <c r="F37" s="184"/>
      <c r="G37" s="184"/>
      <c r="H37" s="185"/>
      <c r="I37" s="185"/>
      <c r="J37" s="185"/>
      <c r="K37" s="185"/>
      <c r="L37" s="185"/>
      <c r="M37" s="185"/>
    </row>
    <row r="38" spans="1:15" ht="15.6" x14ac:dyDescent="0.3">
      <c r="A38" s="180" t="s">
        <v>41</v>
      </c>
      <c r="B38" s="186" t="s">
        <v>4</v>
      </c>
      <c r="C38" s="186" t="s">
        <v>5</v>
      </c>
      <c r="D38" s="186" t="s">
        <v>6</v>
      </c>
      <c r="E38" s="186" t="s">
        <v>7</v>
      </c>
      <c r="F38" s="186" t="s">
        <v>8</v>
      </c>
      <c r="G38" s="186" t="s">
        <v>9</v>
      </c>
      <c r="H38" s="186" t="s">
        <v>10</v>
      </c>
      <c r="I38" s="186" t="s">
        <v>11</v>
      </c>
      <c r="J38" s="186" t="s">
        <v>12</v>
      </c>
      <c r="K38" s="186" t="s">
        <v>13</v>
      </c>
      <c r="L38" s="186" t="s">
        <v>14</v>
      </c>
      <c r="M38" s="186" t="s">
        <v>15</v>
      </c>
    </row>
    <row r="39" spans="1:15" x14ac:dyDescent="0.3">
      <c r="A39" t="s">
        <v>30</v>
      </c>
      <c r="B39" s="192">
        <v>161845</v>
      </c>
      <c r="C39" s="192">
        <v>323690</v>
      </c>
      <c r="D39" s="192">
        <v>485535</v>
      </c>
      <c r="E39" s="29">
        <v>647380</v>
      </c>
      <c r="F39" s="29">
        <v>809225</v>
      </c>
      <c r="G39" s="29">
        <v>971070</v>
      </c>
      <c r="H39" s="29">
        <v>1213838</v>
      </c>
      <c r="I39" s="29">
        <v>1456606</v>
      </c>
      <c r="J39" s="29">
        <v>1699374</v>
      </c>
      <c r="K39" s="29">
        <v>1942142</v>
      </c>
      <c r="L39" s="29">
        <v>2184910</v>
      </c>
      <c r="M39" s="29">
        <v>2427678</v>
      </c>
      <c r="O39" s="33" t="e">
        <f>#REF!</f>
        <v>#REF!</v>
      </c>
    </row>
    <row r="40" spans="1:15" x14ac:dyDescent="0.3">
      <c r="A40" t="s">
        <v>31</v>
      </c>
      <c r="B40" s="192">
        <v>89550</v>
      </c>
      <c r="C40" s="192">
        <v>187417</v>
      </c>
      <c r="D40" s="192">
        <v>290403</v>
      </c>
      <c r="E40" s="192">
        <v>482433</v>
      </c>
      <c r="F40" s="192">
        <v>595039</v>
      </c>
      <c r="G40" s="192">
        <v>780992</v>
      </c>
      <c r="H40" s="192">
        <v>951410</v>
      </c>
      <c r="I40" s="192">
        <v>1078583</v>
      </c>
      <c r="J40" s="192">
        <v>1210119</v>
      </c>
      <c r="K40" s="192">
        <f>'KINERJA ULP'!T35</f>
        <v>1435156</v>
      </c>
      <c r="L40" s="192"/>
      <c r="M40" s="192"/>
    </row>
    <row r="41" spans="1:15" x14ac:dyDescent="0.3">
      <c r="B41" s="308">
        <f t="shared" ref="B41:K41" si="4">B40/B39</f>
        <v>0.55330717661960516</v>
      </c>
      <c r="C41" s="308">
        <f t="shared" si="4"/>
        <v>0.57900151379406217</v>
      </c>
      <c r="D41" s="308">
        <f t="shared" si="4"/>
        <v>0.59810930211004354</v>
      </c>
      <c r="E41" s="308">
        <f t="shared" si="4"/>
        <v>0.74520837838672804</v>
      </c>
      <c r="F41" s="308">
        <f t="shared" si="4"/>
        <v>0.73531959590966667</v>
      </c>
      <c r="G41" s="308">
        <f t="shared" si="4"/>
        <v>0.80425921921179733</v>
      </c>
      <c r="H41" s="308">
        <f t="shared" si="4"/>
        <v>0.78380311046449358</v>
      </c>
      <c r="I41" s="308">
        <f t="shared" si="4"/>
        <v>0.74047683450432034</v>
      </c>
      <c r="J41" s="308">
        <f t="shared" si="4"/>
        <v>0.71209692510300848</v>
      </c>
      <c r="K41" s="308">
        <f t="shared" si="4"/>
        <v>0.73895523602290669</v>
      </c>
      <c r="L41" s="185"/>
      <c r="M41" s="185"/>
    </row>
    <row r="42" spans="1:15" x14ac:dyDescent="0.3">
      <c r="A42" s="33"/>
    </row>
  </sheetData>
  <dataValidations count="1">
    <dataValidation type="list" allowBlank="1" showInputMessage="1" showErrorMessage="1" sqref="R8 R22" xr:uid="{ABEC2331-C841-4806-BCF1-F16155FB5E0A}">
      <formula1>$B$4:$M$4</formula1>
    </dataValidation>
  </dataValidations>
  <pageMargins left="0.7" right="0.7" top="0.75" bottom="0.75" header="0.3" footer="0.3"/>
  <pageSetup paperSize="9" orientation="portrait" horizontalDpi="0" verticalDpi="0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B296F-3A8F-455D-9F93-ED2FE37BE401}">
  <sheetPr>
    <tabColor rgb="FF92D050"/>
  </sheetPr>
  <dimension ref="A1:AA42"/>
  <sheetViews>
    <sheetView topLeftCell="A70" zoomScale="55" zoomScaleNormal="55" zoomScaleSheetLayoutView="100" workbookViewId="0">
      <selection activeCell="B26" sqref="B26"/>
    </sheetView>
  </sheetViews>
  <sheetFormatPr defaultColWidth="9" defaultRowHeight="14.4" x14ac:dyDescent="0.3"/>
  <cols>
    <col min="1" max="1" width="17.33203125" customWidth="1"/>
    <col min="2" max="13" width="12.88671875" style="173" customWidth="1"/>
    <col min="14" max="14" width="9" customWidth="1"/>
    <col min="15" max="15" width="9.5546875" customWidth="1"/>
    <col min="19" max="19" width="4.21875" customWidth="1"/>
    <col min="22" max="22" width="3.21875" customWidth="1"/>
    <col min="25" max="25" width="3" customWidth="1"/>
  </cols>
  <sheetData>
    <row r="1" spans="1:18" ht="18" x14ac:dyDescent="0.3">
      <c r="A1" s="174" t="s">
        <v>401</v>
      </c>
    </row>
    <row r="2" spans="1:18" ht="18" x14ac:dyDescent="0.3">
      <c r="A2" s="175" t="s">
        <v>1</v>
      </c>
    </row>
    <row r="3" spans="1:18" x14ac:dyDescent="0.3">
      <c r="A3" s="22" t="s">
        <v>2</v>
      </c>
      <c r="K3" s="184"/>
    </row>
    <row r="4" spans="1:18" x14ac:dyDescent="0.3">
      <c r="A4" s="179" t="s">
        <v>3</v>
      </c>
      <c r="B4" s="181" t="s">
        <v>4</v>
      </c>
      <c r="C4" s="181" t="s">
        <v>5</v>
      </c>
      <c r="D4" s="181" t="s">
        <v>6</v>
      </c>
      <c r="E4" s="181" t="s">
        <v>7</v>
      </c>
      <c r="F4" s="181" t="s">
        <v>8</v>
      </c>
      <c r="G4" s="181" t="s">
        <v>9</v>
      </c>
      <c r="H4" s="181" t="s">
        <v>10</v>
      </c>
      <c r="I4" s="181" t="s">
        <v>11</v>
      </c>
      <c r="J4" s="181" t="s">
        <v>12</v>
      </c>
      <c r="K4" s="181" t="s">
        <v>13</v>
      </c>
      <c r="L4" s="181" t="s">
        <v>14</v>
      </c>
      <c r="M4" s="181" t="s">
        <v>15</v>
      </c>
    </row>
    <row r="5" spans="1:18" x14ac:dyDescent="0.3">
      <c r="A5" t="s">
        <v>30</v>
      </c>
      <c r="B5" s="192">
        <v>100</v>
      </c>
      <c r="C5" s="192">
        <v>100</v>
      </c>
      <c r="D5" s="192">
        <v>100</v>
      </c>
      <c r="E5" s="29">
        <v>100</v>
      </c>
      <c r="F5" s="29">
        <v>100</v>
      </c>
      <c r="G5" s="29">
        <v>100</v>
      </c>
      <c r="H5" s="29">
        <v>100</v>
      </c>
      <c r="I5" s="29">
        <v>100</v>
      </c>
      <c r="J5" s="29">
        <v>100</v>
      </c>
      <c r="K5" s="29">
        <v>100</v>
      </c>
      <c r="L5" s="29">
        <v>100</v>
      </c>
      <c r="M5" s="29">
        <v>100</v>
      </c>
      <c r="O5" s="33" t="e">
        <f>#REF!</f>
        <v>#REF!</v>
      </c>
    </row>
    <row r="6" spans="1:18" x14ac:dyDescent="0.3">
      <c r="A6" t="s">
        <v>31</v>
      </c>
      <c r="B6" s="192">
        <v>100</v>
      </c>
      <c r="C6" s="192">
        <v>100</v>
      </c>
      <c r="D6" s="192">
        <v>100</v>
      </c>
      <c r="E6" s="192">
        <v>100</v>
      </c>
      <c r="F6" s="29">
        <v>100</v>
      </c>
      <c r="G6" s="192">
        <v>100</v>
      </c>
      <c r="H6" s="236">
        <v>100</v>
      </c>
      <c r="I6" s="236">
        <v>100</v>
      </c>
      <c r="J6" s="236">
        <v>100</v>
      </c>
      <c r="K6" s="236">
        <f>'KINERJA UP3'!O699</f>
        <v>100</v>
      </c>
      <c r="L6" s="236"/>
      <c r="M6" s="236"/>
    </row>
    <row r="7" spans="1:18" x14ac:dyDescent="0.3">
      <c r="H7" s="191"/>
      <c r="I7" s="191"/>
      <c r="J7" s="191"/>
      <c r="K7" s="191"/>
      <c r="L7" s="191"/>
      <c r="M7" s="191"/>
    </row>
    <row r="8" spans="1:18" x14ac:dyDescent="0.3">
      <c r="B8" s="308">
        <f>B6/B5</f>
        <v>1</v>
      </c>
      <c r="C8" s="308">
        <f t="shared" ref="C8:K8" si="0">C6/C5</f>
        <v>1</v>
      </c>
      <c r="D8" s="308">
        <f t="shared" si="0"/>
        <v>1</v>
      </c>
      <c r="E8" s="308">
        <f t="shared" si="0"/>
        <v>1</v>
      </c>
      <c r="F8" s="308">
        <f t="shared" si="0"/>
        <v>1</v>
      </c>
      <c r="G8" s="308">
        <f t="shared" si="0"/>
        <v>1</v>
      </c>
      <c r="H8" s="308">
        <f t="shared" si="0"/>
        <v>1</v>
      </c>
      <c r="I8" s="308">
        <f t="shared" si="0"/>
        <v>1</v>
      </c>
      <c r="J8" s="308">
        <f t="shared" si="0"/>
        <v>1</v>
      </c>
      <c r="K8" s="308">
        <f t="shared" si="0"/>
        <v>1</v>
      </c>
      <c r="Q8" t="s">
        <v>22</v>
      </c>
      <c r="R8" s="189" t="s">
        <v>13</v>
      </c>
    </row>
    <row r="9" spans="1:18" x14ac:dyDescent="0.3">
      <c r="Q9" t="s">
        <v>45</v>
      </c>
      <c r="R9">
        <f>HLOOKUP($R$8,$B$4:$M$6,2,0)</f>
        <v>100</v>
      </c>
    </row>
    <row r="10" spans="1:18" x14ac:dyDescent="0.3">
      <c r="Q10" t="s">
        <v>46</v>
      </c>
      <c r="R10" s="26">
        <f>HLOOKUP($R$8,$B$4:$M$6,3,0)</f>
        <v>100</v>
      </c>
    </row>
    <row r="22" spans="1:27" x14ac:dyDescent="0.3">
      <c r="A22" s="179" t="s">
        <v>16</v>
      </c>
      <c r="Q22" t="s">
        <v>22</v>
      </c>
      <c r="R22" s="189" t="s">
        <v>13</v>
      </c>
    </row>
    <row r="23" spans="1:27" ht="15.6" x14ac:dyDescent="0.3">
      <c r="A23" s="180" t="s">
        <v>32</v>
      </c>
      <c r="B23" s="181" t="s">
        <v>4</v>
      </c>
      <c r="C23" s="181" t="s">
        <v>5</v>
      </c>
      <c r="D23" s="181" t="s">
        <v>6</v>
      </c>
      <c r="E23" s="181" t="s">
        <v>7</v>
      </c>
      <c r="F23" s="181" t="s">
        <v>8</v>
      </c>
      <c r="G23" s="181" t="s">
        <v>9</v>
      </c>
      <c r="H23" s="181" t="s">
        <v>10</v>
      </c>
      <c r="I23" s="181" t="s">
        <v>11</v>
      </c>
      <c r="J23" s="181" t="s">
        <v>12</v>
      </c>
      <c r="K23" s="181" t="s">
        <v>13</v>
      </c>
      <c r="L23" s="181" t="s">
        <v>14</v>
      </c>
      <c r="M23" s="181" t="s">
        <v>15</v>
      </c>
      <c r="Q23" s="190" t="s">
        <v>23</v>
      </c>
      <c r="R23" s="190"/>
      <c r="T23" t="s">
        <v>24</v>
      </c>
      <c r="W23" t="s">
        <v>25</v>
      </c>
      <c r="Z23" t="s">
        <v>26</v>
      </c>
    </row>
    <row r="24" spans="1:27" x14ac:dyDescent="0.3">
      <c r="A24" t="s">
        <v>30</v>
      </c>
      <c r="B24" s="192">
        <v>100</v>
      </c>
      <c r="C24" s="192">
        <v>100</v>
      </c>
      <c r="D24" s="192">
        <v>100</v>
      </c>
      <c r="E24" s="29">
        <v>100</v>
      </c>
      <c r="F24" s="29">
        <v>100</v>
      </c>
      <c r="G24" s="29">
        <v>100</v>
      </c>
      <c r="H24" s="29">
        <v>100</v>
      </c>
      <c r="I24" s="29">
        <v>100</v>
      </c>
      <c r="J24" s="29">
        <v>100</v>
      </c>
      <c r="K24" s="29">
        <v>100</v>
      </c>
      <c r="L24" s="29">
        <v>100</v>
      </c>
      <c r="M24" s="29">
        <v>100</v>
      </c>
      <c r="O24" s="33" t="e">
        <f>#REF!</f>
        <v>#REF!</v>
      </c>
      <c r="Q24" s="81" t="s">
        <v>27</v>
      </c>
      <c r="R24" s="81" t="s">
        <v>28</v>
      </c>
      <c r="T24" s="81" t="s">
        <v>27</v>
      </c>
      <c r="U24" s="81" t="s">
        <v>28</v>
      </c>
      <c r="W24" s="81" t="s">
        <v>27</v>
      </c>
      <c r="X24" s="81" t="s">
        <v>28</v>
      </c>
      <c r="Z24" s="81" t="s">
        <v>27</v>
      </c>
      <c r="AA24" s="81" t="s">
        <v>28</v>
      </c>
    </row>
    <row r="25" spans="1:27" x14ac:dyDescent="0.3">
      <c r="A25" t="s">
        <v>31</v>
      </c>
      <c r="B25" s="192">
        <v>100</v>
      </c>
      <c r="C25" s="192">
        <v>100</v>
      </c>
      <c r="D25" s="192">
        <v>100</v>
      </c>
      <c r="E25" s="192">
        <v>100</v>
      </c>
      <c r="F25" s="192">
        <v>100</v>
      </c>
      <c r="G25" s="192">
        <v>100</v>
      </c>
      <c r="H25" s="192">
        <v>100</v>
      </c>
      <c r="I25" s="192">
        <v>100</v>
      </c>
      <c r="J25" s="192">
        <v>100</v>
      </c>
      <c r="K25" s="192">
        <f>'KINERJA ULP'!Q36</f>
        <v>100</v>
      </c>
      <c r="L25" s="192"/>
      <c r="M25" s="192"/>
      <c r="Q25" s="33">
        <f>HLOOKUP($R$22,$B$23:$M$25,2,0)</f>
        <v>100</v>
      </c>
      <c r="R25" s="33">
        <f>HLOOKUP($R$22,$B$23:$M$25,3,0)</f>
        <v>100</v>
      </c>
      <c r="T25" s="33">
        <f>HLOOKUP($R$22,$B$28:$M$30,2,0)</f>
        <v>100</v>
      </c>
      <c r="U25" s="33">
        <f>HLOOKUP($R$22,$B$28:$M$30,3,0)</f>
        <v>100</v>
      </c>
      <c r="W25" s="33">
        <f>HLOOKUP($R$22,$B$33:$M$35,2,0)</f>
        <v>100</v>
      </c>
      <c r="X25" s="33">
        <f>HLOOKUP($R$22,$B$33:$M$35,3,0)</f>
        <v>100</v>
      </c>
      <c r="Z25" s="33">
        <f>HLOOKUP($R$22,$B$38:$M$40,2,0)</f>
        <v>100</v>
      </c>
      <c r="AA25" s="33">
        <f>HLOOKUP($R$22,$B$38:$M$40,3,0)</f>
        <v>100</v>
      </c>
    </row>
    <row r="26" spans="1:27" x14ac:dyDescent="0.3">
      <c r="B26" s="308">
        <f>B25/B24</f>
        <v>1</v>
      </c>
      <c r="C26" s="308">
        <f t="shared" ref="C26:K26" si="1">C25/C24</f>
        <v>1</v>
      </c>
      <c r="D26" s="308">
        <f t="shared" si="1"/>
        <v>1</v>
      </c>
      <c r="E26" s="308">
        <f t="shared" si="1"/>
        <v>1</v>
      </c>
      <c r="F26" s="308">
        <f t="shared" si="1"/>
        <v>1</v>
      </c>
      <c r="G26" s="308">
        <f t="shared" si="1"/>
        <v>1</v>
      </c>
      <c r="H26" s="308">
        <f t="shared" si="1"/>
        <v>1</v>
      </c>
      <c r="I26" s="308">
        <f t="shared" si="1"/>
        <v>1</v>
      </c>
      <c r="J26" s="308">
        <f t="shared" si="1"/>
        <v>1</v>
      </c>
      <c r="K26" s="308">
        <f t="shared" si="1"/>
        <v>1</v>
      </c>
      <c r="L26" s="185"/>
      <c r="M26" s="185"/>
      <c r="Q26" s="33"/>
      <c r="R26" s="33"/>
      <c r="T26" s="33"/>
      <c r="U26" s="33"/>
      <c r="W26" s="33"/>
      <c r="X26" s="33"/>
      <c r="Z26" s="33"/>
      <c r="AA26" s="33"/>
    </row>
    <row r="27" spans="1:27" x14ac:dyDescent="0.3">
      <c r="B27" s="184"/>
      <c r="C27" s="184"/>
      <c r="D27" s="184"/>
      <c r="E27" s="184"/>
      <c r="F27" s="184"/>
      <c r="G27" s="184"/>
      <c r="H27" s="185"/>
      <c r="I27" s="185"/>
      <c r="J27" s="185"/>
      <c r="K27" s="185"/>
      <c r="L27" s="185"/>
      <c r="M27" s="185"/>
    </row>
    <row r="28" spans="1:27" ht="15.6" x14ac:dyDescent="0.3">
      <c r="A28" s="180" t="s">
        <v>35</v>
      </c>
      <c r="B28" s="186" t="s">
        <v>4</v>
      </c>
      <c r="C28" s="186" t="s">
        <v>5</v>
      </c>
      <c r="D28" s="186" t="s">
        <v>6</v>
      </c>
      <c r="E28" s="186" t="s">
        <v>7</v>
      </c>
      <c r="F28" s="186" t="s">
        <v>8</v>
      </c>
      <c r="G28" s="186" t="s">
        <v>9</v>
      </c>
      <c r="H28" s="186" t="s">
        <v>10</v>
      </c>
      <c r="I28" s="186" t="s">
        <v>11</v>
      </c>
      <c r="J28" s="186" t="s">
        <v>12</v>
      </c>
      <c r="K28" s="186" t="s">
        <v>13</v>
      </c>
      <c r="L28" s="186" t="s">
        <v>14</v>
      </c>
      <c r="M28" s="186" t="s">
        <v>15</v>
      </c>
    </row>
    <row r="29" spans="1:27" x14ac:dyDescent="0.3">
      <c r="A29" t="s">
        <v>30</v>
      </c>
      <c r="B29" s="192">
        <v>100</v>
      </c>
      <c r="C29" s="192">
        <v>100</v>
      </c>
      <c r="D29" s="192">
        <v>100</v>
      </c>
      <c r="E29" s="29">
        <v>100</v>
      </c>
      <c r="F29" s="29">
        <v>100</v>
      </c>
      <c r="G29" s="29">
        <v>100</v>
      </c>
      <c r="H29" s="29">
        <v>100</v>
      </c>
      <c r="I29" s="29">
        <v>100</v>
      </c>
      <c r="J29" s="29">
        <v>100</v>
      </c>
      <c r="K29" s="29">
        <v>100</v>
      </c>
      <c r="L29" s="29">
        <v>100</v>
      </c>
      <c r="M29" s="29">
        <v>100</v>
      </c>
      <c r="O29" s="33" t="e">
        <f>#REF!</f>
        <v>#REF!</v>
      </c>
    </row>
    <row r="30" spans="1:27" x14ac:dyDescent="0.3">
      <c r="A30" t="s">
        <v>31</v>
      </c>
      <c r="B30" s="192">
        <v>100</v>
      </c>
      <c r="C30" s="192">
        <v>100</v>
      </c>
      <c r="D30" s="192">
        <v>100</v>
      </c>
      <c r="E30" s="192">
        <v>100</v>
      </c>
      <c r="F30" s="192">
        <v>100</v>
      </c>
      <c r="G30" s="192">
        <v>100</v>
      </c>
      <c r="H30" s="192">
        <v>100</v>
      </c>
      <c r="I30" s="192">
        <v>100</v>
      </c>
      <c r="J30" s="192">
        <v>100</v>
      </c>
      <c r="K30" s="192">
        <f>'KINERJA ULP'!R36</f>
        <v>100</v>
      </c>
      <c r="L30" s="192"/>
      <c r="M30" s="192"/>
    </row>
    <row r="31" spans="1:27" x14ac:dyDescent="0.3">
      <c r="B31" s="308">
        <f>B30/B29</f>
        <v>1</v>
      </c>
      <c r="C31" s="308">
        <f t="shared" ref="C31:K31" si="2">C30/C29</f>
        <v>1</v>
      </c>
      <c r="D31" s="308">
        <f t="shared" si="2"/>
        <v>1</v>
      </c>
      <c r="E31" s="308">
        <f t="shared" si="2"/>
        <v>1</v>
      </c>
      <c r="F31" s="308">
        <f t="shared" si="2"/>
        <v>1</v>
      </c>
      <c r="G31" s="308">
        <f t="shared" si="2"/>
        <v>1</v>
      </c>
      <c r="H31" s="308">
        <f t="shared" si="2"/>
        <v>1</v>
      </c>
      <c r="I31" s="308">
        <f t="shared" si="2"/>
        <v>1</v>
      </c>
      <c r="J31" s="308">
        <f t="shared" si="2"/>
        <v>1</v>
      </c>
      <c r="K31" s="308">
        <f t="shared" si="2"/>
        <v>1</v>
      </c>
      <c r="L31" s="185"/>
      <c r="M31" s="185"/>
    </row>
    <row r="32" spans="1:27" x14ac:dyDescent="0.3">
      <c r="B32" s="184"/>
      <c r="C32" s="184"/>
      <c r="D32" s="184"/>
      <c r="E32" s="184"/>
      <c r="F32" s="184"/>
      <c r="G32" s="184"/>
      <c r="H32" s="185"/>
      <c r="I32" s="185"/>
      <c r="J32" s="185"/>
      <c r="K32" s="185"/>
      <c r="L32" s="185"/>
      <c r="M32" s="185"/>
    </row>
    <row r="33" spans="1:15" ht="15.6" x14ac:dyDescent="0.3">
      <c r="A33" s="180" t="s">
        <v>38</v>
      </c>
      <c r="B33" s="186" t="s">
        <v>4</v>
      </c>
      <c r="C33" s="186" t="s">
        <v>5</v>
      </c>
      <c r="D33" s="186" t="s">
        <v>6</v>
      </c>
      <c r="E33" s="186" t="s">
        <v>7</v>
      </c>
      <c r="F33" s="186" t="s">
        <v>8</v>
      </c>
      <c r="G33" s="186" t="s">
        <v>9</v>
      </c>
      <c r="H33" s="186" t="s">
        <v>10</v>
      </c>
      <c r="I33" s="186" t="s">
        <v>11</v>
      </c>
      <c r="J33" s="186" t="s">
        <v>12</v>
      </c>
      <c r="K33" s="186" t="s">
        <v>13</v>
      </c>
      <c r="L33" s="186" t="s">
        <v>14</v>
      </c>
      <c r="M33" s="186" t="s">
        <v>15</v>
      </c>
    </row>
    <row r="34" spans="1:15" x14ac:dyDescent="0.3">
      <c r="A34" t="s">
        <v>30</v>
      </c>
      <c r="B34" s="192">
        <v>100</v>
      </c>
      <c r="C34" s="192">
        <v>100</v>
      </c>
      <c r="D34" s="192">
        <v>100</v>
      </c>
      <c r="E34" s="29">
        <v>100</v>
      </c>
      <c r="F34" s="29">
        <v>100</v>
      </c>
      <c r="G34" s="29">
        <v>100</v>
      </c>
      <c r="H34" s="29">
        <v>100</v>
      </c>
      <c r="I34" s="29">
        <v>100</v>
      </c>
      <c r="J34" s="29">
        <v>100</v>
      </c>
      <c r="K34" s="29">
        <v>100</v>
      </c>
      <c r="L34" s="29">
        <v>100</v>
      </c>
      <c r="M34" s="29">
        <v>100</v>
      </c>
      <c r="O34" s="33" t="e">
        <f>#REF!</f>
        <v>#REF!</v>
      </c>
    </row>
    <row r="35" spans="1:15" x14ac:dyDescent="0.3">
      <c r="A35" t="s">
        <v>31</v>
      </c>
      <c r="B35" s="192">
        <v>100</v>
      </c>
      <c r="C35" s="192">
        <v>100</v>
      </c>
      <c r="D35" s="192">
        <v>100</v>
      </c>
      <c r="E35" s="192">
        <v>100</v>
      </c>
      <c r="F35" s="192">
        <v>100</v>
      </c>
      <c r="G35" s="192">
        <v>100</v>
      </c>
      <c r="H35" s="192">
        <v>100</v>
      </c>
      <c r="I35" s="192">
        <v>100</v>
      </c>
      <c r="J35" s="192">
        <v>100</v>
      </c>
      <c r="K35" s="192">
        <f>'KINERJA ULP'!S36</f>
        <v>100</v>
      </c>
      <c r="L35" s="192"/>
      <c r="M35" s="192"/>
    </row>
    <row r="36" spans="1:15" x14ac:dyDescent="0.3">
      <c r="B36" s="308">
        <f t="shared" ref="B36:K36" si="3">B35/B34</f>
        <v>1</v>
      </c>
      <c r="C36" s="308">
        <f t="shared" si="3"/>
        <v>1</v>
      </c>
      <c r="D36" s="308">
        <f t="shared" si="3"/>
        <v>1</v>
      </c>
      <c r="E36" s="308">
        <f t="shared" si="3"/>
        <v>1</v>
      </c>
      <c r="F36" s="308">
        <f t="shared" si="3"/>
        <v>1</v>
      </c>
      <c r="G36" s="308">
        <f t="shared" si="3"/>
        <v>1</v>
      </c>
      <c r="H36" s="308">
        <f t="shared" si="3"/>
        <v>1</v>
      </c>
      <c r="I36" s="308">
        <f t="shared" si="3"/>
        <v>1</v>
      </c>
      <c r="J36" s="308">
        <f t="shared" si="3"/>
        <v>1</v>
      </c>
      <c r="K36" s="308">
        <f t="shared" si="3"/>
        <v>1</v>
      </c>
      <c r="L36" s="185"/>
      <c r="M36" s="185"/>
    </row>
    <row r="37" spans="1:15" x14ac:dyDescent="0.3">
      <c r="B37" s="184"/>
      <c r="C37" s="184"/>
      <c r="D37" s="184"/>
      <c r="E37" s="184"/>
      <c r="F37" s="184"/>
      <c r="G37" s="184"/>
      <c r="H37" s="185"/>
      <c r="I37" s="185"/>
      <c r="J37" s="185"/>
      <c r="K37" s="185"/>
      <c r="L37" s="185"/>
      <c r="M37" s="185"/>
    </row>
    <row r="38" spans="1:15" ht="15.6" x14ac:dyDescent="0.3">
      <c r="A38" s="180" t="s">
        <v>41</v>
      </c>
      <c r="B38" s="186" t="s">
        <v>4</v>
      </c>
      <c r="C38" s="186" t="s">
        <v>5</v>
      </c>
      <c r="D38" s="186" t="s">
        <v>6</v>
      </c>
      <c r="E38" s="186" t="s">
        <v>7</v>
      </c>
      <c r="F38" s="186" t="s">
        <v>8</v>
      </c>
      <c r="G38" s="186" t="s">
        <v>9</v>
      </c>
      <c r="H38" s="186" t="s">
        <v>10</v>
      </c>
      <c r="I38" s="186" t="s">
        <v>11</v>
      </c>
      <c r="J38" s="186" t="s">
        <v>12</v>
      </c>
      <c r="K38" s="186" t="s">
        <v>13</v>
      </c>
      <c r="L38" s="186" t="s">
        <v>14</v>
      </c>
      <c r="M38" s="186" t="s">
        <v>15</v>
      </c>
    </row>
    <row r="39" spans="1:15" x14ac:dyDescent="0.3">
      <c r="A39" t="s">
        <v>30</v>
      </c>
      <c r="B39" s="192">
        <v>100</v>
      </c>
      <c r="C39" s="192">
        <v>100</v>
      </c>
      <c r="D39" s="192">
        <v>100</v>
      </c>
      <c r="E39" s="29">
        <v>100</v>
      </c>
      <c r="F39" s="29">
        <v>100</v>
      </c>
      <c r="G39" s="29">
        <v>100</v>
      </c>
      <c r="H39" s="29">
        <v>100</v>
      </c>
      <c r="I39" s="29">
        <v>100</v>
      </c>
      <c r="J39" s="29">
        <v>100</v>
      </c>
      <c r="K39" s="29">
        <v>100</v>
      </c>
      <c r="L39" s="29">
        <v>100</v>
      </c>
      <c r="M39" s="29">
        <v>100</v>
      </c>
      <c r="O39" s="33" t="e">
        <f>#REF!</f>
        <v>#REF!</v>
      </c>
    </row>
    <row r="40" spans="1:15" x14ac:dyDescent="0.3">
      <c r="A40" t="s">
        <v>31</v>
      </c>
      <c r="B40" s="192">
        <v>100</v>
      </c>
      <c r="C40" s="192">
        <v>100</v>
      </c>
      <c r="D40" s="192">
        <v>100</v>
      </c>
      <c r="E40" s="192">
        <v>100</v>
      </c>
      <c r="F40" s="192">
        <v>100</v>
      </c>
      <c r="G40" s="192">
        <v>100</v>
      </c>
      <c r="H40" s="192">
        <v>100</v>
      </c>
      <c r="I40" s="192">
        <v>100</v>
      </c>
      <c r="J40" s="192">
        <v>100</v>
      </c>
      <c r="K40" s="192">
        <f>'KINERJA ULP'!T36</f>
        <v>100</v>
      </c>
      <c r="L40" s="192"/>
      <c r="M40" s="192"/>
    </row>
    <row r="41" spans="1:15" x14ac:dyDescent="0.3">
      <c r="B41" s="308">
        <f t="shared" ref="B41:K41" si="4">B40/B39</f>
        <v>1</v>
      </c>
      <c r="C41" s="308">
        <f t="shared" si="4"/>
        <v>1</v>
      </c>
      <c r="D41" s="308">
        <f t="shared" si="4"/>
        <v>1</v>
      </c>
      <c r="E41" s="308">
        <f t="shared" si="4"/>
        <v>1</v>
      </c>
      <c r="F41" s="308">
        <f t="shared" si="4"/>
        <v>1</v>
      </c>
      <c r="G41" s="308">
        <f t="shared" si="4"/>
        <v>1</v>
      </c>
      <c r="H41" s="308">
        <f t="shared" si="4"/>
        <v>1</v>
      </c>
      <c r="I41" s="308">
        <f t="shared" si="4"/>
        <v>1</v>
      </c>
      <c r="J41" s="308">
        <f t="shared" si="4"/>
        <v>1</v>
      </c>
      <c r="K41" s="308">
        <f t="shared" si="4"/>
        <v>1</v>
      </c>
      <c r="L41" s="185"/>
      <c r="M41" s="185"/>
    </row>
    <row r="42" spans="1:15" x14ac:dyDescent="0.3">
      <c r="A42" s="33"/>
    </row>
  </sheetData>
  <dataValidations count="1">
    <dataValidation type="list" allowBlank="1" showInputMessage="1" showErrorMessage="1" sqref="R8 R22" xr:uid="{648929AC-1BFE-4B65-935D-190C6645645E}">
      <formula1>$B$4:$M$4</formula1>
    </dataValidation>
  </dataValidations>
  <pageMargins left="0.7" right="0.7" top="0.75" bottom="0.75" header="0.3" footer="0.3"/>
  <pageSetup paperSize="9" orientation="portrait" horizontalDpi="0" verticalDpi="0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BF475-3361-4F11-8B12-824D64E19ACC}">
  <sheetPr>
    <tabColor rgb="FF92D050"/>
  </sheetPr>
  <dimension ref="A1:AA42"/>
  <sheetViews>
    <sheetView topLeftCell="A79" zoomScale="55" zoomScaleNormal="55" zoomScaleSheetLayoutView="100" workbookViewId="0">
      <selection activeCell="B26" sqref="B26"/>
    </sheetView>
  </sheetViews>
  <sheetFormatPr defaultColWidth="9" defaultRowHeight="14.4" x14ac:dyDescent="0.3"/>
  <cols>
    <col min="1" max="1" width="17.33203125" customWidth="1"/>
    <col min="2" max="13" width="12.88671875" style="173" customWidth="1"/>
    <col min="14" max="14" width="9" customWidth="1"/>
    <col min="15" max="15" width="9.5546875" customWidth="1"/>
    <col min="19" max="19" width="4.21875" customWidth="1"/>
    <col min="22" max="22" width="3.21875" customWidth="1"/>
    <col min="25" max="25" width="3" customWidth="1"/>
  </cols>
  <sheetData>
    <row r="1" spans="1:18" ht="18" x14ac:dyDescent="0.3">
      <c r="A1" s="174" t="s">
        <v>402</v>
      </c>
    </row>
    <row r="2" spans="1:18" ht="18" x14ac:dyDescent="0.3">
      <c r="A2" s="175" t="s">
        <v>1</v>
      </c>
    </row>
    <row r="3" spans="1:18" x14ac:dyDescent="0.3">
      <c r="A3" s="22" t="s">
        <v>2</v>
      </c>
      <c r="K3" s="184"/>
    </row>
    <row r="4" spans="1:18" x14ac:dyDescent="0.3">
      <c r="A4" s="179" t="s">
        <v>3</v>
      </c>
      <c r="B4" s="181" t="s">
        <v>4</v>
      </c>
      <c r="C4" s="181" t="s">
        <v>5</v>
      </c>
      <c r="D4" s="181" t="s">
        <v>6</v>
      </c>
      <c r="E4" s="181" t="s">
        <v>7</v>
      </c>
      <c r="F4" s="181" t="s">
        <v>8</v>
      </c>
      <c r="G4" s="181" t="s">
        <v>9</v>
      </c>
      <c r="H4" s="181" t="s">
        <v>10</v>
      </c>
      <c r="I4" s="181" t="s">
        <v>11</v>
      </c>
      <c r="J4" s="181" t="s">
        <v>12</v>
      </c>
      <c r="K4" s="181" t="s">
        <v>13</v>
      </c>
      <c r="L4" s="181" t="s">
        <v>14</v>
      </c>
      <c r="M4" s="181" t="s">
        <v>15</v>
      </c>
    </row>
    <row r="5" spans="1:18" x14ac:dyDescent="0.3">
      <c r="A5" t="s">
        <v>30</v>
      </c>
      <c r="B5" s="192">
        <v>1330</v>
      </c>
      <c r="C5" s="192">
        <v>2657</v>
      </c>
      <c r="D5" s="192">
        <v>4224</v>
      </c>
      <c r="E5" s="29">
        <v>5400</v>
      </c>
      <c r="F5" s="29">
        <v>7014</v>
      </c>
      <c r="G5" s="29">
        <v>8517</v>
      </c>
      <c r="H5" s="29">
        <v>10251</v>
      </c>
      <c r="I5" s="29">
        <v>12466</v>
      </c>
      <c r="J5" s="29">
        <v>14594</v>
      </c>
      <c r="K5" s="29">
        <v>16730</v>
      </c>
      <c r="L5" s="29">
        <v>19024</v>
      </c>
      <c r="M5" s="29">
        <v>20954</v>
      </c>
      <c r="O5" s="33" t="e">
        <f>#REF!</f>
        <v>#REF!</v>
      </c>
    </row>
    <row r="6" spans="1:18" x14ac:dyDescent="0.3">
      <c r="A6" t="s">
        <v>31</v>
      </c>
      <c r="B6" s="192">
        <v>1969</v>
      </c>
      <c r="C6" s="192">
        <v>3653</v>
      </c>
      <c r="D6" s="192">
        <v>5379</v>
      </c>
      <c r="E6" s="192">
        <v>7089</v>
      </c>
      <c r="F6" s="29">
        <v>9192</v>
      </c>
      <c r="G6" s="192">
        <v>11338</v>
      </c>
      <c r="H6" s="236">
        <v>13421</v>
      </c>
      <c r="I6" s="236">
        <v>16001</v>
      </c>
      <c r="J6" s="236">
        <v>18166</v>
      </c>
      <c r="K6" s="236">
        <f>'KINERJA UP3'!O705</f>
        <v>20770</v>
      </c>
      <c r="L6" s="236"/>
      <c r="M6" s="236"/>
    </row>
    <row r="7" spans="1:18" x14ac:dyDescent="0.3">
      <c r="H7" s="191"/>
      <c r="I7" s="191"/>
      <c r="J7" s="191"/>
      <c r="K7" s="191"/>
      <c r="L7" s="191"/>
      <c r="M7" s="191"/>
    </row>
    <row r="8" spans="1:18" x14ac:dyDescent="0.3">
      <c r="B8" s="308">
        <f t="shared" ref="B8:K8" si="0">B6/B5</f>
        <v>1.4804511278195489</v>
      </c>
      <c r="C8" s="308">
        <f t="shared" si="0"/>
        <v>1.3748588633797516</v>
      </c>
      <c r="D8" s="308">
        <f t="shared" si="0"/>
        <v>1.2734375</v>
      </c>
      <c r="E8" s="308">
        <f t="shared" si="0"/>
        <v>1.3127777777777778</v>
      </c>
      <c r="F8" s="308">
        <f t="shared" si="0"/>
        <v>1.3105218135158254</v>
      </c>
      <c r="G8" s="308">
        <f t="shared" si="0"/>
        <v>1.3312199131149465</v>
      </c>
      <c r="H8" s="308">
        <f t="shared" si="0"/>
        <v>1.3092381231099406</v>
      </c>
      <c r="I8" s="308">
        <f t="shared" si="0"/>
        <v>1.2835713139740093</v>
      </c>
      <c r="J8" s="308">
        <f t="shared" si="0"/>
        <v>1.2447581197752502</v>
      </c>
      <c r="K8" s="308">
        <f t="shared" si="0"/>
        <v>1.2414823670053796</v>
      </c>
      <c r="Q8" t="s">
        <v>22</v>
      </c>
      <c r="R8" s="189" t="s">
        <v>13</v>
      </c>
    </row>
    <row r="9" spans="1:18" x14ac:dyDescent="0.3">
      <c r="Q9" t="s">
        <v>45</v>
      </c>
      <c r="R9">
        <f>HLOOKUP($R$8,$B$4:$M$6,2,0)</f>
        <v>16730</v>
      </c>
    </row>
    <row r="10" spans="1:18" x14ac:dyDescent="0.3">
      <c r="Q10" t="s">
        <v>46</v>
      </c>
      <c r="R10" s="26">
        <f>HLOOKUP($R$8,$B$4:$M$6,3,0)</f>
        <v>20770</v>
      </c>
    </row>
    <row r="22" spans="1:27" x14ac:dyDescent="0.3">
      <c r="A22" s="179" t="s">
        <v>16</v>
      </c>
      <c r="Q22" t="s">
        <v>22</v>
      </c>
      <c r="R22" s="189" t="s">
        <v>13</v>
      </c>
    </row>
    <row r="23" spans="1:27" ht="15.6" x14ac:dyDescent="0.3">
      <c r="A23" s="180" t="s">
        <v>32</v>
      </c>
      <c r="B23" s="181" t="s">
        <v>4</v>
      </c>
      <c r="C23" s="181" t="s">
        <v>5</v>
      </c>
      <c r="D23" s="181" t="s">
        <v>6</v>
      </c>
      <c r="E23" s="181" t="s">
        <v>7</v>
      </c>
      <c r="F23" s="181" t="s">
        <v>8</v>
      </c>
      <c r="G23" s="181" t="s">
        <v>9</v>
      </c>
      <c r="H23" s="181" t="s">
        <v>10</v>
      </c>
      <c r="I23" s="181" t="s">
        <v>11</v>
      </c>
      <c r="J23" s="181" t="s">
        <v>12</v>
      </c>
      <c r="K23" s="181" t="s">
        <v>13</v>
      </c>
      <c r="L23" s="181" t="s">
        <v>14</v>
      </c>
      <c r="M23" s="181" t="s">
        <v>15</v>
      </c>
      <c r="Q23" s="190" t="s">
        <v>23</v>
      </c>
      <c r="R23" s="190"/>
      <c r="T23" t="s">
        <v>24</v>
      </c>
      <c r="W23" t="s">
        <v>25</v>
      </c>
      <c r="Z23" t="s">
        <v>26</v>
      </c>
    </row>
    <row r="24" spans="1:27" x14ac:dyDescent="0.3">
      <c r="A24" t="s">
        <v>30</v>
      </c>
      <c r="B24" s="192">
        <v>386</v>
      </c>
      <c r="C24" s="192">
        <v>772</v>
      </c>
      <c r="D24" s="192">
        <v>1227</v>
      </c>
      <c r="E24" s="29">
        <v>1569</v>
      </c>
      <c r="F24" s="29">
        <v>2038</v>
      </c>
      <c r="G24" s="29">
        <v>2475</v>
      </c>
      <c r="H24" s="29">
        <v>2979</v>
      </c>
      <c r="I24" s="29">
        <v>3623</v>
      </c>
      <c r="J24" s="29">
        <v>4241</v>
      </c>
      <c r="K24" s="29">
        <v>4861</v>
      </c>
      <c r="L24" s="29">
        <v>5527</v>
      </c>
      <c r="M24" s="29">
        <v>6088</v>
      </c>
      <c r="O24" s="33" t="e">
        <f>#REF!</f>
        <v>#REF!</v>
      </c>
      <c r="Q24" s="81" t="s">
        <v>27</v>
      </c>
      <c r="R24" s="81" t="s">
        <v>28</v>
      </c>
      <c r="T24" s="81" t="s">
        <v>27</v>
      </c>
      <c r="U24" s="81" t="s">
        <v>28</v>
      </c>
      <c r="W24" s="81" t="s">
        <v>27</v>
      </c>
      <c r="X24" s="81" t="s">
        <v>28</v>
      </c>
      <c r="Z24" s="81" t="s">
        <v>27</v>
      </c>
      <c r="AA24" s="81" t="s">
        <v>28</v>
      </c>
    </row>
    <row r="25" spans="1:27" x14ac:dyDescent="0.3">
      <c r="A25" t="s">
        <v>31</v>
      </c>
      <c r="B25" s="192">
        <v>601</v>
      </c>
      <c r="C25" s="192">
        <v>1190</v>
      </c>
      <c r="D25" s="192">
        <v>1708</v>
      </c>
      <c r="E25" s="192">
        <v>2309</v>
      </c>
      <c r="F25" s="192">
        <v>2924</v>
      </c>
      <c r="G25" s="192">
        <v>3564</v>
      </c>
      <c r="H25" s="192">
        <v>4304</v>
      </c>
      <c r="I25" s="192">
        <v>5181</v>
      </c>
      <c r="J25" s="192">
        <v>5863</v>
      </c>
      <c r="K25" s="192">
        <f>'KINERJA ULP'!Q42</f>
        <v>6531</v>
      </c>
      <c r="L25" s="192"/>
      <c r="M25" s="192"/>
      <c r="Q25" s="33">
        <f>HLOOKUP($R$22,$B$23:$M$25,2,0)</f>
        <v>4861</v>
      </c>
      <c r="R25" s="33">
        <f>HLOOKUP($R$22,$B$23:$M$25,3,0)</f>
        <v>6531</v>
      </c>
      <c r="T25" s="33">
        <f>HLOOKUP($R$22,$B$28:$M$30,2,0)</f>
        <v>4782</v>
      </c>
      <c r="U25" s="33">
        <f>HLOOKUP($R$22,$B$28:$M$30,3,0)</f>
        <v>5638</v>
      </c>
      <c r="W25" s="33">
        <f>HLOOKUP($R$22,$B$33:$M$35,2,0)</f>
        <v>4086</v>
      </c>
      <c r="X25" s="33">
        <f>HLOOKUP($R$22,$B$33:$M$35,3,0)</f>
        <v>5166</v>
      </c>
      <c r="Z25" s="33">
        <f>HLOOKUP($R$22,$B$38:$M$40,2,0)</f>
        <v>3001</v>
      </c>
      <c r="AA25" s="33">
        <f>HLOOKUP($R$22,$B$38:$M$40,3,0)</f>
        <v>3435</v>
      </c>
    </row>
    <row r="26" spans="1:27" x14ac:dyDescent="0.3">
      <c r="B26" s="308">
        <f t="shared" ref="B26:K26" si="1">B25/B24</f>
        <v>1.5569948186528497</v>
      </c>
      <c r="C26" s="308">
        <f t="shared" si="1"/>
        <v>1.5414507772020725</v>
      </c>
      <c r="D26" s="308">
        <f t="shared" si="1"/>
        <v>1.3920130399348003</v>
      </c>
      <c r="E26" s="308">
        <f t="shared" si="1"/>
        <v>1.4716379859783302</v>
      </c>
      <c r="F26" s="308">
        <f t="shared" si="1"/>
        <v>1.4347399411187438</v>
      </c>
      <c r="G26" s="308">
        <f t="shared" si="1"/>
        <v>1.44</v>
      </c>
      <c r="H26" s="308">
        <f t="shared" si="1"/>
        <v>1.4447801275595837</v>
      </c>
      <c r="I26" s="308">
        <f t="shared" si="1"/>
        <v>1.4300303615788021</v>
      </c>
      <c r="J26" s="308">
        <f t="shared" si="1"/>
        <v>1.3824569676962981</v>
      </c>
      <c r="K26" s="308">
        <f t="shared" si="1"/>
        <v>1.3435507097305082</v>
      </c>
      <c r="L26" s="185"/>
      <c r="M26" s="185"/>
      <c r="Q26" s="33"/>
      <c r="R26" s="33"/>
      <c r="T26" s="33"/>
      <c r="U26" s="33"/>
      <c r="W26" s="33"/>
      <c r="X26" s="33"/>
      <c r="Z26" s="33"/>
      <c r="AA26" s="33"/>
    </row>
    <row r="27" spans="1:27" x14ac:dyDescent="0.3">
      <c r="B27" s="184"/>
      <c r="C27" s="184"/>
      <c r="D27" s="184"/>
      <c r="E27" s="184"/>
      <c r="F27" s="184"/>
      <c r="G27" s="184"/>
      <c r="H27" s="185"/>
      <c r="I27" s="185"/>
      <c r="J27" s="185"/>
      <c r="K27" s="185"/>
      <c r="L27" s="185"/>
      <c r="M27" s="185"/>
    </row>
    <row r="28" spans="1:27" ht="15.6" x14ac:dyDescent="0.3">
      <c r="A28" s="180" t="s">
        <v>35</v>
      </c>
      <c r="B28" s="186" t="s">
        <v>4</v>
      </c>
      <c r="C28" s="186" t="s">
        <v>5</v>
      </c>
      <c r="D28" s="186" t="s">
        <v>6</v>
      </c>
      <c r="E28" s="186" t="s">
        <v>7</v>
      </c>
      <c r="F28" s="186" t="s">
        <v>8</v>
      </c>
      <c r="G28" s="186" t="s">
        <v>9</v>
      </c>
      <c r="H28" s="186" t="s">
        <v>10</v>
      </c>
      <c r="I28" s="186" t="s">
        <v>11</v>
      </c>
      <c r="J28" s="186" t="s">
        <v>12</v>
      </c>
      <c r="K28" s="186" t="s">
        <v>13</v>
      </c>
      <c r="L28" s="186" t="s">
        <v>14</v>
      </c>
      <c r="M28" s="186" t="s">
        <v>15</v>
      </c>
    </row>
    <row r="29" spans="1:27" x14ac:dyDescent="0.3">
      <c r="A29" t="s">
        <v>30</v>
      </c>
      <c r="B29" s="192">
        <v>380</v>
      </c>
      <c r="C29" s="192">
        <v>759</v>
      </c>
      <c r="D29" s="192">
        <v>1207</v>
      </c>
      <c r="E29" s="29">
        <v>1543</v>
      </c>
      <c r="F29" s="29">
        <v>2004</v>
      </c>
      <c r="G29" s="29">
        <v>2434</v>
      </c>
      <c r="H29" s="29">
        <v>2930</v>
      </c>
      <c r="I29" s="29">
        <v>3563</v>
      </c>
      <c r="J29" s="29">
        <v>4171</v>
      </c>
      <c r="K29" s="29">
        <v>4782</v>
      </c>
      <c r="L29" s="29">
        <v>5438</v>
      </c>
      <c r="M29" s="29">
        <v>5990</v>
      </c>
      <c r="O29" s="33" t="e">
        <f>#REF!</f>
        <v>#REF!</v>
      </c>
    </row>
    <row r="30" spans="1:27" x14ac:dyDescent="0.3">
      <c r="A30" t="s">
        <v>31</v>
      </c>
      <c r="B30" s="192">
        <v>529</v>
      </c>
      <c r="C30" s="192">
        <v>985</v>
      </c>
      <c r="D30" s="192">
        <v>1427</v>
      </c>
      <c r="E30" s="192">
        <v>1862</v>
      </c>
      <c r="F30" s="192">
        <v>2466</v>
      </c>
      <c r="G30" s="192">
        <v>3101</v>
      </c>
      <c r="H30" s="192">
        <v>3594</v>
      </c>
      <c r="I30" s="192">
        <v>4273</v>
      </c>
      <c r="J30" s="192">
        <v>4817</v>
      </c>
      <c r="K30" s="192">
        <f>'KINERJA ULP'!R42</f>
        <v>5638</v>
      </c>
      <c r="L30" s="192"/>
      <c r="M30" s="192"/>
    </row>
    <row r="31" spans="1:27" x14ac:dyDescent="0.3">
      <c r="B31" s="308">
        <f t="shared" ref="B31:K31" si="2">B30/B29</f>
        <v>1.3921052631578947</v>
      </c>
      <c r="C31" s="308">
        <f t="shared" si="2"/>
        <v>1.297760210803689</v>
      </c>
      <c r="D31" s="308">
        <f t="shared" si="2"/>
        <v>1.1822700911350457</v>
      </c>
      <c r="E31" s="308">
        <f t="shared" si="2"/>
        <v>1.2067401166558651</v>
      </c>
      <c r="F31" s="308">
        <f t="shared" si="2"/>
        <v>1.2305389221556886</v>
      </c>
      <c r="G31" s="308">
        <f t="shared" si="2"/>
        <v>1.2740345110928513</v>
      </c>
      <c r="H31" s="308">
        <f t="shared" si="2"/>
        <v>1.2266211604095563</v>
      </c>
      <c r="I31" s="308">
        <f t="shared" si="2"/>
        <v>1.1992702778557396</v>
      </c>
      <c r="J31" s="308">
        <f t="shared" si="2"/>
        <v>1.1548789259170462</v>
      </c>
      <c r="K31" s="308">
        <f t="shared" si="2"/>
        <v>1.179004600585529</v>
      </c>
      <c r="L31" s="185"/>
      <c r="M31" s="185"/>
    </row>
    <row r="32" spans="1:27" x14ac:dyDescent="0.3">
      <c r="B32" s="184"/>
      <c r="C32" s="184"/>
      <c r="D32" s="184"/>
      <c r="E32" s="184"/>
      <c r="F32" s="184"/>
      <c r="G32" s="184"/>
      <c r="H32" s="185"/>
      <c r="I32" s="185"/>
      <c r="J32" s="185"/>
      <c r="K32" s="185"/>
      <c r="L32" s="185"/>
      <c r="M32" s="185"/>
    </row>
    <row r="33" spans="1:15" ht="15.6" x14ac:dyDescent="0.3">
      <c r="A33" s="180" t="s">
        <v>38</v>
      </c>
      <c r="B33" s="186" t="s">
        <v>4</v>
      </c>
      <c r="C33" s="186" t="s">
        <v>5</v>
      </c>
      <c r="D33" s="186" t="s">
        <v>6</v>
      </c>
      <c r="E33" s="186" t="s">
        <v>7</v>
      </c>
      <c r="F33" s="186" t="s">
        <v>8</v>
      </c>
      <c r="G33" s="186" t="s">
        <v>9</v>
      </c>
      <c r="H33" s="186" t="s">
        <v>10</v>
      </c>
      <c r="I33" s="186" t="s">
        <v>11</v>
      </c>
      <c r="J33" s="186" t="s">
        <v>12</v>
      </c>
      <c r="K33" s="186" t="s">
        <v>13</v>
      </c>
      <c r="L33" s="186" t="s">
        <v>14</v>
      </c>
      <c r="M33" s="186" t="s">
        <v>15</v>
      </c>
    </row>
    <row r="34" spans="1:15" x14ac:dyDescent="0.3">
      <c r="A34" t="s">
        <v>30</v>
      </c>
      <c r="B34" s="192">
        <v>325</v>
      </c>
      <c r="C34" s="192">
        <v>649</v>
      </c>
      <c r="D34" s="192">
        <v>1032</v>
      </c>
      <c r="E34" s="29">
        <v>1319</v>
      </c>
      <c r="F34" s="29">
        <v>1713</v>
      </c>
      <c r="G34" s="29">
        <v>2080</v>
      </c>
      <c r="H34" s="29">
        <v>2503</v>
      </c>
      <c r="I34" s="29">
        <v>3044</v>
      </c>
      <c r="J34" s="29">
        <v>3564</v>
      </c>
      <c r="K34" s="29">
        <v>4086</v>
      </c>
      <c r="L34" s="29">
        <v>4646</v>
      </c>
      <c r="M34" s="29">
        <v>5117</v>
      </c>
      <c r="O34" s="33" t="e">
        <f>#REF!</f>
        <v>#REF!</v>
      </c>
    </row>
    <row r="35" spans="1:15" x14ac:dyDescent="0.3">
      <c r="A35" t="s">
        <v>31</v>
      </c>
      <c r="B35" s="192">
        <v>500</v>
      </c>
      <c r="C35" s="192">
        <v>883</v>
      </c>
      <c r="D35" s="192">
        <v>1329</v>
      </c>
      <c r="E35" s="192">
        <v>1692</v>
      </c>
      <c r="F35" s="192">
        <v>2202</v>
      </c>
      <c r="G35" s="192">
        <v>2732</v>
      </c>
      <c r="H35" s="192">
        <v>3302</v>
      </c>
      <c r="I35" s="192">
        <v>3920</v>
      </c>
      <c r="J35" s="192">
        <v>4460</v>
      </c>
      <c r="K35" s="192">
        <f>'KINERJA ULP'!S42</f>
        <v>5166</v>
      </c>
      <c r="L35" s="192"/>
      <c r="M35" s="192"/>
    </row>
    <row r="36" spans="1:15" x14ac:dyDescent="0.3">
      <c r="B36" s="308">
        <f t="shared" ref="B36:K36" si="3">B35/B34</f>
        <v>1.5384615384615385</v>
      </c>
      <c r="C36" s="308">
        <f t="shared" si="3"/>
        <v>1.3605546995377504</v>
      </c>
      <c r="D36" s="308">
        <f t="shared" si="3"/>
        <v>1.2877906976744187</v>
      </c>
      <c r="E36" s="308">
        <f t="shared" si="3"/>
        <v>1.2827899924184989</v>
      </c>
      <c r="F36" s="308">
        <f t="shared" si="3"/>
        <v>1.2854640980735552</v>
      </c>
      <c r="G36" s="308">
        <f t="shared" si="3"/>
        <v>1.3134615384615385</v>
      </c>
      <c r="H36" s="308">
        <f t="shared" si="3"/>
        <v>1.3192169396723932</v>
      </c>
      <c r="I36" s="308">
        <f t="shared" si="3"/>
        <v>1.2877792378449409</v>
      </c>
      <c r="J36" s="308">
        <f t="shared" si="3"/>
        <v>1.2514029180695847</v>
      </c>
      <c r="K36" s="308">
        <f t="shared" si="3"/>
        <v>1.2643171806167401</v>
      </c>
      <c r="L36" s="185"/>
      <c r="M36" s="185"/>
    </row>
    <row r="37" spans="1:15" x14ac:dyDescent="0.3">
      <c r="B37" s="184"/>
      <c r="C37" s="184"/>
      <c r="D37" s="184"/>
      <c r="E37" s="184"/>
      <c r="F37" s="184"/>
      <c r="G37" s="184"/>
      <c r="H37" s="185"/>
      <c r="I37" s="185"/>
      <c r="J37" s="185"/>
      <c r="K37" s="185"/>
      <c r="L37" s="185"/>
      <c r="M37" s="185"/>
    </row>
    <row r="38" spans="1:15" ht="15.6" x14ac:dyDescent="0.3">
      <c r="A38" s="180" t="s">
        <v>41</v>
      </c>
      <c r="B38" s="186" t="s">
        <v>4</v>
      </c>
      <c r="C38" s="186" t="s">
        <v>5</v>
      </c>
      <c r="D38" s="186" t="s">
        <v>6</v>
      </c>
      <c r="E38" s="186" t="s">
        <v>7</v>
      </c>
      <c r="F38" s="186" t="s">
        <v>8</v>
      </c>
      <c r="G38" s="186" t="s">
        <v>9</v>
      </c>
      <c r="H38" s="186" t="s">
        <v>10</v>
      </c>
      <c r="I38" s="186" t="s">
        <v>11</v>
      </c>
      <c r="J38" s="186" t="s">
        <v>12</v>
      </c>
      <c r="K38" s="186" t="s">
        <v>13</v>
      </c>
      <c r="L38" s="186" t="s">
        <v>14</v>
      </c>
      <c r="M38" s="186" t="s">
        <v>15</v>
      </c>
    </row>
    <row r="39" spans="1:15" x14ac:dyDescent="0.3">
      <c r="A39" t="s">
        <v>30</v>
      </c>
      <c r="B39" s="192">
        <v>239</v>
      </c>
      <c r="C39" s="192">
        <v>477</v>
      </c>
      <c r="D39" s="192">
        <v>758</v>
      </c>
      <c r="E39" s="29">
        <v>969</v>
      </c>
      <c r="F39" s="29">
        <v>1259</v>
      </c>
      <c r="G39" s="29">
        <v>1528</v>
      </c>
      <c r="H39" s="29">
        <v>1839</v>
      </c>
      <c r="I39" s="29">
        <v>2236</v>
      </c>
      <c r="J39" s="29">
        <v>2618</v>
      </c>
      <c r="K39" s="29">
        <v>3001</v>
      </c>
      <c r="L39" s="29">
        <v>3413</v>
      </c>
      <c r="M39" s="29">
        <v>3759</v>
      </c>
      <c r="O39" s="33" t="e">
        <f>#REF!</f>
        <v>#REF!</v>
      </c>
    </row>
    <row r="40" spans="1:15" x14ac:dyDescent="0.3">
      <c r="A40" t="s">
        <v>31</v>
      </c>
      <c r="B40" s="192">
        <v>339</v>
      </c>
      <c r="C40" s="192">
        <v>595</v>
      </c>
      <c r="D40" s="192">
        <v>915</v>
      </c>
      <c r="E40" s="192">
        <v>1226</v>
      </c>
      <c r="F40" s="192">
        <v>1600</v>
      </c>
      <c r="G40" s="192">
        <v>1941</v>
      </c>
      <c r="H40" s="192">
        <v>2221</v>
      </c>
      <c r="I40" s="192">
        <v>2627</v>
      </c>
      <c r="J40" s="192">
        <v>3026</v>
      </c>
      <c r="K40" s="192">
        <f>'KINERJA ULP'!T42</f>
        <v>3435</v>
      </c>
      <c r="L40" s="192"/>
      <c r="M40" s="192"/>
    </row>
    <row r="41" spans="1:15" x14ac:dyDescent="0.3">
      <c r="B41" s="308">
        <f t="shared" ref="B41:K41" si="4">B40/B39</f>
        <v>1.4184100418410042</v>
      </c>
      <c r="C41" s="308">
        <f t="shared" si="4"/>
        <v>1.2473794549266248</v>
      </c>
      <c r="D41" s="308">
        <f t="shared" si="4"/>
        <v>1.2071240105540897</v>
      </c>
      <c r="E41" s="308">
        <f t="shared" si="4"/>
        <v>1.2652218782249742</v>
      </c>
      <c r="F41" s="308">
        <f t="shared" si="4"/>
        <v>1.2708498808578237</v>
      </c>
      <c r="G41" s="308">
        <f t="shared" si="4"/>
        <v>1.2702879581151831</v>
      </c>
      <c r="H41" s="308">
        <f t="shared" si="4"/>
        <v>1.2077215878194671</v>
      </c>
      <c r="I41" s="308">
        <f t="shared" si="4"/>
        <v>1.174865831842576</v>
      </c>
      <c r="J41" s="308">
        <f t="shared" si="4"/>
        <v>1.1558441558441559</v>
      </c>
      <c r="K41" s="308">
        <f t="shared" si="4"/>
        <v>1.1446184605131622</v>
      </c>
      <c r="L41" s="185"/>
      <c r="M41" s="185"/>
    </row>
    <row r="42" spans="1:15" x14ac:dyDescent="0.3">
      <c r="A42" s="33"/>
    </row>
  </sheetData>
  <dataValidations count="1">
    <dataValidation type="list" allowBlank="1" showInputMessage="1" showErrorMessage="1" sqref="R8 R22" xr:uid="{015B42AF-58A1-4782-BDBC-63D41D312C2F}">
      <formula1>$B$4:$M$4</formula1>
    </dataValidation>
  </dataValidations>
  <pageMargins left="0.7" right="0.7" top="0.75" bottom="0.75" header="0.3" footer="0.3"/>
  <pageSetup paperSize="9" orientation="portrait" horizontalDpi="0" verticalDpi="0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72916-336A-460B-B77B-CFB1C4E67A46}">
  <sheetPr>
    <tabColor rgb="FF92D050"/>
  </sheetPr>
  <dimension ref="A1:AA42"/>
  <sheetViews>
    <sheetView topLeftCell="B76" zoomScale="55" zoomScaleNormal="55" zoomScaleSheetLayoutView="100" workbookViewId="0">
      <selection activeCell="B26" sqref="B26"/>
    </sheetView>
  </sheetViews>
  <sheetFormatPr defaultColWidth="9" defaultRowHeight="14.4" x14ac:dyDescent="0.3"/>
  <cols>
    <col min="1" max="1" width="17.33203125" customWidth="1"/>
    <col min="2" max="13" width="12.88671875" style="173" customWidth="1"/>
    <col min="14" max="14" width="9" customWidth="1"/>
    <col min="15" max="15" width="9.5546875" customWidth="1"/>
    <col min="19" max="19" width="4.21875" customWidth="1"/>
    <col min="22" max="22" width="3.21875" customWidth="1"/>
    <col min="25" max="25" width="3" customWidth="1"/>
  </cols>
  <sheetData>
    <row r="1" spans="1:18" ht="18" x14ac:dyDescent="0.3">
      <c r="A1" s="174" t="s">
        <v>403</v>
      </c>
    </row>
    <row r="2" spans="1:18" ht="18" x14ac:dyDescent="0.3">
      <c r="A2" s="175" t="s">
        <v>1</v>
      </c>
    </row>
    <row r="3" spans="1:18" x14ac:dyDescent="0.3">
      <c r="A3" s="22" t="s">
        <v>2</v>
      </c>
      <c r="K3" s="184"/>
    </row>
    <row r="4" spans="1:18" x14ac:dyDescent="0.3">
      <c r="A4" s="179" t="s">
        <v>3</v>
      </c>
      <c r="B4" s="181" t="s">
        <v>4</v>
      </c>
      <c r="C4" s="181" t="s">
        <v>5</v>
      </c>
      <c r="D4" s="181" t="s">
        <v>6</v>
      </c>
      <c r="E4" s="181" t="s">
        <v>7</v>
      </c>
      <c r="F4" s="181" t="s">
        <v>8</v>
      </c>
      <c r="G4" s="181" t="s">
        <v>9</v>
      </c>
      <c r="H4" s="181" t="s">
        <v>10</v>
      </c>
      <c r="I4" s="181" t="s">
        <v>11</v>
      </c>
      <c r="J4" s="181" t="s">
        <v>12</v>
      </c>
      <c r="K4" s="181" t="s">
        <v>13</v>
      </c>
      <c r="L4" s="181" t="s">
        <v>14</v>
      </c>
      <c r="M4" s="181" t="s">
        <v>15</v>
      </c>
    </row>
    <row r="5" spans="1:18" x14ac:dyDescent="0.3">
      <c r="A5" t="s">
        <v>30</v>
      </c>
      <c r="B5" s="184">
        <v>4.43990133531402</v>
      </c>
      <c r="C5" s="184">
        <v>6.9553675354929103</v>
      </c>
      <c r="D5" s="184">
        <v>9.9178732501485793</v>
      </c>
      <c r="E5" s="33">
        <v>12.1840975461417</v>
      </c>
      <c r="F5" s="33">
        <v>15.2184833668303</v>
      </c>
      <c r="G5" s="33">
        <v>18.048848341337699</v>
      </c>
      <c r="H5" s="33">
        <v>21.311878160458601</v>
      </c>
      <c r="I5" s="33">
        <v>28.7</v>
      </c>
      <c r="J5" s="33">
        <v>34.33</v>
      </c>
      <c r="K5" s="33">
        <v>39.25</v>
      </c>
      <c r="L5" s="33">
        <v>44.8</v>
      </c>
      <c r="M5" s="33">
        <v>49.2</v>
      </c>
      <c r="O5" s="33" t="e">
        <f>#REF!</f>
        <v>#REF!</v>
      </c>
    </row>
    <row r="6" spans="1:18" x14ac:dyDescent="0.3">
      <c r="A6" t="s">
        <v>31</v>
      </c>
      <c r="B6" s="184">
        <v>5.2162499999999996</v>
      </c>
      <c r="C6" s="184">
        <v>8.1406500000000008</v>
      </c>
      <c r="D6" s="184">
        <v>12.4992</v>
      </c>
      <c r="E6" s="184">
        <v>13.651199999999999</v>
      </c>
      <c r="F6" s="33">
        <v>20.1493</v>
      </c>
      <c r="G6" s="184">
        <v>25.804749999999999</v>
      </c>
      <c r="H6" s="185">
        <v>30.74945</v>
      </c>
      <c r="I6" s="185">
        <v>35.615850000000002</v>
      </c>
      <c r="J6" s="185">
        <v>45.82255</v>
      </c>
      <c r="K6" s="185">
        <f>'KINERJA UP3'!O706</f>
        <v>51.101300000000002</v>
      </c>
      <c r="L6" s="185"/>
      <c r="M6" s="185"/>
    </row>
    <row r="7" spans="1:18" x14ac:dyDescent="0.3">
      <c r="H7" s="191"/>
      <c r="I7" s="191"/>
      <c r="J7" s="191"/>
      <c r="K7" s="191"/>
      <c r="L7" s="191"/>
      <c r="M7" s="191"/>
    </row>
    <row r="8" spans="1:18" x14ac:dyDescent="0.3">
      <c r="B8" s="308">
        <f t="shared" ref="B8:K8" si="0">B6/B5</f>
        <v>1.1748571884944985</v>
      </c>
      <c r="C8" s="308">
        <f t="shared" si="0"/>
        <v>1.1704126285862897</v>
      </c>
      <c r="D8" s="308">
        <f t="shared" si="0"/>
        <v>1.2602701894594943</v>
      </c>
      <c r="E8" s="308">
        <f t="shared" si="0"/>
        <v>1.1204112531356811</v>
      </c>
      <c r="F8" s="308">
        <f t="shared" si="0"/>
        <v>1.324001841334383</v>
      </c>
      <c r="G8" s="308">
        <f t="shared" si="0"/>
        <v>1.4297172601810153</v>
      </c>
      <c r="H8" s="308">
        <f t="shared" si="0"/>
        <v>1.4428315406312513</v>
      </c>
      <c r="I8" s="308">
        <f t="shared" si="0"/>
        <v>1.2409703832752614</v>
      </c>
      <c r="J8" s="308">
        <f t="shared" si="0"/>
        <v>1.3347669676667637</v>
      </c>
      <c r="K8" s="308">
        <f t="shared" si="0"/>
        <v>1.3019439490445861</v>
      </c>
      <c r="Q8" t="s">
        <v>22</v>
      </c>
      <c r="R8" s="189" t="s">
        <v>13</v>
      </c>
    </row>
    <row r="9" spans="1:18" x14ac:dyDescent="0.3">
      <c r="Q9" t="s">
        <v>45</v>
      </c>
      <c r="R9">
        <f>HLOOKUP($R$8,$B$4:$M$6,2,0)</f>
        <v>39.25</v>
      </c>
    </row>
    <row r="10" spans="1:18" x14ac:dyDescent="0.3">
      <c r="Q10" t="s">
        <v>46</v>
      </c>
      <c r="R10" s="26">
        <f>HLOOKUP($R$8,$B$4:$M$6,3,0)</f>
        <v>51.101300000000002</v>
      </c>
    </row>
    <row r="22" spans="1:27" x14ac:dyDescent="0.3">
      <c r="A22" s="179" t="s">
        <v>16</v>
      </c>
      <c r="Q22" t="s">
        <v>22</v>
      </c>
      <c r="R22" s="189" t="s">
        <v>13</v>
      </c>
    </row>
    <row r="23" spans="1:27" ht="15.6" x14ac:dyDescent="0.3">
      <c r="A23" s="180" t="s">
        <v>32</v>
      </c>
      <c r="B23" s="181" t="s">
        <v>4</v>
      </c>
      <c r="C23" s="181" t="s">
        <v>5</v>
      </c>
      <c r="D23" s="181" t="s">
        <v>6</v>
      </c>
      <c r="E23" s="181" t="s">
        <v>7</v>
      </c>
      <c r="F23" s="181" t="s">
        <v>8</v>
      </c>
      <c r="G23" s="181" t="s">
        <v>9</v>
      </c>
      <c r="H23" s="181" t="s">
        <v>10</v>
      </c>
      <c r="I23" s="181" t="s">
        <v>11</v>
      </c>
      <c r="J23" s="181" t="s">
        <v>12</v>
      </c>
      <c r="K23" s="181" t="s">
        <v>13</v>
      </c>
      <c r="L23" s="181" t="s">
        <v>14</v>
      </c>
      <c r="M23" s="181" t="s">
        <v>15</v>
      </c>
      <c r="Q23" s="190" t="s">
        <v>23</v>
      </c>
      <c r="R23" s="190"/>
      <c r="T23" t="s">
        <v>24</v>
      </c>
      <c r="W23" t="s">
        <v>25</v>
      </c>
      <c r="Z23" t="s">
        <v>26</v>
      </c>
    </row>
    <row r="24" spans="1:27" x14ac:dyDescent="0.3">
      <c r="A24" t="s">
        <v>30</v>
      </c>
      <c r="B24" s="184">
        <v>2.23</v>
      </c>
      <c r="C24" s="184">
        <v>3.49</v>
      </c>
      <c r="D24" s="184">
        <v>4.9800000000000004</v>
      </c>
      <c r="E24" s="33">
        <v>6.12</v>
      </c>
      <c r="F24" s="33">
        <v>7.64</v>
      </c>
      <c r="G24" s="33">
        <v>9.06</v>
      </c>
      <c r="H24" s="33">
        <v>10.7</v>
      </c>
      <c r="I24" s="33">
        <v>14.4</v>
      </c>
      <c r="J24" s="33">
        <v>17.22</v>
      </c>
      <c r="K24" s="33">
        <v>19.690000000000001</v>
      </c>
      <c r="L24" s="33">
        <v>22.47</v>
      </c>
      <c r="M24" s="33">
        <v>24.68</v>
      </c>
      <c r="O24" s="33" t="e">
        <f>#REF!</f>
        <v>#REF!</v>
      </c>
      <c r="Q24" s="81" t="s">
        <v>27</v>
      </c>
      <c r="R24" s="81" t="s">
        <v>28</v>
      </c>
      <c r="T24" s="81" t="s">
        <v>27</v>
      </c>
      <c r="U24" s="81" t="s">
        <v>28</v>
      </c>
      <c r="W24" s="81" t="s">
        <v>27</v>
      </c>
      <c r="X24" s="81" t="s">
        <v>28</v>
      </c>
      <c r="Z24" s="81" t="s">
        <v>27</v>
      </c>
      <c r="AA24" s="81" t="s">
        <v>28</v>
      </c>
    </row>
    <row r="25" spans="1:27" x14ac:dyDescent="0.3">
      <c r="A25" t="s">
        <v>31</v>
      </c>
      <c r="B25" s="184">
        <v>29.771750000000001</v>
      </c>
      <c r="C25" s="184">
        <v>31.068850000000001</v>
      </c>
      <c r="D25" s="184">
        <v>32.318100000000001</v>
      </c>
      <c r="E25" s="184">
        <v>31.835650000000001</v>
      </c>
      <c r="F25" s="184">
        <v>38.333750000000002</v>
      </c>
      <c r="G25" s="184">
        <v>38.333750000000002</v>
      </c>
      <c r="H25" s="184">
        <v>38.333750000000002</v>
      </c>
      <c r="I25" s="184">
        <v>38.333750000000002</v>
      </c>
      <c r="J25" s="184">
        <v>38.333750000000002</v>
      </c>
      <c r="K25" s="184">
        <f>'KINERJA ULP'!Q43</f>
        <v>38.333750000000002</v>
      </c>
      <c r="L25" s="184"/>
      <c r="M25" s="184"/>
      <c r="Q25" s="33">
        <f>HLOOKUP($R$22,$B$23:$M$25,2,0)</f>
        <v>19.690000000000001</v>
      </c>
      <c r="R25" s="33">
        <f>HLOOKUP($R$22,$B$23:$M$25,3,0)</f>
        <v>38.333750000000002</v>
      </c>
      <c r="T25" s="33">
        <f>HLOOKUP($R$22,$B$28:$M$30,2,0)</f>
        <v>8.4499999999999993</v>
      </c>
      <c r="U25" s="33">
        <f>HLOOKUP($R$22,$B$28:$M$30,3,0)</f>
        <v>17.731249999999999</v>
      </c>
      <c r="W25" s="33">
        <f>HLOOKUP($R$22,$B$33:$M$35,2,0)</f>
        <v>7.01</v>
      </c>
      <c r="X25" s="33">
        <f>HLOOKUP($R$22,$B$33:$M$35,3,0)</f>
        <v>15.394401999999999</v>
      </c>
      <c r="Z25" s="33">
        <f>HLOOKUP($R$22,$B$38:$M$40,2,0)</f>
        <v>4.09</v>
      </c>
      <c r="AA25" s="33">
        <f>HLOOKUP($R$22,$B$38:$M$40,3,0)</f>
        <v>7.7234999999999996</v>
      </c>
    </row>
    <row r="26" spans="1:27" x14ac:dyDescent="0.3">
      <c r="B26" s="308">
        <f t="shared" ref="B26:K26" si="1">B25/B24</f>
        <v>13.350560538116593</v>
      </c>
      <c r="C26" s="308">
        <f t="shared" si="1"/>
        <v>8.9022492836676221</v>
      </c>
      <c r="D26" s="308">
        <f t="shared" si="1"/>
        <v>6.4895783132530118</v>
      </c>
      <c r="E26" s="308">
        <f t="shared" si="1"/>
        <v>5.2019035947712418</v>
      </c>
      <c r="F26" s="308">
        <f t="shared" si="1"/>
        <v>5.0175065445026181</v>
      </c>
      <c r="G26" s="308">
        <f t="shared" si="1"/>
        <v>4.2310982339955849</v>
      </c>
      <c r="H26" s="308">
        <f t="shared" si="1"/>
        <v>3.5825934579439256</v>
      </c>
      <c r="I26" s="308">
        <f t="shared" si="1"/>
        <v>2.6620659722222224</v>
      </c>
      <c r="J26" s="308">
        <f t="shared" si="1"/>
        <v>2.2261178861788622</v>
      </c>
      <c r="K26" s="308">
        <f t="shared" si="1"/>
        <v>1.9468638902996445</v>
      </c>
      <c r="L26" s="185"/>
      <c r="M26" s="185"/>
      <c r="Q26" s="33"/>
      <c r="R26" s="33"/>
      <c r="T26" s="33"/>
      <c r="U26" s="33"/>
      <c r="W26" s="33"/>
      <c r="X26" s="33"/>
      <c r="Z26" s="33"/>
      <c r="AA26" s="33"/>
    </row>
    <row r="27" spans="1:27" x14ac:dyDescent="0.3">
      <c r="B27" s="184"/>
      <c r="C27" s="184"/>
      <c r="D27" s="184"/>
      <c r="E27" s="184"/>
      <c r="F27" s="184"/>
      <c r="G27" s="184"/>
      <c r="H27" s="185"/>
      <c r="I27" s="185"/>
      <c r="J27" s="185"/>
      <c r="K27" s="185"/>
      <c r="L27" s="185"/>
      <c r="M27" s="185"/>
    </row>
    <row r="28" spans="1:27" ht="15.6" x14ac:dyDescent="0.3">
      <c r="A28" s="180" t="s">
        <v>35</v>
      </c>
      <c r="B28" s="186" t="s">
        <v>4</v>
      </c>
      <c r="C28" s="186" t="s">
        <v>5</v>
      </c>
      <c r="D28" s="186" t="s">
        <v>6</v>
      </c>
      <c r="E28" s="186" t="s">
        <v>7</v>
      </c>
      <c r="F28" s="186" t="s">
        <v>8</v>
      </c>
      <c r="G28" s="186" t="s">
        <v>9</v>
      </c>
      <c r="H28" s="186" t="s">
        <v>10</v>
      </c>
      <c r="I28" s="186" t="s">
        <v>11</v>
      </c>
      <c r="J28" s="186" t="s">
        <v>12</v>
      </c>
      <c r="K28" s="186" t="s">
        <v>13</v>
      </c>
      <c r="L28" s="186" t="s">
        <v>14</v>
      </c>
      <c r="M28" s="186" t="s">
        <v>15</v>
      </c>
    </row>
    <row r="29" spans="1:27" x14ac:dyDescent="0.3">
      <c r="A29" t="s">
        <v>30</v>
      </c>
      <c r="B29" s="184">
        <v>0.96</v>
      </c>
      <c r="C29" s="184">
        <v>1.5</v>
      </c>
      <c r="D29" s="184">
        <v>2.14</v>
      </c>
      <c r="E29" s="33">
        <v>2.63</v>
      </c>
      <c r="F29" s="33">
        <v>3.28</v>
      </c>
      <c r="G29" s="33">
        <v>3.89</v>
      </c>
      <c r="H29" s="33">
        <v>4.59</v>
      </c>
      <c r="I29" s="33">
        <v>6.18</v>
      </c>
      <c r="J29" s="33">
        <v>7.39</v>
      </c>
      <c r="K29" s="33">
        <v>8.4499999999999993</v>
      </c>
      <c r="L29" s="33">
        <v>9.65</v>
      </c>
      <c r="M29" s="33">
        <v>10.6</v>
      </c>
      <c r="O29" s="33" t="e">
        <f>#REF!</f>
        <v>#REF!</v>
      </c>
    </row>
    <row r="30" spans="1:27" x14ac:dyDescent="0.3">
      <c r="A30" t="s">
        <v>31</v>
      </c>
      <c r="B30" s="184">
        <v>12.42065</v>
      </c>
      <c r="C30" s="184">
        <v>13.176399999999999</v>
      </c>
      <c r="D30" s="184">
        <v>13.8931</v>
      </c>
      <c r="E30" s="184">
        <v>14.49075</v>
      </c>
      <c r="F30" s="184">
        <v>17.731249999999999</v>
      </c>
      <c r="G30" s="184">
        <v>17.731249999999999</v>
      </c>
      <c r="H30" s="184">
        <v>17.731249999999999</v>
      </c>
      <c r="I30" s="184">
        <v>17.731249999999999</v>
      </c>
      <c r="J30" s="184">
        <v>17.731249999999999</v>
      </c>
      <c r="K30" s="184">
        <f>'KINERJA ULP'!R43</f>
        <v>17.731249999999999</v>
      </c>
      <c r="L30" s="184"/>
      <c r="M30" s="184"/>
    </row>
    <row r="31" spans="1:27" x14ac:dyDescent="0.3">
      <c r="B31" s="308">
        <f t="shared" ref="B31:K31" si="2">B30/B29</f>
        <v>12.938177083333334</v>
      </c>
      <c r="C31" s="308">
        <f t="shared" si="2"/>
        <v>8.7842666666666656</v>
      </c>
      <c r="D31" s="308">
        <f t="shared" si="2"/>
        <v>6.4921028037383177</v>
      </c>
      <c r="E31" s="308">
        <f t="shared" si="2"/>
        <v>5.5097908745247155</v>
      </c>
      <c r="F31" s="308">
        <f t="shared" si="2"/>
        <v>5.4058689024390247</v>
      </c>
      <c r="G31" s="308">
        <f t="shared" si="2"/>
        <v>4.558161953727506</v>
      </c>
      <c r="H31" s="308">
        <f t="shared" si="2"/>
        <v>3.8630174291938997</v>
      </c>
      <c r="I31" s="308">
        <f t="shared" si="2"/>
        <v>2.8691343042071198</v>
      </c>
      <c r="J31" s="308">
        <f t="shared" si="2"/>
        <v>2.3993572395128551</v>
      </c>
      <c r="K31" s="308">
        <f t="shared" si="2"/>
        <v>2.098372781065089</v>
      </c>
      <c r="L31" s="185"/>
      <c r="M31" s="185"/>
    </row>
    <row r="32" spans="1:27" x14ac:dyDescent="0.3">
      <c r="B32" s="184"/>
      <c r="C32" s="184"/>
      <c r="D32" s="184"/>
      <c r="E32" s="184"/>
      <c r="F32" s="184"/>
      <c r="G32" s="184"/>
      <c r="H32" s="185"/>
      <c r="I32" s="185"/>
      <c r="J32" s="185"/>
      <c r="K32" s="185"/>
      <c r="L32" s="185"/>
      <c r="M32" s="185"/>
    </row>
    <row r="33" spans="1:15" ht="15.6" x14ac:dyDescent="0.3">
      <c r="A33" s="180" t="s">
        <v>38</v>
      </c>
      <c r="B33" s="186" t="s">
        <v>4</v>
      </c>
      <c r="C33" s="186" t="s">
        <v>5</v>
      </c>
      <c r="D33" s="186" t="s">
        <v>6</v>
      </c>
      <c r="E33" s="186" t="s">
        <v>7</v>
      </c>
      <c r="F33" s="186" t="s">
        <v>8</v>
      </c>
      <c r="G33" s="186" t="s">
        <v>9</v>
      </c>
      <c r="H33" s="186" t="s">
        <v>10</v>
      </c>
      <c r="I33" s="186" t="s">
        <v>11</v>
      </c>
      <c r="J33" s="186" t="s">
        <v>12</v>
      </c>
      <c r="K33" s="186" t="s">
        <v>13</v>
      </c>
      <c r="L33" s="186" t="s">
        <v>14</v>
      </c>
      <c r="M33" s="186" t="s">
        <v>15</v>
      </c>
    </row>
    <row r="34" spans="1:15" x14ac:dyDescent="0.3">
      <c r="A34" t="s">
        <v>30</v>
      </c>
      <c r="B34" s="184">
        <v>0.79</v>
      </c>
      <c r="C34" s="184">
        <v>1.24</v>
      </c>
      <c r="D34" s="184">
        <v>1.77</v>
      </c>
      <c r="E34" s="33">
        <v>2.1800000000000002</v>
      </c>
      <c r="F34" s="33">
        <v>2.72</v>
      </c>
      <c r="G34" s="33">
        <v>3.23</v>
      </c>
      <c r="H34" s="33">
        <v>3.81</v>
      </c>
      <c r="I34" s="33">
        <v>5.13</v>
      </c>
      <c r="J34" s="33">
        <v>6.14</v>
      </c>
      <c r="K34" s="33">
        <v>7.01</v>
      </c>
      <c r="L34" s="33">
        <v>8.01</v>
      </c>
      <c r="M34" s="33">
        <v>8.7899999999999991</v>
      </c>
      <c r="O34" s="33" t="e">
        <f>#REF!</f>
        <v>#REF!</v>
      </c>
    </row>
    <row r="35" spans="1:15" x14ac:dyDescent="0.3">
      <c r="A35" t="s">
        <v>31</v>
      </c>
      <c r="B35" s="184">
        <v>10.534552</v>
      </c>
      <c r="C35" s="184">
        <v>11.184602</v>
      </c>
      <c r="D35" s="184">
        <v>13.082001999999999</v>
      </c>
      <c r="E35" s="184">
        <v>13.789952</v>
      </c>
      <c r="F35" s="184">
        <v>15.394401999999999</v>
      </c>
      <c r="G35" s="184">
        <v>15.394401999999999</v>
      </c>
      <c r="H35" s="184">
        <v>15.394401999999999</v>
      </c>
      <c r="I35" s="184">
        <v>15.394401999999999</v>
      </c>
      <c r="J35" s="184">
        <v>15.394401999999999</v>
      </c>
      <c r="K35" s="184">
        <f>'KINERJA ULP'!S43</f>
        <v>15.394401999999999</v>
      </c>
      <c r="L35" s="184"/>
      <c r="M35" s="184"/>
    </row>
    <row r="36" spans="1:15" x14ac:dyDescent="0.3">
      <c r="B36" s="308">
        <f t="shared" ref="B36:K36" si="3">B35/B34</f>
        <v>13.334875949367088</v>
      </c>
      <c r="C36" s="308">
        <f t="shared" si="3"/>
        <v>9.0198403225806452</v>
      </c>
      <c r="D36" s="308">
        <f t="shared" si="3"/>
        <v>7.3909615819209034</v>
      </c>
      <c r="E36" s="308">
        <f t="shared" si="3"/>
        <v>6.325666055045871</v>
      </c>
      <c r="F36" s="308">
        <f t="shared" si="3"/>
        <v>5.6597066176470578</v>
      </c>
      <c r="G36" s="308">
        <f t="shared" si="3"/>
        <v>4.7660687306501544</v>
      </c>
      <c r="H36" s="308">
        <f t="shared" si="3"/>
        <v>4.0405254593175854</v>
      </c>
      <c r="I36" s="308">
        <f t="shared" si="3"/>
        <v>3.0008580896686161</v>
      </c>
      <c r="J36" s="308">
        <f t="shared" si="3"/>
        <v>2.5072315960912053</v>
      </c>
      <c r="K36" s="308">
        <f t="shared" si="3"/>
        <v>2.1960630527817404</v>
      </c>
      <c r="L36" s="185"/>
      <c r="M36" s="185"/>
    </row>
    <row r="37" spans="1:15" x14ac:dyDescent="0.3">
      <c r="B37" s="184"/>
      <c r="C37" s="184"/>
      <c r="D37" s="184"/>
      <c r="E37" s="184"/>
      <c r="F37" s="184"/>
      <c r="G37" s="184"/>
      <c r="H37" s="185"/>
      <c r="I37" s="185"/>
      <c r="J37" s="185"/>
      <c r="K37" s="185"/>
      <c r="L37" s="185"/>
      <c r="M37" s="185"/>
    </row>
    <row r="38" spans="1:15" ht="15.6" x14ac:dyDescent="0.3">
      <c r="A38" s="180" t="s">
        <v>41</v>
      </c>
      <c r="B38" s="186" t="s">
        <v>4</v>
      </c>
      <c r="C38" s="186" t="s">
        <v>5</v>
      </c>
      <c r="D38" s="186" t="s">
        <v>6</v>
      </c>
      <c r="E38" s="186" t="s">
        <v>7</v>
      </c>
      <c r="F38" s="186" t="s">
        <v>8</v>
      </c>
      <c r="G38" s="186" t="s">
        <v>9</v>
      </c>
      <c r="H38" s="186" t="s">
        <v>10</v>
      </c>
      <c r="I38" s="186" t="s">
        <v>11</v>
      </c>
      <c r="J38" s="186" t="s">
        <v>12</v>
      </c>
      <c r="K38" s="186" t="s">
        <v>13</v>
      </c>
      <c r="L38" s="186" t="s">
        <v>14</v>
      </c>
      <c r="M38" s="186" t="s">
        <v>15</v>
      </c>
    </row>
    <row r="39" spans="1:15" x14ac:dyDescent="0.3">
      <c r="A39" t="s">
        <v>30</v>
      </c>
      <c r="B39" s="184">
        <v>0.46</v>
      </c>
      <c r="C39" s="184">
        <v>0.72</v>
      </c>
      <c r="D39" s="184">
        <v>1.03</v>
      </c>
      <c r="E39" s="33">
        <v>1.27</v>
      </c>
      <c r="F39" s="33">
        <v>1.59</v>
      </c>
      <c r="G39" s="33">
        <v>1.88</v>
      </c>
      <c r="H39" s="33">
        <v>2.2200000000000002</v>
      </c>
      <c r="I39" s="33">
        <v>2.99</v>
      </c>
      <c r="J39" s="33">
        <v>3.58</v>
      </c>
      <c r="K39" s="33">
        <v>4.09</v>
      </c>
      <c r="L39" s="33">
        <v>4.67</v>
      </c>
      <c r="M39" s="33">
        <v>5.13</v>
      </c>
      <c r="O39" s="33" t="e">
        <f>#REF!</f>
        <v>#REF!</v>
      </c>
    </row>
    <row r="40" spans="1:15" x14ac:dyDescent="0.3">
      <c r="A40" t="s">
        <v>31</v>
      </c>
      <c r="B40" s="184">
        <v>6.2033500000000004</v>
      </c>
      <c r="C40" s="184">
        <v>6.4248500000000002</v>
      </c>
      <c r="D40" s="184">
        <v>6.9200499999999998</v>
      </c>
      <c r="E40" s="184">
        <v>7.2488999999999999</v>
      </c>
      <c r="F40" s="184">
        <v>7.7234999999999996</v>
      </c>
      <c r="G40" s="184">
        <v>7.7234999999999996</v>
      </c>
      <c r="H40" s="184">
        <v>7.7234999999999996</v>
      </c>
      <c r="I40" s="184">
        <v>7.7234999999999996</v>
      </c>
      <c r="J40" s="184">
        <v>7.7234999999999996</v>
      </c>
      <c r="K40" s="184">
        <f>'KINERJA ULP'!T43</f>
        <v>7.7234999999999996</v>
      </c>
      <c r="L40" s="184"/>
      <c r="M40" s="184"/>
    </row>
    <row r="41" spans="1:15" x14ac:dyDescent="0.3">
      <c r="B41" s="308">
        <f t="shared" ref="B41:K41" si="4">B40/B39</f>
        <v>13.485543478260869</v>
      </c>
      <c r="C41" s="308">
        <f t="shared" si="4"/>
        <v>8.9234027777777776</v>
      </c>
      <c r="D41" s="308">
        <f t="shared" si="4"/>
        <v>6.718495145631068</v>
      </c>
      <c r="E41" s="308">
        <f t="shared" si="4"/>
        <v>5.7077952755905512</v>
      </c>
      <c r="F41" s="308">
        <f t="shared" si="4"/>
        <v>4.85754716981132</v>
      </c>
      <c r="G41" s="308">
        <f t="shared" si="4"/>
        <v>4.1082446808510635</v>
      </c>
      <c r="H41" s="308">
        <f t="shared" si="4"/>
        <v>3.4790540540540538</v>
      </c>
      <c r="I41" s="308">
        <f t="shared" si="4"/>
        <v>2.5831103678929761</v>
      </c>
      <c r="J41" s="308">
        <f t="shared" si="4"/>
        <v>2.1574022346368715</v>
      </c>
      <c r="K41" s="308">
        <f t="shared" si="4"/>
        <v>1.8883863080684595</v>
      </c>
      <c r="L41" s="185"/>
      <c r="M41" s="185"/>
    </row>
    <row r="42" spans="1:15" x14ac:dyDescent="0.3">
      <c r="A42" s="33"/>
    </row>
  </sheetData>
  <dataValidations disablePrompts="1" count="1">
    <dataValidation type="list" allowBlank="1" showInputMessage="1" showErrorMessage="1" sqref="R8 R22" xr:uid="{B80529EF-C929-4369-8EE3-126030798018}">
      <formula1>$B$4:$M$4</formula1>
    </dataValidation>
  </dataValidations>
  <pageMargins left="0.7" right="0.7" top="0.75" bottom="0.75" header="0.3" footer="0.3"/>
  <pageSetup paperSize="9" orientation="portrait" horizontalDpi="0" verticalDpi="0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E0393-E8D8-41C8-A081-2991CB7A7A87}">
  <sheetPr>
    <tabColor rgb="FF92D050"/>
  </sheetPr>
  <dimension ref="A1:AA42"/>
  <sheetViews>
    <sheetView zoomScale="55" zoomScaleNormal="55" zoomScaleSheetLayoutView="100" workbookViewId="0">
      <selection activeCell="H8" sqref="H8"/>
    </sheetView>
  </sheetViews>
  <sheetFormatPr defaultColWidth="9" defaultRowHeight="14.4" x14ac:dyDescent="0.3"/>
  <cols>
    <col min="1" max="1" width="17.33203125" customWidth="1"/>
    <col min="2" max="13" width="12.88671875" style="173" customWidth="1"/>
    <col min="14" max="14" width="9" customWidth="1"/>
    <col min="15" max="15" width="9.5546875" customWidth="1"/>
    <col min="19" max="19" width="4.21875" customWidth="1"/>
    <col min="22" max="22" width="3.21875" customWidth="1"/>
    <col min="25" max="25" width="3" customWidth="1"/>
  </cols>
  <sheetData>
    <row r="1" spans="1:18" ht="18" x14ac:dyDescent="0.3">
      <c r="A1" s="174" t="s">
        <v>400</v>
      </c>
    </row>
    <row r="2" spans="1:18" ht="18" x14ac:dyDescent="0.3">
      <c r="A2" s="175" t="s">
        <v>1</v>
      </c>
    </row>
    <row r="3" spans="1:18" x14ac:dyDescent="0.3">
      <c r="A3" s="22" t="s">
        <v>2</v>
      </c>
      <c r="K3" s="184"/>
    </row>
    <row r="4" spans="1:18" x14ac:dyDescent="0.3">
      <c r="A4" s="179" t="s">
        <v>3</v>
      </c>
      <c r="B4" s="181" t="s">
        <v>4</v>
      </c>
      <c r="C4" s="181" t="s">
        <v>5</v>
      </c>
      <c r="D4" s="181" t="s">
        <v>6</v>
      </c>
      <c r="E4" s="181" t="s">
        <v>7</v>
      </c>
      <c r="F4" s="181" t="s">
        <v>8</v>
      </c>
      <c r="G4" s="181" t="s">
        <v>9</v>
      </c>
      <c r="H4" s="181" t="s">
        <v>10</v>
      </c>
      <c r="I4" s="181" t="s">
        <v>11</v>
      </c>
      <c r="J4" s="181" t="s">
        <v>12</v>
      </c>
      <c r="K4" s="181" t="s">
        <v>13</v>
      </c>
      <c r="L4" s="181" t="s">
        <v>14</v>
      </c>
      <c r="M4" s="181" t="s">
        <v>15</v>
      </c>
    </row>
    <row r="5" spans="1:18" x14ac:dyDescent="0.3">
      <c r="A5" t="s">
        <v>30</v>
      </c>
      <c r="B5" s="184">
        <v>100</v>
      </c>
      <c r="C5" s="184">
        <v>100</v>
      </c>
      <c r="D5" s="184">
        <v>100</v>
      </c>
      <c r="E5" s="33">
        <v>100</v>
      </c>
      <c r="F5" s="33">
        <v>100</v>
      </c>
      <c r="G5" s="33">
        <v>100</v>
      </c>
      <c r="H5" s="33">
        <v>100</v>
      </c>
      <c r="I5" s="33">
        <v>100</v>
      </c>
      <c r="J5" s="33">
        <v>100</v>
      </c>
      <c r="K5" s="33">
        <v>100</v>
      </c>
      <c r="L5" s="33">
        <v>100</v>
      </c>
      <c r="M5" s="33">
        <v>100</v>
      </c>
      <c r="O5" s="33" t="e">
        <f>#REF!</f>
        <v>#REF!</v>
      </c>
    </row>
    <row r="6" spans="1:18" x14ac:dyDescent="0.3">
      <c r="A6" t="s">
        <v>31</v>
      </c>
      <c r="B6" s="184"/>
      <c r="C6" s="184"/>
      <c r="D6" s="184"/>
      <c r="E6" s="184">
        <v>159</v>
      </c>
      <c r="F6" s="33">
        <v>147</v>
      </c>
      <c r="G6" s="184">
        <v>149</v>
      </c>
      <c r="H6" s="185">
        <v>153.636363636364</v>
      </c>
      <c r="I6" s="185">
        <v>155</v>
      </c>
      <c r="J6" s="185">
        <v>153.04166666666669</v>
      </c>
      <c r="K6" s="185">
        <f>'KINERJA UP3'!O707</f>
        <v>174.17</v>
      </c>
      <c r="L6" s="185"/>
      <c r="M6" s="185"/>
    </row>
    <row r="7" spans="1:18" x14ac:dyDescent="0.3">
      <c r="H7" s="191"/>
      <c r="I7" s="191"/>
      <c r="J7" s="191"/>
      <c r="K7" s="191"/>
      <c r="L7" s="191"/>
      <c r="M7" s="191"/>
    </row>
    <row r="8" spans="1:18" x14ac:dyDescent="0.3">
      <c r="B8" s="308">
        <f t="shared" ref="B8:K8" si="0">B6/B5</f>
        <v>0</v>
      </c>
      <c r="C8" s="308">
        <f t="shared" si="0"/>
        <v>0</v>
      </c>
      <c r="D8" s="308">
        <f t="shared" si="0"/>
        <v>0</v>
      </c>
      <c r="E8" s="308">
        <f t="shared" si="0"/>
        <v>1.59</v>
      </c>
      <c r="F8" s="308">
        <f t="shared" si="0"/>
        <v>1.47</v>
      </c>
      <c r="G8" s="308">
        <f t="shared" si="0"/>
        <v>1.49</v>
      </c>
      <c r="H8" s="308">
        <f t="shared" si="0"/>
        <v>1.5363636363636399</v>
      </c>
      <c r="I8" s="308">
        <f t="shared" si="0"/>
        <v>1.55</v>
      </c>
      <c r="J8" s="308">
        <f t="shared" si="0"/>
        <v>1.5304166666666668</v>
      </c>
      <c r="K8" s="308">
        <f t="shared" si="0"/>
        <v>1.7416999999999998</v>
      </c>
      <c r="Q8" t="s">
        <v>22</v>
      </c>
      <c r="R8" s="189" t="s">
        <v>13</v>
      </c>
    </row>
    <row r="9" spans="1:18" x14ac:dyDescent="0.3">
      <c r="Q9" t="s">
        <v>45</v>
      </c>
      <c r="R9">
        <f>HLOOKUP($R$8,$B$4:$M$6,2,0)</f>
        <v>100</v>
      </c>
    </row>
    <row r="10" spans="1:18" x14ac:dyDescent="0.3">
      <c r="Q10" t="s">
        <v>46</v>
      </c>
      <c r="R10" s="26">
        <f>HLOOKUP($R$8,$B$4:$M$6,3,0)</f>
        <v>174.17</v>
      </c>
    </row>
    <row r="22" spans="1:27" x14ac:dyDescent="0.3">
      <c r="A22" s="179" t="s">
        <v>16</v>
      </c>
      <c r="Q22" t="s">
        <v>22</v>
      </c>
      <c r="R22" s="189" t="s">
        <v>13</v>
      </c>
    </row>
    <row r="23" spans="1:27" ht="15.6" x14ac:dyDescent="0.3">
      <c r="A23" s="180" t="s">
        <v>32</v>
      </c>
      <c r="B23" s="181" t="s">
        <v>4</v>
      </c>
      <c r="C23" s="181" t="s">
        <v>5</v>
      </c>
      <c r="D23" s="181" t="s">
        <v>6</v>
      </c>
      <c r="E23" s="181" t="s">
        <v>7</v>
      </c>
      <c r="F23" s="181" t="s">
        <v>8</v>
      </c>
      <c r="G23" s="181" t="s">
        <v>9</v>
      </c>
      <c r="H23" s="181" t="s">
        <v>10</v>
      </c>
      <c r="I23" s="181" t="s">
        <v>11</v>
      </c>
      <c r="J23" s="181" t="s">
        <v>12</v>
      </c>
      <c r="K23" s="181" t="s">
        <v>13</v>
      </c>
      <c r="L23" s="181" t="s">
        <v>14</v>
      </c>
      <c r="M23" s="181" t="s">
        <v>15</v>
      </c>
      <c r="Q23" s="190" t="s">
        <v>23</v>
      </c>
      <c r="R23" s="190"/>
      <c r="T23" t="s">
        <v>24</v>
      </c>
      <c r="W23" t="s">
        <v>25</v>
      </c>
      <c r="Z23" t="s">
        <v>26</v>
      </c>
    </row>
    <row r="24" spans="1:27" x14ac:dyDescent="0.3">
      <c r="A24" t="s">
        <v>30</v>
      </c>
      <c r="B24" s="184"/>
      <c r="C24" s="184"/>
      <c r="D24" s="184"/>
      <c r="E24" s="33"/>
      <c r="F24" s="33"/>
      <c r="G24" s="33"/>
      <c r="H24" s="33"/>
      <c r="I24" s="33"/>
      <c r="J24" s="33"/>
      <c r="K24" s="33"/>
      <c r="L24" s="33"/>
      <c r="M24" s="33"/>
      <c r="O24" s="33" t="e">
        <f>#REF!</f>
        <v>#REF!</v>
      </c>
      <c r="Q24" s="81" t="s">
        <v>27</v>
      </c>
      <c r="R24" s="81" t="s">
        <v>28</v>
      </c>
      <c r="T24" s="81" t="s">
        <v>27</v>
      </c>
      <c r="U24" s="81" t="s">
        <v>28</v>
      </c>
      <c r="W24" s="81" t="s">
        <v>27</v>
      </c>
      <c r="X24" s="81" t="s">
        <v>28</v>
      </c>
      <c r="Z24" s="81" t="s">
        <v>27</v>
      </c>
      <c r="AA24" s="81" t="s">
        <v>28</v>
      </c>
    </row>
    <row r="25" spans="1:27" x14ac:dyDescent="0.3">
      <c r="A25" t="s">
        <v>31</v>
      </c>
      <c r="B25" s="184"/>
      <c r="C25" s="184"/>
      <c r="D25" s="184"/>
      <c r="E25" s="184"/>
      <c r="F25" s="184"/>
      <c r="G25" s="184"/>
      <c r="H25" s="184"/>
      <c r="I25" s="184"/>
      <c r="J25" s="184"/>
      <c r="K25" s="184"/>
      <c r="L25" s="184"/>
      <c r="M25" s="184"/>
      <c r="Q25" s="33">
        <f>HLOOKUP($R$22,$B$23:$M$25,2,0)</f>
        <v>0</v>
      </c>
      <c r="R25" s="33">
        <f>HLOOKUP($R$22,$B$23:$M$25,3,0)</f>
        <v>0</v>
      </c>
      <c r="T25" s="33">
        <f>HLOOKUP($R$22,$B$28:$M$30,2,0)</f>
        <v>0</v>
      </c>
      <c r="U25" s="33">
        <f>HLOOKUP($R$22,$B$28:$M$30,3,0)</f>
        <v>0</v>
      </c>
      <c r="W25" s="33">
        <f>HLOOKUP($R$22,$B$33:$M$35,2,0)</f>
        <v>0</v>
      </c>
      <c r="X25" s="33">
        <f>HLOOKUP($R$22,$B$33:$M$35,3,0)</f>
        <v>0</v>
      </c>
      <c r="Z25" s="33">
        <f>HLOOKUP($R$22,$B$38:$M$40,2,0)</f>
        <v>0</v>
      </c>
      <c r="AA25" s="33">
        <f>HLOOKUP($R$22,$B$38:$M$40,3,0)</f>
        <v>0</v>
      </c>
    </row>
    <row r="26" spans="1:27" x14ac:dyDescent="0.3">
      <c r="B26" s="308" t="e">
        <f>200%-(B25/B24)</f>
        <v>#DIV/0!</v>
      </c>
      <c r="C26" s="308" t="e">
        <f t="shared" ref="C26:K26" si="1">200%-(C25/C24)</f>
        <v>#DIV/0!</v>
      </c>
      <c r="D26" s="308" t="e">
        <f t="shared" si="1"/>
        <v>#DIV/0!</v>
      </c>
      <c r="E26" s="308" t="e">
        <f t="shared" si="1"/>
        <v>#DIV/0!</v>
      </c>
      <c r="F26" s="308" t="e">
        <f t="shared" si="1"/>
        <v>#DIV/0!</v>
      </c>
      <c r="G26" s="308" t="e">
        <f t="shared" si="1"/>
        <v>#DIV/0!</v>
      </c>
      <c r="H26" s="308" t="e">
        <f t="shared" si="1"/>
        <v>#DIV/0!</v>
      </c>
      <c r="I26" s="308" t="e">
        <f t="shared" si="1"/>
        <v>#DIV/0!</v>
      </c>
      <c r="J26" s="308" t="e">
        <f t="shared" si="1"/>
        <v>#DIV/0!</v>
      </c>
      <c r="K26" s="308" t="e">
        <f t="shared" si="1"/>
        <v>#DIV/0!</v>
      </c>
      <c r="L26" s="185"/>
      <c r="M26" s="185"/>
      <c r="Q26" s="33"/>
      <c r="R26" s="33"/>
      <c r="T26" s="33"/>
      <c r="U26" s="33"/>
      <c r="W26" s="33"/>
      <c r="X26" s="33"/>
      <c r="Z26" s="33"/>
      <c r="AA26" s="33"/>
    </row>
    <row r="27" spans="1:27" x14ac:dyDescent="0.3">
      <c r="B27" s="184"/>
      <c r="C27" s="184"/>
      <c r="D27" s="184"/>
      <c r="E27" s="184"/>
      <c r="F27" s="184"/>
      <c r="G27" s="184"/>
      <c r="H27" s="185"/>
      <c r="I27" s="185"/>
      <c r="J27" s="185"/>
      <c r="K27" s="185"/>
      <c r="L27" s="185"/>
      <c r="M27" s="185"/>
    </row>
    <row r="28" spans="1:27" ht="15.6" x14ac:dyDescent="0.3">
      <c r="A28" s="180" t="s">
        <v>35</v>
      </c>
      <c r="B28" s="186" t="s">
        <v>4</v>
      </c>
      <c r="C28" s="186" t="s">
        <v>5</v>
      </c>
      <c r="D28" s="186" t="s">
        <v>6</v>
      </c>
      <c r="E28" s="186" t="s">
        <v>7</v>
      </c>
      <c r="F28" s="186" t="s">
        <v>8</v>
      </c>
      <c r="G28" s="186" t="s">
        <v>9</v>
      </c>
      <c r="H28" s="186" t="s">
        <v>10</v>
      </c>
      <c r="I28" s="186" t="s">
        <v>11</v>
      </c>
      <c r="J28" s="186" t="s">
        <v>12</v>
      </c>
      <c r="K28" s="186" t="s">
        <v>13</v>
      </c>
      <c r="L28" s="186" t="s">
        <v>14</v>
      </c>
      <c r="M28" s="186" t="s">
        <v>15</v>
      </c>
    </row>
    <row r="29" spans="1:27" x14ac:dyDescent="0.3">
      <c r="A29" t="s">
        <v>30</v>
      </c>
      <c r="B29" s="184"/>
      <c r="C29" s="184"/>
      <c r="D29" s="184"/>
      <c r="E29" s="33"/>
      <c r="F29" s="33"/>
      <c r="G29" s="33"/>
      <c r="H29" s="33"/>
      <c r="I29" s="33"/>
      <c r="J29" s="33"/>
      <c r="K29" s="33"/>
      <c r="L29" s="33"/>
      <c r="M29" s="33"/>
      <c r="O29" s="33" t="e">
        <f>#REF!</f>
        <v>#REF!</v>
      </c>
    </row>
    <row r="30" spans="1:27" x14ac:dyDescent="0.3">
      <c r="A30" t="s">
        <v>31</v>
      </c>
      <c r="B30" s="184"/>
      <c r="C30" s="184"/>
      <c r="D30" s="184"/>
      <c r="E30" s="184"/>
      <c r="F30" s="184"/>
      <c r="G30" s="184"/>
      <c r="H30" s="184"/>
      <c r="I30" s="184"/>
      <c r="J30" s="184"/>
      <c r="K30" s="184"/>
      <c r="L30" s="184"/>
      <c r="M30" s="184"/>
    </row>
    <row r="31" spans="1:27" x14ac:dyDescent="0.3">
      <c r="B31" s="308" t="e">
        <f t="shared" ref="B31:K31" si="2">200%-(B30/B29)</f>
        <v>#DIV/0!</v>
      </c>
      <c r="C31" s="308" t="e">
        <f t="shared" si="2"/>
        <v>#DIV/0!</v>
      </c>
      <c r="D31" s="308" t="e">
        <f t="shared" si="2"/>
        <v>#DIV/0!</v>
      </c>
      <c r="E31" s="308" t="e">
        <f t="shared" si="2"/>
        <v>#DIV/0!</v>
      </c>
      <c r="F31" s="308" t="e">
        <f t="shared" si="2"/>
        <v>#DIV/0!</v>
      </c>
      <c r="G31" s="308" t="e">
        <f t="shared" si="2"/>
        <v>#DIV/0!</v>
      </c>
      <c r="H31" s="308" t="e">
        <f t="shared" si="2"/>
        <v>#DIV/0!</v>
      </c>
      <c r="I31" s="308" t="e">
        <f t="shared" si="2"/>
        <v>#DIV/0!</v>
      </c>
      <c r="J31" s="308" t="e">
        <f t="shared" si="2"/>
        <v>#DIV/0!</v>
      </c>
      <c r="K31" s="308" t="e">
        <f t="shared" si="2"/>
        <v>#DIV/0!</v>
      </c>
      <c r="L31" s="185"/>
      <c r="M31" s="185"/>
    </row>
    <row r="32" spans="1:27" x14ac:dyDescent="0.3">
      <c r="B32" s="184"/>
      <c r="C32" s="184"/>
      <c r="D32" s="184"/>
      <c r="E32" s="184"/>
      <c r="F32" s="184"/>
      <c r="G32" s="184"/>
      <c r="H32" s="185"/>
      <c r="I32" s="185"/>
      <c r="J32" s="185"/>
      <c r="K32" s="185"/>
      <c r="L32" s="185"/>
      <c r="M32" s="185"/>
    </row>
    <row r="33" spans="1:15" ht="15.6" x14ac:dyDescent="0.3">
      <c r="A33" s="180" t="s">
        <v>38</v>
      </c>
      <c r="B33" s="186" t="s">
        <v>4</v>
      </c>
      <c r="C33" s="186" t="s">
        <v>5</v>
      </c>
      <c r="D33" s="186" t="s">
        <v>6</v>
      </c>
      <c r="E33" s="186" t="s">
        <v>7</v>
      </c>
      <c r="F33" s="186" t="s">
        <v>8</v>
      </c>
      <c r="G33" s="186" t="s">
        <v>9</v>
      </c>
      <c r="H33" s="186" t="s">
        <v>10</v>
      </c>
      <c r="I33" s="186" t="s">
        <v>11</v>
      </c>
      <c r="J33" s="186" t="s">
        <v>12</v>
      </c>
      <c r="K33" s="186" t="s">
        <v>13</v>
      </c>
      <c r="L33" s="186" t="s">
        <v>14</v>
      </c>
      <c r="M33" s="186" t="s">
        <v>15</v>
      </c>
    </row>
    <row r="34" spans="1:15" x14ac:dyDescent="0.3">
      <c r="A34" t="s">
        <v>30</v>
      </c>
      <c r="B34" s="184"/>
      <c r="C34" s="184"/>
      <c r="D34" s="184"/>
      <c r="E34" s="33"/>
      <c r="F34" s="33"/>
      <c r="G34" s="33"/>
      <c r="H34" s="33"/>
      <c r="I34" s="33"/>
      <c r="J34" s="33"/>
      <c r="K34" s="33"/>
      <c r="L34" s="33"/>
      <c r="M34" s="33"/>
      <c r="O34" s="33" t="e">
        <f>#REF!</f>
        <v>#REF!</v>
      </c>
    </row>
    <row r="35" spans="1:15" x14ac:dyDescent="0.3">
      <c r="A35" t="s">
        <v>31</v>
      </c>
      <c r="B35" s="184"/>
      <c r="C35" s="184"/>
      <c r="D35" s="184"/>
      <c r="E35" s="184"/>
      <c r="F35" s="184"/>
      <c r="G35" s="184"/>
      <c r="H35" s="184"/>
      <c r="I35" s="184"/>
      <c r="J35" s="184"/>
      <c r="K35" s="184"/>
      <c r="L35" s="184"/>
      <c r="M35" s="184"/>
    </row>
    <row r="36" spans="1:15" x14ac:dyDescent="0.3">
      <c r="B36" s="308" t="e">
        <f t="shared" ref="B36:K36" si="3">200%-(B35/B34)</f>
        <v>#DIV/0!</v>
      </c>
      <c r="C36" s="308" t="e">
        <f t="shared" si="3"/>
        <v>#DIV/0!</v>
      </c>
      <c r="D36" s="308" t="e">
        <f t="shared" si="3"/>
        <v>#DIV/0!</v>
      </c>
      <c r="E36" s="308" t="e">
        <f t="shared" si="3"/>
        <v>#DIV/0!</v>
      </c>
      <c r="F36" s="308" t="e">
        <f t="shared" si="3"/>
        <v>#DIV/0!</v>
      </c>
      <c r="G36" s="308" t="e">
        <f t="shared" si="3"/>
        <v>#DIV/0!</v>
      </c>
      <c r="H36" s="308" t="e">
        <f t="shared" si="3"/>
        <v>#DIV/0!</v>
      </c>
      <c r="I36" s="308" t="e">
        <f t="shared" si="3"/>
        <v>#DIV/0!</v>
      </c>
      <c r="J36" s="308" t="e">
        <f t="shared" si="3"/>
        <v>#DIV/0!</v>
      </c>
      <c r="K36" s="308" t="e">
        <f t="shared" si="3"/>
        <v>#DIV/0!</v>
      </c>
      <c r="L36" s="185"/>
      <c r="M36" s="185"/>
    </row>
    <row r="37" spans="1:15" x14ac:dyDescent="0.3">
      <c r="B37" s="184"/>
      <c r="C37" s="184"/>
      <c r="D37" s="184"/>
      <c r="E37" s="184"/>
      <c r="F37" s="184"/>
      <c r="G37" s="184"/>
      <c r="H37" s="185"/>
      <c r="I37" s="185"/>
      <c r="J37" s="185"/>
      <c r="K37" s="185"/>
      <c r="L37" s="185"/>
      <c r="M37" s="185"/>
    </row>
    <row r="38" spans="1:15" ht="15.6" x14ac:dyDescent="0.3">
      <c r="A38" s="180" t="s">
        <v>41</v>
      </c>
      <c r="B38" s="186" t="s">
        <v>4</v>
      </c>
      <c r="C38" s="186" t="s">
        <v>5</v>
      </c>
      <c r="D38" s="186" t="s">
        <v>6</v>
      </c>
      <c r="E38" s="186" t="s">
        <v>7</v>
      </c>
      <c r="F38" s="186" t="s">
        <v>8</v>
      </c>
      <c r="G38" s="186" t="s">
        <v>9</v>
      </c>
      <c r="H38" s="186" t="s">
        <v>10</v>
      </c>
      <c r="I38" s="186" t="s">
        <v>11</v>
      </c>
      <c r="J38" s="186" t="s">
        <v>12</v>
      </c>
      <c r="K38" s="186" t="s">
        <v>13</v>
      </c>
      <c r="L38" s="186" t="s">
        <v>14</v>
      </c>
      <c r="M38" s="186" t="s">
        <v>15</v>
      </c>
    </row>
    <row r="39" spans="1:15" x14ac:dyDescent="0.3">
      <c r="A39" t="s">
        <v>30</v>
      </c>
      <c r="B39" s="184"/>
      <c r="C39" s="184"/>
      <c r="D39" s="184"/>
      <c r="E39" s="33"/>
      <c r="F39" s="33"/>
      <c r="G39" s="33"/>
      <c r="H39" s="33"/>
      <c r="I39" s="33"/>
      <c r="J39" s="33"/>
      <c r="K39" s="33"/>
      <c r="L39" s="33"/>
      <c r="M39" s="33"/>
      <c r="O39" s="33" t="e">
        <f>#REF!</f>
        <v>#REF!</v>
      </c>
    </row>
    <row r="40" spans="1:15" x14ac:dyDescent="0.3">
      <c r="A40" t="s">
        <v>31</v>
      </c>
      <c r="B40" s="184"/>
      <c r="C40" s="184"/>
      <c r="D40" s="184"/>
      <c r="E40" s="184"/>
      <c r="F40" s="184"/>
      <c r="G40" s="184"/>
      <c r="H40" s="184"/>
      <c r="I40" s="184"/>
      <c r="J40" s="184"/>
      <c r="K40" s="184"/>
      <c r="L40" s="184"/>
      <c r="M40" s="184"/>
    </row>
    <row r="41" spans="1:15" x14ac:dyDescent="0.3">
      <c r="B41" s="308" t="e">
        <f t="shared" ref="B41:K41" si="4">200%-(B40/B39)</f>
        <v>#DIV/0!</v>
      </c>
      <c r="C41" s="308" t="e">
        <f t="shared" si="4"/>
        <v>#DIV/0!</v>
      </c>
      <c r="D41" s="308" t="e">
        <f t="shared" si="4"/>
        <v>#DIV/0!</v>
      </c>
      <c r="E41" s="308" t="e">
        <f t="shared" si="4"/>
        <v>#DIV/0!</v>
      </c>
      <c r="F41" s="308" t="e">
        <f t="shared" si="4"/>
        <v>#DIV/0!</v>
      </c>
      <c r="G41" s="308" t="e">
        <f t="shared" si="4"/>
        <v>#DIV/0!</v>
      </c>
      <c r="H41" s="308" t="e">
        <f t="shared" si="4"/>
        <v>#DIV/0!</v>
      </c>
      <c r="I41" s="308" t="e">
        <f t="shared" si="4"/>
        <v>#DIV/0!</v>
      </c>
      <c r="J41" s="308" t="e">
        <f t="shared" si="4"/>
        <v>#DIV/0!</v>
      </c>
      <c r="K41" s="308" t="e">
        <f t="shared" si="4"/>
        <v>#DIV/0!</v>
      </c>
      <c r="L41" s="185"/>
      <c r="M41" s="185"/>
    </row>
    <row r="42" spans="1:15" x14ac:dyDescent="0.3">
      <c r="A42" s="33"/>
    </row>
  </sheetData>
  <dataValidations count="1">
    <dataValidation type="list" allowBlank="1" showInputMessage="1" showErrorMessage="1" sqref="R8 R22" xr:uid="{6FAF8751-28BB-44F0-88A1-0298AF1771E0}">
      <formula1>$B$4:$M$4</formula1>
    </dataValidation>
  </dataValidations>
  <pageMargins left="0.7" right="0.7" top="0.75" bottom="0.75" header="0.3" footer="0.3"/>
  <pageSetup paperSize="9" orientation="portrait" horizontalDpi="0" verticalDpi="0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84980-4E65-40DC-8A2F-C98365A0CDF6}">
  <sheetPr>
    <tabColor rgb="FF92D050"/>
  </sheetPr>
  <dimension ref="A1:AA42"/>
  <sheetViews>
    <sheetView zoomScale="55" zoomScaleNormal="55" zoomScaleSheetLayoutView="100" workbookViewId="0">
      <selection activeCell="B8" sqref="B8:K8"/>
    </sheetView>
  </sheetViews>
  <sheetFormatPr defaultColWidth="9" defaultRowHeight="14.4" x14ac:dyDescent="0.3"/>
  <cols>
    <col min="1" max="1" width="17.33203125" customWidth="1"/>
    <col min="2" max="13" width="12.88671875" style="173" customWidth="1"/>
    <col min="14" max="14" width="9" customWidth="1"/>
    <col min="15" max="15" width="9.5546875" customWidth="1"/>
    <col min="19" max="19" width="4.21875" customWidth="1"/>
    <col min="22" max="22" width="3.21875" customWidth="1"/>
    <col min="25" max="25" width="3" customWidth="1"/>
  </cols>
  <sheetData>
    <row r="1" spans="1:18" ht="18" x14ac:dyDescent="0.3">
      <c r="A1" s="174" t="s">
        <v>174</v>
      </c>
    </row>
    <row r="2" spans="1:18" ht="18" x14ac:dyDescent="0.3">
      <c r="A2" s="175" t="s">
        <v>1</v>
      </c>
    </row>
    <row r="3" spans="1:18" x14ac:dyDescent="0.3">
      <c r="A3" s="22" t="s">
        <v>2</v>
      </c>
      <c r="K3" s="184"/>
    </row>
    <row r="4" spans="1:18" x14ac:dyDescent="0.3">
      <c r="A4" s="179" t="s">
        <v>3</v>
      </c>
      <c r="B4" s="181" t="s">
        <v>4</v>
      </c>
      <c r="C4" s="181" t="s">
        <v>5</v>
      </c>
      <c r="D4" s="181" t="s">
        <v>6</v>
      </c>
      <c r="E4" s="181" t="s">
        <v>7</v>
      </c>
      <c r="F4" s="181" t="s">
        <v>8</v>
      </c>
      <c r="G4" s="181" t="s">
        <v>9</v>
      </c>
      <c r="H4" s="181" t="s">
        <v>10</v>
      </c>
      <c r="I4" s="181" t="s">
        <v>11</v>
      </c>
      <c r="J4" s="181" t="s">
        <v>12</v>
      </c>
      <c r="K4" s="181" t="s">
        <v>13</v>
      </c>
      <c r="L4" s="181" t="s">
        <v>14</v>
      </c>
      <c r="M4" s="181" t="s">
        <v>15</v>
      </c>
    </row>
    <row r="5" spans="1:18" x14ac:dyDescent="0.3">
      <c r="A5" t="s">
        <v>30</v>
      </c>
      <c r="B5" s="184">
        <v>52.847334078892402</v>
      </c>
      <c r="C5" s="184">
        <v>56.146543465679301</v>
      </c>
      <c r="D5" s="184">
        <v>61.194746496693199</v>
      </c>
      <c r="E5" s="33">
        <v>65.877823996995701</v>
      </c>
      <c r="F5" s="33">
        <v>70.497552926910103</v>
      </c>
      <c r="G5" s="33">
        <v>72.9465217215959</v>
      </c>
      <c r="H5" s="33">
        <v>77.691301677243203</v>
      </c>
      <c r="I5" s="33">
        <v>80.326961722777696</v>
      </c>
      <c r="J5" s="33">
        <v>83.214380914981106</v>
      </c>
      <c r="K5" s="33">
        <v>84.314250429368101</v>
      </c>
      <c r="L5" s="33">
        <v>85.270448482528906</v>
      </c>
      <c r="M5" s="33">
        <v>86.339130643201003</v>
      </c>
      <c r="O5" s="33" t="e">
        <f>#REF!</f>
        <v>#REF!</v>
      </c>
    </row>
    <row r="6" spans="1:18" x14ac:dyDescent="0.3">
      <c r="A6" t="s">
        <v>31</v>
      </c>
      <c r="B6" s="184">
        <v>5.0750000000000002</v>
      </c>
      <c r="C6" s="184">
        <v>98.385000000000005</v>
      </c>
      <c r="D6" s="184">
        <v>103.425</v>
      </c>
      <c r="E6" s="184">
        <v>108.955</v>
      </c>
      <c r="F6" s="33">
        <v>113.505</v>
      </c>
      <c r="G6" s="184">
        <v>119.63</v>
      </c>
      <c r="H6" s="185">
        <v>125.23</v>
      </c>
      <c r="I6" s="185">
        <v>132.91425000000001</v>
      </c>
      <c r="J6" s="185">
        <v>149.16475</v>
      </c>
      <c r="K6" s="185">
        <f>'KINERJA UP3'!O719</f>
        <v>164.32149999999999</v>
      </c>
      <c r="L6" s="185"/>
      <c r="M6" s="185"/>
    </row>
    <row r="7" spans="1:18" x14ac:dyDescent="0.3">
      <c r="H7" s="191"/>
      <c r="I7" s="191"/>
      <c r="J7" s="191"/>
      <c r="K7" s="191"/>
      <c r="L7" s="191"/>
      <c r="M7" s="191"/>
    </row>
    <row r="8" spans="1:18" x14ac:dyDescent="0.3">
      <c r="B8" s="308">
        <f t="shared" ref="B8:K8" si="0">B6/B5</f>
        <v>9.6031334190365358E-2</v>
      </c>
      <c r="C8" s="308">
        <f t="shared" si="0"/>
        <v>1.7522895253585791</v>
      </c>
      <c r="D8" s="308">
        <f t="shared" si="0"/>
        <v>1.6900960608700095</v>
      </c>
      <c r="E8" s="308">
        <f t="shared" si="0"/>
        <v>1.6538949435392523</v>
      </c>
      <c r="F8" s="308">
        <f t="shared" si="0"/>
        <v>1.6100558854529152</v>
      </c>
      <c r="G8" s="308">
        <f t="shared" si="0"/>
        <v>1.6399685300496432</v>
      </c>
      <c r="H8" s="308">
        <f t="shared" si="0"/>
        <v>1.6118921590508182</v>
      </c>
      <c r="I8" s="308">
        <f t="shared" si="0"/>
        <v>1.6546654715848732</v>
      </c>
      <c r="J8" s="308">
        <f t="shared" si="0"/>
        <v>1.7925357175029566</v>
      </c>
      <c r="K8" s="308">
        <f t="shared" si="0"/>
        <v>1.9489172846013227</v>
      </c>
      <c r="Q8" t="s">
        <v>22</v>
      </c>
      <c r="R8" s="189" t="s">
        <v>13</v>
      </c>
    </row>
    <row r="9" spans="1:18" x14ac:dyDescent="0.3">
      <c r="Q9" t="s">
        <v>45</v>
      </c>
      <c r="R9">
        <f>HLOOKUP($R$8,$B$4:$M$6,2,0)</f>
        <v>84.314250429368101</v>
      </c>
    </row>
    <row r="10" spans="1:18" x14ac:dyDescent="0.3">
      <c r="Q10" t="s">
        <v>46</v>
      </c>
      <c r="R10" s="26">
        <f>HLOOKUP($R$8,$B$4:$M$6,3,0)</f>
        <v>164.32149999999999</v>
      </c>
    </row>
    <row r="22" spans="1:27" x14ac:dyDescent="0.3">
      <c r="A22" s="179" t="s">
        <v>16</v>
      </c>
      <c r="Q22" t="s">
        <v>22</v>
      </c>
      <c r="R22" s="189" t="s">
        <v>13</v>
      </c>
    </row>
    <row r="23" spans="1:27" ht="15.6" x14ac:dyDescent="0.3">
      <c r="A23" s="180" t="s">
        <v>32</v>
      </c>
      <c r="B23" s="181" t="s">
        <v>4</v>
      </c>
      <c r="C23" s="181" t="s">
        <v>5</v>
      </c>
      <c r="D23" s="181" t="s">
        <v>6</v>
      </c>
      <c r="E23" s="181" t="s">
        <v>7</v>
      </c>
      <c r="F23" s="181" t="s">
        <v>8</v>
      </c>
      <c r="G23" s="181" t="s">
        <v>9</v>
      </c>
      <c r="H23" s="181" t="s">
        <v>10</v>
      </c>
      <c r="I23" s="181" t="s">
        <v>11</v>
      </c>
      <c r="J23" s="181" t="s">
        <v>12</v>
      </c>
      <c r="K23" s="181" t="s">
        <v>13</v>
      </c>
      <c r="L23" s="181" t="s">
        <v>14</v>
      </c>
      <c r="M23" s="181" t="s">
        <v>15</v>
      </c>
      <c r="Q23" s="190" t="s">
        <v>23</v>
      </c>
      <c r="R23" s="190"/>
      <c r="T23" t="s">
        <v>24</v>
      </c>
      <c r="W23" t="s">
        <v>25</v>
      </c>
      <c r="Z23" t="s">
        <v>26</v>
      </c>
    </row>
    <row r="24" spans="1:27" x14ac:dyDescent="0.3">
      <c r="A24" t="s">
        <v>30</v>
      </c>
      <c r="B24" s="184"/>
      <c r="C24" s="184"/>
      <c r="D24" s="184"/>
      <c r="E24" s="33"/>
      <c r="F24" s="33"/>
      <c r="G24" s="33"/>
      <c r="H24" s="33"/>
      <c r="I24" s="33"/>
      <c r="J24" s="33"/>
      <c r="K24" s="33"/>
      <c r="L24" s="33"/>
      <c r="M24" s="33"/>
      <c r="O24" s="33" t="e">
        <f>#REF!</f>
        <v>#REF!</v>
      </c>
      <c r="Q24" s="81" t="s">
        <v>27</v>
      </c>
      <c r="R24" s="81" t="s">
        <v>28</v>
      </c>
      <c r="T24" s="81" t="s">
        <v>27</v>
      </c>
      <c r="U24" s="81" t="s">
        <v>28</v>
      </c>
      <c r="W24" s="81" t="s">
        <v>27</v>
      </c>
      <c r="X24" s="81" t="s">
        <v>28</v>
      </c>
      <c r="Z24" s="81" t="s">
        <v>27</v>
      </c>
      <c r="AA24" s="81" t="s">
        <v>28</v>
      </c>
    </row>
    <row r="25" spans="1:27" x14ac:dyDescent="0.3">
      <c r="A25" t="s">
        <v>31</v>
      </c>
      <c r="B25" s="184"/>
      <c r="C25" s="184"/>
      <c r="D25" s="184"/>
      <c r="E25" s="184"/>
      <c r="F25" s="184"/>
      <c r="G25" s="184"/>
      <c r="H25" s="184"/>
      <c r="I25" s="184"/>
      <c r="J25" s="184"/>
      <c r="K25" s="184"/>
      <c r="L25" s="184"/>
      <c r="M25" s="184"/>
      <c r="Q25" s="33">
        <f>HLOOKUP($R$22,$B$23:$M$25,2,0)</f>
        <v>0</v>
      </c>
      <c r="R25" s="33">
        <f>HLOOKUP($R$22,$B$23:$M$25,3,0)</f>
        <v>0</v>
      </c>
      <c r="T25" s="33">
        <f>HLOOKUP($R$22,$B$28:$M$30,2,0)</f>
        <v>0</v>
      </c>
      <c r="U25" s="33">
        <f>HLOOKUP($R$22,$B$28:$M$30,3,0)</f>
        <v>0</v>
      </c>
      <c r="W25" s="33">
        <f>HLOOKUP($R$22,$B$33:$M$35,2,0)</f>
        <v>0</v>
      </c>
      <c r="X25" s="33">
        <f>HLOOKUP($R$22,$B$33:$M$35,3,0)</f>
        <v>0</v>
      </c>
      <c r="Z25" s="33">
        <f>HLOOKUP($R$22,$B$38:$M$40,2,0)</f>
        <v>0</v>
      </c>
      <c r="AA25" s="33">
        <f>HLOOKUP($R$22,$B$38:$M$40,3,0)</f>
        <v>0</v>
      </c>
    </row>
    <row r="26" spans="1:27" x14ac:dyDescent="0.3">
      <c r="B26" s="308" t="e">
        <f>200%-(B25/B24)</f>
        <v>#DIV/0!</v>
      </c>
      <c r="C26" s="308" t="e">
        <f t="shared" ref="C26:K26" si="1">200%-(C25/C24)</f>
        <v>#DIV/0!</v>
      </c>
      <c r="D26" s="308" t="e">
        <f t="shared" si="1"/>
        <v>#DIV/0!</v>
      </c>
      <c r="E26" s="308" t="e">
        <f t="shared" si="1"/>
        <v>#DIV/0!</v>
      </c>
      <c r="F26" s="308" t="e">
        <f t="shared" si="1"/>
        <v>#DIV/0!</v>
      </c>
      <c r="G26" s="308" t="e">
        <f t="shared" si="1"/>
        <v>#DIV/0!</v>
      </c>
      <c r="H26" s="308" t="e">
        <f t="shared" si="1"/>
        <v>#DIV/0!</v>
      </c>
      <c r="I26" s="308" t="e">
        <f t="shared" si="1"/>
        <v>#DIV/0!</v>
      </c>
      <c r="J26" s="308" t="e">
        <f t="shared" si="1"/>
        <v>#DIV/0!</v>
      </c>
      <c r="K26" s="308" t="e">
        <f t="shared" si="1"/>
        <v>#DIV/0!</v>
      </c>
      <c r="L26" s="185"/>
      <c r="M26" s="185"/>
      <c r="Q26" s="33"/>
      <c r="R26" s="33"/>
      <c r="T26" s="33"/>
      <c r="U26" s="33"/>
      <c r="W26" s="33"/>
      <c r="X26" s="33"/>
      <c r="Z26" s="33"/>
      <c r="AA26" s="33"/>
    </row>
    <row r="27" spans="1:27" x14ac:dyDescent="0.3">
      <c r="B27" s="184"/>
      <c r="C27" s="184"/>
      <c r="D27" s="184"/>
      <c r="E27" s="184"/>
      <c r="F27" s="184"/>
      <c r="G27" s="184"/>
      <c r="H27" s="185"/>
      <c r="I27" s="185"/>
      <c r="J27" s="185"/>
      <c r="K27" s="185"/>
      <c r="L27" s="185"/>
      <c r="M27" s="185"/>
    </row>
    <row r="28" spans="1:27" ht="15.6" x14ac:dyDescent="0.3">
      <c r="A28" s="180" t="s">
        <v>35</v>
      </c>
      <c r="B28" s="186" t="s">
        <v>4</v>
      </c>
      <c r="C28" s="186" t="s">
        <v>5</v>
      </c>
      <c r="D28" s="186" t="s">
        <v>6</v>
      </c>
      <c r="E28" s="186" t="s">
        <v>7</v>
      </c>
      <c r="F28" s="186" t="s">
        <v>8</v>
      </c>
      <c r="G28" s="186" t="s">
        <v>9</v>
      </c>
      <c r="H28" s="186" t="s">
        <v>10</v>
      </c>
      <c r="I28" s="186" t="s">
        <v>11</v>
      </c>
      <c r="J28" s="186" t="s">
        <v>12</v>
      </c>
      <c r="K28" s="186" t="s">
        <v>13</v>
      </c>
      <c r="L28" s="186" t="s">
        <v>14</v>
      </c>
      <c r="M28" s="186" t="s">
        <v>15</v>
      </c>
    </row>
    <row r="29" spans="1:27" x14ac:dyDescent="0.3">
      <c r="A29" t="s">
        <v>30</v>
      </c>
      <c r="B29" s="184"/>
      <c r="C29" s="184"/>
      <c r="D29" s="184"/>
      <c r="E29" s="33"/>
      <c r="F29" s="33"/>
      <c r="G29" s="33"/>
      <c r="H29" s="33"/>
      <c r="I29" s="33"/>
      <c r="J29" s="33"/>
      <c r="K29" s="33"/>
      <c r="L29" s="33"/>
      <c r="M29" s="33"/>
      <c r="O29" s="33" t="e">
        <f>#REF!</f>
        <v>#REF!</v>
      </c>
    </row>
    <row r="30" spans="1:27" x14ac:dyDescent="0.3">
      <c r="A30" t="s">
        <v>31</v>
      </c>
      <c r="B30" s="184"/>
      <c r="C30" s="184"/>
      <c r="D30" s="184"/>
      <c r="E30" s="184"/>
      <c r="F30" s="184"/>
      <c r="G30" s="184"/>
      <c r="H30" s="184"/>
      <c r="I30" s="184"/>
      <c r="J30" s="184"/>
      <c r="K30" s="184"/>
      <c r="L30" s="184"/>
      <c r="M30" s="184"/>
    </row>
    <row r="31" spans="1:27" x14ac:dyDescent="0.3">
      <c r="B31" s="308" t="e">
        <f t="shared" ref="B31:K31" si="2">200%-(B30/B29)</f>
        <v>#DIV/0!</v>
      </c>
      <c r="C31" s="308" t="e">
        <f t="shared" si="2"/>
        <v>#DIV/0!</v>
      </c>
      <c r="D31" s="308" t="e">
        <f t="shared" si="2"/>
        <v>#DIV/0!</v>
      </c>
      <c r="E31" s="308" t="e">
        <f t="shared" si="2"/>
        <v>#DIV/0!</v>
      </c>
      <c r="F31" s="308" t="e">
        <f t="shared" si="2"/>
        <v>#DIV/0!</v>
      </c>
      <c r="G31" s="308" t="e">
        <f t="shared" si="2"/>
        <v>#DIV/0!</v>
      </c>
      <c r="H31" s="308" t="e">
        <f t="shared" si="2"/>
        <v>#DIV/0!</v>
      </c>
      <c r="I31" s="308" t="e">
        <f t="shared" si="2"/>
        <v>#DIV/0!</v>
      </c>
      <c r="J31" s="308" t="e">
        <f t="shared" si="2"/>
        <v>#DIV/0!</v>
      </c>
      <c r="K31" s="308" t="e">
        <f t="shared" si="2"/>
        <v>#DIV/0!</v>
      </c>
      <c r="L31" s="185"/>
      <c r="M31" s="185"/>
    </row>
    <row r="32" spans="1:27" x14ac:dyDescent="0.3">
      <c r="B32" s="184"/>
      <c r="C32" s="184"/>
      <c r="D32" s="184"/>
      <c r="E32" s="184"/>
      <c r="F32" s="184"/>
      <c r="G32" s="184"/>
      <c r="H32" s="185"/>
      <c r="I32" s="185"/>
      <c r="J32" s="185"/>
      <c r="K32" s="185"/>
      <c r="L32" s="185"/>
      <c r="M32" s="185"/>
    </row>
    <row r="33" spans="1:15" ht="15.6" x14ac:dyDescent="0.3">
      <c r="A33" s="180" t="s">
        <v>38</v>
      </c>
      <c r="B33" s="186" t="s">
        <v>4</v>
      </c>
      <c r="C33" s="186" t="s">
        <v>5</v>
      </c>
      <c r="D33" s="186" t="s">
        <v>6</v>
      </c>
      <c r="E33" s="186" t="s">
        <v>7</v>
      </c>
      <c r="F33" s="186" t="s">
        <v>8</v>
      </c>
      <c r="G33" s="186" t="s">
        <v>9</v>
      </c>
      <c r="H33" s="186" t="s">
        <v>10</v>
      </c>
      <c r="I33" s="186" t="s">
        <v>11</v>
      </c>
      <c r="J33" s="186" t="s">
        <v>12</v>
      </c>
      <c r="K33" s="186" t="s">
        <v>13</v>
      </c>
      <c r="L33" s="186" t="s">
        <v>14</v>
      </c>
      <c r="M33" s="186" t="s">
        <v>15</v>
      </c>
    </row>
    <row r="34" spans="1:15" x14ac:dyDescent="0.3">
      <c r="A34" t="s">
        <v>30</v>
      </c>
      <c r="B34" s="184"/>
      <c r="C34" s="184"/>
      <c r="D34" s="184"/>
      <c r="E34" s="33"/>
      <c r="F34" s="33"/>
      <c r="G34" s="33"/>
      <c r="H34" s="33"/>
      <c r="I34" s="33"/>
      <c r="J34" s="33"/>
      <c r="K34" s="33"/>
      <c r="L34" s="33"/>
      <c r="M34" s="33"/>
      <c r="O34" s="33" t="e">
        <f>#REF!</f>
        <v>#REF!</v>
      </c>
    </row>
    <row r="35" spans="1:15" x14ac:dyDescent="0.3">
      <c r="A35" t="s">
        <v>31</v>
      </c>
      <c r="B35" s="184"/>
      <c r="C35" s="184"/>
      <c r="D35" s="184"/>
      <c r="E35" s="184"/>
      <c r="F35" s="184"/>
      <c r="G35" s="184"/>
      <c r="H35" s="184"/>
      <c r="I35" s="184"/>
      <c r="J35" s="184"/>
      <c r="K35" s="184"/>
      <c r="L35" s="184"/>
      <c r="M35" s="184"/>
    </row>
    <row r="36" spans="1:15" x14ac:dyDescent="0.3">
      <c r="B36" s="308" t="e">
        <f t="shared" ref="B36:K36" si="3">200%-(B35/B34)</f>
        <v>#DIV/0!</v>
      </c>
      <c r="C36" s="308" t="e">
        <f t="shared" si="3"/>
        <v>#DIV/0!</v>
      </c>
      <c r="D36" s="308" t="e">
        <f t="shared" si="3"/>
        <v>#DIV/0!</v>
      </c>
      <c r="E36" s="308" t="e">
        <f t="shared" si="3"/>
        <v>#DIV/0!</v>
      </c>
      <c r="F36" s="308" t="e">
        <f t="shared" si="3"/>
        <v>#DIV/0!</v>
      </c>
      <c r="G36" s="308" t="e">
        <f t="shared" si="3"/>
        <v>#DIV/0!</v>
      </c>
      <c r="H36" s="308" t="e">
        <f t="shared" si="3"/>
        <v>#DIV/0!</v>
      </c>
      <c r="I36" s="308" t="e">
        <f t="shared" si="3"/>
        <v>#DIV/0!</v>
      </c>
      <c r="J36" s="308" t="e">
        <f t="shared" si="3"/>
        <v>#DIV/0!</v>
      </c>
      <c r="K36" s="308" t="e">
        <f t="shared" si="3"/>
        <v>#DIV/0!</v>
      </c>
      <c r="L36" s="185"/>
      <c r="M36" s="185"/>
    </row>
    <row r="37" spans="1:15" x14ac:dyDescent="0.3">
      <c r="B37" s="184"/>
      <c r="C37" s="184"/>
      <c r="D37" s="184"/>
      <c r="E37" s="184"/>
      <c r="F37" s="184"/>
      <c r="G37" s="184"/>
      <c r="H37" s="185"/>
      <c r="I37" s="185"/>
      <c r="J37" s="185"/>
      <c r="K37" s="185"/>
      <c r="L37" s="185"/>
      <c r="M37" s="185"/>
    </row>
    <row r="38" spans="1:15" ht="15.6" x14ac:dyDescent="0.3">
      <c r="A38" s="180" t="s">
        <v>41</v>
      </c>
      <c r="B38" s="186" t="s">
        <v>4</v>
      </c>
      <c r="C38" s="186" t="s">
        <v>5</v>
      </c>
      <c r="D38" s="186" t="s">
        <v>6</v>
      </c>
      <c r="E38" s="186" t="s">
        <v>7</v>
      </c>
      <c r="F38" s="186" t="s">
        <v>8</v>
      </c>
      <c r="G38" s="186" t="s">
        <v>9</v>
      </c>
      <c r="H38" s="186" t="s">
        <v>10</v>
      </c>
      <c r="I38" s="186" t="s">
        <v>11</v>
      </c>
      <c r="J38" s="186" t="s">
        <v>12</v>
      </c>
      <c r="K38" s="186" t="s">
        <v>13</v>
      </c>
      <c r="L38" s="186" t="s">
        <v>14</v>
      </c>
      <c r="M38" s="186" t="s">
        <v>15</v>
      </c>
    </row>
    <row r="39" spans="1:15" x14ac:dyDescent="0.3">
      <c r="A39" t="s">
        <v>30</v>
      </c>
      <c r="B39" s="184"/>
      <c r="C39" s="184"/>
      <c r="D39" s="184"/>
      <c r="E39" s="33"/>
      <c r="F39" s="33"/>
      <c r="G39" s="33"/>
      <c r="H39" s="33"/>
      <c r="I39" s="33"/>
      <c r="J39" s="33"/>
      <c r="K39" s="33"/>
      <c r="L39" s="33"/>
      <c r="M39" s="33"/>
      <c r="O39" s="33" t="e">
        <f>#REF!</f>
        <v>#REF!</v>
      </c>
    </row>
    <row r="40" spans="1:15" x14ac:dyDescent="0.3">
      <c r="A40" t="s">
        <v>31</v>
      </c>
      <c r="B40" s="184"/>
      <c r="C40" s="184"/>
      <c r="D40" s="184"/>
      <c r="E40" s="184"/>
      <c r="F40" s="184"/>
      <c r="G40" s="184"/>
      <c r="H40" s="184"/>
      <c r="I40" s="184"/>
      <c r="J40" s="184"/>
      <c r="K40" s="184"/>
      <c r="L40" s="184"/>
      <c r="M40" s="184"/>
    </row>
    <row r="41" spans="1:15" x14ac:dyDescent="0.3">
      <c r="B41" s="308" t="e">
        <f t="shared" ref="B41:K41" si="4">200%-(B40/B39)</f>
        <v>#DIV/0!</v>
      </c>
      <c r="C41" s="308" t="e">
        <f t="shared" si="4"/>
        <v>#DIV/0!</v>
      </c>
      <c r="D41" s="308" t="e">
        <f t="shared" si="4"/>
        <v>#DIV/0!</v>
      </c>
      <c r="E41" s="308" t="e">
        <f t="shared" si="4"/>
        <v>#DIV/0!</v>
      </c>
      <c r="F41" s="308" t="e">
        <f t="shared" si="4"/>
        <v>#DIV/0!</v>
      </c>
      <c r="G41" s="308" t="e">
        <f t="shared" si="4"/>
        <v>#DIV/0!</v>
      </c>
      <c r="H41" s="308" t="e">
        <f t="shared" si="4"/>
        <v>#DIV/0!</v>
      </c>
      <c r="I41" s="308" t="e">
        <f t="shared" si="4"/>
        <v>#DIV/0!</v>
      </c>
      <c r="J41" s="308" t="e">
        <f t="shared" si="4"/>
        <v>#DIV/0!</v>
      </c>
      <c r="K41" s="308" t="e">
        <f t="shared" si="4"/>
        <v>#DIV/0!</v>
      </c>
      <c r="L41" s="185"/>
      <c r="M41" s="185"/>
    </row>
    <row r="42" spans="1:15" x14ac:dyDescent="0.3">
      <c r="A42" s="33"/>
    </row>
  </sheetData>
  <dataValidations count="1">
    <dataValidation type="list" allowBlank="1" showInputMessage="1" showErrorMessage="1" sqref="R8 R22" xr:uid="{F076429D-1C8A-4C08-A842-68415323903E}">
      <formula1>$B$4:$M$4</formula1>
    </dataValidation>
  </dataValidations>
  <pageMargins left="0.7" right="0.7" top="0.75" bottom="0.75" header="0.3" footer="0.3"/>
  <pageSetup paperSize="9" orientation="portrait" horizontalDpi="0" verticalDpi="0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C87F0-F0E6-48DB-B160-4B5E21A57835}">
  <sheetPr>
    <tabColor rgb="FF92D050"/>
  </sheetPr>
  <dimension ref="A1:AA42"/>
  <sheetViews>
    <sheetView topLeftCell="A82" zoomScale="55" zoomScaleNormal="55" zoomScaleSheetLayoutView="100" workbookViewId="0">
      <selection activeCell="B41" sqref="B41:K41"/>
    </sheetView>
  </sheetViews>
  <sheetFormatPr defaultColWidth="9" defaultRowHeight="14.4" x14ac:dyDescent="0.3"/>
  <cols>
    <col min="1" max="1" width="17.33203125" customWidth="1"/>
    <col min="2" max="13" width="12.88671875" style="173" customWidth="1"/>
    <col min="14" max="14" width="9" customWidth="1"/>
    <col min="15" max="15" width="9.5546875" customWidth="1"/>
    <col min="19" max="19" width="4.21875" customWidth="1"/>
    <col min="22" max="22" width="3.21875" customWidth="1"/>
    <col min="25" max="25" width="3" customWidth="1"/>
  </cols>
  <sheetData>
    <row r="1" spans="1:18" ht="18" x14ac:dyDescent="0.3">
      <c r="A1" s="174" t="s">
        <v>109</v>
      </c>
    </row>
    <row r="2" spans="1:18" ht="18" x14ac:dyDescent="0.3">
      <c r="A2" s="175" t="s">
        <v>1</v>
      </c>
    </row>
    <row r="3" spans="1:18" x14ac:dyDescent="0.3">
      <c r="A3" s="22" t="s">
        <v>2</v>
      </c>
      <c r="K3" s="184"/>
    </row>
    <row r="4" spans="1:18" x14ac:dyDescent="0.3">
      <c r="A4" s="179" t="s">
        <v>3</v>
      </c>
      <c r="B4" s="181" t="s">
        <v>4</v>
      </c>
      <c r="C4" s="181" t="s">
        <v>5</v>
      </c>
      <c r="D4" s="181" t="s">
        <v>6</v>
      </c>
      <c r="E4" s="181" t="s">
        <v>7</v>
      </c>
      <c r="F4" s="181" t="s">
        <v>8</v>
      </c>
      <c r="G4" s="181" t="s">
        <v>9</v>
      </c>
      <c r="H4" s="181" t="s">
        <v>10</v>
      </c>
      <c r="I4" s="181" t="s">
        <v>11</v>
      </c>
      <c r="J4" s="181" t="s">
        <v>12</v>
      </c>
      <c r="K4" s="181" t="s">
        <v>13</v>
      </c>
      <c r="L4" s="181" t="s">
        <v>14</v>
      </c>
      <c r="M4" s="181" t="s">
        <v>15</v>
      </c>
    </row>
    <row r="5" spans="1:18" x14ac:dyDescent="0.3">
      <c r="A5" t="s">
        <v>30</v>
      </c>
      <c r="B5" s="184">
        <v>100</v>
      </c>
      <c r="C5" s="184">
        <v>100</v>
      </c>
      <c r="D5" s="184">
        <v>100</v>
      </c>
      <c r="E5" s="33">
        <v>100</v>
      </c>
      <c r="F5" s="33">
        <v>100</v>
      </c>
      <c r="G5" s="33">
        <v>100</v>
      </c>
      <c r="H5" s="33">
        <v>100</v>
      </c>
      <c r="I5" s="33">
        <v>100</v>
      </c>
      <c r="J5" s="33">
        <v>100</v>
      </c>
      <c r="K5" s="33">
        <v>100</v>
      </c>
      <c r="L5" s="33">
        <v>100</v>
      </c>
      <c r="M5" s="33">
        <v>100</v>
      </c>
      <c r="O5" s="33" t="e">
        <f>#REF!</f>
        <v>#REF!</v>
      </c>
    </row>
    <row r="6" spans="1:18" x14ac:dyDescent="0.3">
      <c r="A6" t="s">
        <v>31</v>
      </c>
      <c r="B6" s="184">
        <v>94.245612419327102</v>
      </c>
      <c r="C6" s="184">
        <v>89.015582541618798</v>
      </c>
      <c r="D6" s="184">
        <v>88.0815334063238</v>
      </c>
      <c r="E6" s="184">
        <v>85.850078033173702</v>
      </c>
      <c r="F6" s="33">
        <v>90.227402278638706</v>
      </c>
      <c r="G6" s="184">
        <v>105.962750973141</v>
      </c>
      <c r="H6" s="185">
        <v>106.818262732306</v>
      </c>
      <c r="I6" s="185">
        <v>106.86369883395122</v>
      </c>
      <c r="J6" s="185">
        <v>106.19691277757516</v>
      </c>
      <c r="K6" s="185">
        <f>'KINERJA UP3'!O715</f>
        <v>106.94</v>
      </c>
      <c r="L6" s="185"/>
      <c r="M6" s="185"/>
    </row>
    <row r="7" spans="1:18" x14ac:dyDescent="0.3">
      <c r="H7" s="191"/>
      <c r="I7" s="191"/>
      <c r="J7" s="191"/>
      <c r="K7" s="191"/>
      <c r="L7" s="191"/>
      <c r="M7" s="191"/>
    </row>
    <row r="8" spans="1:18" x14ac:dyDescent="0.3">
      <c r="B8" s="308">
        <f t="shared" ref="B8:K8" si="0">B6/B5</f>
        <v>0.94245612419327107</v>
      </c>
      <c r="C8" s="308">
        <f t="shared" si="0"/>
        <v>0.89015582541618798</v>
      </c>
      <c r="D8" s="308">
        <f t="shared" si="0"/>
        <v>0.88081533406323798</v>
      </c>
      <c r="E8" s="308">
        <f t="shared" si="0"/>
        <v>0.85850078033173705</v>
      </c>
      <c r="F8" s="308">
        <f t="shared" si="0"/>
        <v>0.90227402278638702</v>
      </c>
      <c r="G8" s="308">
        <f t="shared" si="0"/>
        <v>1.0596275097314101</v>
      </c>
      <c r="H8" s="308">
        <f t="shared" si="0"/>
        <v>1.0681826273230599</v>
      </c>
      <c r="I8" s="308">
        <f t="shared" si="0"/>
        <v>1.0686369883395122</v>
      </c>
      <c r="J8" s="308">
        <f t="shared" si="0"/>
        <v>1.0619691277757517</v>
      </c>
      <c r="K8" s="308">
        <f t="shared" si="0"/>
        <v>1.0693999999999999</v>
      </c>
      <c r="Q8" t="s">
        <v>22</v>
      </c>
      <c r="R8" s="189" t="s">
        <v>13</v>
      </c>
    </row>
    <row r="9" spans="1:18" x14ac:dyDescent="0.3">
      <c r="Q9" t="s">
        <v>45</v>
      </c>
      <c r="R9">
        <f>HLOOKUP($R$8,$B$4:$M$6,2,0)</f>
        <v>100</v>
      </c>
    </row>
    <row r="10" spans="1:18" x14ac:dyDescent="0.3">
      <c r="Q10" t="s">
        <v>46</v>
      </c>
      <c r="R10" s="26">
        <f>HLOOKUP($R$8,$B$4:$M$6,3,0)</f>
        <v>106.94</v>
      </c>
    </row>
    <row r="22" spans="1:27" x14ac:dyDescent="0.3">
      <c r="A22" s="179" t="s">
        <v>16</v>
      </c>
      <c r="Q22" t="s">
        <v>22</v>
      </c>
      <c r="R22" s="189" t="s">
        <v>13</v>
      </c>
    </row>
    <row r="23" spans="1:27" ht="15.6" x14ac:dyDescent="0.3">
      <c r="A23" s="180" t="s">
        <v>32</v>
      </c>
      <c r="B23" s="181" t="s">
        <v>4</v>
      </c>
      <c r="C23" s="181" t="s">
        <v>5</v>
      </c>
      <c r="D23" s="181" t="s">
        <v>6</v>
      </c>
      <c r="E23" s="181" t="s">
        <v>7</v>
      </c>
      <c r="F23" s="181" t="s">
        <v>8</v>
      </c>
      <c r="G23" s="181" t="s">
        <v>9</v>
      </c>
      <c r="H23" s="181" t="s">
        <v>10</v>
      </c>
      <c r="I23" s="181" t="s">
        <v>11</v>
      </c>
      <c r="J23" s="181" t="s">
        <v>12</v>
      </c>
      <c r="K23" s="181" t="s">
        <v>13</v>
      </c>
      <c r="L23" s="181" t="s">
        <v>14</v>
      </c>
      <c r="M23" s="181" t="s">
        <v>15</v>
      </c>
      <c r="Q23" s="190" t="s">
        <v>23</v>
      </c>
      <c r="R23" s="190"/>
      <c r="T23" t="s">
        <v>24</v>
      </c>
      <c r="W23" t="s">
        <v>25</v>
      </c>
      <c r="Z23" t="s">
        <v>26</v>
      </c>
    </row>
    <row r="24" spans="1:27" x14ac:dyDescent="0.3">
      <c r="A24" t="s">
        <v>30</v>
      </c>
      <c r="B24" s="184">
        <v>100</v>
      </c>
      <c r="C24" s="184">
        <v>100</v>
      </c>
      <c r="D24" s="184">
        <v>100</v>
      </c>
      <c r="E24" s="33">
        <v>100</v>
      </c>
      <c r="F24" s="33">
        <v>100</v>
      </c>
      <c r="G24" s="33">
        <v>100</v>
      </c>
      <c r="H24" s="33">
        <v>100</v>
      </c>
      <c r="I24" s="33">
        <v>100</v>
      </c>
      <c r="J24" s="33">
        <v>100</v>
      </c>
      <c r="K24" s="33">
        <v>100</v>
      </c>
      <c r="L24" s="33">
        <v>100</v>
      </c>
      <c r="M24" s="33">
        <v>100</v>
      </c>
      <c r="O24" s="33" t="e">
        <f>#REF!</f>
        <v>#REF!</v>
      </c>
      <c r="Q24" s="81" t="s">
        <v>27</v>
      </c>
      <c r="R24" s="81" t="s">
        <v>28</v>
      </c>
      <c r="T24" s="81" t="s">
        <v>27</v>
      </c>
      <c r="U24" s="81" t="s">
        <v>28</v>
      </c>
      <c r="W24" s="81" t="s">
        <v>27</v>
      </c>
      <c r="X24" s="81" t="s">
        <v>28</v>
      </c>
      <c r="Z24" s="81" t="s">
        <v>27</v>
      </c>
      <c r="AA24" s="81" t="s">
        <v>28</v>
      </c>
    </row>
    <row r="25" spans="1:27" x14ac:dyDescent="0.3">
      <c r="A25" t="s">
        <v>31</v>
      </c>
      <c r="B25" s="184">
        <v>107.009664490757</v>
      </c>
      <c r="C25" s="184">
        <v>106.65479988282399</v>
      </c>
      <c r="D25" s="184">
        <v>99.946992122428597</v>
      </c>
      <c r="E25" s="184">
        <v>91.630793454497706</v>
      </c>
      <c r="F25" s="184">
        <v>100.842094855615</v>
      </c>
      <c r="G25" s="184">
        <v>108.119273644138</v>
      </c>
      <c r="H25" s="184">
        <v>108.47685918052589</v>
      </c>
      <c r="I25" s="184">
        <v>108.91857851559841</v>
      </c>
      <c r="J25" s="184">
        <v>108.15819525138122</v>
      </c>
      <c r="K25" s="184">
        <f>'KINERJA ULP'!Q46</f>
        <v>108.31591511814329</v>
      </c>
      <c r="L25" s="184"/>
      <c r="M25" s="184"/>
      <c r="Q25" s="33">
        <f>HLOOKUP($R$22,$B$23:$M$25,2,0)</f>
        <v>100</v>
      </c>
      <c r="R25" s="33">
        <f>HLOOKUP($R$22,$B$23:$M$25,3,0)</f>
        <v>108.31591511814329</v>
      </c>
      <c r="T25" s="33">
        <f>HLOOKUP($R$22,$B$28:$M$30,2,0)</f>
        <v>100</v>
      </c>
      <c r="U25" s="33">
        <f>HLOOKUP($R$22,$B$28:$M$30,3,0)</f>
        <v>87.826670126293706</v>
      </c>
      <c r="W25" s="33">
        <f>HLOOKUP($R$22,$B$33:$M$35,2,0)</f>
        <v>100</v>
      </c>
      <c r="X25" s="33">
        <f>HLOOKUP($R$22,$B$33:$M$35,3,0)</f>
        <v>108.85787300559213</v>
      </c>
      <c r="Z25" s="33">
        <f>HLOOKUP($R$22,$B$38:$M$40,2,0)</f>
        <v>100</v>
      </c>
      <c r="AA25" s="33">
        <f>HLOOKUP($R$22,$B$38:$M$40,3,0)</f>
        <v>106.7433477966001</v>
      </c>
    </row>
    <row r="26" spans="1:27" x14ac:dyDescent="0.3">
      <c r="B26" s="308">
        <f t="shared" ref="B26:K26" si="1">B25/B24</f>
        <v>1.0700966449075699</v>
      </c>
      <c r="C26" s="308">
        <f t="shared" si="1"/>
        <v>1.06654799882824</v>
      </c>
      <c r="D26" s="308">
        <f t="shared" si="1"/>
        <v>0.99946992122428602</v>
      </c>
      <c r="E26" s="308">
        <f t="shared" si="1"/>
        <v>0.91630793454497705</v>
      </c>
      <c r="F26" s="308">
        <f t="shared" si="1"/>
        <v>1.0084209485561499</v>
      </c>
      <c r="G26" s="308">
        <f t="shared" si="1"/>
        <v>1.08119273644138</v>
      </c>
      <c r="H26" s="308">
        <f t="shared" si="1"/>
        <v>1.084768591805259</v>
      </c>
      <c r="I26" s="308">
        <f t="shared" si="1"/>
        <v>1.0891857851559841</v>
      </c>
      <c r="J26" s="308">
        <f t="shared" si="1"/>
        <v>1.0815819525138122</v>
      </c>
      <c r="K26" s="308">
        <f t="shared" si="1"/>
        <v>1.0831591511814329</v>
      </c>
      <c r="L26" s="185"/>
      <c r="M26" s="185"/>
      <c r="Q26" s="33"/>
      <c r="R26" s="33"/>
      <c r="T26" s="33"/>
      <c r="U26" s="33"/>
      <c r="W26" s="33"/>
      <c r="X26" s="33"/>
      <c r="Z26" s="33"/>
      <c r="AA26" s="33"/>
    </row>
    <row r="27" spans="1:27" x14ac:dyDescent="0.3">
      <c r="B27" s="184"/>
      <c r="C27" s="184"/>
      <c r="D27" s="184"/>
      <c r="E27" s="184"/>
      <c r="F27" s="184"/>
      <c r="G27" s="184"/>
      <c r="H27" s="185"/>
      <c r="I27" s="185"/>
      <c r="J27" s="185"/>
      <c r="K27" s="185"/>
      <c r="L27" s="185"/>
      <c r="M27" s="185"/>
    </row>
    <row r="28" spans="1:27" ht="15.6" x14ac:dyDescent="0.3">
      <c r="A28" s="180" t="s">
        <v>35</v>
      </c>
      <c r="B28" s="186" t="s">
        <v>4</v>
      </c>
      <c r="C28" s="186" t="s">
        <v>5</v>
      </c>
      <c r="D28" s="186" t="s">
        <v>6</v>
      </c>
      <c r="E28" s="186" t="s">
        <v>7</v>
      </c>
      <c r="F28" s="186" t="s">
        <v>8</v>
      </c>
      <c r="G28" s="186" t="s">
        <v>9</v>
      </c>
      <c r="H28" s="186" t="s">
        <v>10</v>
      </c>
      <c r="I28" s="186" t="s">
        <v>11</v>
      </c>
      <c r="J28" s="186" t="s">
        <v>12</v>
      </c>
      <c r="K28" s="186" t="s">
        <v>13</v>
      </c>
      <c r="L28" s="186" t="s">
        <v>14</v>
      </c>
      <c r="M28" s="186" t="s">
        <v>15</v>
      </c>
    </row>
    <row r="29" spans="1:27" x14ac:dyDescent="0.3">
      <c r="A29" t="s">
        <v>30</v>
      </c>
      <c r="B29" s="184">
        <v>100</v>
      </c>
      <c r="C29" s="184">
        <v>100</v>
      </c>
      <c r="D29" s="184">
        <v>100</v>
      </c>
      <c r="E29" s="33">
        <v>100</v>
      </c>
      <c r="F29" s="33">
        <v>100</v>
      </c>
      <c r="G29" s="33">
        <v>100</v>
      </c>
      <c r="H29" s="33">
        <v>100</v>
      </c>
      <c r="I29" s="33">
        <v>100</v>
      </c>
      <c r="J29" s="33">
        <v>100</v>
      </c>
      <c r="K29" s="33">
        <v>100</v>
      </c>
      <c r="L29" s="33">
        <v>100</v>
      </c>
      <c r="M29" s="33">
        <v>100</v>
      </c>
      <c r="O29" s="33" t="e">
        <f>#REF!</f>
        <v>#REF!</v>
      </c>
    </row>
    <row r="30" spans="1:27" x14ac:dyDescent="0.3">
      <c r="A30" t="s">
        <v>31</v>
      </c>
      <c r="B30" s="184">
        <v>83.975486418717907</v>
      </c>
      <c r="C30" s="184">
        <v>82.741866181238393</v>
      </c>
      <c r="D30" s="184">
        <v>83.809664280440202</v>
      </c>
      <c r="E30" s="184">
        <v>81.899071041983007</v>
      </c>
      <c r="F30" s="184">
        <v>82.558983050280702</v>
      </c>
      <c r="G30" s="184">
        <v>86.4619016615802</v>
      </c>
      <c r="H30" s="184">
        <v>86.113580371662152</v>
      </c>
      <c r="I30" s="184">
        <v>85.057523572286001</v>
      </c>
      <c r="J30" s="184">
        <v>84.934848688700427</v>
      </c>
      <c r="K30" s="184">
        <f>'KINERJA ULP'!R46</f>
        <v>87.826670126293706</v>
      </c>
      <c r="L30" s="184"/>
      <c r="M30" s="184"/>
    </row>
    <row r="31" spans="1:27" x14ac:dyDescent="0.3">
      <c r="B31" s="308">
        <f t="shared" ref="B31:K31" si="2">B30/B29</f>
        <v>0.83975486418717904</v>
      </c>
      <c r="C31" s="308">
        <f t="shared" si="2"/>
        <v>0.82741866181238388</v>
      </c>
      <c r="D31" s="308">
        <f t="shared" si="2"/>
        <v>0.83809664280440199</v>
      </c>
      <c r="E31" s="308">
        <f t="shared" si="2"/>
        <v>0.81899071041983007</v>
      </c>
      <c r="F31" s="308">
        <f t="shared" si="2"/>
        <v>0.82558983050280699</v>
      </c>
      <c r="G31" s="308">
        <f t="shared" si="2"/>
        <v>0.86461901661580198</v>
      </c>
      <c r="H31" s="308">
        <f t="shared" si="2"/>
        <v>0.86113580371662157</v>
      </c>
      <c r="I31" s="308">
        <f t="shared" si="2"/>
        <v>0.85057523572285998</v>
      </c>
      <c r="J31" s="308">
        <f t="shared" si="2"/>
        <v>0.84934848688700426</v>
      </c>
      <c r="K31" s="308">
        <f t="shared" si="2"/>
        <v>0.87826670126293704</v>
      </c>
      <c r="L31" s="185"/>
      <c r="M31" s="185"/>
    </row>
    <row r="32" spans="1:27" x14ac:dyDescent="0.3">
      <c r="B32" s="184"/>
      <c r="C32" s="184"/>
      <c r="D32" s="184"/>
      <c r="E32" s="184"/>
      <c r="F32" s="184"/>
      <c r="G32" s="184"/>
      <c r="H32" s="185"/>
      <c r="I32" s="185"/>
      <c r="J32" s="185"/>
      <c r="K32" s="185"/>
      <c r="L32" s="185"/>
      <c r="M32" s="185"/>
    </row>
    <row r="33" spans="1:15" ht="15.6" x14ac:dyDescent="0.3">
      <c r="A33" s="180" t="s">
        <v>38</v>
      </c>
      <c r="B33" s="186" t="s">
        <v>4</v>
      </c>
      <c r="C33" s="186" t="s">
        <v>5</v>
      </c>
      <c r="D33" s="186" t="s">
        <v>6</v>
      </c>
      <c r="E33" s="186" t="s">
        <v>7</v>
      </c>
      <c r="F33" s="186" t="s">
        <v>8</v>
      </c>
      <c r="G33" s="186" t="s">
        <v>9</v>
      </c>
      <c r="H33" s="186" t="s">
        <v>10</v>
      </c>
      <c r="I33" s="186" t="s">
        <v>11</v>
      </c>
      <c r="J33" s="186" t="s">
        <v>12</v>
      </c>
      <c r="K33" s="186" t="s">
        <v>13</v>
      </c>
      <c r="L33" s="186" t="s">
        <v>14</v>
      </c>
      <c r="M33" s="186" t="s">
        <v>15</v>
      </c>
    </row>
    <row r="34" spans="1:15" x14ac:dyDescent="0.3">
      <c r="A34" t="s">
        <v>30</v>
      </c>
      <c r="B34" s="184">
        <v>100</v>
      </c>
      <c r="C34" s="184">
        <v>100</v>
      </c>
      <c r="D34" s="184">
        <v>100</v>
      </c>
      <c r="E34" s="33">
        <v>100</v>
      </c>
      <c r="F34" s="33">
        <v>100</v>
      </c>
      <c r="G34" s="33">
        <v>100</v>
      </c>
      <c r="H34" s="33">
        <v>100</v>
      </c>
      <c r="I34" s="33">
        <v>100</v>
      </c>
      <c r="J34" s="33">
        <v>100</v>
      </c>
      <c r="K34" s="33">
        <v>100</v>
      </c>
      <c r="L34" s="33">
        <v>100</v>
      </c>
      <c r="M34" s="33">
        <v>100</v>
      </c>
      <c r="O34" s="33" t="e">
        <f>#REF!</f>
        <v>#REF!</v>
      </c>
    </row>
    <row r="35" spans="1:15" x14ac:dyDescent="0.3">
      <c r="A35" t="s">
        <v>31</v>
      </c>
      <c r="B35" s="184">
        <v>83.511564222076501</v>
      </c>
      <c r="C35" s="184">
        <v>85.440646559630494</v>
      </c>
      <c r="D35" s="184">
        <v>84.957680283622693</v>
      </c>
      <c r="E35" s="184">
        <v>63.580331440422</v>
      </c>
      <c r="F35" s="184">
        <v>80.053481016776004</v>
      </c>
      <c r="G35" s="184">
        <v>105.387561075734</v>
      </c>
      <c r="H35" s="184">
        <v>108.69105301966442</v>
      </c>
      <c r="I35" s="184">
        <v>108.81374319140433</v>
      </c>
      <c r="J35" s="184">
        <v>108.94493638387482</v>
      </c>
      <c r="K35" s="184">
        <f>'KINERJA ULP'!S46</f>
        <v>108.85787300559213</v>
      </c>
      <c r="L35" s="184"/>
      <c r="M35" s="184"/>
    </row>
    <row r="36" spans="1:15" x14ac:dyDescent="0.3">
      <c r="B36" s="308">
        <f t="shared" ref="B36:K36" si="3">B35/B34</f>
        <v>0.83511564222076506</v>
      </c>
      <c r="C36" s="308">
        <f t="shared" si="3"/>
        <v>0.85440646559630495</v>
      </c>
      <c r="D36" s="308">
        <f t="shared" si="3"/>
        <v>0.84957680283622694</v>
      </c>
      <c r="E36" s="308">
        <f t="shared" si="3"/>
        <v>0.63580331440422</v>
      </c>
      <c r="F36" s="308">
        <f t="shared" si="3"/>
        <v>0.80053481016776007</v>
      </c>
      <c r="G36" s="308">
        <f t="shared" si="3"/>
        <v>1.0538756107573399</v>
      </c>
      <c r="H36" s="308">
        <f t="shared" si="3"/>
        <v>1.0869105301966442</v>
      </c>
      <c r="I36" s="308">
        <f t="shared" si="3"/>
        <v>1.0881374319140433</v>
      </c>
      <c r="J36" s="308">
        <f t="shared" si="3"/>
        <v>1.0894493638387481</v>
      </c>
      <c r="K36" s="308">
        <f t="shared" si="3"/>
        <v>1.0885787300559213</v>
      </c>
      <c r="L36" s="185"/>
      <c r="M36" s="185"/>
    </row>
    <row r="37" spans="1:15" x14ac:dyDescent="0.3">
      <c r="B37" s="184"/>
      <c r="C37" s="184"/>
      <c r="D37" s="184"/>
      <c r="E37" s="184"/>
      <c r="F37" s="184"/>
      <c r="G37" s="184"/>
      <c r="H37" s="185"/>
      <c r="I37" s="185"/>
      <c r="J37" s="185"/>
      <c r="K37" s="185"/>
      <c r="L37" s="185"/>
      <c r="M37" s="185"/>
    </row>
    <row r="38" spans="1:15" ht="15.6" x14ac:dyDescent="0.3">
      <c r="A38" s="180" t="s">
        <v>41</v>
      </c>
      <c r="B38" s="186" t="s">
        <v>4</v>
      </c>
      <c r="C38" s="186" t="s">
        <v>5</v>
      </c>
      <c r="D38" s="186" t="s">
        <v>6</v>
      </c>
      <c r="E38" s="186" t="s">
        <v>7</v>
      </c>
      <c r="F38" s="186" t="s">
        <v>8</v>
      </c>
      <c r="G38" s="186" t="s">
        <v>9</v>
      </c>
      <c r="H38" s="186" t="s">
        <v>10</v>
      </c>
      <c r="I38" s="186" t="s">
        <v>11</v>
      </c>
      <c r="J38" s="186" t="s">
        <v>12</v>
      </c>
      <c r="K38" s="186" t="s">
        <v>13</v>
      </c>
      <c r="L38" s="186" t="s">
        <v>14</v>
      </c>
      <c r="M38" s="186" t="s">
        <v>15</v>
      </c>
    </row>
    <row r="39" spans="1:15" x14ac:dyDescent="0.3">
      <c r="A39" t="s">
        <v>30</v>
      </c>
      <c r="B39" s="184">
        <v>100</v>
      </c>
      <c r="C39" s="184">
        <v>100</v>
      </c>
      <c r="D39" s="184">
        <v>100</v>
      </c>
      <c r="E39" s="33">
        <v>100</v>
      </c>
      <c r="F39" s="33">
        <v>100</v>
      </c>
      <c r="G39" s="33">
        <v>100</v>
      </c>
      <c r="H39" s="33">
        <v>100</v>
      </c>
      <c r="I39" s="33">
        <v>100</v>
      </c>
      <c r="J39" s="33">
        <v>100</v>
      </c>
      <c r="K39" s="33">
        <v>100</v>
      </c>
      <c r="L39" s="33">
        <v>100</v>
      </c>
      <c r="M39" s="33">
        <v>100</v>
      </c>
      <c r="O39" s="33" t="e">
        <f>#REF!</f>
        <v>#REF!</v>
      </c>
    </row>
    <row r="40" spans="1:15" x14ac:dyDescent="0.3">
      <c r="A40" t="s">
        <v>31</v>
      </c>
      <c r="B40" s="184">
        <v>85.667047860351403</v>
      </c>
      <c r="C40" s="184">
        <v>85.663309744148094</v>
      </c>
      <c r="D40" s="184">
        <v>81.760180995475096</v>
      </c>
      <c r="E40" s="184">
        <v>85.853977999638005</v>
      </c>
      <c r="F40" s="184">
        <v>85.882096971440404</v>
      </c>
      <c r="G40" s="184">
        <v>108.620608290802</v>
      </c>
      <c r="H40" s="184">
        <v>106.74598659680497</v>
      </c>
      <c r="I40" s="184">
        <v>89.676081014847654</v>
      </c>
      <c r="J40" s="184">
        <v>71.762647498989907</v>
      </c>
      <c r="K40" s="184">
        <f>'KINERJA ULP'!T46</f>
        <v>106.7433477966001</v>
      </c>
      <c r="L40" s="184"/>
      <c r="M40" s="184"/>
    </row>
    <row r="41" spans="1:15" x14ac:dyDescent="0.3">
      <c r="B41" s="308">
        <f t="shared" ref="B41:K41" si="4">B40/B39</f>
        <v>0.85667047860351397</v>
      </c>
      <c r="C41" s="308">
        <f t="shared" si="4"/>
        <v>0.85663309744148097</v>
      </c>
      <c r="D41" s="308">
        <f t="shared" si="4"/>
        <v>0.81760180995475096</v>
      </c>
      <c r="E41" s="308">
        <f t="shared" si="4"/>
        <v>0.85853977999638009</v>
      </c>
      <c r="F41" s="308">
        <f t="shared" si="4"/>
        <v>0.85882096971440403</v>
      </c>
      <c r="G41" s="308">
        <f t="shared" si="4"/>
        <v>1.08620608290802</v>
      </c>
      <c r="H41" s="308">
        <f t="shared" si="4"/>
        <v>1.0674598659680496</v>
      </c>
      <c r="I41" s="308">
        <f t="shared" si="4"/>
        <v>0.89676081014847653</v>
      </c>
      <c r="J41" s="308">
        <f t="shared" si="4"/>
        <v>0.71762647498989907</v>
      </c>
      <c r="K41" s="308">
        <f t="shared" si="4"/>
        <v>1.0674334779660011</v>
      </c>
      <c r="L41" s="185"/>
      <c r="M41" s="185"/>
    </row>
    <row r="42" spans="1:15" x14ac:dyDescent="0.3">
      <c r="A42" s="33"/>
    </row>
  </sheetData>
  <dataValidations count="1">
    <dataValidation type="list" allowBlank="1" showInputMessage="1" showErrorMessage="1" sqref="R8 R22" xr:uid="{06C326FE-3591-4B86-AC90-F12D2BCAA85C}">
      <formula1>$B$4:$M$4</formula1>
    </dataValidation>
  </dataValidations>
  <pageMargins left="0.7" right="0.7" top="0.75" bottom="0.75" header="0.3" footer="0.3"/>
  <pageSetup paperSize="9" orientation="portrait" horizontalDpi="0" verticalDpi="0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rgb="FF92D050"/>
  </sheetPr>
  <dimension ref="A1:AA98"/>
  <sheetViews>
    <sheetView topLeftCell="A64" zoomScale="41" zoomScaleNormal="55" zoomScaleSheetLayoutView="100" workbookViewId="0">
      <selection activeCell="B98" sqref="B98:K98"/>
    </sheetView>
  </sheetViews>
  <sheetFormatPr defaultColWidth="9" defaultRowHeight="14.4" x14ac:dyDescent="0.3"/>
  <cols>
    <col min="1" max="1" width="17.33203125" customWidth="1"/>
    <col min="2" max="13" width="12.88671875" style="173" customWidth="1"/>
    <col min="14" max="14" width="9" customWidth="1"/>
    <col min="15" max="18" width="11.109375" customWidth="1"/>
    <col min="19" max="19" width="4.21875" customWidth="1"/>
    <col min="20" max="21" width="12.21875" customWidth="1"/>
    <col min="22" max="22" width="3.21875" customWidth="1"/>
    <col min="23" max="24" width="10.77734375" customWidth="1"/>
    <col min="25" max="25" width="3" customWidth="1"/>
    <col min="26" max="27" width="10.77734375" customWidth="1"/>
  </cols>
  <sheetData>
    <row r="1" spans="1:15" ht="18" x14ac:dyDescent="0.3">
      <c r="A1" s="174" t="s">
        <v>0</v>
      </c>
    </row>
    <row r="2" spans="1:15" ht="18" x14ac:dyDescent="0.3">
      <c r="A2" s="175" t="s">
        <v>1</v>
      </c>
    </row>
    <row r="3" spans="1:15" x14ac:dyDescent="0.3">
      <c r="A3" s="22" t="s">
        <v>2</v>
      </c>
      <c r="K3" s="184"/>
    </row>
    <row r="4" spans="1:15" s="172" customFormat="1" x14ac:dyDescent="0.3">
      <c r="A4" s="172" t="s">
        <v>3</v>
      </c>
      <c r="B4" s="176" t="s">
        <v>4</v>
      </c>
      <c r="C4" s="176" t="s">
        <v>5</v>
      </c>
      <c r="D4" s="176" t="s">
        <v>6</v>
      </c>
      <c r="E4" s="176" t="s">
        <v>7</v>
      </c>
      <c r="F4" s="176" t="s">
        <v>8</v>
      </c>
      <c r="G4" s="176" t="s">
        <v>9</v>
      </c>
      <c r="H4" s="176" t="s">
        <v>10</v>
      </c>
      <c r="I4" s="176" t="s">
        <v>11</v>
      </c>
      <c r="J4" s="176" t="s">
        <v>12</v>
      </c>
      <c r="K4" s="176" t="s">
        <v>13</v>
      </c>
      <c r="L4" s="176" t="s">
        <v>14</v>
      </c>
      <c r="M4" s="176" t="s">
        <v>15</v>
      </c>
    </row>
    <row r="5" spans="1:15" s="172" customFormat="1" x14ac:dyDescent="0.3">
      <c r="A5" s="172" t="s">
        <v>30</v>
      </c>
      <c r="B5" s="177"/>
      <c r="C5" s="177"/>
      <c r="D5" s="177"/>
      <c r="E5" s="177"/>
      <c r="F5" s="177"/>
      <c r="G5" s="177"/>
      <c r="H5" s="177"/>
      <c r="I5" s="177"/>
      <c r="J5" s="177"/>
      <c r="K5" s="177"/>
      <c r="L5" s="177"/>
      <c r="M5" s="177"/>
      <c r="O5" s="187" t="e">
        <f>#REF!</f>
        <v>#REF!</v>
      </c>
    </row>
    <row r="6" spans="1:15" s="172" customFormat="1" x14ac:dyDescent="0.3">
      <c r="A6" s="172" t="s">
        <v>31</v>
      </c>
      <c r="B6" s="177"/>
      <c r="C6" s="177"/>
      <c r="D6" s="177"/>
      <c r="E6" s="177"/>
      <c r="F6" s="177"/>
      <c r="G6" s="178"/>
      <c r="H6" s="178"/>
      <c r="I6" s="178"/>
      <c r="J6" s="178"/>
      <c r="K6" s="178"/>
      <c r="L6" s="178"/>
      <c r="M6" s="188"/>
    </row>
    <row r="22" spans="1:27" x14ac:dyDescent="0.3">
      <c r="A22" t="s">
        <v>175</v>
      </c>
    </row>
    <row r="23" spans="1:27" x14ac:dyDescent="0.3">
      <c r="A23" s="179" t="s">
        <v>16</v>
      </c>
      <c r="Q23" t="s">
        <v>22</v>
      </c>
      <c r="R23" s="189" t="s">
        <v>13</v>
      </c>
    </row>
    <row r="24" spans="1:27" ht="15.6" x14ac:dyDescent="0.3">
      <c r="A24" s="180" t="s">
        <v>32</v>
      </c>
      <c r="B24" s="181" t="s">
        <v>4</v>
      </c>
      <c r="C24" s="181" t="s">
        <v>5</v>
      </c>
      <c r="D24" s="181" t="s">
        <v>6</v>
      </c>
      <c r="E24" s="181" t="s">
        <v>7</v>
      </c>
      <c r="F24" s="181" t="s">
        <v>8</v>
      </c>
      <c r="G24" s="181" t="s">
        <v>9</v>
      </c>
      <c r="H24" s="181" t="s">
        <v>10</v>
      </c>
      <c r="I24" s="181" t="s">
        <v>11</v>
      </c>
      <c r="J24" s="181" t="s">
        <v>12</v>
      </c>
      <c r="K24" s="181" t="s">
        <v>13</v>
      </c>
      <c r="L24" s="181" t="s">
        <v>14</v>
      </c>
      <c r="M24" s="181" t="s">
        <v>15</v>
      </c>
      <c r="Q24" s="190" t="s">
        <v>23</v>
      </c>
      <c r="R24" s="190"/>
      <c r="T24" t="s">
        <v>24</v>
      </c>
      <c r="W24" t="s">
        <v>25</v>
      </c>
      <c r="Z24" t="s">
        <v>26</v>
      </c>
    </row>
    <row r="25" spans="1:27" x14ac:dyDescent="0.3">
      <c r="A25" t="s">
        <v>30</v>
      </c>
      <c r="B25" s="28">
        <v>156</v>
      </c>
      <c r="C25" s="28">
        <v>330</v>
      </c>
      <c r="D25" s="28">
        <v>604</v>
      </c>
      <c r="E25" s="28">
        <v>672</v>
      </c>
      <c r="F25" s="28">
        <v>765</v>
      </c>
      <c r="G25" s="28">
        <v>855</v>
      </c>
      <c r="H25" s="28">
        <v>945</v>
      </c>
      <c r="I25" s="28">
        <v>1035</v>
      </c>
      <c r="J25" s="28">
        <v>1125</v>
      </c>
      <c r="K25" s="28">
        <v>1215</v>
      </c>
      <c r="L25" s="28">
        <v>1305</v>
      </c>
      <c r="M25" s="28">
        <v>1395</v>
      </c>
      <c r="O25" s="33" t="e">
        <f>#REF!</f>
        <v>#REF!</v>
      </c>
      <c r="Q25" s="81" t="s">
        <v>27</v>
      </c>
      <c r="R25" s="81" t="s">
        <v>28</v>
      </c>
      <c r="T25" s="81" t="s">
        <v>27</v>
      </c>
      <c r="U25" s="81" t="s">
        <v>28</v>
      </c>
      <c r="W25" s="81" t="s">
        <v>27</v>
      </c>
      <c r="X25" s="81" t="s">
        <v>28</v>
      </c>
      <c r="Z25" s="81" t="s">
        <v>27</v>
      </c>
      <c r="AA25" s="81" t="s">
        <v>28</v>
      </c>
    </row>
    <row r="26" spans="1:27" x14ac:dyDescent="0.3">
      <c r="A26" t="s">
        <v>31</v>
      </c>
      <c r="B26" s="28">
        <v>547</v>
      </c>
      <c r="C26" s="28">
        <v>721</v>
      </c>
      <c r="D26" s="28">
        <v>995</v>
      </c>
      <c r="E26" s="28">
        <v>1063</v>
      </c>
      <c r="F26" s="28">
        <v>1225</v>
      </c>
      <c r="G26" s="182">
        <v>1404</v>
      </c>
      <c r="H26" s="183">
        <f>'KINERJA ULP'!E31</f>
        <v>1765</v>
      </c>
      <c r="I26" s="183">
        <f>'KINERJA ULP'!I31</f>
        <v>2069</v>
      </c>
      <c r="J26" s="183">
        <f>'KINERJA ULP'!M31</f>
        <v>2380</v>
      </c>
      <c r="K26" s="183">
        <f>'KINERJA ULP'!Q31</f>
        <v>2618</v>
      </c>
      <c r="L26" s="183"/>
      <c r="M26" s="183"/>
      <c r="Q26" s="26">
        <f>HLOOKUP($R$23,$B$24:$M$26,2,0)</f>
        <v>1215</v>
      </c>
      <c r="R26" s="26">
        <f>HLOOKUP($R$23,$B$24:$M$26,3,0)</f>
        <v>2618</v>
      </c>
      <c r="S26" s="26"/>
      <c r="T26" s="26">
        <f>HLOOKUP($R$23,$B$29:$M$31,2,0)</f>
        <v>836</v>
      </c>
      <c r="U26" s="26">
        <f>HLOOKUP($R$23,$B$29:$M$31,3,0)</f>
        <v>1217</v>
      </c>
      <c r="V26" s="26"/>
      <c r="W26" s="26">
        <f>HLOOKUP($R$23,$B$34:$M$36,2,0)</f>
        <v>124</v>
      </c>
      <c r="X26" s="26">
        <f>HLOOKUP($R$23,$B$34:$M$36,3,0)</f>
        <v>2028</v>
      </c>
      <c r="Y26" s="26"/>
      <c r="Z26" s="26">
        <f>HLOOKUP($R$23,$B$39:$M$41,2,0)</f>
        <v>1142</v>
      </c>
      <c r="AA26" s="26">
        <f>HLOOKUP($R$23,$B$39:$M$41,3,0)</f>
        <v>2393</v>
      </c>
    </row>
    <row r="27" spans="1:27" x14ac:dyDescent="0.3">
      <c r="B27" s="306">
        <f>B26/B25</f>
        <v>3.5064102564102564</v>
      </c>
      <c r="C27" s="306">
        <f t="shared" ref="C27:K27" si="0">C26/C25</f>
        <v>2.184848484848485</v>
      </c>
      <c r="D27" s="306">
        <f t="shared" si="0"/>
        <v>1.6473509933774835</v>
      </c>
      <c r="E27" s="306">
        <f t="shared" si="0"/>
        <v>1.5818452380952381</v>
      </c>
      <c r="F27" s="306">
        <f t="shared" si="0"/>
        <v>1.6013071895424837</v>
      </c>
      <c r="G27" s="306">
        <f t="shared" si="0"/>
        <v>1.6421052631578947</v>
      </c>
      <c r="H27" s="306">
        <f t="shared" si="0"/>
        <v>1.8677248677248677</v>
      </c>
      <c r="I27" s="306">
        <f t="shared" si="0"/>
        <v>1.9990338164251207</v>
      </c>
      <c r="J27" s="306">
        <f t="shared" si="0"/>
        <v>2.1155555555555554</v>
      </c>
      <c r="K27" s="306">
        <f t="shared" si="0"/>
        <v>2.1547325102880657</v>
      </c>
      <c r="L27" s="183"/>
      <c r="M27" s="183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</row>
    <row r="28" spans="1:27" x14ac:dyDescent="0.3">
      <c r="B28" s="184"/>
      <c r="C28" s="184"/>
      <c r="D28" s="184"/>
      <c r="E28" s="184"/>
      <c r="F28" s="184"/>
      <c r="G28" s="184"/>
      <c r="H28" s="185"/>
      <c r="I28" s="185"/>
      <c r="J28" s="185"/>
      <c r="K28" s="185"/>
      <c r="L28" s="185"/>
      <c r="M28" s="185"/>
    </row>
    <row r="29" spans="1:27" ht="15.6" x14ac:dyDescent="0.3">
      <c r="A29" s="180" t="s">
        <v>35</v>
      </c>
      <c r="B29" s="186" t="s">
        <v>4</v>
      </c>
      <c r="C29" s="186" t="s">
        <v>5</v>
      </c>
      <c r="D29" s="186" t="s">
        <v>6</v>
      </c>
      <c r="E29" s="186" t="s">
        <v>7</v>
      </c>
      <c r="F29" s="186" t="s">
        <v>8</v>
      </c>
      <c r="G29" s="186" t="s">
        <v>9</v>
      </c>
      <c r="H29" s="186" t="s">
        <v>10</v>
      </c>
      <c r="I29" s="186" t="s">
        <v>11</v>
      </c>
      <c r="J29" s="186" t="s">
        <v>12</v>
      </c>
      <c r="K29" s="186" t="s">
        <v>13</v>
      </c>
      <c r="L29" s="186" t="s">
        <v>14</v>
      </c>
      <c r="M29" s="186" t="s">
        <v>15</v>
      </c>
    </row>
    <row r="30" spans="1:27" x14ac:dyDescent="0.3">
      <c r="A30" t="s">
        <v>30</v>
      </c>
      <c r="B30" s="28">
        <v>120</v>
      </c>
      <c r="C30" s="28">
        <v>209</v>
      </c>
      <c r="D30" s="28">
        <v>324</v>
      </c>
      <c r="E30" s="28">
        <v>397</v>
      </c>
      <c r="F30" s="28">
        <v>436</v>
      </c>
      <c r="G30" s="28">
        <v>516</v>
      </c>
      <c r="H30" s="28">
        <v>596</v>
      </c>
      <c r="I30" s="28">
        <v>676</v>
      </c>
      <c r="J30" s="28">
        <v>756</v>
      </c>
      <c r="K30" s="28">
        <v>836</v>
      </c>
      <c r="L30" s="28">
        <v>916</v>
      </c>
      <c r="M30" s="28">
        <v>483</v>
      </c>
      <c r="O30" s="33" t="e">
        <f>#REF!</f>
        <v>#REF!</v>
      </c>
    </row>
    <row r="31" spans="1:27" x14ac:dyDescent="0.3">
      <c r="A31" t="s">
        <v>31</v>
      </c>
      <c r="B31" s="28">
        <v>120</v>
      </c>
      <c r="C31" s="28">
        <v>209</v>
      </c>
      <c r="D31" s="28">
        <v>324</v>
      </c>
      <c r="E31" s="28">
        <v>397</v>
      </c>
      <c r="F31" s="28">
        <v>483</v>
      </c>
      <c r="G31" s="182">
        <v>514</v>
      </c>
      <c r="H31" s="183">
        <f>'KINERJA ULP'!F31</f>
        <v>558</v>
      </c>
      <c r="I31" s="183">
        <f>'KINERJA ULP'!J31</f>
        <v>729</v>
      </c>
      <c r="J31" s="183">
        <f>'KINERJA ULP'!N31</f>
        <v>1108</v>
      </c>
      <c r="K31" s="183">
        <f>'KINERJA ULP'!R31</f>
        <v>1217</v>
      </c>
      <c r="L31" s="183"/>
      <c r="M31" s="183"/>
    </row>
    <row r="32" spans="1:27" x14ac:dyDescent="0.3">
      <c r="B32" s="306">
        <f t="shared" ref="B32:K32" si="1">B31/B30</f>
        <v>1</v>
      </c>
      <c r="C32" s="306">
        <f t="shared" si="1"/>
        <v>1</v>
      </c>
      <c r="D32" s="306">
        <f t="shared" si="1"/>
        <v>1</v>
      </c>
      <c r="E32" s="306">
        <f t="shared" si="1"/>
        <v>1</v>
      </c>
      <c r="F32" s="306">
        <f t="shared" si="1"/>
        <v>1.1077981651376148</v>
      </c>
      <c r="G32" s="306">
        <f t="shared" si="1"/>
        <v>0.99612403100775193</v>
      </c>
      <c r="H32" s="306">
        <f t="shared" si="1"/>
        <v>0.93624161073825507</v>
      </c>
      <c r="I32" s="306">
        <f t="shared" si="1"/>
        <v>1.0784023668639053</v>
      </c>
      <c r="J32" s="306">
        <f t="shared" si="1"/>
        <v>1.4656084656084656</v>
      </c>
      <c r="K32" s="306">
        <f t="shared" si="1"/>
        <v>1.4557416267942584</v>
      </c>
      <c r="L32" s="183"/>
      <c r="M32" s="183"/>
    </row>
    <row r="33" spans="1:15" x14ac:dyDescent="0.3">
      <c r="B33" s="184"/>
      <c r="C33" s="184"/>
      <c r="D33" s="184"/>
      <c r="E33" s="184"/>
      <c r="F33" s="184"/>
      <c r="G33" s="184"/>
      <c r="H33" s="185"/>
      <c r="I33" s="185"/>
      <c r="J33" s="185"/>
      <c r="K33" s="185"/>
      <c r="L33" s="185"/>
      <c r="M33" s="185"/>
    </row>
    <row r="34" spans="1:15" ht="15.6" x14ac:dyDescent="0.3">
      <c r="A34" s="180" t="s">
        <v>38</v>
      </c>
      <c r="B34" s="186" t="s">
        <v>4</v>
      </c>
      <c r="C34" s="186" t="s">
        <v>5</v>
      </c>
      <c r="D34" s="186" t="s">
        <v>6</v>
      </c>
      <c r="E34" s="186" t="s">
        <v>7</v>
      </c>
      <c r="F34" s="186" t="s">
        <v>8</v>
      </c>
      <c r="G34" s="186" t="s">
        <v>9</v>
      </c>
      <c r="H34" s="186" t="s">
        <v>10</v>
      </c>
      <c r="I34" s="186" t="s">
        <v>11</v>
      </c>
      <c r="J34" s="186" t="s">
        <v>12</v>
      </c>
      <c r="K34" s="186" t="s">
        <v>13</v>
      </c>
      <c r="L34" s="186" t="s">
        <v>14</v>
      </c>
      <c r="M34" s="186" t="s">
        <v>15</v>
      </c>
    </row>
    <row r="35" spans="1:15" x14ac:dyDescent="0.3">
      <c r="A35" t="s">
        <v>30</v>
      </c>
      <c r="B35" s="28">
        <v>48</v>
      </c>
      <c r="C35" s="28">
        <v>58</v>
      </c>
      <c r="D35" s="28">
        <v>67</v>
      </c>
      <c r="E35" s="28">
        <v>70</v>
      </c>
      <c r="F35" s="28">
        <v>74</v>
      </c>
      <c r="G35" s="28">
        <v>84</v>
      </c>
      <c r="H35" s="28">
        <v>94</v>
      </c>
      <c r="I35" s="28">
        <v>104</v>
      </c>
      <c r="J35" s="28">
        <v>114</v>
      </c>
      <c r="K35" s="28">
        <v>124</v>
      </c>
      <c r="L35" s="28">
        <v>134</v>
      </c>
      <c r="M35" s="28">
        <v>144</v>
      </c>
      <c r="O35" s="33" t="e">
        <f>#REF!</f>
        <v>#REF!</v>
      </c>
    </row>
    <row r="36" spans="1:15" x14ac:dyDescent="0.3">
      <c r="A36" t="s">
        <v>31</v>
      </c>
      <c r="B36" s="28">
        <v>48</v>
      </c>
      <c r="C36" s="28">
        <v>58</v>
      </c>
      <c r="D36" s="28">
        <v>67</v>
      </c>
      <c r="E36" s="28">
        <v>71</v>
      </c>
      <c r="F36" s="28">
        <v>73</v>
      </c>
      <c r="G36" s="182">
        <v>208</v>
      </c>
      <c r="H36" s="183">
        <f>'KINERJA ULP'!G31</f>
        <v>700</v>
      </c>
      <c r="I36" s="183">
        <f>'KINERJA ULP'!K31</f>
        <v>1249</v>
      </c>
      <c r="J36" s="183">
        <f>'KINERJA ULP'!O31</f>
        <v>1754</v>
      </c>
      <c r="K36" s="183">
        <f>'KINERJA ULP'!S31</f>
        <v>2028</v>
      </c>
      <c r="L36" s="183"/>
      <c r="M36" s="183"/>
    </row>
    <row r="37" spans="1:15" x14ac:dyDescent="0.3">
      <c r="B37" s="306">
        <f t="shared" ref="B37:K37" si="2">B36/B35</f>
        <v>1</v>
      </c>
      <c r="C37" s="306">
        <f t="shared" si="2"/>
        <v>1</v>
      </c>
      <c r="D37" s="306">
        <f t="shared" si="2"/>
        <v>1</v>
      </c>
      <c r="E37" s="306">
        <f t="shared" si="2"/>
        <v>1.0142857142857142</v>
      </c>
      <c r="F37" s="306">
        <f t="shared" si="2"/>
        <v>0.98648648648648651</v>
      </c>
      <c r="G37" s="306">
        <f t="shared" si="2"/>
        <v>2.4761904761904763</v>
      </c>
      <c r="H37" s="306">
        <f t="shared" si="2"/>
        <v>7.4468085106382977</v>
      </c>
      <c r="I37" s="306">
        <f t="shared" si="2"/>
        <v>12.009615384615385</v>
      </c>
      <c r="J37" s="306">
        <f t="shared" si="2"/>
        <v>15.385964912280702</v>
      </c>
      <c r="K37" s="306">
        <f t="shared" si="2"/>
        <v>16.35483870967742</v>
      </c>
      <c r="L37" s="183"/>
      <c r="M37" s="183"/>
    </row>
    <row r="38" spans="1:15" x14ac:dyDescent="0.3">
      <c r="B38" s="184"/>
      <c r="C38" s="184"/>
      <c r="D38" s="184"/>
      <c r="E38" s="184"/>
      <c r="F38" s="184"/>
      <c r="G38" s="184"/>
      <c r="H38" s="185"/>
      <c r="I38" s="185"/>
      <c r="J38" s="185"/>
      <c r="K38" s="185"/>
      <c r="L38" s="185"/>
      <c r="M38" s="185"/>
    </row>
    <row r="39" spans="1:15" ht="15.6" x14ac:dyDescent="0.3">
      <c r="A39" s="180" t="s">
        <v>41</v>
      </c>
      <c r="B39" s="186" t="s">
        <v>4</v>
      </c>
      <c r="C39" s="186" t="s">
        <v>5</v>
      </c>
      <c r="D39" s="186" t="s">
        <v>6</v>
      </c>
      <c r="E39" s="186" t="s">
        <v>7</v>
      </c>
      <c r="F39" s="186" t="s">
        <v>8</v>
      </c>
      <c r="G39" s="186" t="s">
        <v>9</v>
      </c>
      <c r="H39" s="186" t="s">
        <v>10</v>
      </c>
      <c r="I39" s="186" t="s">
        <v>11</v>
      </c>
      <c r="J39" s="186" t="s">
        <v>12</v>
      </c>
      <c r="K39" s="186" t="s">
        <v>13</v>
      </c>
      <c r="L39" s="186" t="s">
        <v>14</v>
      </c>
      <c r="M39" s="186" t="s">
        <v>15</v>
      </c>
    </row>
    <row r="40" spans="1:15" x14ac:dyDescent="0.3">
      <c r="A40" t="s">
        <v>30</v>
      </c>
      <c r="B40" s="28">
        <v>224</v>
      </c>
      <c r="C40" s="28">
        <v>345</v>
      </c>
      <c r="D40" s="28">
        <v>504</v>
      </c>
      <c r="E40" s="28">
        <v>535</v>
      </c>
      <c r="F40" s="28">
        <v>892</v>
      </c>
      <c r="G40" s="28">
        <v>942</v>
      </c>
      <c r="H40" s="28">
        <v>992</v>
      </c>
      <c r="I40" s="28">
        <v>1042</v>
      </c>
      <c r="J40" s="28">
        <v>1092</v>
      </c>
      <c r="K40" s="28">
        <v>1142</v>
      </c>
      <c r="L40" s="28">
        <v>1192</v>
      </c>
      <c r="M40" s="28">
        <v>1242</v>
      </c>
      <c r="O40" s="33" t="e">
        <f>#REF!</f>
        <v>#REF!</v>
      </c>
    </row>
    <row r="41" spans="1:15" x14ac:dyDescent="0.3">
      <c r="A41" t="s">
        <v>31</v>
      </c>
      <c r="B41" s="28">
        <v>224</v>
      </c>
      <c r="C41" s="28">
        <v>345</v>
      </c>
      <c r="D41" s="28">
        <v>504</v>
      </c>
      <c r="E41" s="28">
        <v>535</v>
      </c>
      <c r="F41" s="28">
        <v>936</v>
      </c>
      <c r="G41" s="182">
        <v>1127</v>
      </c>
      <c r="H41" s="183">
        <f>'KINERJA ULP'!H31</f>
        <v>1312</v>
      </c>
      <c r="I41" s="183">
        <f>'KINERJA ULP'!L31</f>
        <v>1473</v>
      </c>
      <c r="J41" s="183">
        <f>'KINERJA ULP'!P31</f>
        <v>1825</v>
      </c>
      <c r="K41" s="183">
        <f>'KINERJA ULP'!T31</f>
        <v>2393</v>
      </c>
      <c r="L41" s="183"/>
      <c r="M41" s="183"/>
    </row>
    <row r="42" spans="1:15" x14ac:dyDescent="0.3">
      <c r="B42" s="306">
        <f t="shared" ref="B42:K42" si="3">B41/B40</f>
        <v>1</v>
      </c>
      <c r="C42" s="306">
        <f t="shared" si="3"/>
        <v>1</v>
      </c>
      <c r="D42" s="306">
        <f t="shared" si="3"/>
        <v>1</v>
      </c>
      <c r="E42" s="306">
        <f t="shared" si="3"/>
        <v>1</v>
      </c>
      <c r="F42" s="306">
        <f t="shared" si="3"/>
        <v>1.0493273542600896</v>
      </c>
      <c r="G42" s="306">
        <f t="shared" si="3"/>
        <v>1.1963906581740977</v>
      </c>
      <c r="H42" s="306">
        <f t="shared" si="3"/>
        <v>1.3225806451612903</v>
      </c>
      <c r="I42" s="306">
        <f t="shared" si="3"/>
        <v>1.4136276391554703</v>
      </c>
      <c r="J42" s="306">
        <f t="shared" si="3"/>
        <v>1.6712454212454213</v>
      </c>
      <c r="K42" s="306">
        <f t="shared" si="3"/>
        <v>2.0954465849387041</v>
      </c>
      <c r="L42" s="183"/>
      <c r="M42" s="183"/>
    </row>
    <row r="79" spans="1:26" x14ac:dyDescent="0.3">
      <c r="A79" s="179" t="s">
        <v>176</v>
      </c>
      <c r="Q79" t="s">
        <v>22</v>
      </c>
      <c r="R79" s="189" t="s">
        <v>13</v>
      </c>
    </row>
    <row r="80" spans="1:26" ht="15.6" x14ac:dyDescent="0.3">
      <c r="A80" s="180" t="s">
        <v>32</v>
      </c>
      <c r="B80" s="181" t="s">
        <v>4</v>
      </c>
      <c r="C80" s="181" t="s">
        <v>5</v>
      </c>
      <c r="D80" s="181" t="s">
        <v>6</v>
      </c>
      <c r="E80" s="181" t="s">
        <v>7</v>
      </c>
      <c r="F80" s="181" t="s">
        <v>8</v>
      </c>
      <c r="G80" s="181" t="s">
        <v>9</v>
      </c>
      <c r="H80" s="181" t="s">
        <v>10</v>
      </c>
      <c r="I80" s="181" t="s">
        <v>11</v>
      </c>
      <c r="J80" s="181" t="s">
        <v>12</v>
      </c>
      <c r="K80" s="181" t="s">
        <v>13</v>
      </c>
      <c r="L80" s="181" t="s">
        <v>14</v>
      </c>
      <c r="M80" s="181" t="s">
        <v>15</v>
      </c>
      <c r="Q80" s="190" t="s">
        <v>23</v>
      </c>
      <c r="R80" s="190"/>
      <c r="T80" t="s">
        <v>24</v>
      </c>
      <c r="W80" t="s">
        <v>25</v>
      </c>
      <c r="Z80" t="s">
        <v>26</v>
      </c>
    </row>
    <row r="81" spans="1:27" x14ac:dyDescent="0.3">
      <c r="A81" t="s">
        <v>30</v>
      </c>
      <c r="B81" s="28">
        <v>724</v>
      </c>
      <c r="C81" s="28">
        <v>1438</v>
      </c>
      <c r="D81" s="28">
        <v>1817</v>
      </c>
      <c r="E81" s="28">
        <v>2717</v>
      </c>
      <c r="F81" s="28">
        <v>2848</v>
      </c>
      <c r="G81" s="28">
        <v>2996</v>
      </c>
      <c r="H81" s="28">
        <v>3142</v>
      </c>
      <c r="I81" s="28">
        <v>3288</v>
      </c>
      <c r="J81" s="28">
        <v>3434</v>
      </c>
      <c r="K81" s="28">
        <v>3580</v>
      </c>
      <c r="L81" s="28">
        <v>3726</v>
      </c>
      <c r="M81" s="28">
        <v>3872</v>
      </c>
      <c r="O81" s="33" t="e">
        <f>#REF!</f>
        <v>#REF!</v>
      </c>
      <c r="Q81" s="81" t="s">
        <v>27</v>
      </c>
      <c r="R81" s="81" t="s">
        <v>28</v>
      </c>
      <c r="T81" s="81" t="s">
        <v>27</v>
      </c>
      <c r="U81" s="81" t="s">
        <v>28</v>
      </c>
      <c r="W81" s="81" t="s">
        <v>27</v>
      </c>
      <c r="X81" s="81" t="s">
        <v>28</v>
      </c>
      <c r="Z81" s="81" t="s">
        <v>27</v>
      </c>
      <c r="AA81" s="81" t="s">
        <v>28</v>
      </c>
    </row>
    <row r="82" spans="1:27" x14ac:dyDescent="0.3">
      <c r="A82" t="s">
        <v>31</v>
      </c>
      <c r="B82" s="28">
        <v>723</v>
      </c>
      <c r="C82" s="28">
        <v>1408</v>
      </c>
      <c r="D82" s="28">
        <v>1760</v>
      </c>
      <c r="E82" s="28">
        <v>2647</v>
      </c>
      <c r="F82" s="28">
        <v>2737</v>
      </c>
      <c r="G82" s="182">
        <v>3398</v>
      </c>
      <c r="H82" s="183">
        <f>'KINERJA ULP'!E32</f>
        <v>3486</v>
      </c>
      <c r="I82" s="183">
        <f>'KINERJA ULP'!I32</f>
        <v>3651</v>
      </c>
      <c r="J82" s="183">
        <f>'KINERJA ULP'!M32</f>
        <v>4178</v>
      </c>
      <c r="K82" s="183">
        <f>'KINERJA ULP'!Q32</f>
        <v>4330</v>
      </c>
      <c r="L82" s="183"/>
      <c r="M82" s="183"/>
      <c r="Q82" s="26">
        <f>HLOOKUP($R$79,$B$80:$M$82,2,0)</f>
        <v>3580</v>
      </c>
      <c r="R82" s="26">
        <f>HLOOKUP($R$79,$B$80:$M$82,3,0)</f>
        <v>4330</v>
      </c>
      <c r="S82" s="26"/>
      <c r="T82" s="26">
        <f>HLOOKUP($R$79,$B$85:$M$87,2,0)</f>
        <v>1921</v>
      </c>
      <c r="U82" s="26">
        <f>HLOOKUP($R$79,$B$85:$M$87,3,0)</f>
        <v>2837</v>
      </c>
      <c r="V82" s="26"/>
      <c r="W82" s="26">
        <f>HLOOKUP($R$79,$B$90:$M$92,2,0)</f>
        <v>3398</v>
      </c>
      <c r="X82" s="26">
        <f>HLOOKUP($R$79,$B$90:$M$92,3,0)</f>
        <v>4724</v>
      </c>
      <c r="Y82" s="26"/>
      <c r="Z82" s="26">
        <f>HLOOKUP($R$79,$B$95:$M$97,2,0)</f>
        <v>1447</v>
      </c>
      <c r="AA82" s="26">
        <f>HLOOKUP($R$79,$B$95:$M$97,3,0)</f>
        <v>1798</v>
      </c>
    </row>
    <row r="83" spans="1:27" x14ac:dyDescent="0.3">
      <c r="B83" s="306">
        <f t="shared" ref="B83:K83" si="4">B82/B81</f>
        <v>0.99861878453038677</v>
      </c>
      <c r="C83" s="306">
        <f t="shared" si="4"/>
        <v>0.97913769123783034</v>
      </c>
      <c r="D83" s="306">
        <f t="shared" si="4"/>
        <v>0.96862960924600994</v>
      </c>
      <c r="E83" s="306">
        <f t="shared" si="4"/>
        <v>0.97423629002576373</v>
      </c>
      <c r="F83" s="306">
        <f t="shared" si="4"/>
        <v>0.9610252808988764</v>
      </c>
      <c r="G83" s="306">
        <f t="shared" si="4"/>
        <v>1.1341789052069426</v>
      </c>
      <c r="H83" s="306">
        <f t="shared" si="4"/>
        <v>1.1094844048376831</v>
      </c>
      <c r="I83" s="306">
        <f t="shared" si="4"/>
        <v>1.1104014598540146</v>
      </c>
      <c r="J83" s="306">
        <f t="shared" si="4"/>
        <v>1.2166569598136283</v>
      </c>
      <c r="K83" s="306">
        <f t="shared" si="4"/>
        <v>1.2094972067039107</v>
      </c>
      <c r="L83" s="183"/>
      <c r="M83" s="183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</row>
    <row r="84" spans="1:27" x14ac:dyDescent="0.3">
      <c r="B84" s="184"/>
      <c r="C84" s="184"/>
      <c r="D84" s="184"/>
      <c r="E84" s="184"/>
      <c r="F84" s="184"/>
      <c r="G84" s="184"/>
      <c r="H84" s="185"/>
      <c r="I84" s="185"/>
      <c r="J84" s="185"/>
      <c r="K84" s="185"/>
      <c r="L84" s="185"/>
      <c r="M84" s="185"/>
    </row>
    <row r="85" spans="1:27" ht="15.6" x14ac:dyDescent="0.3">
      <c r="A85" s="180" t="s">
        <v>35</v>
      </c>
      <c r="B85" s="186" t="s">
        <v>4</v>
      </c>
      <c r="C85" s="186" t="s">
        <v>5</v>
      </c>
      <c r="D85" s="186" t="s">
        <v>6</v>
      </c>
      <c r="E85" s="186" t="s">
        <v>7</v>
      </c>
      <c r="F85" s="186" t="s">
        <v>8</v>
      </c>
      <c r="G85" s="186" t="s">
        <v>9</v>
      </c>
      <c r="H85" s="186" t="s">
        <v>10</v>
      </c>
      <c r="I85" s="186" t="s">
        <v>11</v>
      </c>
      <c r="J85" s="186" t="s">
        <v>12</v>
      </c>
      <c r="K85" s="186" t="s">
        <v>13</v>
      </c>
      <c r="L85" s="186" t="s">
        <v>14</v>
      </c>
      <c r="M85" s="186" t="s">
        <v>15</v>
      </c>
    </row>
    <row r="86" spans="1:27" x14ac:dyDescent="0.3">
      <c r="A86" t="s">
        <v>30</v>
      </c>
      <c r="B86" s="28">
        <v>110</v>
      </c>
      <c r="C86" s="28">
        <v>620</v>
      </c>
      <c r="D86" s="28">
        <v>743</v>
      </c>
      <c r="E86" s="28">
        <v>1037</v>
      </c>
      <c r="F86" s="28">
        <v>1181</v>
      </c>
      <c r="G86" s="28">
        <v>1329</v>
      </c>
      <c r="H86" s="28">
        <v>1477</v>
      </c>
      <c r="I86" s="28">
        <v>1625</v>
      </c>
      <c r="J86" s="28">
        <v>1773</v>
      </c>
      <c r="K86" s="28">
        <v>1921</v>
      </c>
      <c r="L86" s="28">
        <v>2068</v>
      </c>
      <c r="M86" s="28">
        <v>2214</v>
      </c>
      <c r="O86" s="33" t="e">
        <f>#REF!</f>
        <v>#REF!</v>
      </c>
    </row>
    <row r="87" spans="1:27" x14ac:dyDescent="0.3">
      <c r="A87" t="s">
        <v>31</v>
      </c>
      <c r="B87" s="28">
        <v>110</v>
      </c>
      <c r="C87" s="28">
        <v>617</v>
      </c>
      <c r="D87" s="28">
        <v>740</v>
      </c>
      <c r="E87" s="28">
        <v>1032</v>
      </c>
      <c r="F87" s="28">
        <v>1228</v>
      </c>
      <c r="G87" s="182">
        <v>1541</v>
      </c>
      <c r="H87" s="183">
        <f>'KINERJA ULP'!F32</f>
        <v>1869</v>
      </c>
      <c r="I87" s="183">
        <f>'KINERJA ULP'!J32</f>
        <v>2236</v>
      </c>
      <c r="J87" s="183">
        <f>'KINERJA ULP'!N32</f>
        <v>2510</v>
      </c>
      <c r="K87" s="183">
        <f>'KINERJA ULP'!R32</f>
        <v>2837</v>
      </c>
      <c r="L87" s="183"/>
      <c r="M87" s="183"/>
    </row>
    <row r="88" spans="1:27" x14ac:dyDescent="0.3">
      <c r="B88" s="306">
        <f t="shared" ref="B88:K88" si="5">B87/B86</f>
        <v>1</v>
      </c>
      <c r="C88" s="306">
        <f t="shared" si="5"/>
        <v>0.99516129032258061</v>
      </c>
      <c r="D88" s="306">
        <f t="shared" si="5"/>
        <v>0.99596231493943477</v>
      </c>
      <c r="E88" s="306">
        <f t="shared" si="5"/>
        <v>0.9951783992285439</v>
      </c>
      <c r="F88" s="306">
        <f t="shared" si="5"/>
        <v>1.0397967823878069</v>
      </c>
      <c r="G88" s="306">
        <f t="shared" si="5"/>
        <v>1.1595184349134688</v>
      </c>
      <c r="H88" s="306">
        <f t="shared" si="5"/>
        <v>1.2654028436018958</v>
      </c>
      <c r="I88" s="306">
        <f t="shared" si="5"/>
        <v>1.3759999999999999</v>
      </c>
      <c r="J88" s="306">
        <f t="shared" si="5"/>
        <v>1.4156796390298929</v>
      </c>
      <c r="K88" s="306">
        <f t="shared" si="5"/>
        <v>1.4768349817803228</v>
      </c>
      <c r="L88" s="183"/>
      <c r="M88" s="183"/>
    </row>
    <row r="89" spans="1:27" x14ac:dyDescent="0.3">
      <c r="B89" s="184"/>
      <c r="C89" s="184"/>
      <c r="D89" s="184"/>
      <c r="E89" s="184"/>
      <c r="F89" s="184"/>
      <c r="G89" s="184"/>
      <c r="H89" s="185"/>
      <c r="I89" s="185"/>
      <c r="J89" s="185"/>
      <c r="K89" s="185"/>
      <c r="L89" s="185"/>
      <c r="M89" s="185"/>
    </row>
    <row r="90" spans="1:27" ht="15.6" x14ac:dyDescent="0.3">
      <c r="A90" s="180" t="s">
        <v>38</v>
      </c>
      <c r="B90" s="186" t="s">
        <v>4</v>
      </c>
      <c r="C90" s="186" t="s">
        <v>5</v>
      </c>
      <c r="D90" s="186" t="s">
        <v>6</v>
      </c>
      <c r="E90" s="186" t="s">
        <v>7</v>
      </c>
      <c r="F90" s="186" t="s">
        <v>8</v>
      </c>
      <c r="G90" s="186" t="s">
        <v>9</v>
      </c>
      <c r="H90" s="186" t="s">
        <v>10</v>
      </c>
      <c r="I90" s="186" t="s">
        <v>11</v>
      </c>
      <c r="J90" s="186" t="s">
        <v>12</v>
      </c>
      <c r="K90" s="186" t="s">
        <v>13</v>
      </c>
      <c r="L90" s="186" t="s">
        <v>14</v>
      </c>
      <c r="M90" s="186" t="s">
        <v>15</v>
      </c>
    </row>
    <row r="91" spans="1:27" x14ac:dyDescent="0.3">
      <c r="A91" t="s">
        <v>30</v>
      </c>
      <c r="B91" s="28">
        <v>1150</v>
      </c>
      <c r="C91" s="28">
        <v>1825</v>
      </c>
      <c r="D91" s="28">
        <v>2118</v>
      </c>
      <c r="E91" s="28">
        <v>2582</v>
      </c>
      <c r="F91" s="28">
        <v>3050</v>
      </c>
      <c r="G91" s="28">
        <v>3120</v>
      </c>
      <c r="H91" s="28">
        <v>3190</v>
      </c>
      <c r="I91" s="28">
        <v>3260</v>
      </c>
      <c r="J91" s="28">
        <v>3329</v>
      </c>
      <c r="K91" s="28">
        <v>3398</v>
      </c>
      <c r="L91" s="28">
        <v>3471</v>
      </c>
      <c r="M91" s="28">
        <v>3530</v>
      </c>
      <c r="O91" s="33" t="e">
        <f>#REF!</f>
        <v>#REF!</v>
      </c>
    </row>
    <row r="92" spans="1:27" x14ac:dyDescent="0.3">
      <c r="A92" t="s">
        <v>31</v>
      </c>
      <c r="B92" s="28">
        <v>1149</v>
      </c>
      <c r="C92" s="28">
        <v>1823</v>
      </c>
      <c r="D92" s="28">
        <v>2112</v>
      </c>
      <c r="E92" s="28">
        <v>2575</v>
      </c>
      <c r="F92" s="28">
        <v>3197</v>
      </c>
      <c r="G92" s="182">
        <v>3809</v>
      </c>
      <c r="H92" s="183">
        <f>'KINERJA ULP'!G32</f>
        <v>4039</v>
      </c>
      <c r="I92" s="183">
        <f>'KINERJA ULP'!K32</f>
        <v>4223</v>
      </c>
      <c r="J92" s="183">
        <f>'KINERJA ULP'!O32</f>
        <v>4437</v>
      </c>
      <c r="K92" s="183">
        <f>'KINERJA ULP'!S32</f>
        <v>4724</v>
      </c>
      <c r="L92" s="183"/>
      <c r="M92" s="183"/>
    </row>
    <row r="93" spans="1:27" x14ac:dyDescent="0.3">
      <c r="B93" s="306">
        <f t="shared" ref="B93:K93" si="6">B92/B91</f>
        <v>0.99913043478260866</v>
      </c>
      <c r="C93" s="306">
        <f t="shared" si="6"/>
        <v>0.99890410958904108</v>
      </c>
      <c r="D93" s="306">
        <f t="shared" si="6"/>
        <v>0.99716713881019825</v>
      </c>
      <c r="E93" s="306">
        <f t="shared" si="6"/>
        <v>0.99728892331525953</v>
      </c>
      <c r="F93" s="306">
        <f t="shared" si="6"/>
        <v>1.0481967213114753</v>
      </c>
      <c r="G93" s="306">
        <f t="shared" si="6"/>
        <v>1.2208333333333334</v>
      </c>
      <c r="H93" s="306">
        <f t="shared" si="6"/>
        <v>1.2661442006269592</v>
      </c>
      <c r="I93" s="306">
        <f t="shared" si="6"/>
        <v>1.2953987730061349</v>
      </c>
      <c r="J93" s="306">
        <f t="shared" si="6"/>
        <v>1.3328326824872334</v>
      </c>
      <c r="K93" s="306">
        <f t="shared" si="6"/>
        <v>1.3902295467922308</v>
      </c>
      <c r="L93" s="183"/>
      <c r="M93" s="183"/>
    </row>
    <row r="94" spans="1:27" x14ac:dyDescent="0.3">
      <c r="B94" s="184"/>
      <c r="C94" s="184"/>
      <c r="D94" s="184"/>
      <c r="E94" s="184"/>
      <c r="F94" s="184"/>
      <c r="G94" s="184"/>
      <c r="H94" s="185"/>
      <c r="I94" s="185"/>
      <c r="J94" s="185"/>
      <c r="K94" s="185"/>
      <c r="L94" s="185"/>
      <c r="M94" s="185"/>
    </row>
    <row r="95" spans="1:27" ht="15.6" x14ac:dyDescent="0.3">
      <c r="A95" s="180" t="s">
        <v>41</v>
      </c>
      <c r="B95" s="186" t="s">
        <v>4</v>
      </c>
      <c r="C95" s="186" t="s">
        <v>5</v>
      </c>
      <c r="D95" s="186" t="s">
        <v>6</v>
      </c>
      <c r="E95" s="186" t="s">
        <v>7</v>
      </c>
      <c r="F95" s="186" t="s">
        <v>8</v>
      </c>
      <c r="G95" s="186" t="s">
        <v>9</v>
      </c>
      <c r="H95" s="186" t="s">
        <v>10</v>
      </c>
      <c r="I95" s="186" t="s">
        <v>11</v>
      </c>
      <c r="J95" s="186" t="s">
        <v>12</v>
      </c>
      <c r="K95" s="186" t="s">
        <v>13</v>
      </c>
      <c r="L95" s="186" t="s">
        <v>14</v>
      </c>
      <c r="M95" s="186" t="s">
        <v>15</v>
      </c>
    </row>
    <row r="96" spans="1:27" x14ac:dyDescent="0.3">
      <c r="A96" t="s">
        <v>30</v>
      </c>
      <c r="B96" s="28">
        <v>180</v>
      </c>
      <c r="C96" s="28">
        <v>335</v>
      </c>
      <c r="D96" s="28">
        <v>502</v>
      </c>
      <c r="E96" s="28">
        <v>770</v>
      </c>
      <c r="F96" s="28">
        <v>849</v>
      </c>
      <c r="G96" s="28">
        <v>968</v>
      </c>
      <c r="H96" s="28">
        <v>1090</v>
      </c>
      <c r="I96" s="28">
        <v>1209</v>
      </c>
      <c r="J96" s="28">
        <v>1328</v>
      </c>
      <c r="K96" s="28">
        <v>1447</v>
      </c>
      <c r="L96" s="28">
        <v>1566</v>
      </c>
      <c r="M96" s="28">
        <v>1684</v>
      </c>
      <c r="O96" s="33" t="e">
        <f>#REF!</f>
        <v>#REF!</v>
      </c>
    </row>
    <row r="97" spans="1:13" x14ac:dyDescent="0.3">
      <c r="A97" t="s">
        <v>31</v>
      </c>
      <c r="B97" s="28">
        <v>180</v>
      </c>
      <c r="C97" s="28">
        <v>335</v>
      </c>
      <c r="D97" s="28">
        <v>502</v>
      </c>
      <c r="E97" s="28">
        <v>770</v>
      </c>
      <c r="F97" s="28">
        <v>856</v>
      </c>
      <c r="G97" s="182">
        <v>1126</v>
      </c>
      <c r="H97" s="183">
        <f>'KINERJA ULP'!H32</f>
        <v>1408</v>
      </c>
      <c r="I97" s="183">
        <f>'KINERJA ULP'!L32</f>
        <v>1655</v>
      </c>
      <c r="J97" s="183">
        <f>'KINERJA ULP'!P32</f>
        <v>1787</v>
      </c>
      <c r="K97" s="183">
        <f>'KINERJA ULP'!T32</f>
        <v>1798</v>
      </c>
      <c r="L97" s="183"/>
      <c r="M97" s="183"/>
    </row>
    <row r="98" spans="1:13" x14ac:dyDescent="0.3">
      <c r="B98" s="306">
        <f t="shared" ref="B98:K98" si="7">B97/B96</f>
        <v>1</v>
      </c>
      <c r="C98" s="306">
        <f t="shared" si="7"/>
        <v>1</v>
      </c>
      <c r="D98" s="306">
        <f t="shared" si="7"/>
        <v>1</v>
      </c>
      <c r="E98" s="306">
        <f t="shared" si="7"/>
        <v>1</v>
      </c>
      <c r="F98" s="306">
        <f t="shared" si="7"/>
        <v>1.0082449941107186</v>
      </c>
      <c r="G98" s="306">
        <f t="shared" si="7"/>
        <v>1.1632231404958677</v>
      </c>
      <c r="H98" s="306">
        <f t="shared" si="7"/>
        <v>1.2917431192660551</v>
      </c>
      <c r="I98" s="306">
        <f t="shared" si="7"/>
        <v>1.368899917287014</v>
      </c>
      <c r="J98" s="306">
        <f t="shared" si="7"/>
        <v>1.3456325301204819</v>
      </c>
      <c r="K98" s="306">
        <f t="shared" si="7"/>
        <v>1.2425708362128542</v>
      </c>
      <c r="L98" s="183"/>
      <c r="M98" s="183"/>
    </row>
  </sheetData>
  <dataValidations disablePrompts="1" count="1">
    <dataValidation type="list" allowBlank="1" showInputMessage="1" showErrorMessage="1" sqref="R23 R79" xr:uid="{00000000-0002-0000-1C00-000000000000}">
      <formula1>$B$4:$M$4</formula1>
    </dataValidation>
  </dataValidations>
  <pageMargins left="0.7" right="0.7" top="0.75" bottom="0.75" header="0.3" footer="0.3"/>
  <pageSetup paperSize="9" orientation="portrait" horizontalDpi="0" verticalDpi="0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rgb="FF92D050"/>
  </sheetPr>
  <dimension ref="A2:W57"/>
  <sheetViews>
    <sheetView zoomScale="62" zoomScaleNormal="10" zoomScaleSheetLayoutView="100" workbookViewId="0">
      <pane ySplit="3" topLeftCell="A4" activePane="bottomLeft" state="frozen"/>
      <selection pane="bottomLeft" activeCell="J11" sqref="J11:K11"/>
    </sheetView>
  </sheetViews>
  <sheetFormatPr defaultColWidth="8.88671875" defaultRowHeight="14.4" x14ac:dyDescent="0.3"/>
  <cols>
    <col min="1" max="1" width="6.33203125" style="218" customWidth="1"/>
    <col min="2" max="2" width="24.21875" style="126" customWidth="1"/>
    <col min="3" max="3" width="10.44140625" style="126" customWidth="1"/>
    <col min="4" max="4" width="12.6640625" style="126" customWidth="1"/>
    <col min="5" max="5" width="6.21875" style="126" customWidth="1"/>
    <col min="6" max="6" width="12.6640625" style="126" customWidth="1"/>
    <col min="7" max="7" width="6.109375" style="126" customWidth="1"/>
    <col min="8" max="8" width="12.6640625" style="126" customWidth="1"/>
    <col min="9" max="9" width="7.33203125" style="126" customWidth="1"/>
    <col min="10" max="10" width="12.6640625" style="126" customWidth="1"/>
    <col min="11" max="11" width="7.109375" style="126" customWidth="1"/>
    <col min="12" max="12" width="15.88671875" style="126" customWidth="1"/>
    <col min="13" max="13" width="6.6640625" style="126" customWidth="1"/>
    <col min="14" max="14" width="5.88671875" style="126" customWidth="1"/>
    <col min="15" max="15" width="19.21875" style="126" customWidth="1"/>
    <col min="16" max="16" width="14.33203125" style="126" customWidth="1"/>
    <col min="17" max="17" width="16.88671875" style="126" customWidth="1"/>
    <col min="18" max="19" width="11.33203125" style="126" customWidth="1"/>
    <col min="20" max="20" width="11.6640625" style="126" customWidth="1"/>
    <col min="21" max="21" width="10.88671875" style="126" customWidth="1"/>
    <col min="22" max="23" width="10.5546875" style="126" customWidth="1"/>
    <col min="24" max="16384" width="8.88671875" style="126"/>
  </cols>
  <sheetData>
    <row r="2" spans="1:23" ht="15" thickBot="1" x14ac:dyDescent="0.35">
      <c r="B2" s="127" t="s">
        <v>386</v>
      </c>
      <c r="D2" s="128"/>
      <c r="E2" s="128"/>
      <c r="F2" s="128"/>
      <c r="G2" s="128"/>
      <c r="H2" s="128"/>
      <c r="I2" s="128"/>
      <c r="J2" s="128"/>
      <c r="K2" s="128"/>
      <c r="L2" s="128"/>
      <c r="M2" s="128"/>
    </row>
    <row r="3" spans="1:23" s="124" customFormat="1" ht="30.6" customHeight="1" thickBot="1" x14ac:dyDescent="0.35">
      <c r="A3" s="219"/>
      <c r="B3" s="129" t="s">
        <v>177</v>
      </c>
      <c r="C3" s="130" t="s">
        <v>178</v>
      </c>
      <c r="D3" s="338" t="s">
        <v>179</v>
      </c>
      <c r="E3" s="339"/>
      <c r="F3" s="338" t="s">
        <v>180</v>
      </c>
      <c r="G3" s="339"/>
      <c r="H3" s="338" t="s">
        <v>181</v>
      </c>
      <c r="I3" s="339"/>
      <c r="J3" s="338" t="s">
        <v>41</v>
      </c>
      <c r="K3" s="339"/>
      <c r="L3" s="338" t="s">
        <v>366</v>
      </c>
      <c r="M3" s="340"/>
      <c r="O3" s="124" t="s">
        <v>119</v>
      </c>
    </row>
    <row r="4" spans="1:23" x14ac:dyDescent="0.3">
      <c r="A4" s="218">
        <v>1</v>
      </c>
      <c r="B4" s="131" t="s">
        <v>119</v>
      </c>
      <c r="C4" s="138" t="s">
        <v>363</v>
      </c>
      <c r="D4" s="332">
        <f>O4</f>
        <v>243398</v>
      </c>
      <c r="E4" s="333"/>
      <c r="F4" s="332">
        <f>O5</f>
        <v>186337</v>
      </c>
      <c r="G4" s="333"/>
      <c r="H4" s="332">
        <f>O6</f>
        <v>218929</v>
      </c>
      <c r="I4" s="333"/>
      <c r="J4" s="332">
        <f>O7</f>
        <v>166171</v>
      </c>
      <c r="K4" s="333"/>
      <c r="L4" s="332">
        <f>O8</f>
        <v>814835</v>
      </c>
      <c r="M4" s="334"/>
      <c r="O4" s="150">
        <v>243398</v>
      </c>
      <c r="P4" s="150"/>
      <c r="Q4" s="150"/>
      <c r="R4" s="150"/>
      <c r="S4" s="150"/>
    </row>
    <row r="5" spans="1:23" s="125" customFormat="1" x14ac:dyDescent="0.3">
      <c r="A5" s="220">
        <v>2</v>
      </c>
      <c r="B5" s="133" t="s">
        <v>182</v>
      </c>
      <c r="C5" s="138" t="s">
        <v>363</v>
      </c>
      <c r="D5" s="135">
        <v>130903</v>
      </c>
      <c r="E5" s="136">
        <f>D5/D4</f>
        <v>0.53781460817262261</v>
      </c>
      <c r="F5" s="135">
        <v>95660</v>
      </c>
      <c r="G5" s="136">
        <f>F5/F4</f>
        <v>0.51337093545565293</v>
      </c>
      <c r="H5" s="135">
        <v>128540</v>
      </c>
      <c r="I5" s="136">
        <f>H5/H4</f>
        <v>0.58713098767180227</v>
      </c>
      <c r="J5" s="135">
        <v>98381</v>
      </c>
      <c r="K5" s="136">
        <f>J5/J4</f>
        <v>0.5920467470256543</v>
      </c>
      <c r="L5" s="135">
        <f>SUM(J5,H5,F5,D5)</f>
        <v>453484</v>
      </c>
      <c r="M5" s="151">
        <f>L5/L4</f>
        <v>0.55653475857075363</v>
      </c>
      <c r="O5" s="152">
        <v>186337</v>
      </c>
      <c r="P5" s="152"/>
      <c r="Q5" s="152"/>
      <c r="R5" s="152"/>
      <c r="S5" s="152"/>
    </row>
    <row r="6" spans="1:23" s="125" customFormat="1" x14ac:dyDescent="0.3">
      <c r="A6" s="220">
        <v>3</v>
      </c>
      <c r="B6" s="133" t="s">
        <v>183</v>
      </c>
      <c r="C6" s="138" t="s">
        <v>363</v>
      </c>
      <c r="D6" s="135">
        <f>D4-D5</f>
        <v>112495</v>
      </c>
      <c r="E6" s="136">
        <f>D6/D4</f>
        <v>0.46218539182737739</v>
      </c>
      <c r="F6" s="135">
        <f>F4-F5</f>
        <v>90677</v>
      </c>
      <c r="G6" s="136">
        <f>F6/F4</f>
        <v>0.48662906454434707</v>
      </c>
      <c r="H6" s="135">
        <f>H4-H5</f>
        <v>90389</v>
      </c>
      <c r="I6" s="136">
        <f>H6/H4</f>
        <v>0.41286901232819773</v>
      </c>
      <c r="J6" s="135">
        <f>J4-J5</f>
        <v>67790</v>
      </c>
      <c r="K6" s="136">
        <f>J6/J4</f>
        <v>0.4079532529743457</v>
      </c>
      <c r="L6" s="135">
        <f>L4-L5</f>
        <v>361351</v>
      </c>
      <c r="M6" s="151">
        <f>L6/L4</f>
        <v>0.44346524142924643</v>
      </c>
      <c r="O6" s="152">
        <v>218929</v>
      </c>
      <c r="P6" s="152"/>
      <c r="Q6" s="152"/>
      <c r="R6" s="353" t="s">
        <v>184</v>
      </c>
      <c r="S6" s="161"/>
      <c r="T6" s="125" t="s">
        <v>29</v>
      </c>
      <c r="U6" s="125" t="s">
        <v>165</v>
      </c>
      <c r="V6" s="125" t="s">
        <v>166</v>
      </c>
      <c r="W6" s="125" t="s">
        <v>185</v>
      </c>
    </row>
    <row r="7" spans="1:23" x14ac:dyDescent="0.3">
      <c r="A7" s="218">
        <v>4</v>
      </c>
      <c r="B7" s="137" t="s">
        <v>186</v>
      </c>
      <c r="C7" s="138" t="s">
        <v>363</v>
      </c>
      <c r="D7" s="139">
        <v>152688</v>
      </c>
      <c r="E7" s="140">
        <f>D7/D4</f>
        <v>0.62731821954165601</v>
      </c>
      <c r="F7" s="139">
        <v>111414</v>
      </c>
      <c r="G7" s="140">
        <f>F7/F4</f>
        <v>0.59791667784712643</v>
      </c>
      <c r="H7" s="139">
        <v>135636</v>
      </c>
      <c r="I7" s="140">
        <f>H7/H4</f>
        <v>0.61954332226429576</v>
      </c>
      <c r="J7" s="139">
        <v>118638</v>
      </c>
      <c r="K7" s="140">
        <f>J7/J4</f>
        <v>0.7139512911398499</v>
      </c>
      <c r="L7" s="139">
        <v>518376</v>
      </c>
      <c r="M7" s="153">
        <f>L7/L4</f>
        <v>0.63617296753330432</v>
      </c>
      <c r="O7" s="150">
        <v>166171</v>
      </c>
      <c r="P7" s="150"/>
      <c r="Q7" s="150"/>
      <c r="R7" s="353"/>
      <c r="S7" s="162" t="s">
        <v>187</v>
      </c>
      <c r="T7" s="163">
        <v>100768</v>
      </c>
      <c r="U7" s="163">
        <v>74965</v>
      </c>
      <c r="V7" s="163">
        <v>95970</v>
      </c>
      <c r="W7" s="163">
        <v>81138</v>
      </c>
    </row>
    <row r="8" spans="1:23" x14ac:dyDescent="0.3">
      <c r="A8" s="218">
        <v>5</v>
      </c>
      <c r="B8" s="137" t="s">
        <v>188</v>
      </c>
      <c r="C8" s="138" t="s">
        <v>363</v>
      </c>
      <c r="D8" s="139">
        <f>D4-D7</f>
        <v>90710</v>
      </c>
      <c r="E8" s="140">
        <f>D8/D4</f>
        <v>0.37268178045834394</v>
      </c>
      <c r="F8" s="139">
        <f>F4-F7</f>
        <v>74923</v>
      </c>
      <c r="G8" s="140">
        <f>F8/F4</f>
        <v>0.40208332215287357</v>
      </c>
      <c r="H8" s="139">
        <f>H4-H7</f>
        <v>83293</v>
      </c>
      <c r="I8" s="140">
        <f>H8/H4</f>
        <v>0.3804566777357043</v>
      </c>
      <c r="J8" s="139">
        <f>J4-J7</f>
        <v>47533</v>
      </c>
      <c r="K8" s="140">
        <f>J8/J4</f>
        <v>0.2860487088601501</v>
      </c>
      <c r="L8" s="139">
        <v>296459</v>
      </c>
      <c r="M8" s="153">
        <f>L8/L4</f>
        <v>0.36382703246669573</v>
      </c>
      <c r="O8" s="150">
        <v>814835</v>
      </c>
      <c r="P8" s="150"/>
      <c r="Q8" s="150"/>
      <c r="R8" s="353"/>
      <c r="S8" s="162" t="s">
        <v>189</v>
      </c>
      <c r="T8" s="163">
        <v>30574</v>
      </c>
      <c r="U8" s="163">
        <v>20987</v>
      </c>
      <c r="V8" s="163">
        <v>32870</v>
      </c>
      <c r="W8" s="163">
        <v>17519</v>
      </c>
    </row>
    <row r="9" spans="1:23" ht="5.4" customHeight="1" x14ac:dyDescent="0.3">
      <c r="B9" s="341"/>
      <c r="C9" s="342"/>
      <c r="D9" s="342"/>
      <c r="E9" s="342"/>
      <c r="F9" s="342"/>
      <c r="G9" s="342"/>
      <c r="H9" s="342"/>
      <c r="I9" s="342"/>
      <c r="J9" s="342"/>
      <c r="K9" s="342"/>
      <c r="L9" s="342"/>
      <c r="M9" s="343"/>
      <c r="P9" s="126" t="s">
        <v>269</v>
      </c>
    </row>
    <row r="10" spans="1:23" hidden="1" x14ac:dyDescent="0.3">
      <c r="B10" s="137" t="s">
        <v>190</v>
      </c>
      <c r="C10" s="138" t="s">
        <v>191</v>
      </c>
      <c r="D10" s="141">
        <f>O10</f>
        <v>0</v>
      </c>
      <c r="E10" s="142"/>
      <c r="F10" s="141">
        <f>O11</f>
        <v>0</v>
      </c>
      <c r="G10" s="142"/>
      <c r="H10" s="141">
        <f>O12</f>
        <v>0</v>
      </c>
      <c r="I10" s="142"/>
      <c r="J10" s="141">
        <f>O13</f>
        <v>0</v>
      </c>
      <c r="K10" s="154"/>
      <c r="L10" s="155">
        <f>SUM(J10,H10,F10,D10)</f>
        <v>0</v>
      </c>
      <c r="M10" s="156"/>
      <c r="O10" s="150"/>
      <c r="P10" s="150">
        <v>658399425.40499997</v>
      </c>
      <c r="Q10" s="164">
        <v>250.14100460899999</v>
      </c>
      <c r="R10" s="354" t="s">
        <v>192</v>
      </c>
      <c r="S10" s="162" t="s">
        <v>187</v>
      </c>
      <c r="T10" s="165">
        <v>49345</v>
      </c>
      <c r="U10" s="165">
        <v>34803</v>
      </c>
      <c r="V10" s="165">
        <v>37216</v>
      </c>
      <c r="W10" s="165">
        <v>35575</v>
      </c>
    </row>
    <row r="11" spans="1:23" x14ac:dyDescent="0.3">
      <c r="A11" s="218">
        <v>6</v>
      </c>
      <c r="B11" s="137" t="s">
        <v>190</v>
      </c>
      <c r="C11" s="138" t="s">
        <v>121</v>
      </c>
      <c r="D11" s="335">
        <f>Q30/1000000</f>
        <v>4081.88618</v>
      </c>
      <c r="E11" s="336"/>
      <c r="F11" s="335">
        <f>Q31/1000000</f>
        <v>2540.2739999999999</v>
      </c>
      <c r="G11" s="336"/>
      <c r="H11" s="335">
        <f>Q32/1000000</f>
        <v>2284.4819299999999</v>
      </c>
      <c r="I11" s="336"/>
      <c r="J11" s="335">
        <f>Q33/1000000</f>
        <v>1413.0521000000001</v>
      </c>
      <c r="K11" s="336"/>
      <c r="L11" s="335">
        <f>Q34/1000000</f>
        <v>10319.69421</v>
      </c>
      <c r="M11" s="337"/>
      <c r="O11" s="150"/>
      <c r="P11" s="150">
        <v>512378958.67500001</v>
      </c>
      <c r="Q11" s="164">
        <v>180.42267175500001</v>
      </c>
      <c r="R11" s="354"/>
      <c r="S11" s="162" t="s">
        <v>189</v>
      </c>
      <c r="T11" s="165">
        <v>58489</v>
      </c>
      <c r="U11" s="165">
        <v>51806</v>
      </c>
      <c r="V11" s="165">
        <v>49399</v>
      </c>
      <c r="W11" s="165">
        <v>29730</v>
      </c>
    </row>
    <row r="12" spans="1:23" hidden="1" x14ac:dyDescent="0.3">
      <c r="B12" s="137" t="s">
        <v>193</v>
      </c>
      <c r="C12" s="138" t="s">
        <v>194</v>
      </c>
      <c r="D12" s="229">
        <f>P10</f>
        <v>658399425.40499997</v>
      </c>
      <c r="E12" s="143"/>
      <c r="F12" s="229">
        <f>P11</f>
        <v>512378958.67500001</v>
      </c>
      <c r="G12" s="144"/>
      <c r="H12" s="229">
        <f>P12</f>
        <v>340678227.29700005</v>
      </c>
      <c r="I12" s="143"/>
      <c r="J12" s="229">
        <f>P13</f>
        <v>198848380.60800001</v>
      </c>
      <c r="K12" s="299"/>
      <c r="L12" s="230">
        <f>SUM(J12,H12,F12,D12)</f>
        <v>1710304991.9850001</v>
      </c>
      <c r="M12" s="157"/>
      <c r="O12" s="150"/>
      <c r="P12" s="150">
        <v>340678227.29700005</v>
      </c>
      <c r="Q12" s="164">
        <v>133.67323711500001</v>
      </c>
    </row>
    <row r="13" spans="1:23" x14ac:dyDescent="0.3">
      <c r="A13" s="218">
        <v>7</v>
      </c>
      <c r="B13" s="137" t="s">
        <v>193</v>
      </c>
      <c r="C13" s="138" t="s">
        <v>2</v>
      </c>
      <c r="D13" s="335">
        <f>D12/1000000</f>
        <v>658.39942540499999</v>
      </c>
      <c r="E13" s="336"/>
      <c r="F13" s="335">
        <f>F12/1000000</f>
        <v>512.37895867500004</v>
      </c>
      <c r="G13" s="336"/>
      <c r="H13" s="335">
        <f>H12/1000000</f>
        <v>340.67822729700003</v>
      </c>
      <c r="I13" s="336"/>
      <c r="J13" s="335">
        <f>J12/1000000</f>
        <v>198.84838060800001</v>
      </c>
      <c r="K13" s="336"/>
      <c r="L13" s="335">
        <f>Q14</f>
        <v>642.89121799899999</v>
      </c>
      <c r="M13" s="337"/>
      <c r="O13" s="150"/>
      <c r="P13" s="150">
        <v>198848380.60800001</v>
      </c>
      <c r="Q13" s="164">
        <v>78.654304519999997</v>
      </c>
    </row>
    <row r="14" spans="1:23" x14ac:dyDescent="0.3">
      <c r="A14" s="218">
        <v>8</v>
      </c>
      <c r="B14" s="137" t="s">
        <v>195</v>
      </c>
      <c r="C14" s="138" t="s">
        <v>364</v>
      </c>
      <c r="D14" s="335">
        <f>O16/1000000000</f>
        <v>681.77856975600002</v>
      </c>
      <c r="E14" s="336"/>
      <c r="F14" s="335">
        <f>O17/1000000000</f>
        <v>503.31790652400002</v>
      </c>
      <c r="G14" s="336"/>
      <c r="H14" s="335">
        <f>O18/1000000000</f>
        <v>332.02046355300001</v>
      </c>
      <c r="I14" s="336"/>
      <c r="J14" s="335">
        <f>O19/1000000000</f>
        <v>166.91863602500001</v>
      </c>
      <c r="K14" s="336"/>
      <c r="L14" s="335">
        <f>O20/1000000000</f>
        <v>1684.0355758579999</v>
      </c>
      <c r="M14" s="337"/>
      <c r="O14" s="126" t="s">
        <v>358</v>
      </c>
      <c r="P14" s="150">
        <v>1710304991.9850001</v>
      </c>
      <c r="Q14" s="164">
        <v>642.89121799899999</v>
      </c>
    </row>
    <row r="15" spans="1:23" ht="3" customHeight="1" x14ac:dyDescent="0.3">
      <c r="B15" s="137"/>
      <c r="C15" s="138"/>
      <c r="D15" s="335"/>
      <c r="E15" s="336"/>
      <c r="F15" s="335"/>
      <c r="G15" s="336"/>
      <c r="H15" s="335"/>
      <c r="I15" s="336"/>
      <c r="J15" s="335"/>
      <c r="K15" s="336"/>
      <c r="L15" s="335"/>
      <c r="M15" s="337"/>
    </row>
    <row r="16" spans="1:23" x14ac:dyDescent="0.3">
      <c r="A16" s="218">
        <v>9</v>
      </c>
      <c r="B16" s="137" t="s">
        <v>196</v>
      </c>
      <c r="C16" s="138" t="s">
        <v>197</v>
      </c>
      <c r="D16" s="335">
        <f>P16</f>
        <v>1035.5090594689066</v>
      </c>
      <c r="E16" s="336"/>
      <c r="F16" s="335">
        <f>P17</f>
        <v>982.31572160099688</v>
      </c>
      <c r="G16" s="336"/>
      <c r="H16" s="335">
        <f>P18</f>
        <v>974.58668312121893</v>
      </c>
      <c r="I16" s="336"/>
      <c r="J16" s="335">
        <f>P19</f>
        <v>839.42668034121562</v>
      </c>
      <c r="K16" s="336"/>
      <c r="L16" s="335">
        <f>P20</f>
        <v>984.64050783333585</v>
      </c>
      <c r="M16" s="337"/>
      <c r="O16" s="237">
        <v>681778569756</v>
      </c>
      <c r="P16" s="158">
        <v>1035.5090594689066</v>
      </c>
      <c r="Q16" s="166">
        <v>5.2159424158344896</v>
      </c>
      <c r="R16" s="158">
        <v>7.7965425898344538</v>
      </c>
    </row>
    <row r="17" spans="1:18" hidden="1" x14ac:dyDescent="0.3">
      <c r="B17" s="137" t="s">
        <v>198</v>
      </c>
      <c r="C17" s="138" t="s">
        <v>63</v>
      </c>
      <c r="D17" s="344">
        <f>Q16</f>
        <v>5.2159424158344896</v>
      </c>
      <c r="E17" s="345"/>
      <c r="F17" s="344">
        <f>Q17</f>
        <v>5.1522335504467298</v>
      </c>
      <c r="G17" s="345"/>
      <c r="H17" s="344">
        <f>Q18</f>
        <v>11.211529323022701</v>
      </c>
      <c r="I17" s="345"/>
      <c r="J17" s="344">
        <f>Q19</f>
        <v>9.7519669691603905</v>
      </c>
      <c r="K17" s="345"/>
      <c r="L17" s="344">
        <f>Q20</f>
        <v>6.6289875927091098</v>
      </c>
      <c r="M17" s="346"/>
      <c r="O17" s="237">
        <v>503317906524</v>
      </c>
      <c r="P17" s="158">
        <v>982.31572160099688</v>
      </c>
      <c r="Q17" s="166">
        <v>5.1522335504467298</v>
      </c>
      <c r="R17" s="158">
        <v>6.9254751676870949</v>
      </c>
    </row>
    <row r="18" spans="1:18" x14ac:dyDescent="0.3">
      <c r="A18" s="218">
        <v>10</v>
      </c>
      <c r="B18" s="137" t="s">
        <v>199</v>
      </c>
      <c r="C18" s="138" t="s">
        <v>63</v>
      </c>
      <c r="D18" s="335">
        <f>R16</f>
        <v>7.7965425898344538</v>
      </c>
      <c r="E18" s="336"/>
      <c r="F18" s="335">
        <f>R17</f>
        <v>6.9254751676870949</v>
      </c>
      <c r="G18" s="336"/>
      <c r="H18" s="335">
        <f>R18</f>
        <v>7.1071343338687436</v>
      </c>
      <c r="I18" s="336"/>
      <c r="J18" s="335">
        <f>R19</f>
        <v>10.729015342115607</v>
      </c>
      <c r="K18" s="336"/>
      <c r="L18" s="335">
        <f>R20</f>
        <v>8.7669089306215007</v>
      </c>
      <c r="M18" s="337"/>
      <c r="O18" s="237">
        <v>332020463553</v>
      </c>
      <c r="P18" s="158">
        <v>974.58668312121893</v>
      </c>
      <c r="Q18" s="166">
        <v>11.211529323022701</v>
      </c>
      <c r="R18" s="158">
        <v>7.1071343338687436</v>
      </c>
    </row>
    <row r="19" spans="1:18" ht="5.4" customHeight="1" x14ac:dyDescent="0.3">
      <c r="B19" s="341"/>
      <c r="C19" s="342"/>
      <c r="D19" s="342"/>
      <c r="E19" s="342"/>
      <c r="F19" s="342"/>
      <c r="G19" s="342"/>
      <c r="H19" s="342"/>
      <c r="I19" s="342"/>
      <c r="J19" s="342"/>
      <c r="K19" s="342"/>
      <c r="L19" s="342"/>
      <c r="M19" s="343"/>
      <c r="O19" s="237">
        <v>166918636025</v>
      </c>
      <c r="P19" s="158">
        <v>839.42668034121562</v>
      </c>
      <c r="Q19" s="166">
        <v>9.7519669691603905</v>
      </c>
      <c r="R19" s="158">
        <v>10.729015342115607</v>
      </c>
    </row>
    <row r="20" spans="1:18" x14ac:dyDescent="0.3">
      <c r="A20" s="218">
        <v>11</v>
      </c>
      <c r="B20" s="137" t="s">
        <v>200</v>
      </c>
      <c r="C20" s="138" t="s">
        <v>201</v>
      </c>
      <c r="D20" s="335">
        <f>O22</f>
        <v>740.65523000000019</v>
      </c>
      <c r="E20" s="336"/>
      <c r="F20" s="335">
        <f>O23</f>
        <v>1126.2566999999999</v>
      </c>
      <c r="G20" s="336"/>
      <c r="H20" s="335">
        <f>O24</f>
        <v>773.1049999999999</v>
      </c>
      <c r="I20" s="336"/>
      <c r="J20" s="335">
        <f>O25</f>
        <v>426.33670000000001</v>
      </c>
      <c r="K20" s="336"/>
      <c r="L20" s="335">
        <f>O26</f>
        <v>3066.3536300000001</v>
      </c>
      <c r="M20" s="337"/>
      <c r="O20" s="237">
        <v>1684035575858</v>
      </c>
      <c r="P20" s="158">
        <v>984.64050783333585</v>
      </c>
      <c r="Q20" s="166">
        <v>6.6289875927091098</v>
      </c>
      <c r="R20" s="158">
        <v>8.7669089306215007</v>
      </c>
    </row>
    <row r="21" spans="1:18" s="125" customFormat="1" x14ac:dyDescent="0.3">
      <c r="A21" s="220">
        <v>12</v>
      </c>
      <c r="B21" s="133" t="s">
        <v>202</v>
      </c>
      <c r="C21" s="134" t="s">
        <v>201</v>
      </c>
      <c r="D21" s="347">
        <f>P22</f>
        <v>684.09799999999996</v>
      </c>
      <c r="E21" s="348"/>
      <c r="F21" s="347">
        <f>P23</f>
        <v>1051.2170000000001</v>
      </c>
      <c r="G21" s="348"/>
      <c r="H21" s="347">
        <f>P24</f>
        <v>516.15189999999996</v>
      </c>
      <c r="I21" s="348"/>
      <c r="J21" s="347">
        <f>P25</f>
        <v>435.14100000000002</v>
      </c>
      <c r="K21" s="348"/>
      <c r="L21" s="347">
        <f>P26</f>
        <v>2686.6079</v>
      </c>
      <c r="M21" s="349"/>
      <c r="O21" s="125" t="s">
        <v>359</v>
      </c>
    </row>
    <row r="22" spans="1:18" s="125" customFormat="1" ht="15.6" x14ac:dyDescent="0.3">
      <c r="A22" s="220">
        <v>13</v>
      </c>
      <c r="B22" s="133" t="s">
        <v>203</v>
      </c>
      <c r="C22" s="134" t="s">
        <v>201</v>
      </c>
      <c r="D22" s="347">
        <f>Q22</f>
        <v>6972.93</v>
      </c>
      <c r="E22" s="348"/>
      <c r="F22" s="347">
        <f>Q23</f>
        <v>5836.6320000000005</v>
      </c>
      <c r="G22" s="348"/>
      <c r="H22" s="347">
        <f>Q24</f>
        <v>5273.5249999999996</v>
      </c>
      <c r="I22" s="348"/>
      <c r="J22" s="347">
        <f>Q25</f>
        <v>5533.4919999999993</v>
      </c>
      <c r="K22" s="348"/>
      <c r="L22" s="347">
        <f>Q26</f>
        <v>23616.578999999998</v>
      </c>
      <c r="M22" s="349"/>
      <c r="O22" s="125">
        <v>740.65523000000019</v>
      </c>
      <c r="P22" s="125">
        <v>684.09799999999996</v>
      </c>
      <c r="Q22" s="167">
        <v>6972.93</v>
      </c>
      <c r="R22" s="125">
        <v>2415</v>
      </c>
    </row>
    <row r="23" spans="1:18" s="125" customFormat="1" ht="15.6" x14ac:dyDescent="0.3">
      <c r="A23" s="220">
        <v>14</v>
      </c>
      <c r="B23" s="133" t="s">
        <v>204</v>
      </c>
      <c r="C23" s="134" t="s">
        <v>205</v>
      </c>
      <c r="D23" s="355">
        <f>R22</f>
        <v>2415</v>
      </c>
      <c r="E23" s="356"/>
      <c r="F23" s="355">
        <f>R23</f>
        <v>2144</v>
      </c>
      <c r="G23" s="356"/>
      <c r="H23" s="355">
        <f>R24</f>
        <v>1813</v>
      </c>
      <c r="I23" s="356"/>
      <c r="J23" s="355">
        <f>R25</f>
        <v>1453</v>
      </c>
      <c r="K23" s="356"/>
      <c r="L23" s="355">
        <f>R26</f>
        <v>7825</v>
      </c>
      <c r="M23" s="357"/>
      <c r="O23" s="125">
        <v>1126.2566999999999</v>
      </c>
      <c r="P23" s="125">
        <v>1051.2170000000001</v>
      </c>
      <c r="Q23" s="167">
        <v>5836.6320000000005</v>
      </c>
      <c r="R23" s="125">
        <v>2144</v>
      </c>
    </row>
    <row r="24" spans="1:18" s="125" customFormat="1" ht="15.6" x14ac:dyDescent="0.3">
      <c r="A24" s="220">
        <v>15</v>
      </c>
      <c r="B24" s="133" t="s">
        <v>206</v>
      </c>
      <c r="C24" s="134" t="s">
        <v>121</v>
      </c>
      <c r="D24" s="350">
        <v>139.69</v>
      </c>
      <c r="E24" s="351"/>
      <c r="F24" s="350">
        <v>95.74</v>
      </c>
      <c r="G24" s="351"/>
      <c r="H24" s="350">
        <v>105.12</v>
      </c>
      <c r="I24" s="351"/>
      <c r="J24" s="350">
        <v>61.02</v>
      </c>
      <c r="K24" s="351"/>
      <c r="L24" s="350">
        <f>SUM(C24:I24)</f>
        <v>340.55</v>
      </c>
      <c r="M24" s="352"/>
      <c r="O24" s="125">
        <v>773.1049999999999</v>
      </c>
      <c r="P24" s="125">
        <v>516.15189999999996</v>
      </c>
      <c r="Q24" s="167">
        <v>5273.5249999999996</v>
      </c>
      <c r="R24" s="125">
        <v>1813</v>
      </c>
    </row>
    <row r="25" spans="1:18" s="125" customFormat="1" ht="16.2" thickBot="1" x14ac:dyDescent="0.35">
      <c r="A25" s="220">
        <v>16</v>
      </c>
      <c r="B25" s="133" t="s">
        <v>207</v>
      </c>
      <c r="C25" s="134" t="s">
        <v>201</v>
      </c>
      <c r="D25" s="350">
        <v>19</v>
      </c>
      <c r="E25" s="351"/>
      <c r="F25" s="350">
        <v>13</v>
      </c>
      <c r="G25" s="351"/>
      <c r="H25" s="350">
        <v>10</v>
      </c>
      <c r="I25" s="351"/>
      <c r="J25" s="350">
        <v>4</v>
      </c>
      <c r="K25" s="351"/>
      <c r="L25" s="350">
        <f>SUM(D25:K25)</f>
        <v>46</v>
      </c>
      <c r="M25" s="352"/>
      <c r="O25" s="125">
        <v>426.33670000000001</v>
      </c>
      <c r="P25" s="125">
        <v>435.14100000000002</v>
      </c>
      <c r="Q25" s="168">
        <v>5533.4919999999993</v>
      </c>
      <c r="R25" s="125">
        <v>1453</v>
      </c>
    </row>
    <row r="26" spans="1:18" s="125" customFormat="1" ht="16.8" thickTop="1" thickBot="1" x14ac:dyDescent="0.35">
      <c r="A26" s="220">
        <v>17</v>
      </c>
      <c r="B26" s="133" t="s">
        <v>208</v>
      </c>
      <c r="C26" s="134" t="s">
        <v>201</v>
      </c>
      <c r="D26" s="350">
        <v>19</v>
      </c>
      <c r="E26" s="351"/>
      <c r="F26" s="350">
        <v>16</v>
      </c>
      <c r="G26" s="351"/>
      <c r="H26" s="350">
        <v>15</v>
      </c>
      <c r="I26" s="351"/>
      <c r="J26" s="350">
        <v>8</v>
      </c>
      <c r="K26" s="351"/>
      <c r="L26" s="350">
        <f>SUM(D26:K26)</f>
        <v>58</v>
      </c>
      <c r="M26" s="352"/>
      <c r="O26" s="125">
        <v>3066.3536300000001</v>
      </c>
      <c r="P26" s="125">
        <v>2686.6079</v>
      </c>
      <c r="Q26" s="169">
        <v>23616.578999999998</v>
      </c>
      <c r="R26" s="125">
        <v>7825</v>
      </c>
    </row>
    <row r="27" spans="1:18" s="125" customFormat="1" ht="5.4" customHeight="1" thickTop="1" thickBot="1" x14ac:dyDescent="0.35">
      <c r="A27" s="220">
        <v>18</v>
      </c>
      <c r="B27" s="358"/>
      <c r="C27" s="359"/>
      <c r="D27" s="359"/>
      <c r="E27" s="359"/>
      <c r="F27" s="359"/>
      <c r="G27" s="359"/>
      <c r="H27" s="359"/>
      <c r="I27" s="359"/>
      <c r="J27" s="359"/>
      <c r="K27" s="359"/>
      <c r="L27" s="359"/>
      <c r="M27" s="360"/>
    </row>
    <row r="28" spans="1:18" x14ac:dyDescent="0.3">
      <c r="A28" s="218">
        <v>19</v>
      </c>
      <c r="B28" s="131" t="s">
        <v>367</v>
      </c>
      <c r="C28" s="132"/>
      <c r="D28" s="361"/>
      <c r="E28" s="362"/>
      <c r="F28" s="361"/>
      <c r="G28" s="362"/>
      <c r="H28" s="361"/>
      <c r="I28" s="362"/>
      <c r="J28" s="361"/>
      <c r="K28" s="362"/>
      <c r="L28" s="361"/>
      <c r="M28" s="363"/>
    </row>
    <row r="29" spans="1:18" x14ac:dyDescent="0.3">
      <c r="A29" s="218">
        <v>20</v>
      </c>
      <c r="B29" s="137" t="s">
        <v>209</v>
      </c>
      <c r="C29" s="138" t="s">
        <v>363</v>
      </c>
      <c r="D29" s="145">
        <v>7119</v>
      </c>
      <c r="E29" s="225">
        <f>D29/$D$4</f>
        <v>2.9248391523348589E-2</v>
      </c>
      <c r="F29" s="145">
        <v>5442</v>
      </c>
      <c r="G29" s="225">
        <f>F29/$F$4</f>
        <v>2.9205149809216634E-2</v>
      </c>
      <c r="H29" s="145">
        <v>6195</v>
      </c>
      <c r="I29" s="225">
        <f>H29/$H$4</f>
        <v>2.8296845095898672E-2</v>
      </c>
      <c r="J29" s="145">
        <v>4349</v>
      </c>
      <c r="K29" s="225">
        <f>J29/$J$4</f>
        <v>2.6171835037401232E-2</v>
      </c>
      <c r="L29" s="145">
        <f t="shared" ref="L29:L34" si="0">D29+F29+H29+J29</f>
        <v>23105</v>
      </c>
      <c r="M29" s="232">
        <f>L29/$L$4</f>
        <v>2.835543392220511E-2</v>
      </c>
      <c r="O29" s="126">
        <v>7023</v>
      </c>
      <c r="Q29" s="126" t="s">
        <v>190</v>
      </c>
    </row>
    <row r="30" spans="1:18" x14ac:dyDescent="0.3">
      <c r="A30" s="218">
        <v>21</v>
      </c>
      <c r="B30" s="137" t="s">
        <v>210</v>
      </c>
      <c r="C30" s="138" t="s">
        <v>363</v>
      </c>
      <c r="D30" s="145">
        <v>229712</v>
      </c>
      <c r="E30" s="225">
        <f t="shared" ref="E30:E34" si="1">D30/$D$4</f>
        <v>0.94377110740433368</v>
      </c>
      <c r="F30" s="145">
        <v>176451</v>
      </c>
      <c r="G30" s="225">
        <f t="shared" ref="G30:G34" si="2">F30/$F$4</f>
        <v>0.94694558783279759</v>
      </c>
      <c r="H30" s="145">
        <v>205191</v>
      </c>
      <c r="I30" s="225">
        <f t="shared" ref="I30:I34" si="3">H30/$H$4</f>
        <v>0.9372490624814438</v>
      </c>
      <c r="J30" s="145">
        <v>158291</v>
      </c>
      <c r="K30" s="225">
        <f t="shared" ref="K30:K34" si="4">J30/$J$4</f>
        <v>0.95257896985635282</v>
      </c>
      <c r="L30" s="145">
        <f t="shared" si="0"/>
        <v>769645</v>
      </c>
      <c r="M30" s="232">
        <f t="shared" ref="M30:M34" si="5">L30/$L$4</f>
        <v>0.94454091932722573</v>
      </c>
      <c r="O30" s="126">
        <v>225148</v>
      </c>
      <c r="Q30" s="170">
        <v>4081886180</v>
      </c>
    </row>
    <row r="31" spans="1:18" x14ac:dyDescent="0.3">
      <c r="A31" s="218">
        <v>22</v>
      </c>
      <c r="B31" s="137" t="s">
        <v>211</v>
      </c>
      <c r="C31" s="138" t="s">
        <v>363</v>
      </c>
      <c r="D31" s="146">
        <v>5158</v>
      </c>
      <c r="E31" s="225">
        <f t="shared" si="1"/>
        <v>2.1191628526117716E-2</v>
      </c>
      <c r="F31" s="146">
        <v>3010</v>
      </c>
      <c r="G31" s="225">
        <f t="shared" si="2"/>
        <v>1.6153528284774361E-2</v>
      </c>
      <c r="H31" s="146">
        <v>6391</v>
      </c>
      <c r="I31" s="225">
        <f t="shared" si="3"/>
        <v>2.9192112511362132E-2</v>
      </c>
      <c r="J31" s="146">
        <v>2936</v>
      </c>
      <c r="K31" s="225">
        <f t="shared" si="4"/>
        <v>1.7668546256567032E-2</v>
      </c>
      <c r="L31" s="145">
        <f t="shared" si="0"/>
        <v>17495</v>
      </c>
      <c r="M31" s="232">
        <f t="shared" si="5"/>
        <v>2.1470604478207245E-2</v>
      </c>
      <c r="O31" s="126">
        <v>5031</v>
      </c>
      <c r="Q31" s="170">
        <v>2540274000</v>
      </c>
    </row>
    <row r="32" spans="1:18" x14ac:dyDescent="0.3">
      <c r="A32" s="218">
        <v>23</v>
      </c>
      <c r="B32" s="137" t="s">
        <v>212</v>
      </c>
      <c r="C32" s="138" t="s">
        <v>363</v>
      </c>
      <c r="D32" s="146">
        <v>279</v>
      </c>
      <c r="E32" s="225">
        <f t="shared" si="1"/>
        <v>1.1462707170971002E-3</v>
      </c>
      <c r="F32" s="146">
        <v>132</v>
      </c>
      <c r="G32" s="225">
        <f t="shared" si="2"/>
        <v>7.0839393142532075E-4</v>
      </c>
      <c r="H32" s="146">
        <v>86</v>
      </c>
      <c r="I32" s="225">
        <f t="shared" si="3"/>
        <v>3.9282141698906953E-4</v>
      </c>
      <c r="J32" s="146">
        <v>26</v>
      </c>
      <c r="K32" s="225">
        <f t="shared" si="4"/>
        <v>1.5646532788513037E-4</v>
      </c>
      <c r="L32" s="145">
        <f t="shared" si="0"/>
        <v>523</v>
      </c>
      <c r="M32" s="232">
        <f t="shared" si="5"/>
        <v>6.4184773604472069E-4</v>
      </c>
      <c r="O32" s="126">
        <v>248</v>
      </c>
      <c r="Q32" s="170">
        <v>2284481930</v>
      </c>
    </row>
    <row r="33" spans="1:17" x14ac:dyDescent="0.3">
      <c r="A33" s="218">
        <v>24</v>
      </c>
      <c r="B33" s="137" t="s">
        <v>213</v>
      </c>
      <c r="C33" s="138" t="s">
        <v>363</v>
      </c>
      <c r="D33" s="145">
        <v>1119</v>
      </c>
      <c r="E33" s="225">
        <f t="shared" si="1"/>
        <v>4.5974083599700901E-3</v>
      </c>
      <c r="F33" s="145">
        <v>1295</v>
      </c>
      <c r="G33" s="225">
        <f t="shared" si="2"/>
        <v>6.9497737969378059E-3</v>
      </c>
      <c r="H33" s="145">
        <v>1060</v>
      </c>
      <c r="I33" s="225">
        <f t="shared" si="3"/>
        <v>4.8417523489350427E-3</v>
      </c>
      <c r="J33" s="145">
        <v>566</v>
      </c>
      <c r="K33" s="225">
        <f t="shared" si="4"/>
        <v>3.4061298301147611E-3</v>
      </c>
      <c r="L33" s="145">
        <f t="shared" si="0"/>
        <v>4040</v>
      </c>
      <c r="M33" s="232">
        <f t="shared" si="5"/>
        <v>4.9580589935385696E-3</v>
      </c>
      <c r="O33" s="126">
        <v>1111</v>
      </c>
      <c r="Q33" s="170">
        <v>1413052100</v>
      </c>
    </row>
    <row r="34" spans="1:17" x14ac:dyDescent="0.3">
      <c r="A34" s="218">
        <v>25</v>
      </c>
      <c r="B34" s="137" t="s">
        <v>214</v>
      </c>
      <c r="C34" s="138" t="s">
        <v>363</v>
      </c>
      <c r="D34" s="145">
        <v>11</v>
      </c>
      <c r="E34" s="225">
        <f t="shared" si="1"/>
        <v>4.5193469132860583E-5</v>
      </c>
      <c r="F34" s="145">
        <v>7</v>
      </c>
      <c r="G34" s="225">
        <f t="shared" si="2"/>
        <v>3.7566344848312469E-5</v>
      </c>
      <c r="H34" s="145">
        <v>6</v>
      </c>
      <c r="I34" s="225">
        <f t="shared" si="3"/>
        <v>2.740614537133043E-5</v>
      </c>
      <c r="J34" s="145">
        <v>3</v>
      </c>
      <c r="K34" s="225">
        <f t="shared" si="4"/>
        <v>1.8053691679053505E-5</v>
      </c>
      <c r="L34" s="145">
        <f t="shared" si="0"/>
        <v>27</v>
      </c>
      <c r="M34" s="232">
        <f t="shared" si="5"/>
        <v>3.3135542778599349E-5</v>
      </c>
      <c r="O34" s="126">
        <v>14</v>
      </c>
      <c r="Q34" s="171">
        <v>10319694210</v>
      </c>
    </row>
    <row r="35" spans="1:17" ht="4.2" customHeight="1" thickBot="1" x14ac:dyDescent="0.35">
      <c r="A35" s="218">
        <v>26</v>
      </c>
      <c r="B35" s="326"/>
      <c r="C35" s="327"/>
      <c r="D35" s="327"/>
      <c r="E35" s="327"/>
      <c r="F35" s="327"/>
      <c r="G35" s="327"/>
      <c r="H35" s="327"/>
      <c r="I35" s="327"/>
      <c r="J35" s="327"/>
      <c r="K35" s="327"/>
      <c r="L35" s="327"/>
      <c r="M35" s="328"/>
    </row>
    <row r="36" spans="1:17" x14ac:dyDescent="0.3">
      <c r="A36" s="218">
        <v>27</v>
      </c>
      <c r="B36" s="137" t="s">
        <v>215</v>
      </c>
      <c r="C36" s="138"/>
      <c r="D36" s="329"/>
      <c r="E36" s="330"/>
      <c r="F36" s="329"/>
      <c r="G36" s="330"/>
      <c r="H36" s="329"/>
      <c r="I36" s="330"/>
      <c r="J36" s="329"/>
      <c r="K36" s="330"/>
      <c r="L36" s="329"/>
      <c r="M36" s="331"/>
    </row>
    <row r="37" spans="1:17" x14ac:dyDescent="0.3">
      <c r="A37" s="218">
        <v>28</v>
      </c>
      <c r="B37" s="137" t="s">
        <v>209</v>
      </c>
      <c r="C37" s="138" t="s">
        <v>364</v>
      </c>
      <c r="D37" s="147">
        <f>D52/1000000000</f>
        <v>19.68735294</v>
      </c>
      <c r="E37" s="226">
        <f>D37/$D$14</f>
        <v>2.8876461967770353E-2</v>
      </c>
      <c r="F37" s="147">
        <f>F52/1000000000</f>
        <v>13.261173185000001</v>
      </c>
      <c r="G37" s="226">
        <f>F37/$F$14</f>
        <v>2.6347509224505725E-2</v>
      </c>
      <c r="H37" s="147">
        <f>H52/1000000000</f>
        <v>15.172761557999999</v>
      </c>
      <c r="I37" s="226">
        <f>H37/$H$14</f>
        <v>4.5698272316212193E-2</v>
      </c>
      <c r="J37" s="147">
        <f>J52/1000000000</f>
        <v>5.4752359860000004</v>
      </c>
      <c r="K37" s="226">
        <f>J37/$J$14</f>
        <v>3.2801825586329103E-2</v>
      </c>
      <c r="L37" s="159">
        <f t="shared" ref="L37:L42" si="6">L52/1000000000</f>
        <v>53.596523669</v>
      </c>
      <c r="M37" s="227">
        <f>L37/$L$14</f>
        <v>3.1826241937729309E-2</v>
      </c>
      <c r="O37" s="126">
        <v>15</v>
      </c>
      <c r="P37" s="126">
        <v>10</v>
      </c>
      <c r="Q37" s="126">
        <v>10</v>
      </c>
    </row>
    <row r="38" spans="1:17" x14ac:dyDescent="0.3">
      <c r="A38" s="218">
        <v>29</v>
      </c>
      <c r="B38" s="137" t="s">
        <v>210</v>
      </c>
      <c r="C38" s="138" t="s">
        <v>364</v>
      </c>
      <c r="D38" s="147">
        <f t="shared" ref="D38:J42" si="7">D53/1000000000</f>
        <v>239.83600575299999</v>
      </c>
      <c r="E38" s="226">
        <f t="shared" ref="E38:E42" si="8">D38/$D$14</f>
        <v>0.3517799127051387</v>
      </c>
      <c r="F38" s="147">
        <f t="shared" si="7"/>
        <v>186.791122809</v>
      </c>
      <c r="G38" s="226">
        <f t="shared" ref="G38:G42" si="9">F38/$F$14</f>
        <v>0.37111956556247244</v>
      </c>
      <c r="H38" s="147">
        <f t="shared" si="7"/>
        <v>215.193596361</v>
      </c>
      <c r="I38" s="226">
        <f t="shared" ref="I38:I42" si="10">H38/$H$14</f>
        <v>0.64813353387373041</v>
      </c>
      <c r="J38" s="147">
        <f t="shared" si="7"/>
        <v>121.329837247</v>
      </c>
      <c r="K38" s="226">
        <f t="shared" ref="K38:K42" si="11">J38/$J$14</f>
        <v>0.72688011438595745</v>
      </c>
      <c r="L38" s="159">
        <f t="shared" si="6"/>
        <v>763.15056216999994</v>
      </c>
      <c r="M38" s="227">
        <f t="shared" ref="M38:M42" si="12">L38/$L$14</f>
        <v>0.45316771991659505</v>
      </c>
    </row>
    <row r="39" spans="1:17" x14ac:dyDescent="0.3">
      <c r="A39" s="218">
        <v>30</v>
      </c>
      <c r="B39" s="137" t="s">
        <v>211</v>
      </c>
      <c r="C39" s="138" t="s">
        <v>364</v>
      </c>
      <c r="D39" s="147">
        <f t="shared" si="7"/>
        <v>54.683132315000002</v>
      </c>
      <c r="E39" s="226">
        <f t="shared" si="8"/>
        <v>8.0206587212869426E-2</v>
      </c>
      <c r="F39" s="147">
        <f t="shared" si="7"/>
        <v>34.379479244999999</v>
      </c>
      <c r="G39" s="226">
        <f t="shared" si="9"/>
        <v>6.8305694670055733E-2</v>
      </c>
      <c r="H39" s="147">
        <f t="shared" si="7"/>
        <v>50.010015522000003</v>
      </c>
      <c r="I39" s="226">
        <f t="shared" si="10"/>
        <v>0.15062329287428686</v>
      </c>
      <c r="J39" s="147">
        <f t="shared" si="7"/>
        <v>21.156642985000001</v>
      </c>
      <c r="K39" s="226">
        <f t="shared" si="11"/>
        <v>0.12674823787699352</v>
      </c>
      <c r="L39" s="159">
        <f t="shared" si="6"/>
        <v>160.22927006699999</v>
      </c>
      <c r="M39" s="227">
        <f t="shared" si="12"/>
        <v>9.514601256886436E-2</v>
      </c>
    </row>
    <row r="40" spans="1:17" x14ac:dyDescent="0.3">
      <c r="A40" s="218">
        <v>31</v>
      </c>
      <c r="B40" s="137" t="s">
        <v>212</v>
      </c>
      <c r="C40" s="138" t="s">
        <v>364</v>
      </c>
      <c r="D40" s="147">
        <f t="shared" si="7"/>
        <v>336.59066470499999</v>
      </c>
      <c r="E40" s="226">
        <f t="shared" si="8"/>
        <v>0.4936949907731209</v>
      </c>
      <c r="F40" s="147">
        <f t="shared" si="7"/>
        <v>259.69974797600003</v>
      </c>
      <c r="G40" s="226">
        <f t="shared" si="9"/>
        <v>0.51597557847590025</v>
      </c>
      <c r="H40" s="147">
        <f t="shared" si="7"/>
        <v>34.356587318000003</v>
      </c>
      <c r="I40" s="226">
        <f t="shared" si="10"/>
        <v>0.10347731868796606</v>
      </c>
      <c r="J40" s="147">
        <f t="shared" si="7"/>
        <v>14.947085892</v>
      </c>
      <c r="K40" s="226">
        <f t="shared" si="11"/>
        <v>8.9547136544785341E-2</v>
      </c>
      <c r="L40" s="159">
        <f t="shared" si="6"/>
        <v>645.59408589099996</v>
      </c>
      <c r="M40" s="227">
        <f t="shared" si="12"/>
        <v>0.38336131085715097</v>
      </c>
    </row>
    <row r="41" spans="1:17" x14ac:dyDescent="0.3">
      <c r="A41" s="218">
        <v>32</v>
      </c>
      <c r="B41" s="137" t="s">
        <v>213</v>
      </c>
      <c r="C41" s="138" t="s">
        <v>364</v>
      </c>
      <c r="D41" s="147">
        <f t="shared" si="7"/>
        <v>21.746415690999999</v>
      </c>
      <c r="E41" s="226">
        <f t="shared" si="8"/>
        <v>3.1896596132059078E-2</v>
      </c>
      <c r="F41" s="147">
        <f t="shared" si="7"/>
        <v>7.090780036</v>
      </c>
      <c r="G41" s="226">
        <f t="shared" si="9"/>
        <v>1.408807424510315E-2</v>
      </c>
      <c r="H41" s="147">
        <f t="shared" si="7"/>
        <v>16.580527212</v>
      </c>
      <c r="I41" s="226">
        <f t="shared" si="10"/>
        <v>4.993826896863323E-2</v>
      </c>
      <c r="J41" s="147">
        <f t="shared" si="7"/>
        <v>3.957631567</v>
      </c>
      <c r="K41" s="226">
        <f t="shared" si="11"/>
        <v>2.3709944325253481E-2</v>
      </c>
      <c r="L41" s="159">
        <f t="shared" si="6"/>
        <v>49.375354506000001</v>
      </c>
      <c r="M41" s="227">
        <f t="shared" si="12"/>
        <v>2.9319662371647782E-2</v>
      </c>
    </row>
    <row r="42" spans="1:17" ht="15" thickBot="1" x14ac:dyDescent="0.35">
      <c r="A42" s="218">
        <v>33</v>
      </c>
      <c r="B42" s="148" t="s">
        <v>214</v>
      </c>
      <c r="C42" s="138" t="s">
        <v>364</v>
      </c>
      <c r="D42" s="149">
        <f t="shared" si="7"/>
        <v>9.2349983519999999</v>
      </c>
      <c r="E42" s="226">
        <f t="shared" si="8"/>
        <v>1.3545451209041506E-2</v>
      </c>
      <c r="F42" s="149">
        <f t="shared" si="7"/>
        <v>2.095603273</v>
      </c>
      <c r="G42" s="226">
        <f t="shared" si="9"/>
        <v>4.1635778219626567E-3</v>
      </c>
      <c r="H42" s="149">
        <f t="shared" si="7"/>
        <v>0.70697558199999999</v>
      </c>
      <c r="I42" s="226">
        <f t="shared" si="10"/>
        <v>2.1293132791712593E-3</v>
      </c>
      <c r="J42" s="149">
        <f t="shared" si="7"/>
        <v>5.2202348000000003E-2</v>
      </c>
      <c r="K42" s="226">
        <f t="shared" si="11"/>
        <v>3.1274128068109464E-4</v>
      </c>
      <c r="L42" s="160">
        <f t="shared" si="6"/>
        <v>12.089779555</v>
      </c>
      <c r="M42" s="227">
        <f t="shared" si="12"/>
        <v>7.1790523480125259E-3</v>
      </c>
    </row>
    <row r="43" spans="1:17" ht="4.2" customHeight="1" thickBot="1" x14ac:dyDescent="0.35">
      <c r="A43" s="218">
        <v>34</v>
      </c>
      <c r="B43" s="326"/>
      <c r="C43" s="327"/>
      <c r="D43" s="327"/>
      <c r="E43" s="327"/>
      <c r="F43" s="327"/>
      <c r="G43" s="327"/>
      <c r="H43" s="327"/>
      <c r="I43" s="327"/>
      <c r="J43" s="327"/>
      <c r="K43" s="327"/>
      <c r="L43" s="327"/>
      <c r="M43" s="328"/>
    </row>
    <row r="44" spans="1:17" x14ac:dyDescent="0.3">
      <c r="A44" s="218">
        <v>35</v>
      </c>
      <c r="B44" s="137" t="s">
        <v>365</v>
      </c>
      <c r="C44" s="138"/>
      <c r="D44" s="329"/>
      <c r="E44" s="330"/>
      <c r="F44" s="329"/>
      <c r="G44" s="330"/>
      <c r="H44" s="329"/>
      <c r="I44" s="330"/>
      <c r="J44" s="329"/>
      <c r="K44" s="330"/>
      <c r="L44" s="329"/>
      <c r="M44" s="331"/>
    </row>
    <row r="45" spans="1:17" x14ac:dyDescent="0.3">
      <c r="A45" s="218">
        <v>36</v>
      </c>
      <c r="B45" s="137" t="s">
        <v>209</v>
      </c>
      <c r="C45" s="138" t="s">
        <v>110</v>
      </c>
      <c r="D45" s="228">
        <v>25485471.465</v>
      </c>
      <c r="E45" s="226">
        <f>D45/$D$12</f>
        <v>3.8708222519063064E-2</v>
      </c>
      <c r="F45" s="228">
        <v>17396789.414999999</v>
      </c>
      <c r="G45" s="226">
        <f>F45/$F$12</f>
        <v>3.3952973908194219E-2</v>
      </c>
      <c r="H45" s="228">
        <v>20022368.408</v>
      </c>
      <c r="I45" s="226">
        <f>H45/$H$12</f>
        <v>5.8772081112611549E-2</v>
      </c>
      <c r="J45" s="228">
        <v>8120256.1200000001</v>
      </c>
      <c r="K45" s="226">
        <f>J45/$J$12</f>
        <v>4.0836420669715566E-2</v>
      </c>
      <c r="L45" s="145">
        <f t="shared" ref="L45:L57" si="13">D45+F45+H45+J45</f>
        <v>71024885.407999992</v>
      </c>
      <c r="M45" s="227">
        <f>L45/$L$12</f>
        <v>4.1527613929003199E-2</v>
      </c>
    </row>
    <row r="46" spans="1:17" x14ac:dyDescent="0.3">
      <c r="A46" s="218">
        <v>37</v>
      </c>
      <c r="B46" s="137" t="s">
        <v>210</v>
      </c>
      <c r="C46" s="138" t="s">
        <v>110</v>
      </c>
      <c r="D46" s="228">
        <v>275468434.727</v>
      </c>
      <c r="E46" s="226">
        <f t="shared" ref="E46:E50" si="14">D46/$D$12</f>
        <v>0.41839106186575364</v>
      </c>
      <c r="F46" s="228">
        <v>212554494.69600001</v>
      </c>
      <c r="G46" s="226">
        <f t="shared" ref="G46:G50" si="15">F46/$F$12</f>
        <v>0.41483845325276619</v>
      </c>
      <c r="H46" s="228">
        <v>240444686.19400001</v>
      </c>
      <c r="I46" s="226">
        <f t="shared" ref="I46:I50" si="16">H46/$H$12</f>
        <v>0.70578236860550114</v>
      </c>
      <c r="J46" s="228">
        <v>158198995.09400001</v>
      </c>
      <c r="K46" s="226">
        <f t="shared" ref="K46:K50" si="17">J46/$J$12</f>
        <v>0.79557597909668565</v>
      </c>
      <c r="L46" s="145">
        <f t="shared" si="13"/>
        <v>886666610.71099997</v>
      </c>
      <c r="M46" s="227">
        <f t="shared" ref="M46:M50" si="18">L46/$L$12</f>
        <v>0.5184260204268738</v>
      </c>
    </row>
    <row r="47" spans="1:17" x14ac:dyDescent="0.3">
      <c r="A47" s="218">
        <v>38</v>
      </c>
      <c r="B47" s="137" t="s">
        <v>211</v>
      </c>
      <c r="C47" s="138" t="s">
        <v>110</v>
      </c>
      <c r="D47" s="228">
        <v>40805529.206</v>
      </c>
      <c r="E47" s="226">
        <f t="shared" si="14"/>
        <v>6.1976860294037123E-2</v>
      </c>
      <c r="F47" s="228">
        <v>25968019.905999999</v>
      </c>
      <c r="G47" s="226">
        <f t="shared" si="15"/>
        <v>5.0681276946174157E-2</v>
      </c>
      <c r="H47" s="228">
        <v>38618547.588</v>
      </c>
      <c r="I47" s="226">
        <f t="shared" si="16"/>
        <v>0.11335783884519487</v>
      </c>
      <c r="J47" s="228">
        <v>16552599.524</v>
      </c>
      <c r="K47" s="226">
        <f t="shared" si="17"/>
        <v>8.3242314940602843E-2</v>
      </c>
      <c r="L47" s="145">
        <f t="shared" si="13"/>
        <v>121944696.22400001</v>
      </c>
      <c r="M47" s="227">
        <f t="shared" si="18"/>
        <v>7.1299970938206503E-2</v>
      </c>
    </row>
    <row r="48" spans="1:17" x14ac:dyDescent="0.3">
      <c r="A48" s="218">
        <v>39</v>
      </c>
      <c r="B48" s="137" t="s">
        <v>212</v>
      </c>
      <c r="C48" s="138" t="s">
        <v>110</v>
      </c>
      <c r="D48" s="228">
        <v>298176505.10000002</v>
      </c>
      <c r="E48" s="226">
        <f t="shared" si="14"/>
        <v>0.45288087078232681</v>
      </c>
      <c r="F48" s="228">
        <v>250928046.60999998</v>
      </c>
      <c r="G48" s="226">
        <f t="shared" si="15"/>
        <v>0.48973136457221828</v>
      </c>
      <c r="H48" s="228">
        <v>31070999.060000002</v>
      </c>
      <c r="I48" s="226">
        <f t="shared" si="16"/>
        <v>9.120336015166769E-2</v>
      </c>
      <c r="J48" s="228">
        <v>13489434.800000001</v>
      </c>
      <c r="K48" s="226">
        <f t="shared" si="17"/>
        <v>6.7837790575686979E-2</v>
      </c>
      <c r="L48" s="145">
        <f t="shared" si="13"/>
        <v>593664985.56999993</v>
      </c>
      <c r="M48" s="227">
        <f t="shared" si="18"/>
        <v>0.34711059626913993</v>
      </c>
    </row>
    <row r="49" spans="1:13" x14ac:dyDescent="0.3">
      <c r="A49" s="218">
        <v>40</v>
      </c>
      <c r="B49" s="137" t="s">
        <v>213</v>
      </c>
      <c r="C49" s="138" t="s">
        <v>110</v>
      </c>
      <c r="D49" s="228">
        <v>13081996.892000001</v>
      </c>
      <c r="E49" s="226">
        <f t="shared" si="14"/>
        <v>1.9869392935683225E-2</v>
      </c>
      <c r="F49" s="228">
        <v>4315657.3480000002</v>
      </c>
      <c r="G49" s="226">
        <f t="shared" si="15"/>
        <v>8.4227841033132755E-3</v>
      </c>
      <c r="H49" s="228">
        <v>10140351.077000001</v>
      </c>
      <c r="I49" s="226">
        <f t="shared" si="16"/>
        <v>2.9765186808253935E-2</v>
      </c>
      <c r="J49" s="228">
        <v>2455350.1699999995</v>
      </c>
      <c r="K49" s="226">
        <f t="shared" si="17"/>
        <v>1.2347850973151031E-2</v>
      </c>
      <c r="L49" s="145">
        <f t="shared" si="13"/>
        <v>29993355.487</v>
      </c>
      <c r="M49" s="227">
        <f t="shared" si="18"/>
        <v>1.7536846134202859E-2</v>
      </c>
    </row>
    <row r="50" spans="1:13" x14ac:dyDescent="0.3">
      <c r="A50" s="218">
        <v>41</v>
      </c>
      <c r="B50" s="300" t="s">
        <v>214</v>
      </c>
      <c r="C50" s="301" t="s">
        <v>110</v>
      </c>
      <c r="D50" s="302">
        <v>5381488.0150000006</v>
      </c>
      <c r="E50" s="303">
        <f t="shared" si="14"/>
        <v>8.1735916031361912E-3</v>
      </c>
      <c r="F50" s="302">
        <v>1215950.7</v>
      </c>
      <c r="G50" s="303">
        <f t="shared" si="15"/>
        <v>2.3731472173338657E-3</v>
      </c>
      <c r="H50" s="302">
        <v>381274.97</v>
      </c>
      <c r="I50" s="303">
        <f t="shared" si="16"/>
        <v>1.1191644767706509E-3</v>
      </c>
      <c r="J50" s="302">
        <v>31744.899999999998</v>
      </c>
      <c r="K50" s="303">
        <f t="shared" si="17"/>
        <v>1.5964374415791872E-4</v>
      </c>
      <c r="L50" s="304">
        <f t="shared" si="13"/>
        <v>7010458.5850000009</v>
      </c>
      <c r="M50" s="305">
        <f t="shared" si="18"/>
        <v>4.0989523025735776E-3</v>
      </c>
    </row>
    <row r="52" spans="1:13" x14ac:dyDescent="0.3">
      <c r="D52" s="126">
        <v>19687352940</v>
      </c>
      <c r="F52" s="126">
        <v>13261173185</v>
      </c>
      <c r="H52" s="126">
        <v>15172761558</v>
      </c>
      <c r="J52" s="126">
        <v>5475235986</v>
      </c>
      <c r="L52" s="145">
        <f t="shared" si="13"/>
        <v>53596523669</v>
      </c>
      <c r="M52" s="150"/>
    </row>
    <row r="53" spans="1:13" x14ac:dyDescent="0.3">
      <c r="D53" s="126">
        <v>239836005753</v>
      </c>
      <c r="F53" s="126">
        <v>186791122809</v>
      </c>
      <c r="H53" s="126">
        <v>215193596361</v>
      </c>
      <c r="J53" s="126">
        <v>121329837247</v>
      </c>
      <c r="L53" s="145">
        <f t="shared" si="13"/>
        <v>763150562170</v>
      </c>
      <c r="M53" s="150"/>
    </row>
    <row r="54" spans="1:13" x14ac:dyDescent="0.3">
      <c r="D54" s="126">
        <v>54683132315</v>
      </c>
      <c r="F54" s="126">
        <v>34379479245</v>
      </c>
      <c r="H54" s="126">
        <v>50010015522</v>
      </c>
      <c r="J54" s="126">
        <v>21156642985</v>
      </c>
      <c r="L54" s="145">
        <f t="shared" si="13"/>
        <v>160229270067</v>
      </c>
      <c r="M54" s="150"/>
    </row>
    <row r="55" spans="1:13" x14ac:dyDescent="0.3">
      <c r="D55" s="126">
        <v>336590664705</v>
      </c>
      <c r="F55" s="126">
        <v>259699747976</v>
      </c>
      <c r="H55" s="126">
        <v>34356587318</v>
      </c>
      <c r="J55" s="126">
        <v>14947085892</v>
      </c>
      <c r="L55" s="145">
        <f t="shared" si="13"/>
        <v>645594085891</v>
      </c>
      <c r="M55" s="150"/>
    </row>
    <row r="56" spans="1:13" x14ac:dyDescent="0.3">
      <c r="D56" s="126">
        <v>21746415691</v>
      </c>
      <c r="F56" s="126">
        <v>7090780036</v>
      </c>
      <c r="H56" s="126">
        <v>16580527212</v>
      </c>
      <c r="J56" s="126">
        <v>3957631567</v>
      </c>
      <c r="L56" s="145">
        <f t="shared" si="13"/>
        <v>49375354506</v>
      </c>
      <c r="M56" s="150"/>
    </row>
    <row r="57" spans="1:13" x14ac:dyDescent="0.3">
      <c r="D57" s="126">
        <v>9234998352</v>
      </c>
      <c r="F57" s="126">
        <v>2095603273</v>
      </c>
      <c r="H57" s="126">
        <v>706975582</v>
      </c>
      <c r="J57" s="126">
        <v>52202348</v>
      </c>
      <c r="L57" s="145">
        <f t="shared" si="13"/>
        <v>12089779555</v>
      </c>
      <c r="M57" s="150"/>
    </row>
  </sheetData>
  <mergeCells count="102">
    <mergeCell ref="B35:M35"/>
    <mergeCell ref="D36:E36"/>
    <mergeCell ref="F36:G36"/>
    <mergeCell ref="H36:I36"/>
    <mergeCell ref="J36:K36"/>
    <mergeCell ref="L36:M36"/>
    <mergeCell ref="B27:M27"/>
    <mergeCell ref="D28:E28"/>
    <mergeCell ref="F28:G28"/>
    <mergeCell ref="H28:I28"/>
    <mergeCell ref="J28:K28"/>
    <mergeCell ref="L28:M28"/>
    <mergeCell ref="H25:I25"/>
    <mergeCell ref="J25:K25"/>
    <mergeCell ref="L25:M25"/>
    <mergeCell ref="D26:E26"/>
    <mergeCell ref="F26:G26"/>
    <mergeCell ref="H26:I26"/>
    <mergeCell ref="J26:K26"/>
    <mergeCell ref="L26:M26"/>
    <mergeCell ref="R6:R8"/>
    <mergeCell ref="R10:R11"/>
    <mergeCell ref="D25:E25"/>
    <mergeCell ref="F25:G25"/>
    <mergeCell ref="D24:E24"/>
    <mergeCell ref="F24:G24"/>
    <mergeCell ref="H24:I24"/>
    <mergeCell ref="J24:K24"/>
    <mergeCell ref="L24:M24"/>
    <mergeCell ref="D23:E23"/>
    <mergeCell ref="F23:G23"/>
    <mergeCell ref="H23:I23"/>
    <mergeCell ref="J23:K23"/>
    <mergeCell ref="L23:M23"/>
    <mergeCell ref="B19:M19"/>
    <mergeCell ref="D20:E20"/>
    <mergeCell ref="F20:G20"/>
    <mergeCell ref="H20:I20"/>
    <mergeCell ref="J20:K20"/>
    <mergeCell ref="L20:M20"/>
    <mergeCell ref="D22:E22"/>
    <mergeCell ref="F22:G22"/>
    <mergeCell ref="H22:I22"/>
    <mergeCell ref="J22:K22"/>
    <mergeCell ref="L22:M22"/>
    <mergeCell ref="D21:E21"/>
    <mergeCell ref="F21:G21"/>
    <mergeCell ref="H21:I21"/>
    <mergeCell ref="J21:K21"/>
    <mergeCell ref="L21:M21"/>
    <mergeCell ref="J16:K16"/>
    <mergeCell ref="L16:M16"/>
    <mergeCell ref="D15:E15"/>
    <mergeCell ref="F15:G15"/>
    <mergeCell ref="H15:I15"/>
    <mergeCell ref="J15:K15"/>
    <mergeCell ref="L15:M15"/>
    <mergeCell ref="D18:E18"/>
    <mergeCell ref="F18:G18"/>
    <mergeCell ref="H18:I18"/>
    <mergeCell ref="J18:K18"/>
    <mergeCell ref="L18:M18"/>
    <mergeCell ref="D17:E17"/>
    <mergeCell ref="F17:G17"/>
    <mergeCell ref="H17:I17"/>
    <mergeCell ref="J17:K17"/>
    <mergeCell ref="L17:M17"/>
    <mergeCell ref="D3:E3"/>
    <mergeCell ref="F3:G3"/>
    <mergeCell ref="H3:I3"/>
    <mergeCell ref="J3:K3"/>
    <mergeCell ref="L3:M3"/>
    <mergeCell ref="B9:M9"/>
    <mergeCell ref="D11:E11"/>
    <mergeCell ref="F11:G11"/>
    <mergeCell ref="H11:I11"/>
    <mergeCell ref="J11:K11"/>
    <mergeCell ref="L11:M11"/>
    <mergeCell ref="B43:M43"/>
    <mergeCell ref="D44:E44"/>
    <mergeCell ref="F44:G44"/>
    <mergeCell ref="H44:I44"/>
    <mergeCell ref="J44:K44"/>
    <mergeCell ref="L44:M44"/>
    <mergeCell ref="D4:E4"/>
    <mergeCell ref="F4:G4"/>
    <mergeCell ref="H4:I4"/>
    <mergeCell ref="J4:K4"/>
    <mergeCell ref="L4:M4"/>
    <mergeCell ref="D14:E14"/>
    <mergeCell ref="F14:G14"/>
    <mergeCell ref="H14:I14"/>
    <mergeCell ref="J14:K14"/>
    <mergeCell ref="L14:M14"/>
    <mergeCell ref="D13:E13"/>
    <mergeCell ref="F13:G13"/>
    <mergeCell ref="H13:I13"/>
    <mergeCell ref="J13:K13"/>
    <mergeCell ref="L13:M13"/>
    <mergeCell ref="D16:E16"/>
    <mergeCell ref="F16:G16"/>
    <mergeCell ref="H16:I16"/>
  </mergeCells>
  <pageMargins left="0.7" right="0.7" top="0.75" bottom="0.75" header="0.3" footer="0.3"/>
  <pageSetup paperSize="9" orientation="portrait" r:id="rId1"/>
  <ignoredErrors>
    <ignoredError sqref="L5 G7:G8 I7:I8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AO72"/>
  <sheetViews>
    <sheetView topLeftCell="AW19" zoomScale="70" zoomScaleNormal="70" zoomScaleSheetLayoutView="100" workbookViewId="0">
      <selection activeCell="P63" sqref="P63"/>
    </sheetView>
  </sheetViews>
  <sheetFormatPr defaultColWidth="9" defaultRowHeight="14.4" x14ac:dyDescent="0.3"/>
  <cols>
    <col min="1" max="1" width="17.33203125" customWidth="1"/>
    <col min="2" max="13" width="12.88671875" style="173" customWidth="1"/>
    <col min="14" max="14" width="2.33203125" customWidth="1"/>
    <col min="15" max="15" width="9.5546875" customWidth="1"/>
    <col min="19" max="19" width="4.21875" customWidth="1"/>
    <col min="22" max="22" width="3.21875" customWidth="1"/>
    <col min="25" max="25" width="3" customWidth="1"/>
  </cols>
  <sheetData>
    <row r="1" spans="1:16" ht="18" x14ac:dyDescent="0.3">
      <c r="A1" s="174" t="s">
        <v>0</v>
      </c>
    </row>
    <row r="2" spans="1:16" ht="18" x14ac:dyDescent="0.3">
      <c r="A2" s="175" t="s">
        <v>1</v>
      </c>
    </row>
    <row r="3" spans="1:16" x14ac:dyDescent="0.3">
      <c r="A3" s="22" t="s">
        <v>2</v>
      </c>
      <c r="K3" s="184"/>
    </row>
    <row r="4" spans="1:16" x14ac:dyDescent="0.3">
      <c r="A4" s="179" t="s">
        <v>3</v>
      </c>
      <c r="B4" s="181" t="s">
        <v>4</v>
      </c>
      <c r="C4" s="181" t="s">
        <v>5</v>
      </c>
      <c r="D4" s="181" t="s">
        <v>6</v>
      </c>
      <c r="E4" s="181" t="s">
        <v>7</v>
      </c>
      <c r="F4" s="181" t="s">
        <v>8</v>
      </c>
      <c r="G4" s="181" t="s">
        <v>9</v>
      </c>
      <c r="H4" s="181" t="s">
        <v>10</v>
      </c>
      <c r="I4" s="181" t="s">
        <v>11</v>
      </c>
      <c r="J4" s="181" t="s">
        <v>12</v>
      </c>
      <c r="K4" s="181" t="s">
        <v>13</v>
      </c>
      <c r="L4" s="181" t="s">
        <v>14</v>
      </c>
      <c r="M4" s="181" t="s">
        <v>15</v>
      </c>
    </row>
    <row r="5" spans="1:16" x14ac:dyDescent="0.3">
      <c r="A5" t="s">
        <v>16</v>
      </c>
      <c r="B5" s="203">
        <v>156.909604</v>
      </c>
      <c r="C5" s="203">
        <v>301.08814899999999</v>
      </c>
      <c r="D5" s="203">
        <v>463.30665399999998</v>
      </c>
      <c r="E5" s="203">
        <v>612.250044</v>
      </c>
      <c r="F5" s="203">
        <v>778.73006699999996</v>
      </c>
      <c r="G5" s="203">
        <v>942.38419799999997</v>
      </c>
      <c r="H5" s="203">
        <v>1107.6194230000001</v>
      </c>
      <c r="I5" s="203">
        <v>1274.507971</v>
      </c>
      <c r="J5" s="203">
        <v>1439.604828</v>
      </c>
      <c r="K5" s="203">
        <v>1617.422323</v>
      </c>
      <c r="L5" s="203">
        <v>1792.7160510000001</v>
      </c>
      <c r="M5" s="203">
        <v>1967.6856330000001</v>
      </c>
      <c r="O5" s="33">
        <f>M5</f>
        <v>1967.6856330000001</v>
      </c>
    </row>
    <row r="6" spans="1:16" x14ac:dyDescent="0.3">
      <c r="A6" t="s">
        <v>17</v>
      </c>
      <c r="B6" s="185">
        <f>B5</f>
        <v>156.909604</v>
      </c>
      <c r="C6" s="185">
        <f t="shared" ref="C6:M6" si="0">C5-B5</f>
        <v>144.17854499999999</v>
      </c>
      <c r="D6" s="185">
        <f t="shared" si="0"/>
        <v>162.21850499999999</v>
      </c>
      <c r="E6" s="185">
        <f t="shared" si="0"/>
        <v>148.94339000000002</v>
      </c>
      <c r="F6" s="185">
        <f t="shared" si="0"/>
        <v>166.48002299999996</v>
      </c>
      <c r="G6" s="185">
        <f t="shared" si="0"/>
        <v>163.65413100000001</v>
      </c>
      <c r="H6" s="185">
        <f t="shared" si="0"/>
        <v>165.23522500000013</v>
      </c>
      <c r="I6" s="185">
        <f t="shared" si="0"/>
        <v>166.8885479999999</v>
      </c>
      <c r="J6" s="185">
        <f t="shared" si="0"/>
        <v>165.096857</v>
      </c>
      <c r="K6" s="185">
        <f t="shared" si="0"/>
        <v>177.81749500000001</v>
      </c>
      <c r="L6" s="185">
        <f t="shared" si="0"/>
        <v>175.2937280000001</v>
      </c>
      <c r="M6" s="193">
        <f t="shared" si="0"/>
        <v>174.96958199999995</v>
      </c>
    </row>
    <row r="7" spans="1:16" s="205" customFormat="1" ht="13.8" x14ac:dyDescent="0.3">
      <c r="A7" s="205" t="s">
        <v>18</v>
      </c>
      <c r="B7" s="206">
        <f>B5</f>
        <v>156.909604</v>
      </c>
      <c r="C7" s="207">
        <f>(C5-B5)/B5</f>
        <v>0.91886373634592811</v>
      </c>
      <c r="D7" s="207">
        <f>(D5-C5)/C5</f>
        <v>0.53877412823710968</v>
      </c>
      <c r="E7" s="207">
        <f t="shared" ref="E7:M7" si="1">(E5-D5)/D5</f>
        <v>0.32147906513770907</v>
      </c>
      <c r="F7" s="207">
        <f t="shared" si="1"/>
        <v>0.27191508539932413</v>
      </c>
      <c r="G7" s="207">
        <f t="shared" si="1"/>
        <v>0.21015514609634306</v>
      </c>
      <c r="H7" s="207">
        <f t="shared" si="1"/>
        <v>0.17533743175095146</v>
      </c>
      <c r="I7" s="207">
        <f t="shared" si="1"/>
        <v>0.15067318659687307</v>
      </c>
      <c r="J7" s="207">
        <f t="shared" si="1"/>
        <v>0.12953772024702387</v>
      </c>
      <c r="K7" s="207">
        <f t="shared" si="1"/>
        <v>0.1235182680284815</v>
      </c>
      <c r="L7" s="207">
        <f t="shared" si="1"/>
        <v>0.10837845224917185</v>
      </c>
      <c r="M7" s="207">
        <f t="shared" si="1"/>
        <v>9.7600276352967141E-2</v>
      </c>
    </row>
    <row r="8" spans="1:16" s="205" customFormat="1" ht="13.8" x14ac:dyDescent="0.3">
      <c r="A8" s="205" t="s">
        <v>19</v>
      </c>
      <c r="B8" s="207"/>
      <c r="C8" s="207"/>
      <c r="D8" s="207"/>
      <c r="E8" s="207"/>
      <c r="F8" s="207"/>
      <c r="G8" s="207"/>
      <c r="H8" s="207"/>
      <c r="I8" s="207"/>
      <c r="J8" s="207"/>
      <c r="K8" s="207"/>
      <c r="L8" s="207"/>
      <c r="M8" s="207"/>
    </row>
    <row r="9" spans="1:16" x14ac:dyDescent="0.3">
      <c r="H9" s="191">
        <f>'KINERJA UP3'!O448</f>
        <v>1174.2662643409999</v>
      </c>
      <c r="I9" s="191">
        <f>'KINERJA UP3'!O521</f>
        <v>1352.3414381709999</v>
      </c>
      <c r="J9" s="191">
        <f>'KINERJA UP3'!O594</f>
        <v>1525.045911812</v>
      </c>
      <c r="K9" s="191">
        <f>'KINERJA UP3'!O667</f>
        <v>1710.3049919850002</v>
      </c>
      <c r="L9" s="191">
        <f>'KINERJA UP3'!O740</f>
        <v>0</v>
      </c>
      <c r="M9" s="191">
        <f>'KINERJA UP3'!O813</f>
        <v>0</v>
      </c>
    </row>
    <row r="10" spans="1:16" x14ac:dyDescent="0.3">
      <c r="A10" s="208" t="s">
        <v>20</v>
      </c>
      <c r="B10" s="209">
        <v>163.770276432</v>
      </c>
      <c r="C10" s="209">
        <v>319.28194148400001</v>
      </c>
      <c r="D10" s="209">
        <v>488.47686979600002</v>
      </c>
      <c r="E10" s="209">
        <v>642.89121799899999</v>
      </c>
      <c r="F10" s="209">
        <v>824.35670978099995</v>
      </c>
      <c r="G10" s="209">
        <v>997.03709136999998</v>
      </c>
      <c r="H10" s="210">
        <f>H9</f>
        <v>1174.2662643409999</v>
      </c>
      <c r="I10" s="209">
        <f>'KINERJA UP3'!O521</f>
        <v>1352.3414381709999</v>
      </c>
      <c r="J10" s="217">
        <f>'KINERJA UP3'!O594</f>
        <v>1525.045911812</v>
      </c>
      <c r="K10" s="209">
        <f>'KINERJA UP3'!O667</f>
        <v>1710.3049919850002</v>
      </c>
      <c r="L10" s="209"/>
      <c r="M10" s="209"/>
      <c r="O10" s="213">
        <f>M10</f>
        <v>0</v>
      </c>
    </row>
    <row r="11" spans="1:16" x14ac:dyDescent="0.3">
      <c r="A11" s="82" t="s">
        <v>21</v>
      </c>
      <c r="B11" s="211">
        <v>200</v>
      </c>
      <c r="C11" s="212">
        <f t="shared" ref="C11:H11" si="2">C10-B11</f>
        <v>119.28194148400001</v>
      </c>
      <c r="D11" s="212">
        <f t="shared" si="2"/>
        <v>369.194928312</v>
      </c>
      <c r="E11" s="212">
        <f t="shared" si="2"/>
        <v>273.69628968699999</v>
      </c>
      <c r="F11" s="212">
        <f t="shared" si="2"/>
        <v>550.66042009399996</v>
      </c>
      <c r="G11" s="212">
        <f t="shared" si="2"/>
        <v>446.37667127600002</v>
      </c>
      <c r="H11" s="212">
        <f t="shared" si="2"/>
        <v>727.88959306499987</v>
      </c>
      <c r="I11" s="211"/>
      <c r="J11" s="216"/>
      <c r="K11" s="211"/>
      <c r="L11" s="211"/>
      <c r="M11" s="211"/>
      <c r="O11">
        <f>SUM(B11:M11)</f>
        <v>2687.0998439179998</v>
      </c>
    </row>
    <row r="12" spans="1:16" x14ac:dyDescent="0.3">
      <c r="A12" t="s">
        <v>16</v>
      </c>
      <c r="B12" s="184">
        <f t="shared" ref="B12:F13" si="3">B10/B5</f>
        <v>1.0437237253622793</v>
      </c>
      <c r="C12" s="184">
        <f t="shared" si="3"/>
        <v>1.0604267970839332</v>
      </c>
      <c r="D12" s="184">
        <f t="shared" si="3"/>
        <v>1.0543273349922577</v>
      </c>
      <c r="E12" s="184">
        <f t="shared" si="3"/>
        <v>1.0500468302114161</v>
      </c>
      <c r="F12" s="184">
        <f t="shared" si="3"/>
        <v>1.0585910891520771</v>
      </c>
      <c r="G12" s="184">
        <f>G10/G5</f>
        <v>1.0579942803433977</v>
      </c>
      <c r="H12" s="184"/>
      <c r="I12" s="184"/>
      <c r="J12" s="184"/>
      <c r="K12" s="184"/>
      <c r="L12" s="184"/>
      <c r="M12" s="184"/>
    </row>
    <row r="13" spans="1:16" x14ac:dyDescent="0.3">
      <c r="A13" t="s">
        <v>17</v>
      </c>
      <c r="B13" s="184">
        <f t="shared" si="3"/>
        <v>1.2746192387306006</v>
      </c>
      <c r="C13" s="184">
        <f t="shared" si="3"/>
        <v>0.82732102397066098</v>
      </c>
      <c r="D13" s="184">
        <f t="shared" si="3"/>
        <v>2.2759112982332073</v>
      </c>
      <c r="E13" s="184">
        <f t="shared" si="3"/>
        <v>1.8375860096040513</v>
      </c>
      <c r="F13" s="184">
        <f t="shared" si="3"/>
        <v>3.307666650754848</v>
      </c>
      <c r="G13" s="184">
        <f>G11/G6</f>
        <v>2.7275612815175441</v>
      </c>
      <c r="H13" s="184"/>
      <c r="I13" s="184"/>
      <c r="J13" s="184"/>
      <c r="K13" s="184"/>
      <c r="L13" s="184"/>
      <c r="M13" s="184"/>
    </row>
    <row r="14" spans="1:16" x14ac:dyDescent="0.3">
      <c r="B14" s="308">
        <f>B10/B5</f>
        <v>1.0437237253622793</v>
      </c>
      <c r="C14" s="308">
        <f t="shared" ref="C14:K14" si="4">C10/C5</f>
        <v>1.0604267970839332</v>
      </c>
      <c r="D14" s="308">
        <f t="shared" si="4"/>
        <v>1.0543273349922577</v>
      </c>
      <c r="E14" s="308">
        <f t="shared" si="4"/>
        <v>1.0500468302114161</v>
      </c>
      <c r="F14" s="308">
        <f t="shared" si="4"/>
        <v>1.0585910891520771</v>
      </c>
      <c r="G14" s="308">
        <f t="shared" si="4"/>
        <v>1.0579942803433977</v>
      </c>
      <c r="H14" s="308">
        <f t="shared" si="4"/>
        <v>1.0601712465103637</v>
      </c>
      <c r="I14" s="308">
        <f t="shared" si="4"/>
        <v>1.0610694236066101</v>
      </c>
      <c r="J14" s="308">
        <f t="shared" si="4"/>
        <v>1.0593503732067229</v>
      </c>
      <c r="K14" s="308">
        <f t="shared" si="4"/>
        <v>1.0574263552964456</v>
      </c>
      <c r="L14" s="307"/>
      <c r="M14" s="307"/>
    </row>
    <row r="16" spans="1:16" x14ac:dyDescent="0.3">
      <c r="O16" t="s">
        <v>22</v>
      </c>
      <c r="P16" t="s">
        <v>13</v>
      </c>
    </row>
    <row r="17" spans="1:41" x14ac:dyDescent="0.3">
      <c r="P17" s="26">
        <f>HLOOKUP($P$16,$B$4:$M$11,2,0)</f>
        <v>1617.422323</v>
      </c>
    </row>
    <row r="18" spans="1:41" x14ac:dyDescent="0.3">
      <c r="P18" s="26">
        <f>HLOOKUP($P$16,$B$4:$M$11,7,0)</f>
        <v>1710.3049919850002</v>
      </c>
      <c r="Q18" s="306">
        <f>P18/P17</f>
        <v>1.0574263552964456</v>
      </c>
    </row>
    <row r="29" spans="1:41" x14ac:dyDescent="0.3">
      <c r="A29" s="179" t="s">
        <v>16</v>
      </c>
      <c r="Q29" t="s">
        <v>22</v>
      </c>
      <c r="R29" t="s">
        <v>13</v>
      </c>
      <c r="AN29" s="310"/>
      <c r="AO29" s="310"/>
    </row>
    <row r="30" spans="1:41" ht="15.6" x14ac:dyDescent="0.3">
      <c r="A30" s="180"/>
      <c r="B30" s="181"/>
      <c r="C30" s="181"/>
      <c r="D30" s="181"/>
      <c r="E30" s="181"/>
      <c r="F30" s="181"/>
      <c r="G30" s="181"/>
      <c r="H30" s="181"/>
      <c r="I30" s="181"/>
      <c r="J30" s="181"/>
      <c r="K30" s="181"/>
      <c r="L30" s="181"/>
      <c r="M30" s="181"/>
      <c r="Q30" s="190" t="s">
        <v>23</v>
      </c>
      <c r="R30" s="190"/>
      <c r="T30" t="s">
        <v>24</v>
      </c>
      <c r="W30" t="s">
        <v>25</v>
      </c>
      <c r="Z30" t="s">
        <v>26</v>
      </c>
      <c r="AN30" s="196"/>
      <c r="AO30" s="196"/>
    </row>
    <row r="31" spans="1:41" x14ac:dyDescent="0.3">
      <c r="B31" s="184"/>
      <c r="C31" s="184"/>
      <c r="D31" s="184"/>
      <c r="E31" s="184"/>
      <c r="F31" s="184"/>
      <c r="G31" s="184"/>
      <c r="H31" s="184"/>
      <c r="I31" s="184"/>
      <c r="J31" s="184"/>
      <c r="K31" s="184"/>
      <c r="L31" s="184"/>
      <c r="M31" s="184"/>
      <c r="O31" s="33" t="e">
        <f>#REF!</f>
        <v>#REF!</v>
      </c>
      <c r="Q31" s="81" t="s">
        <v>27</v>
      </c>
      <c r="R31" s="81" t="s">
        <v>28</v>
      </c>
      <c r="T31" s="81" t="s">
        <v>27</v>
      </c>
      <c r="U31" s="81" t="s">
        <v>28</v>
      </c>
      <c r="W31" s="81" t="s">
        <v>27</v>
      </c>
      <c r="X31" s="81" t="s">
        <v>28</v>
      </c>
      <c r="Z31" s="81" t="s">
        <v>27</v>
      </c>
      <c r="AA31" s="81" t="s">
        <v>28</v>
      </c>
      <c r="AN31" s="196"/>
      <c r="AO31" s="311"/>
    </row>
    <row r="32" spans="1:41" x14ac:dyDescent="0.3">
      <c r="B32" s="184"/>
      <c r="C32" s="184"/>
      <c r="D32" s="184"/>
      <c r="E32" s="184"/>
      <c r="F32" s="184"/>
      <c r="G32" s="184"/>
      <c r="H32" s="184"/>
      <c r="I32" s="184"/>
      <c r="J32" s="184"/>
      <c r="K32" s="184"/>
      <c r="L32" s="184"/>
      <c r="M32" s="184"/>
      <c r="Q32" s="33">
        <f>HLOOKUP($R$29,$B$54:$M$56,2,0)</f>
        <v>659.84773399999995</v>
      </c>
      <c r="R32" s="33">
        <f>HLOOKUP($R$29,$B$54:$M$56,3,0)</f>
        <v>658.39942540499999</v>
      </c>
      <c r="T32" s="33">
        <f>HLOOKUP($R$29,$B$59:$M$61,2,0)</f>
        <v>460.24784199999999</v>
      </c>
      <c r="U32" s="33">
        <f>HLOOKUP($R$29,$B$59:$M$61,3,0)</f>
        <v>512.37895867500004</v>
      </c>
      <c r="W32" s="33">
        <f>HLOOKUP($R$29,$B$64:$M$66,2,0)</f>
        <v>315.64029399999998</v>
      </c>
      <c r="X32" s="33">
        <f>HLOOKUP($R$29,$B$64:$M$66,3,0)</f>
        <v>340.67822729700003</v>
      </c>
      <c r="Z32" s="33">
        <f>HLOOKUP($R$29,$B$69:$M$71,2,0)</f>
        <v>181.686452</v>
      </c>
      <c r="AA32" s="33">
        <f>HLOOKUP($R$29,$B$69:$M$71,3,0)</f>
        <v>198.84838060800001</v>
      </c>
      <c r="AN32" s="196"/>
      <c r="AO32" s="311"/>
    </row>
    <row r="33" spans="1:41" x14ac:dyDescent="0.3">
      <c r="B33" s="184"/>
      <c r="C33" s="184"/>
      <c r="D33" s="184"/>
      <c r="E33" s="184"/>
      <c r="F33" s="184"/>
      <c r="G33" s="184"/>
      <c r="H33" s="184"/>
      <c r="I33" s="184"/>
      <c r="J33" s="184"/>
      <c r="K33" s="184"/>
      <c r="L33" s="184"/>
      <c r="M33" s="184"/>
      <c r="AN33" s="196"/>
      <c r="AO33" s="311"/>
    </row>
    <row r="34" spans="1:41" x14ac:dyDescent="0.3">
      <c r="A34" s="22"/>
      <c r="B34" s="186"/>
      <c r="C34" s="186"/>
      <c r="D34" s="186"/>
      <c r="E34" s="186"/>
      <c r="F34" s="186"/>
      <c r="G34" s="186"/>
      <c r="H34" s="186"/>
      <c r="I34" s="186"/>
      <c r="J34" s="186"/>
      <c r="K34" s="186"/>
      <c r="L34" s="186"/>
      <c r="M34" s="186"/>
      <c r="AN34" s="196"/>
      <c r="AO34" s="311"/>
    </row>
    <row r="35" spans="1:41" x14ac:dyDescent="0.3">
      <c r="B35" s="184"/>
      <c r="C35" s="184"/>
      <c r="D35" s="184"/>
      <c r="E35" s="184"/>
      <c r="F35" s="184"/>
      <c r="G35" s="184"/>
      <c r="H35" s="184"/>
      <c r="I35" s="184"/>
      <c r="J35" s="184"/>
      <c r="K35" s="184"/>
      <c r="L35" s="184"/>
      <c r="M35" s="184"/>
      <c r="O35" s="33" t="e">
        <f>#REF!</f>
        <v>#REF!</v>
      </c>
    </row>
    <row r="36" spans="1:41" x14ac:dyDescent="0.3">
      <c r="B36" s="184"/>
      <c r="C36" s="184"/>
      <c r="D36" s="184"/>
      <c r="E36" s="184"/>
      <c r="F36" s="184"/>
      <c r="G36" s="184"/>
      <c r="H36" s="185"/>
      <c r="I36" s="185"/>
      <c r="J36" s="185"/>
      <c r="K36" s="185"/>
      <c r="L36" s="185"/>
      <c r="M36" s="185"/>
      <c r="AN36" s="310"/>
      <c r="AO36" s="310"/>
    </row>
    <row r="37" spans="1:41" x14ac:dyDescent="0.3">
      <c r="B37" s="184"/>
      <c r="C37" s="184"/>
      <c r="D37" s="184"/>
      <c r="E37" s="184"/>
      <c r="F37" s="184"/>
      <c r="G37" s="184"/>
      <c r="H37" s="184"/>
      <c r="I37" s="184"/>
      <c r="J37" s="184"/>
      <c r="K37" s="184"/>
      <c r="L37" s="184"/>
      <c r="M37" s="184"/>
      <c r="AN37" s="312"/>
      <c r="AO37" s="313"/>
    </row>
    <row r="38" spans="1:41" ht="15.6" x14ac:dyDescent="0.3">
      <c r="A38" s="180"/>
      <c r="B38" s="186"/>
      <c r="C38" s="186"/>
      <c r="D38" s="186"/>
      <c r="E38" s="186"/>
      <c r="F38" s="186"/>
      <c r="G38" s="186"/>
      <c r="H38" s="186"/>
      <c r="I38" s="186"/>
      <c r="J38" s="186"/>
      <c r="K38" s="186"/>
      <c r="L38" s="186"/>
      <c r="M38" s="186"/>
      <c r="AN38" s="196"/>
      <c r="AO38" s="314"/>
    </row>
    <row r="39" spans="1:41" x14ac:dyDescent="0.3">
      <c r="B39" s="184"/>
      <c r="C39" s="184"/>
      <c r="D39" s="184"/>
      <c r="E39" s="184"/>
      <c r="F39" s="184"/>
      <c r="G39" s="184"/>
      <c r="H39" s="184"/>
      <c r="I39" s="184"/>
      <c r="J39" s="184"/>
      <c r="K39" s="184"/>
      <c r="L39" s="184"/>
      <c r="M39" s="184"/>
      <c r="O39" s="33"/>
      <c r="AN39" s="196"/>
      <c r="AO39" s="314"/>
    </row>
    <row r="40" spans="1:41" x14ac:dyDescent="0.3">
      <c r="B40" s="184"/>
      <c r="C40" s="184"/>
      <c r="D40" s="184"/>
      <c r="E40" s="184"/>
      <c r="F40" s="184"/>
      <c r="G40" s="184"/>
      <c r="H40" s="184"/>
      <c r="I40" s="184"/>
      <c r="J40" s="184"/>
      <c r="K40" s="184"/>
      <c r="L40" s="184"/>
      <c r="M40" s="184"/>
    </row>
    <row r="41" spans="1:41" x14ac:dyDescent="0.3">
      <c r="B41" s="184"/>
      <c r="C41" s="184"/>
      <c r="D41" s="184"/>
      <c r="E41" s="184"/>
      <c r="F41" s="184"/>
      <c r="G41" s="184"/>
      <c r="H41" s="184"/>
      <c r="I41" s="184"/>
      <c r="J41" s="184"/>
      <c r="K41" s="184"/>
      <c r="L41" s="184"/>
      <c r="M41" s="184"/>
    </row>
    <row r="42" spans="1:41" ht="15.6" x14ac:dyDescent="0.3">
      <c r="A42" s="180"/>
      <c r="B42" s="186"/>
      <c r="C42" s="186"/>
      <c r="D42" s="186"/>
      <c r="E42" s="186"/>
      <c r="F42" s="186"/>
      <c r="G42" s="186"/>
      <c r="H42" s="186"/>
      <c r="I42" s="186"/>
      <c r="J42" s="186"/>
      <c r="K42" s="186"/>
      <c r="L42" s="186"/>
      <c r="M42" s="186"/>
    </row>
    <row r="43" spans="1:41" x14ac:dyDescent="0.3">
      <c r="B43" s="184"/>
      <c r="C43" s="184"/>
      <c r="D43" s="184"/>
      <c r="E43" s="184"/>
      <c r="F43" s="184"/>
      <c r="G43" s="184"/>
      <c r="H43" s="184"/>
      <c r="I43" s="184"/>
      <c r="J43" s="184"/>
      <c r="K43" s="184"/>
      <c r="L43" s="184"/>
      <c r="M43" s="184"/>
      <c r="O43" s="33"/>
    </row>
    <row r="44" spans="1:41" x14ac:dyDescent="0.3">
      <c r="B44" s="184"/>
      <c r="C44" s="184"/>
      <c r="D44" s="184"/>
      <c r="E44" s="184"/>
      <c r="F44" s="184"/>
      <c r="G44" s="184"/>
      <c r="H44" s="184"/>
      <c r="I44" s="184"/>
      <c r="J44" s="184"/>
      <c r="K44" s="184"/>
      <c r="L44" s="184"/>
      <c r="M44" s="184"/>
    </row>
    <row r="54" spans="1:13" ht="15.6" x14ac:dyDescent="0.3">
      <c r="A54" s="180" t="s">
        <v>32</v>
      </c>
      <c r="B54" s="181" t="s">
        <v>4</v>
      </c>
      <c r="C54" s="181" t="s">
        <v>5</v>
      </c>
      <c r="D54" s="181" t="s">
        <v>6</v>
      </c>
      <c r="E54" s="181" t="s">
        <v>7</v>
      </c>
      <c r="F54" s="181" t="s">
        <v>8</v>
      </c>
      <c r="G54" s="181" t="s">
        <v>9</v>
      </c>
      <c r="H54" s="181" t="s">
        <v>10</v>
      </c>
      <c r="I54" s="181" t="s">
        <v>11</v>
      </c>
      <c r="J54" s="181" t="s">
        <v>12</v>
      </c>
      <c r="K54" s="181" t="s">
        <v>13</v>
      </c>
      <c r="L54" s="181" t="s">
        <v>14</v>
      </c>
      <c r="M54" s="181" t="s">
        <v>15</v>
      </c>
    </row>
    <row r="55" spans="1:13" x14ac:dyDescent="0.3">
      <c r="A55" t="s">
        <v>33</v>
      </c>
      <c r="B55" s="184">
        <v>64.013242000000005</v>
      </c>
      <c r="C55" s="184">
        <v>122.832689</v>
      </c>
      <c r="D55" s="184">
        <v>189.011764</v>
      </c>
      <c r="E55" s="184">
        <v>249.77508900000001</v>
      </c>
      <c r="F55" s="184">
        <v>317.69270299999999</v>
      </c>
      <c r="G55" s="184">
        <v>384.45746000000003</v>
      </c>
      <c r="H55" s="184">
        <v>451.86724299999997</v>
      </c>
      <c r="I55" s="184">
        <v>519.95152099999996</v>
      </c>
      <c r="J55" s="184">
        <v>587.30485599999997</v>
      </c>
      <c r="K55" s="184">
        <v>659.84773399999995</v>
      </c>
      <c r="L55" s="184">
        <v>731.36100999999996</v>
      </c>
      <c r="M55" s="184">
        <v>802.74204699999996</v>
      </c>
    </row>
    <row r="56" spans="1:13" x14ac:dyDescent="0.3">
      <c r="A56" t="s">
        <v>34</v>
      </c>
      <c r="B56" s="184">
        <v>65.563792269999993</v>
      </c>
      <c r="C56" s="184">
        <v>126.51844295799999</v>
      </c>
      <c r="D56" s="184">
        <v>191.50432158500001</v>
      </c>
      <c r="E56" s="184">
        <v>250.14100460899999</v>
      </c>
      <c r="F56" s="184">
        <v>317.32246894600001</v>
      </c>
      <c r="G56" s="184">
        <v>382.05724976900001</v>
      </c>
      <c r="H56" s="185">
        <f>'KINERJA ULP'!E4</f>
        <v>450.67823290399997</v>
      </c>
      <c r="I56" s="185">
        <f>'KINERJA ULP'!I4</f>
        <v>519.33993545299995</v>
      </c>
      <c r="J56" s="185">
        <f>'KINERJA ULP'!M4</f>
        <v>586.72763271899998</v>
      </c>
      <c r="K56" s="185">
        <f>'KINERJA ULP'!Q4</f>
        <v>658.39942540499999</v>
      </c>
      <c r="L56" s="185"/>
      <c r="M56" s="185"/>
    </row>
    <row r="57" spans="1:13" x14ac:dyDescent="0.3">
      <c r="B57" s="308">
        <f>B56/B55</f>
        <v>1.024222336215997</v>
      </c>
      <c r="C57" s="308">
        <f t="shared" ref="C57:K57" si="5">C56/C55</f>
        <v>1.030006295457718</v>
      </c>
      <c r="D57" s="308">
        <f t="shared" si="5"/>
        <v>1.0131873145472576</v>
      </c>
      <c r="E57" s="308">
        <f t="shared" si="5"/>
        <v>1.0014649803968241</v>
      </c>
      <c r="F57" s="308">
        <f t="shared" si="5"/>
        <v>0.9988346158079684</v>
      </c>
      <c r="G57" s="308">
        <f t="shared" si="5"/>
        <v>0.99375688995344236</v>
      </c>
      <c r="H57" s="308">
        <f t="shared" si="5"/>
        <v>0.99736867384299421</v>
      </c>
      <c r="I57" s="308">
        <f t="shared" si="5"/>
        <v>0.99882376428897879</v>
      </c>
      <c r="J57" s="308">
        <f t="shared" si="5"/>
        <v>0.99901716582946154</v>
      </c>
      <c r="K57" s="308">
        <f t="shared" si="5"/>
        <v>0.99780508665806833</v>
      </c>
      <c r="L57" s="309"/>
      <c r="M57" s="309"/>
    </row>
    <row r="58" spans="1:13" x14ac:dyDescent="0.3">
      <c r="B58" s="184"/>
      <c r="C58" s="184"/>
      <c r="D58" s="184"/>
      <c r="E58" s="184"/>
      <c r="F58" s="184"/>
      <c r="G58" s="184"/>
      <c r="H58" s="185"/>
      <c r="I58" s="185"/>
      <c r="J58" s="185"/>
      <c r="K58" s="185"/>
      <c r="L58" s="185"/>
      <c r="M58" s="185"/>
    </row>
    <row r="59" spans="1:13" ht="15.6" x14ac:dyDescent="0.3">
      <c r="A59" s="180" t="s">
        <v>35</v>
      </c>
      <c r="B59" s="186" t="s">
        <v>4</v>
      </c>
      <c r="C59" s="186" t="s">
        <v>5</v>
      </c>
      <c r="D59" s="186" t="s">
        <v>6</v>
      </c>
      <c r="E59" s="186" t="s">
        <v>7</v>
      </c>
      <c r="F59" s="186" t="s">
        <v>8</v>
      </c>
      <c r="G59" s="186" t="s">
        <v>9</v>
      </c>
      <c r="H59" s="186" t="s">
        <v>10</v>
      </c>
      <c r="I59" s="186" t="s">
        <v>11</v>
      </c>
      <c r="J59" s="186" t="s">
        <v>12</v>
      </c>
      <c r="K59" s="186" t="s">
        <v>13</v>
      </c>
      <c r="L59" s="186" t="s">
        <v>14</v>
      </c>
      <c r="M59" s="186" t="s">
        <v>15</v>
      </c>
    </row>
    <row r="60" spans="1:13" x14ac:dyDescent="0.3">
      <c r="A60" t="s">
        <v>36</v>
      </c>
      <c r="B60" s="184">
        <v>44.649628999999997</v>
      </c>
      <c r="C60" s="184">
        <v>85.676553999999996</v>
      </c>
      <c r="D60" s="184">
        <v>131.83686499999999</v>
      </c>
      <c r="E60" s="184">
        <v>174.21965700000001</v>
      </c>
      <c r="F60" s="184">
        <v>221.59260900000001</v>
      </c>
      <c r="G60" s="184">
        <v>268.16143699999998</v>
      </c>
      <c r="H60" s="184">
        <v>315.18017400000002</v>
      </c>
      <c r="I60" s="184">
        <v>362.669375</v>
      </c>
      <c r="J60" s="184">
        <v>409.64873899999998</v>
      </c>
      <c r="K60" s="184">
        <v>460.24784199999999</v>
      </c>
      <c r="L60" s="184">
        <v>510.12879099999998</v>
      </c>
      <c r="M60" s="184">
        <v>559.91750200000001</v>
      </c>
    </row>
    <row r="61" spans="1:13" x14ac:dyDescent="0.3">
      <c r="A61" t="s">
        <v>37</v>
      </c>
      <c r="B61" s="184">
        <v>45.566823274999997</v>
      </c>
      <c r="C61" s="184">
        <v>90.278217531999999</v>
      </c>
      <c r="D61" s="184">
        <v>140.348274188</v>
      </c>
      <c r="E61" s="184">
        <v>180.42267175500001</v>
      </c>
      <c r="F61" s="184">
        <v>238.12945498799999</v>
      </c>
      <c r="G61" s="184">
        <v>292.25324420999999</v>
      </c>
      <c r="H61" s="185">
        <f>'KINERJA ULP'!F4</f>
        <v>347.12490030100008</v>
      </c>
      <c r="I61" s="185">
        <f>'KINERJA ULP'!J4</f>
        <v>402.54967755300004</v>
      </c>
      <c r="J61" s="185">
        <f>'KINERJA ULP'!N4</f>
        <v>454.78986669400001</v>
      </c>
      <c r="K61" s="185">
        <f>'KINERJA ULP'!R4</f>
        <v>512.37895867500004</v>
      </c>
      <c r="L61" s="185"/>
      <c r="M61" s="185"/>
    </row>
    <row r="62" spans="1:13" x14ac:dyDescent="0.3">
      <c r="B62" s="308">
        <f t="shared" ref="B62:K62" si="6">B61/B60</f>
        <v>1.0205420357468145</v>
      </c>
      <c r="C62" s="308">
        <f t="shared" si="6"/>
        <v>1.0537097177367802</v>
      </c>
      <c r="D62" s="308">
        <f t="shared" si="6"/>
        <v>1.0645601606803985</v>
      </c>
      <c r="E62" s="308">
        <f t="shared" si="6"/>
        <v>1.0356045630086392</v>
      </c>
      <c r="F62" s="308">
        <f t="shared" si="6"/>
        <v>1.0746272452976984</v>
      </c>
      <c r="G62" s="308">
        <f t="shared" si="6"/>
        <v>1.0898406850721045</v>
      </c>
      <c r="H62" s="308">
        <f t="shared" si="6"/>
        <v>1.1013538570513006</v>
      </c>
      <c r="I62" s="308">
        <f t="shared" si="6"/>
        <v>1.1099632483525801</v>
      </c>
      <c r="J62" s="308">
        <f t="shared" si="6"/>
        <v>1.1101947190273178</v>
      </c>
      <c r="K62" s="308">
        <f t="shared" si="6"/>
        <v>1.1132674874660249</v>
      </c>
      <c r="L62" s="185"/>
      <c r="M62" s="185"/>
    </row>
    <row r="63" spans="1:13" x14ac:dyDescent="0.3">
      <c r="B63" s="184"/>
      <c r="C63" s="184"/>
      <c r="D63" s="184"/>
      <c r="E63" s="184"/>
      <c r="F63" s="184"/>
      <c r="G63" s="184"/>
      <c r="H63" s="185"/>
      <c r="I63" s="185"/>
      <c r="J63" s="185"/>
      <c r="K63" s="185"/>
      <c r="L63" s="185"/>
      <c r="M63" s="185"/>
    </row>
    <row r="64" spans="1:13" ht="15.6" x14ac:dyDescent="0.3">
      <c r="A64" s="180" t="s">
        <v>38</v>
      </c>
      <c r="B64" s="186" t="s">
        <v>4</v>
      </c>
      <c r="C64" s="186" t="s">
        <v>5</v>
      </c>
      <c r="D64" s="186" t="s">
        <v>6</v>
      </c>
      <c r="E64" s="186" t="s">
        <v>7</v>
      </c>
      <c r="F64" s="186" t="s">
        <v>8</v>
      </c>
      <c r="G64" s="186" t="s">
        <v>9</v>
      </c>
      <c r="H64" s="186" t="s">
        <v>10</v>
      </c>
      <c r="I64" s="186" t="s">
        <v>11</v>
      </c>
      <c r="J64" s="186" t="s">
        <v>12</v>
      </c>
      <c r="K64" s="186" t="s">
        <v>13</v>
      </c>
      <c r="L64" s="186" t="s">
        <v>14</v>
      </c>
      <c r="M64" s="186" t="s">
        <v>15</v>
      </c>
    </row>
    <row r="65" spans="1:13" x14ac:dyDescent="0.3">
      <c r="A65" t="s">
        <v>39</v>
      </c>
      <c r="B65" s="184">
        <v>30.620940999999998</v>
      </c>
      <c r="C65" s="184">
        <v>58.757413</v>
      </c>
      <c r="D65" s="184">
        <v>90.414388000000002</v>
      </c>
      <c r="E65" s="184">
        <v>119.48072000000001</v>
      </c>
      <c r="F65" s="184">
        <v>151.96933100000001</v>
      </c>
      <c r="G65" s="184">
        <v>183.90646699999999</v>
      </c>
      <c r="H65" s="184">
        <v>216.15215499999999</v>
      </c>
      <c r="I65" s="184">
        <v>248.72048899999999</v>
      </c>
      <c r="J65" s="184">
        <v>280.93917399999998</v>
      </c>
      <c r="K65" s="184">
        <v>315.64029399999998</v>
      </c>
      <c r="L65" s="184">
        <v>349.84890100000001</v>
      </c>
      <c r="M65" s="184">
        <v>383.99425000000002</v>
      </c>
    </row>
    <row r="66" spans="1:13" x14ac:dyDescent="0.3">
      <c r="A66" t="s">
        <v>40</v>
      </c>
      <c r="B66" s="184">
        <v>33.112093530999999</v>
      </c>
      <c r="C66" s="184">
        <v>64.467837255999996</v>
      </c>
      <c r="D66" s="184">
        <v>98.726266413999994</v>
      </c>
      <c r="E66" s="184">
        <v>133.67323711500001</v>
      </c>
      <c r="F66" s="184">
        <v>169.48462493400001</v>
      </c>
      <c r="G66" s="184">
        <v>203.53998907900001</v>
      </c>
      <c r="H66" s="185">
        <f>'KINERJA ULP'!G4</f>
        <v>237.57534719100005</v>
      </c>
      <c r="I66" s="185">
        <f>'KINERJA ULP'!K4</f>
        <v>271.65950112100006</v>
      </c>
      <c r="J66" s="185">
        <f>'KINERJA ULP'!O4</f>
        <v>305.23145939100004</v>
      </c>
      <c r="K66" s="185">
        <f>'KINERJA ULP'!S4</f>
        <v>340.67822729700003</v>
      </c>
      <c r="L66" s="185"/>
      <c r="M66" s="185"/>
    </row>
    <row r="67" spans="1:13" x14ac:dyDescent="0.3">
      <c r="B67" s="308">
        <f>B66/B65</f>
        <v>1.0813545387452332</v>
      </c>
      <c r="C67" s="308">
        <f t="shared" ref="C67:K67" si="7">C66/C65</f>
        <v>1.0971864478785001</v>
      </c>
      <c r="D67" s="308">
        <f t="shared" si="7"/>
        <v>1.0919309260158903</v>
      </c>
      <c r="E67" s="308">
        <f t="shared" si="7"/>
        <v>1.1187849982407203</v>
      </c>
      <c r="F67" s="308">
        <f t="shared" si="7"/>
        <v>1.1152554519964295</v>
      </c>
      <c r="G67" s="308">
        <f t="shared" si="7"/>
        <v>1.1067581928970449</v>
      </c>
      <c r="H67" s="308">
        <f t="shared" si="7"/>
        <v>1.0991116289865352</v>
      </c>
      <c r="I67" s="308">
        <f t="shared" si="7"/>
        <v>1.0922280758341549</v>
      </c>
      <c r="J67" s="308">
        <f t="shared" si="7"/>
        <v>1.0864681313222628</v>
      </c>
      <c r="K67" s="308">
        <f t="shared" si="7"/>
        <v>1.0793242617401695</v>
      </c>
      <c r="L67" s="185"/>
      <c r="M67" s="185"/>
    </row>
    <row r="68" spans="1:13" x14ac:dyDescent="0.3">
      <c r="B68" s="184"/>
      <c r="C68" s="184"/>
      <c r="D68" s="184"/>
      <c r="E68" s="184"/>
      <c r="F68" s="184"/>
      <c r="G68" s="184"/>
      <c r="H68" s="185"/>
      <c r="I68" s="185"/>
      <c r="J68" s="185"/>
      <c r="K68" s="185"/>
      <c r="L68" s="185"/>
      <c r="M68" s="185"/>
    </row>
    <row r="69" spans="1:13" ht="15.6" x14ac:dyDescent="0.3">
      <c r="A69" s="180" t="s">
        <v>41</v>
      </c>
      <c r="B69" s="186" t="s">
        <v>4</v>
      </c>
      <c r="C69" s="186" t="s">
        <v>5</v>
      </c>
      <c r="D69" s="186" t="s">
        <v>6</v>
      </c>
      <c r="E69" s="186" t="s">
        <v>7</v>
      </c>
      <c r="F69" s="186" t="s">
        <v>8</v>
      </c>
      <c r="G69" s="186" t="s">
        <v>9</v>
      </c>
      <c r="H69" s="186" t="s">
        <v>10</v>
      </c>
      <c r="I69" s="186" t="s">
        <v>11</v>
      </c>
      <c r="J69" s="186" t="s">
        <v>12</v>
      </c>
      <c r="K69" s="186" t="s">
        <v>13</v>
      </c>
      <c r="L69" s="186" t="s">
        <v>14</v>
      </c>
      <c r="M69" s="186" t="s">
        <v>15</v>
      </c>
    </row>
    <row r="70" spans="1:13" x14ac:dyDescent="0.3">
      <c r="A70" t="s">
        <v>42</v>
      </c>
      <c r="B70" s="184">
        <v>17.625792000000001</v>
      </c>
      <c r="C70" s="184">
        <v>33.821492999999997</v>
      </c>
      <c r="D70" s="184">
        <v>52.043638000000001</v>
      </c>
      <c r="E70" s="184">
        <v>68.774578000000005</v>
      </c>
      <c r="F70" s="184">
        <v>87.475424000000004</v>
      </c>
      <c r="G70" s="184">
        <v>105.858834</v>
      </c>
      <c r="H70" s="184">
        <v>124.41985</v>
      </c>
      <c r="I70" s="184">
        <v>143.166586</v>
      </c>
      <c r="J70" s="184">
        <v>161.71205900000001</v>
      </c>
      <c r="K70" s="184">
        <v>181.686452</v>
      </c>
      <c r="L70" s="184">
        <v>201.37734900000001</v>
      </c>
      <c r="M70" s="184">
        <v>221.031834</v>
      </c>
    </row>
    <row r="71" spans="1:13" x14ac:dyDescent="0.3">
      <c r="A71" t="s">
        <v>43</v>
      </c>
      <c r="B71" s="184">
        <v>19.527567355999999</v>
      </c>
      <c r="C71" s="184">
        <v>38.017443737999997</v>
      </c>
      <c r="D71" s="184">
        <v>57.898007608999997</v>
      </c>
      <c r="E71" s="184">
        <v>78.654304519999997</v>
      </c>
      <c r="F71" s="184">
        <v>99.420160913000004</v>
      </c>
      <c r="G71" s="184">
        <v>119.186608312</v>
      </c>
      <c r="H71" s="185">
        <f>'KINERJA ULP'!H4</f>
        <v>138.887783945</v>
      </c>
      <c r="I71" s="185">
        <f>'KINERJA ULP'!L4</f>
        <v>158.792324044</v>
      </c>
      <c r="J71" s="185">
        <f>'KINERJA ULP'!P4</f>
        <v>178.296953008</v>
      </c>
      <c r="K71" s="185">
        <f>'KINERJA ULP'!T4</f>
        <v>198.84838060800001</v>
      </c>
      <c r="L71" s="185"/>
      <c r="M71" s="185"/>
    </row>
    <row r="72" spans="1:13" x14ac:dyDescent="0.3">
      <c r="B72" s="308">
        <f>B71/B70</f>
        <v>1.107897299366746</v>
      </c>
      <c r="C72" s="308">
        <f t="shared" ref="C72:K72" si="8">C71/C70</f>
        <v>1.1240616651074511</v>
      </c>
      <c r="D72" s="308">
        <f t="shared" si="8"/>
        <v>1.1124896305096887</v>
      </c>
      <c r="E72" s="308">
        <f t="shared" si="8"/>
        <v>1.1436537570612209</v>
      </c>
      <c r="F72" s="308">
        <f t="shared" si="8"/>
        <v>1.1365496315056445</v>
      </c>
      <c r="G72" s="308">
        <f t="shared" si="8"/>
        <v>1.1259013896941279</v>
      </c>
      <c r="H72" s="308">
        <f t="shared" si="8"/>
        <v>1.11628316498533</v>
      </c>
      <c r="I72" s="308">
        <f t="shared" si="8"/>
        <v>1.1091437498132422</v>
      </c>
      <c r="J72" s="308">
        <f t="shared" si="8"/>
        <v>1.1025581772352548</v>
      </c>
      <c r="K72" s="308">
        <f t="shared" si="8"/>
        <v>1.0944590442439814</v>
      </c>
      <c r="L72" s="185"/>
      <c r="M72" s="185"/>
    </row>
  </sheetData>
  <dataValidations disablePrompts="1" count="2">
    <dataValidation type="list" allowBlank="1" showInputMessage="1" showErrorMessage="1" sqref="P16 R29" xr:uid="{00000000-0002-0000-0000-000000000000}">
      <formula1>$B$4:$M$4</formula1>
    </dataValidation>
    <dataValidation type="list" allowBlank="1" showInputMessage="1" showErrorMessage="1" sqref="A34" xr:uid="{00000000-0002-0000-0000-000001000000}">
      <mc:AlternateContent xmlns:x12ac="http://schemas.microsoft.com/office/spreadsheetml/2011/1/ac" xmlns:mc="http://schemas.openxmlformats.org/markup-compatibility/2006">
        <mc:Choice Requires="x12ac">
          <x12ac:list>"DMK, TGW, PWD, WRI"</x12ac:list>
        </mc:Choice>
        <mc:Fallback>
          <formula1>"DMK, TGW, PWD, WRI"</formula1>
        </mc:Fallback>
      </mc:AlternateContent>
    </dataValidation>
  </dataValidations>
  <pageMargins left="0.7" right="0.7" top="0.75" bottom="0.75" header="0.3" footer="0.3"/>
  <pageSetup paperSize="9" orientation="portrait" horizontalDpi="0" verticalDpi="0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tabColor rgb="FF92D050"/>
  </sheetPr>
  <dimension ref="B1:E5"/>
  <sheetViews>
    <sheetView zoomScale="70" zoomScaleSheetLayoutView="100" workbookViewId="0">
      <selection activeCell="C2" sqref="C2:C5"/>
    </sheetView>
  </sheetViews>
  <sheetFormatPr defaultColWidth="9" defaultRowHeight="14.4" x14ac:dyDescent="0.3"/>
  <cols>
    <col min="2" max="5" width="12.21875" customWidth="1"/>
  </cols>
  <sheetData>
    <row r="1" spans="2:5" x14ac:dyDescent="0.3">
      <c r="B1" t="s">
        <v>357</v>
      </c>
    </row>
    <row r="2" spans="2:5" x14ac:dyDescent="0.3">
      <c r="B2" t="s">
        <v>231</v>
      </c>
      <c r="C2" s="26">
        <f>'KINERJA ULP'!S2</f>
        <v>106.79414555080177</v>
      </c>
      <c r="E2" t="s">
        <v>166</v>
      </c>
    </row>
    <row r="3" spans="2:5" x14ac:dyDescent="0.3">
      <c r="B3" t="s">
        <v>233</v>
      </c>
      <c r="C3" s="26">
        <f>'KINERJA ULP'!Q2</f>
        <v>105.69332614891177</v>
      </c>
      <c r="E3" t="s">
        <v>165</v>
      </c>
    </row>
    <row r="4" spans="2:5" x14ac:dyDescent="0.3">
      <c r="B4" t="s">
        <v>232</v>
      </c>
      <c r="C4" s="26">
        <f>'KINERJA ULP'!T2</f>
        <v>105.64805102295111</v>
      </c>
      <c r="E4" t="s">
        <v>29</v>
      </c>
    </row>
    <row r="5" spans="2:5" x14ac:dyDescent="0.3">
      <c r="B5" t="s">
        <v>234</v>
      </c>
      <c r="C5" s="26">
        <f>'KINERJA ULP'!R2</f>
        <v>105.50375066904209</v>
      </c>
      <c r="E5" t="s">
        <v>167</v>
      </c>
    </row>
  </sheetData>
  <sortState xmlns:xlrd2="http://schemas.microsoft.com/office/spreadsheetml/2017/richdata2" ref="B2:C5">
    <sortCondition descending="1" ref="C2:C5"/>
  </sortState>
  <pageMargins left="0.7" right="0.7" top="0.75" bottom="0.75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>
    <tabColor rgb="FF92D050"/>
  </sheetPr>
  <dimension ref="B2:AB16"/>
  <sheetViews>
    <sheetView topLeftCell="A7" zoomScale="70" zoomScaleNormal="70" zoomScaleSheetLayoutView="100" workbookViewId="0">
      <selection activeCell="L12" sqref="L12"/>
    </sheetView>
  </sheetViews>
  <sheetFormatPr defaultColWidth="9" defaultRowHeight="14.4" x14ac:dyDescent="0.3"/>
  <cols>
    <col min="1" max="1" width="4.33203125" customWidth="1"/>
    <col min="2" max="2" width="21.33203125" customWidth="1"/>
    <col min="3" max="3" width="9.5546875" customWidth="1"/>
    <col min="4" max="14" width="13.77734375" customWidth="1"/>
    <col min="23" max="23" width="22.5546875" bestFit="1" customWidth="1"/>
    <col min="24" max="24" width="18.88671875" bestFit="1" customWidth="1"/>
    <col min="25" max="25" width="11.6640625" bestFit="1" customWidth="1"/>
  </cols>
  <sheetData>
    <row r="2" spans="2:28" x14ac:dyDescent="0.3">
      <c r="B2" s="88" t="s">
        <v>255</v>
      </c>
      <c r="C2" s="82"/>
    </row>
    <row r="3" spans="2:28" x14ac:dyDescent="0.3">
      <c r="B3" s="89"/>
      <c r="C3" s="90" t="s">
        <v>4</v>
      </c>
      <c r="D3" s="90" t="s">
        <v>5</v>
      </c>
      <c r="E3" s="90" t="s">
        <v>6</v>
      </c>
      <c r="F3" s="90" t="s">
        <v>7</v>
      </c>
      <c r="G3" s="90" t="s">
        <v>8</v>
      </c>
      <c r="H3" s="90" t="s">
        <v>9</v>
      </c>
      <c r="I3" s="90" t="s">
        <v>10</v>
      </c>
      <c r="J3" s="90" t="s">
        <v>11</v>
      </c>
      <c r="K3" s="90" t="s">
        <v>12</v>
      </c>
      <c r="L3" s="90" t="s">
        <v>13</v>
      </c>
      <c r="M3" s="90" t="s">
        <v>14</v>
      </c>
      <c r="N3" s="101" t="s">
        <v>15</v>
      </c>
      <c r="U3" t="s">
        <v>48</v>
      </c>
      <c r="V3" t="s">
        <v>22</v>
      </c>
      <c r="W3" t="s">
        <v>268</v>
      </c>
      <c r="X3" t="s">
        <v>269</v>
      </c>
      <c r="Y3" t="s">
        <v>270</v>
      </c>
    </row>
    <row r="4" spans="2:28" x14ac:dyDescent="0.3">
      <c r="B4" s="91" t="s">
        <v>256</v>
      </c>
      <c r="C4" s="92">
        <v>1033.8333257264401</v>
      </c>
      <c r="D4" s="92">
        <v>1034.25420977818</v>
      </c>
      <c r="E4" s="92">
        <v>1030.05622827714</v>
      </c>
      <c r="F4" s="92">
        <v>1030.6058972258099</v>
      </c>
      <c r="G4" s="92">
        <v>1030.6058972258099</v>
      </c>
      <c r="H4" s="92"/>
      <c r="I4" s="92"/>
      <c r="J4" s="92"/>
      <c r="K4" s="92"/>
      <c r="L4" s="92"/>
      <c r="M4" s="92"/>
      <c r="N4" s="102"/>
      <c r="U4">
        <v>1</v>
      </c>
      <c r="V4" t="s">
        <v>47</v>
      </c>
      <c r="W4" s="85">
        <v>239413543710</v>
      </c>
      <c r="X4" s="297">
        <v>163770276.43200001</v>
      </c>
      <c r="Y4" s="298">
        <f t="shared" ref="Y4" si="0">W4/X4</f>
        <v>1461.8864236295544</v>
      </c>
    </row>
    <row r="5" spans="2:28" x14ac:dyDescent="0.3">
      <c r="B5" s="91" t="s">
        <v>257</v>
      </c>
      <c r="C5" s="92">
        <v>978.96620008777995</v>
      </c>
      <c r="D5" s="92">
        <v>980.15628306715496</v>
      </c>
      <c r="E5" s="92">
        <v>977.415731413549</v>
      </c>
      <c r="F5" s="92">
        <v>979.10987025418297</v>
      </c>
      <c r="G5" s="92">
        <v>979.10987025418297</v>
      </c>
      <c r="H5" s="92"/>
      <c r="I5" s="92"/>
      <c r="J5" s="92"/>
      <c r="K5" s="92"/>
      <c r="L5" s="92"/>
      <c r="M5" s="92"/>
      <c r="N5" s="102"/>
      <c r="U5">
        <v>2</v>
      </c>
      <c r="V5" t="s">
        <v>153</v>
      </c>
      <c r="W5" s="85">
        <v>480699844974</v>
      </c>
      <c r="X5" s="297">
        <v>319281941.48400003</v>
      </c>
      <c r="Y5" s="298">
        <f>W5/X5</f>
        <v>1505.5654032286977</v>
      </c>
    </row>
    <row r="6" spans="2:28" x14ac:dyDescent="0.3">
      <c r="B6" s="91" t="s">
        <v>258</v>
      </c>
      <c r="C6" s="92">
        <v>973.453321503496</v>
      </c>
      <c r="D6" s="92">
        <v>973.64307077016099</v>
      </c>
      <c r="E6" s="92">
        <v>972.43963738358104</v>
      </c>
      <c r="F6" s="92">
        <v>973.28296808773496</v>
      </c>
      <c r="G6" s="92">
        <v>973.28296808773496</v>
      </c>
      <c r="H6" s="92"/>
      <c r="I6" s="92"/>
      <c r="J6" s="92"/>
      <c r="K6" s="92"/>
      <c r="L6" s="92"/>
      <c r="M6" s="92"/>
      <c r="N6" s="102"/>
      <c r="U6">
        <v>3</v>
      </c>
      <c r="V6" t="s">
        <v>154</v>
      </c>
      <c r="W6" s="85">
        <v>733825817120</v>
      </c>
      <c r="X6" s="297">
        <v>488476869.80000001</v>
      </c>
      <c r="Y6" s="298">
        <f t="shared" ref="Y6:Y13" si="1">W6/X6</f>
        <v>1502.2734186379278</v>
      </c>
    </row>
    <row r="7" spans="2:28" x14ac:dyDescent="0.3">
      <c r="B7" s="93" t="s">
        <v>259</v>
      </c>
      <c r="C7" s="94">
        <v>837.82920652191297</v>
      </c>
      <c r="D7" s="94">
        <v>837.45003419535499</v>
      </c>
      <c r="E7" s="94">
        <v>836.23787837670397</v>
      </c>
      <c r="F7" s="94">
        <v>837.97668485875795</v>
      </c>
      <c r="G7" s="94">
        <v>837.97668485875795</v>
      </c>
      <c r="H7" s="94"/>
      <c r="I7" s="94"/>
      <c r="J7" s="94"/>
      <c r="K7" s="94"/>
      <c r="L7" s="94"/>
      <c r="M7" s="94"/>
      <c r="N7" s="103"/>
      <c r="U7">
        <v>4</v>
      </c>
      <c r="V7" t="s">
        <v>155</v>
      </c>
      <c r="W7" s="85">
        <v>988421017079</v>
      </c>
      <c r="X7" s="297">
        <v>642891218</v>
      </c>
      <c r="Y7" s="298">
        <f t="shared" si="1"/>
        <v>1537.4623099595676</v>
      </c>
    </row>
    <row r="8" spans="2:28" x14ac:dyDescent="0.3">
      <c r="B8" s="95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U8">
        <v>5</v>
      </c>
      <c r="V8" t="s">
        <v>156</v>
      </c>
      <c r="W8" s="85">
        <v>1279187287554</v>
      </c>
      <c r="X8" s="297">
        <v>824356709.79999995</v>
      </c>
      <c r="Y8" s="298">
        <f t="shared" si="1"/>
        <v>1551.7400081141427</v>
      </c>
    </row>
    <row r="9" spans="2:28" x14ac:dyDescent="0.3">
      <c r="B9" s="96"/>
      <c r="C9" s="97" t="s">
        <v>4</v>
      </c>
      <c r="D9" s="97" t="s">
        <v>5</v>
      </c>
      <c r="E9" s="97" t="s">
        <v>6</v>
      </c>
      <c r="F9" s="97" t="s">
        <v>7</v>
      </c>
      <c r="G9" s="97" t="s">
        <v>8</v>
      </c>
      <c r="H9" s="97" t="s">
        <v>9</v>
      </c>
      <c r="I9" s="97" t="s">
        <v>10</v>
      </c>
      <c r="J9" s="97" t="s">
        <v>11</v>
      </c>
      <c r="K9" s="97" t="s">
        <v>12</v>
      </c>
      <c r="L9" s="97" t="s">
        <v>13</v>
      </c>
      <c r="M9" s="97" t="s">
        <v>14</v>
      </c>
      <c r="N9" s="97" t="s">
        <v>15</v>
      </c>
      <c r="U9">
        <v>6</v>
      </c>
      <c r="V9" t="s">
        <v>157</v>
      </c>
      <c r="W9" s="85">
        <v>1555846855858</v>
      </c>
      <c r="X9" s="297">
        <v>997037091.37</v>
      </c>
      <c r="Y9" s="298">
        <f t="shared" si="1"/>
        <v>1560.4703870346043</v>
      </c>
    </row>
    <row r="10" spans="2:28" x14ac:dyDescent="0.3">
      <c r="B10" s="98" t="s">
        <v>260</v>
      </c>
      <c r="C10" s="117">
        <v>979.81458702721898</v>
      </c>
      <c r="D10" s="117">
        <v>982.04587846053198</v>
      </c>
      <c r="E10" s="117">
        <v>981.68293853003001</v>
      </c>
      <c r="F10" s="117">
        <v>976.41212574824897</v>
      </c>
      <c r="G10" s="117">
        <v>976.31080297609401</v>
      </c>
      <c r="H10" s="117">
        <v>976.55369976589395</v>
      </c>
      <c r="I10" s="117">
        <v>976.74146062996795</v>
      </c>
      <c r="J10" s="117">
        <v>977.46368687278198</v>
      </c>
      <c r="K10" s="117">
        <v>977.98070105816896</v>
      </c>
      <c r="L10" s="117">
        <v>978.61971242393804</v>
      </c>
      <c r="M10" s="117">
        <v>978.69899585508495</v>
      </c>
      <c r="N10" s="117">
        <v>978.66881946063404</v>
      </c>
      <c r="U10">
        <v>7</v>
      </c>
      <c r="V10" t="s">
        <v>158</v>
      </c>
      <c r="W10" s="85">
        <v>1828403794157</v>
      </c>
      <c r="X10" s="297">
        <v>1174266264</v>
      </c>
      <c r="Y10" s="298">
        <f t="shared" si="1"/>
        <v>1557.0606515840432</v>
      </c>
    </row>
    <row r="11" spans="2:28" x14ac:dyDescent="0.3">
      <c r="B11" s="98" t="s">
        <v>261</v>
      </c>
      <c r="C11" s="231">
        <v>1597.0386061407301</v>
      </c>
      <c r="D11" s="231">
        <v>1627.28317772524</v>
      </c>
      <c r="E11" s="117">
        <v>1597.8840892405999</v>
      </c>
      <c r="F11" s="117">
        <v>1534.2259348498501</v>
      </c>
      <c r="G11" s="117">
        <v>1511.29404290855</v>
      </c>
      <c r="H11" s="117">
        <v>1497.0941397638601</v>
      </c>
      <c r="I11" s="117">
        <v>1501.0617029213199</v>
      </c>
      <c r="J11" s="117">
        <v>1480.7163372669099</v>
      </c>
      <c r="K11" s="117">
        <v>1498.4657462621201</v>
      </c>
      <c r="L11" s="117">
        <v>1494.3799713487299</v>
      </c>
      <c r="M11" s="117">
        <v>1503.94620089355</v>
      </c>
      <c r="N11" s="117">
        <v>1500.8531479400399</v>
      </c>
      <c r="U11">
        <v>8</v>
      </c>
      <c r="V11" t="s">
        <v>159</v>
      </c>
      <c r="W11" s="85">
        <v>2107870795517</v>
      </c>
      <c r="X11" s="297">
        <v>1352341438.171</v>
      </c>
      <c r="Y11" s="298">
        <f t="shared" si="1"/>
        <v>1558.6823978179875</v>
      </c>
    </row>
    <row r="12" spans="2:28" x14ac:dyDescent="0.3">
      <c r="B12" s="100" t="s">
        <v>262</v>
      </c>
      <c r="C12" s="117">
        <v>982.78925449569999</v>
      </c>
      <c r="D12" s="117">
        <v>983.13401697517304</v>
      </c>
      <c r="E12" s="117">
        <v>979.59048553682305</v>
      </c>
      <c r="F12" s="117">
        <v>980.71329274529205</v>
      </c>
      <c r="G12" s="117">
        <v>980.71329274529205</v>
      </c>
      <c r="H12" s="117">
        <v>983.62460122001403</v>
      </c>
      <c r="I12" s="117">
        <v>982.3</v>
      </c>
      <c r="J12" s="117">
        <v>983.22094473146592</v>
      </c>
      <c r="K12" s="117">
        <v>983.90927628936515</v>
      </c>
      <c r="L12" s="117">
        <v>990.65997892041685</v>
      </c>
      <c r="M12" s="117"/>
      <c r="N12" s="117"/>
      <c r="U12">
        <v>9</v>
      </c>
      <c r="V12" t="s">
        <v>160</v>
      </c>
      <c r="W12" s="85">
        <v>2371089861949</v>
      </c>
      <c r="X12" s="297">
        <v>1525045911.812</v>
      </c>
      <c r="Y12" s="298">
        <f t="shared" si="1"/>
        <v>1554.7662162719832</v>
      </c>
    </row>
    <row r="13" spans="2:28" x14ac:dyDescent="0.3">
      <c r="B13" s="100" t="s">
        <v>263</v>
      </c>
      <c r="C13" s="231">
        <f>bpp!E7</f>
        <v>1461.8864236295544</v>
      </c>
      <c r="D13" s="231">
        <f>bpp!E8</f>
        <v>1505.5654032286977</v>
      </c>
      <c r="E13" s="117">
        <f>bpp!E9</f>
        <v>1502.2734186379278</v>
      </c>
      <c r="F13" s="117">
        <f>bpp!E10</f>
        <v>1537.4623099595676</v>
      </c>
      <c r="G13" s="117">
        <f>bpp!E11</f>
        <v>1551.7400081141427</v>
      </c>
      <c r="H13" s="117">
        <f>bpp!E12</f>
        <v>1560.4703870346043</v>
      </c>
      <c r="I13" s="117">
        <v>1557.06065158404</v>
      </c>
      <c r="J13" s="117">
        <f>Y11</f>
        <v>1558.6823978179875</v>
      </c>
      <c r="K13" s="117">
        <f>Y12</f>
        <v>1554.7662162719832</v>
      </c>
      <c r="L13" s="117">
        <f>Y13</f>
        <v>1539.8824311096907</v>
      </c>
      <c r="M13" s="117"/>
      <c r="N13" s="117"/>
      <c r="U13">
        <v>10</v>
      </c>
      <c r="V13" t="s">
        <v>161</v>
      </c>
      <c r="W13" s="85">
        <v>2633668609020</v>
      </c>
      <c r="X13" s="297">
        <v>1710304992</v>
      </c>
      <c r="Y13" s="298">
        <f t="shared" si="1"/>
        <v>1539.8824311096907</v>
      </c>
    </row>
    <row r="14" spans="2:28" x14ac:dyDescent="0.3">
      <c r="U14">
        <v>11</v>
      </c>
      <c r="V14" t="s">
        <v>162</v>
      </c>
      <c r="W14" s="221"/>
      <c r="X14" s="221"/>
      <c r="Y14" s="221" t="e">
        <v>#DIV/0!</v>
      </c>
    </row>
    <row r="15" spans="2:28" x14ac:dyDescent="0.3">
      <c r="C15" s="26"/>
      <c r="Q15" s="26"/>
      <c r="R15" s="26"/>
      <c r="S15" s="26"/>
      <c r="T15" s="26"/>
      <c r="U15" s="26">
        <v>12</v>
      </c>
      <c r="V15" s="26" t="s">
        <v>163</v>
      </c>
      <c r="W15" s="221"/>
      <c r="X15" s="221"/>
      <c r="Y15" s="221" t="e">
        <v>#DIV/0!</v>
      </c>
      <c r="Z15" s="26"/>
      <c r="AA15" s="26"/>
      <c r="AB15" s="26"/>
    </row>
    <row r="16" spans="2:28" x14ac:dyDescent="0.3"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>
    <tabColor rgb="FF92D050"/>
  </sheetPr>
  <dimension ref="B1:AG60"/>
  <sheetViews>
    <sheetView tabSelected="1" topLeftCell="B20" zoomScale="101" zoomScaleNormal="101" zoomScaleSheetLayoutView="100" workbookViewId="0">
      <selection activeCell="K33" sqref="K33"/>
    </sheetView>
  </sheetViews>
  <sheetFormatPr defaultColWidth="9" defaultRowHeight="14.4" x14ac:dyDescent="0.3"/>
  <cols>
    <col min="1" max="1" width="3.21875" customWidth="1"/>
    <col min="3" max="3" width="14.6640625" customWidth="1"/>
    <col min="4" max="4" width="18.33203125" customWidth="1"/>
    <col min="10" max="10" width="11.5546875" customWidth="1"/>
    <col min="11" max="11" width="29.33203125" customWidth="1"/>
    <col min="13" max="13" width="12.77734375" customWidth="1"/>
    <col min="14" max="14" width="9.5546875" customWidth="1"/>
    <col min="17" max="17" width="9" customWidth="1"/>
    <col min="18" max="19" width="9" hidden="1" customWidth="1"/>
    <col min="20" max="20" width="11.6640625" hidden="1" customWidth="1"/>
    <col min="25" max="25" width="21.77734375" customWidth="1"/>
    <col min="26" max="26" width="10.21875" customWidth="1"/>
    <col min="27" max="31" width="12.77734375" customWidth="1"/>
  </cols>
  <sheetData>
    <row r="1" spans="2:33" ht="15" thickBot="1" x14ac:dyDescent="0.35"/>
    <row r="2" spans="2:33" x14ac:dyDescent="0.3">
      <c r="B2" s="383" t="s">
        <v>48</v>
      </c>
      <c r="C2" s="386" t="s">
        <v>272</v>
      </c>
      <c r="D2" s="386" t="s">
        <v>273</v>
      </c>
      <c r="E2" s="366" t="s">
        <v>274</v>
      </c>
      <c r="F2" s="367"/>
      <c r="G2" s="367"/>
      <c r="H2" s="368"/>
      <c r="I2" s="378" t="s">
        <v>275</v>
      </c>
      <c r="J2" s="378" t="s">
        <v>276</v>
      </c>
      <c r="K2" s="369" t="s">
        <v>277</v>
      </c>
      <c r="L2" s="370"/>
      <c r="M2" s="370"/>
      <c r="N2" s="366"/>
      <c r="O2" s="371" t="s">
        <v>278</v>
      </c>
      <c r="P2" s="372"/>
      <c r="Q2" s="378" t="s">
        <v>279</v>
      </c>
      <c r="R2" s="371" t="s">
        <v>280</v>
      </c>
      <c r="S2" s="372"/>
      <c r="T2" s="403"/>
      <c r="X2" s="392" t="s">
        <v>48</v>
      </c>
      <c r="Y2" s="400" t="s">
        <v>313</v>
      </c>
      <c r="Z2" s="400" t="s">
        <v>371</v>
      </c>
      <c r="AA2" s="400" t="s">
        <v>372</v>
      </c>
      <c r="AB2" s="400"/>
      <c r="AC2" s="400"/>
      <c r="AD2" s="400"/>
      <c r="AE2" s="402"/>
    </row>
    <row r="3" spans="2:33" ht="15" thickBot="1" x14ac:dyDescent="0.35">
      <c r="B3" s="384"/>
      <c r="C3" s="387"/>
      <c r="D3" s="387"/>
      <c r="E3" s="389" t="s">
        <v>281</v>
      </c>
      <c r="F3" s="364" t="s">
        <v>282</v>
      </c>
      <c r="G3" s="364" t="s">
        <v>283</v>
      </c>
      <c r="H3" s="376" t="s">
        <v>284</v>
      </c>
      <c r="I3" s="379"/>
      <c r="J3" s="379"/>
      <c r="K3" s="373" t="s">
        <v>285</v>
      </c>
      <c r="L3" s="374"/>
      <c r="M3" s="374" t="s">
        <v>286</v>
      </c>
      <c r="N3" s="375"/>
      <c r="O3" s="395" t="s">
        <v>287</v>
      </c>
      <c r="P3" s="381" t="s">
        <v>288</v>
      </c>
      <c r="Q3" s="379"/>
      <c r="R3" s="398" t="s">
        <v>289</v>
      </c>
      <c r="S3" s="364" t="s">
        <v>290</v>
      </c>
      <c r="T3" s="404" t="s">
        <v>291</v>
      </c>
      <c r="X3" s="393"/>
      <c r="Y3" s="401"/>
      <c r="Z3" s="401"/>
      <c r="AA3" s="295" t="s">
        <v>373</v>
      </c>
      <c r="AB3" s="295" t="s">
        <v>374</v>
      </c>
      <c r="AC3" s="295" t="s">
        <v>63</v>
      </c>
      <c r="AD3" s="295" t="s">
        <v>375</v>
      </c>
      <c r="AE3" s="296" t="s">
        <v>63</v>
      </c>
    </row>
    <row r="4" spans="2:33" ht="15.6" thickTop="1" thickBot="1" x14ac:dyDescent="0.35">
      <c r="B4" s="385"/>
      <c r="C4" s="388"/>
      <c r="D4" s="388"/>
      <c r="E4" s="388"/>
      <c r="F4" s="365"/>
      <c r="G4" s="365"/>
      <c r="H4" s="377"/>
      <c r="I4" s="380"/>
      <c r="J4" s="380"/>
      <c r="K4" s="46" t="s">
        <v>287</v>
      </c>
      <c r="L4" s="47" t="s">
        <v>288</v>
      </c>
      <c r="M4" s="48" t="s">
        <v>287</v>
      </c>
      <c r="N4" s="49" t="s">
        <v>288</v>
      </c>
      <c r="O4" s="396"/>
      <c r="P4" s="382"/>
      <c r="Q4" s="380"/>
      <c r="R4" s="399"/>
      <c r="S4" s="365"/>
      <c r="T4" s="405"/>
      <c r="X4" s="412">
        <v>1</v>
      </c>
      <c r="Y4" s="428" t="s">
        <v>380</v>
      </c>
      <c r="Z4" s="241" t="s">
        <v>59</v>
      </c>
      <c r="AA4" s="242">
        <v>60</v>
      </c>
      <c r="AB4" s="243">
        <v>10.5</v>
      </c>
      <c r="AC4" s="244">
        <v>0.17499999999999999</v>
      </c>
      <c r="AD4" s="245">
        <v>49.5</v>
      </c>
      <c r="AE4" s="246">
        <v>0.82499999999999996</v>
      </c>
    </row>
    <row r="5" spans="2:33" ht="15" thickBot="1" x14ac:dyDescent="0.35">
      <c r="B5" s="37"/>
      <c r="C5" s="38">
        <v>1</v>
      </c>
      <c r="D5" s="38">
        <v>2</v>
      </c>
      <c r="E5" s="39">
        <v>3</v>
      </c>
      <c r="F5" s="39">
        <v>4</v>
      </c>
      <c r="G5" s="39">
        <v>5</v>
      </c>
      <c r="H5" s="40">
        <v>6</v>
      </c>
      <c r="I5" s="50">
        <v>7</v>
      </c>
      <c r="J5" s="51">
        <v>8</v>
      </c>
      <c r="K5" s="52">
        <v>9</v>
      </c>
      <c r="L5" s="53">
        <v>10</v>
      </c>
      <c r="M5" s="53">
        <v>11</v>
      </c>
      <c r="N5" s="54">
        <v>12</v>
      </c>
      <c r="O5" s="52">
        <v>13</v>
      </c>
      <c r="P5" s="55">
        <v>14</v>
      </c>
      <c r="Q5" s="73">
        <v>15</v>
      </c>
      <c r="R5" s="74">
        <v>16</v>
      </c>
      <c r="S5" s="75">
        <v>17</v>
      </c>
      <c r="T5" s="76">
        <v>18</v>
      </c>
      <c r="X5" s="413"/>
      <c r="Y5" s="429"/>
      <c r="Z5" s="247" t="s">
        <v>378</v>
      </c>
      <c r="AA5" s="248">
        <v>60</v>
      </c>
      <c r="AB5" s="249">
        <v>10.5</v>
      </c>
      <c r="AC5" s="250">
        <v>0.17499999999999999</v>
      </c>
      <c r="AD5" s="248">
        <v>49.5</v>
      </c>
      <c r="AE5" s="251">
        <v>0.82499999999999996</v>
      </c>
      <c r="AF5" s="240"/>
    </row>
    <row r="6" spans="2:33" x14ac:dyDescent="0.3">
      <c r="B6" s="41">
        <v>131</v>
      </c>
      <c r="C6" s="42" t="s">
        <v>292</v>
      </c>
      <c r="D6" s="42" t="s">
        <v>293</v>
      </c>
      <c r="E6" s="43">
        <v>1</v>
      </c>
      <c r="F6" s="44">
        <v>60</v>
      </c>
      <c r="G6" s="44">
        <v>22</v>
      </c>
      <c r="H6" s="45">
        <v>1574.63783329834</v>
      </c>
      <c r="I6" s="56">
        <v>2</v>
      </c>
      <c r="J6" s="57">
        <v>1</v>
      </c>
      <c r="K6" s="58">
        <v>11.05688016</v>
      </c>
      <c r="L6" s="59">
        <v>9.4816306296774204</v>
      </c>
      <c r="M6" s="60">
        <v>16.43474016</v>
      </c>
      <c r="N6" s="61">
        <v>14.180735473548401</v>
      </c>
      <c r="O6" s="62">
        <v>16.43474016</v>
      </c>
      <c r="P6" s="63">
        <v>14.180735473548401</v>
      </c>
      <c r="Q6" s="77">
        <v>0.26260621247311799</v>
      </c>
      <c r="R6" s="78">
        <v>0</v>
      </c>
      <c r="S6" s="79">
        <v>0</v>
      </c>
      <c r="T6" s="80">
        <v>0</v>
      </c>
      <c r="X6" s="414">
        <v>2</v>
      </c>
      <c r="Y6" s="430" t="s">
        <v>381</v>
      </c>
      <c r="Z6" s="252" t="s">
        <v>59</v>
      </c>
      <c r="AA6" s="253">
        <v>60</v>
      </c>
      <c r="AB6" s="254">
        <v>47.7</v>
      </c>
      <c r="AC6" s="255">
        <v>0.79500000000000004</v>
      </c>
      <c r="AD6" s="256">
        <v>12.299999999999997</v>
      </c>
      <c r="AE6" s="257">
        <v>0.20499999999999996</v>
      </c>
      <c r="AF6" s="240"/>
    </row>
    <row r="7" spans="2:33" x14ac:dyDescent="0.3">
      <c r="B7" s="41">
        <v>132</v>
      </c>
      <c r="C7" s="42" t="s">
        <v>292</v>
      </c>
      <c r="D7" s="42" t="s">
        <v>294</v>
      </c>
      <c r="E7" s="43">
        <v>1</v>
      </c>
      <c r="F7" s="44">
        <v>60</v>
      </c>
      <c r="G7" s="44">
        <v>20</v>
      </c>
      <c r="H7" s="45">
        <v>1732.10161662818</v>
      </c>
      <c r="I7" s="56">
        <v>4</v>
      </c>
      <c r="J7" s="57">
        <v>1</v>
      </c>
      <c r="K7" s="58">
        <v>29.216449666799999</v>
      </c>
      <c r="L7" s="59">
        <v>17.536714879741901</v>
      </c>
      <c r="M7" s="60">
        <v>26.386466452800001</v>
      </c>
      <c r="N7" s="61">
        <v>17.667521162709701</v>
      </c>
      <c r="O7" s="62">
        <v>29.216449666799999</v>
      </c>
      <c r="P7" s="63">
        <v>17.667521162709701</v>
      </c>
      <c r="Q7" s="77">
        <v>0.32717631782795698</v>
      </c>
      <c r="R7" s="78">
        <v>0</v>
      </c>
      <c r="S7" s="79">
        <v>0</v>
      </c>
      <c r="T7" s="80">
        <v>0</v>
      </c>
      <c r="X7" s="415"/>
      <c r="Y7" s="431"/>
      <c r="Z7" s="252" t="s">
        <v>81</v>
      </c>
      <c r="AA7" s="253">
        <v>60</v>
      </c>
      <c r="AB7" s="254">
        <v>45.7</v>
      </c>
      <c r="AC7" s="255">
        <v>0.76166666666666671</v>
      </c>
      <c r="AD7" s="256">
        <v>14.299999999999997</v>
      </c>
      <c r="AE7" s="257">
        <v>0.23833333333333329</v>
      </c>
      <c r="AF7" s="240"/>
    </row>
    <row r="8" spans="2:33" x14ac:dyDescent="0.3">
      <c r="B8" s="41">
        <v>133</v>
      </c>
      <c r="C8" s="42" t="s">
        <v>292</v>
      </c>
      <c r="D8" s="42" t="s">
        <v>294</v>
      </c>
      <c r="E8" s="43">
        <v>2</v>
      </c>
      <c r="F8" s="44">
        <v>60</v>
      </c>
      <c r="G8" s="44">
        <v>20</v>
      </c>
      <c r="H8" s="45">
        <v>1732.10161662818</v>
      </c>
      <c r="I8" s="56">
        <v>6</v>
      </c>
      <c r="J8" s="57">
        <v>1</v>
      </c>
      <c r="K8" s="58">
        <v>31.992811199999998</v>
      </c>
      <c r="L8" s="59">
        <v>26.430025560000001</v>
      </c>
      <c r="M8" s="60">
        <v>39.456345599999999</v>
      </c>
      <c r="N8" s="61">
        <v>34.062724958709701</v>
      </c>
      <c r="O8" s="62">
        <v>39.456345599999999</v>
      </c>
      <c r="P8" s="63">
        <v>34.062724958709701</v>
      </c>
      <c r="Q8" s="77">
        <v>0.63079120293906799</v>
      </c>
      <c r="R8" s="78">
        <v>0</v>
      </c>
      <c r="S8" s="79">
        <v>0</v>
      </c>
      <c r="T8" s="80">
        <v>0</v>
      </c>
      <c r="X8" s="416"/>
      <c r="Y8" s="432"/>
      <c r="Z8" s="252" t="s">
        <v>378</v>
      </c>
      <c r="AA8" s="253">
        <v>120</v>
      </c>
      <c r="AB8" s="254">
        <v>93.4</v>
      </c>
      <c r="AC8" s="258">
        <v>0.77833333333333343</v>
      </c>
      <c r="AD8" s="253">
        <v>26.599999999999994</v>
      </c>
      <c r="AE8" s="259">
        <v>0.22166666666666662</v>
      </c>
      <c r="AF8" s="240"/>
      <c r="AG8" s="240"/>
    </row>
    <row r="9" spans="2:33" x14ac:dyDescent="0.3">
      <c r="B9" s="41">
        <v>134</v>
      </c>
      <c r="C9" s="42" t="s">
        <v>292</v>
      </c>
      <c r="D9" s="42" t="s">
        <v>295</v>
      </c>
      <c r="E9" s="43">
        <v>1</v>
      </c>
      <c r="F9" s="44">
        <v>60</v>
      </c>
      <c r="G9" s="44">
        <v>20</v>
      </c>
      <c r="H9" s="45">
        <v>1732.10161662818</v>
      </c>
      <c r="I9" s="56">
        <v>4</v>
      </c>
      <c r="J9" s="57">
        <v>1</v>
      </c>
      <c r="K9" s="58">
        <v>25.56634644</v>
      </c>
      <c r="L9" s="59">
        <v>19.542104040000002</v>
      </c>
      <c r="M9" s="60">
        <v>25.931734356</v>
      </c>
      <c r="N9" s="61">
        <v>22.844371053290299</v>
      </c>
      <c r="O9" s="62">
        <v>25.931734356</v>
      </c>
      <c r="P9" s="63">
        <v>22.844371053290299</v>
      </c>
      <c r="Q9" s="77">
        <v>0.42304390839426498</v>
      </c>
      <c r="R9" s="78">
        <v>0</v>
      </c>
      <c r="S9" s="79">
        <v>0</v>
      </c>
      <c r="T9" s="80">
        <v>0</v>
      </c>
      <c r="X9" s="417">
        <v>3</v>
      </c>
      <c r="Y9" s="433" t="s">
        <v>382</v>
      </c>
      <c r="Z9" s="260" t="s">
        <v>59</v>
      </c>
      <c r="AA9" s="261">
        <v>60</v>
      </c>
      <c r="AB9" s="262">
        <v>26.1</v>
      </c>
      <c r="AC9" s="263">
        <v>0.435</v>
      </c>
      <c r="AD9" s="264">
        <v>33.9</v>
      </c>
      <c r="AE9" s="265">
        <v>0.56499999999999995</v>
      </c>
      <c r="AF9" s="240"/>
    </row>
    <row r="10" spans="2:33" x14ac:dyDescent="0.3">
      <c r="B10" s="41">
        <v>135</v>
      </c>
      <c r="C10" s="42" t="s">
        <v>292</v>
      </c>
      <c r="D10" s="42" t="s">
        <v>295</v>
      </c>
      <c r="E10" s="43">
        <v>2</v>
      </c>
      <c r="F10" s="44">
        <v>60</v>
      </c>
      <c r="G10" s="44">
        <v>20</v>
      </c>
      <c r="H10" s="45">
        <v>1732.10161662818</v>
      </c>
      <c r="I10" s="56">
        <v>5</v>
      </c>
      <c r="J10" s="57">
        <v>1</v>
      </c>
      <c r="K10" s="58">
        <v>23.722857600000001</v>
      </c>
      <c r="L10" s="59">
        <v>18.2873806645161</v>
      </c>
      <c r="M10" s="60">
        <v>29.429624400000002</v>
      </c>
      <c r="N10" s="61">
        <v>24.889351219354801</v>
      </c>
      <c r="O10" s="62">
        <v>29.429624400000002</v>
      </c>
      <c r="P10" s="63">
        <v>24.889351219354801</v>
      </c>
      <c r="Q10" s="77">
        <v>0.46091391146953398</v>
      </c>
      <c r="R10" s="78">
        <v>0</v>
      </c>
      <c r="S10" s="79">
        <v>0</v>
      </c>
      <c r="T10" s="80">
        <v>0</v>
      </c>
      <c r="X10" s="418"/>
      <c r="Y10" s="434"/>
      <c r="Z10" s="260" t="s">
        <v>81</v>
      </c>
      <c r="AA10" s="261">
        <v>60</v>
      </c>
      <c r="AB10" s="262">
        <v>41.7</v>
      </c>
      <c r="AC10" s="263">
        <v>0.69500000000000006</v>
      </c>
      <c r="AD10" s="264">
        <v>18.299999999999997</v>
      </c>
      <c r="AE10" s="265">
        <v>0.30499999999999994</v>
      </c>
      <c r="AF10" s="240"/>
    </row>
    <row r="11" spans="2:33" x14ac:dyDescent="0.3">
      <c r="B11" s="41">
        <v>136</v>
      </c>
      <c r="C11" s="42" t="s">
        <v>292</v>
      </c>
      <c r="D11" s="42" t="s">
        <v>295</v>
      </c>
      <c r="E11" s="43">
        <v>3</v>
      </c>
      <c r="F11" s="44">
        <v>30</v>
      </c>
      <c r="G11" s="44">
        <v>20</v>
      </c>
      <c r="H11" s="45">
        <v>866.05080831408804</v>
      </c>
      <c r="I11" s="56">
        <v>3</v>
      </c>
      <c r="J11" s="57">
        <v>1</v>
      </c>
      <c r="K11" s="58">
        <v>23.6672604</v>
      </c>
      <c r="L11" s="59">
        <v>14.009716676129001</v>
      </c>
      <c r="M11" s="60">
        <v>21.69688524</v>
      </c>
      <c r="N11" s="61">
        <v>17.115856981935501</v>
      </c>
      <c r="O11" s="62">
        <v>23.6672604</v>
      </c>
      <c r="P11" s="63">
        <v>17.115856981935501</v>
      </c>
      <c r="Q11" s="77">
        <v>0.633920628960573</v>
      </c>
      <c r="R11" s="78">
        <v>3.2258064516128997E-2</v>
      </c>
      <c r="S11" s="79">
        <v>3.2258064516128997E-2</v>
      </c>
      <c r="T11" s="80">
        <v>6.4516129032258104E-2</v>
      </c>
      <c r="X11" s="419"/>
      <c r="Y11" s="435"/>
      <c r="Z11" s="260" t="s">
        <v>378</v>
      </c>
      <c r="AA11" s="261">
        <v>120</v>
      </c>
      <c r="AB11" s="262">
        <v>67.800000000000011</v>
      </c>
      <c r="AC11" s="266">
        <v>0.56500000000000006</v>
      </c>
      <c r="AD11" s="261">
        <v>52.199999999999996</v>
      </c>
      <c r="AE11" s="267">
        <v>0.43499999999999994</v>
      </c>
      <c r="AF11" s="240"/>
      <c r="AG11" s="239"/>
    </row>
    <row r="12" spans="2:33" x14ac:dyDescent="0.3">
      <c r="B12" s="41">
        <v>137</v>
      </c>
      <c r="C12" s="42" t="s">
        <v>292</v>
      </c>
      <c r="D12" s="42" t="s">
        <v>295</v>
      </c>
      <c r="E12" s="43">
        <v>4</v>
      </c>
      <c r="F12" s="44">
        <v>60</v>
      </c>
      <c r="G12" s="44">
        <v>22</v>
      </c>
      <c r="H12" s="45">
        <v>1574.63783329834</v>
      </c>
      <c r="I12" s="56">
        <v>3</v>
      </c>
      <c r="J12" s="57">
        <v>1</v>
      </c>
      <c r="K12" s="58">
        <v>23.290550400000001</v>
      </c>
      <c r="L12" s="59">
        <v>16.9188296903226</v>
      </c>
      <c r="M12" s="60">
        <v>32.861270640000001</v>
      </c>
      <c r="N12" s="61">
        <v>25.715079425806501</v>
      </c>
      <c r="O12" s="62">
        <v>32.861270640000001</v>
      </c>
      <c r="P12" s="63">
        <v>25.715079425806501</v>
      </c>
      <c r="Q12" s="77">
        <v>0.47620517455197098</v>
      </c>
      <c r="R12" s="78">
        <v>0</v>
      </c>
      <c r="S12" s="79">
        <v>0</v>
      </c>
      <c r="T12" s="80">
        <v>0</v>
      </c>
      <c r="X12" s="420">
        <v>4</v>
      </c>
      <c r="Y12" s="390" t="s">
        <v>383</v>
      </c>
      <c r="Z12" s="268" t="s">
        <v>59</v>
      </c>
      <c r="AA12" s="269">
        <v>60</v>
      </c>
      <c r="AB12" s="270">
        <v>36.200000000000003</v>
      </c>
      <c r="AC12" s="271">
        <v>0.60333333333333339</v>
      </c>
      <c r="AD12" s="272">
        <v>23.799999999999997</v>
      </c>
      <c r="AE12" s="273">
        <v>0.39666666666666661</v>
      </c>
      <c r="AF12" s="240"/>
    </row>
    <row r="13" spans="2:33" x14ac:dyDescent="0.3">
      <c r="B13" s="41">
        <v>138</v>
      </c>
      <c r="C13" s="42" t="s">
        <v>292</v>
      </c>
      <c r="D13" s="42" t="s">
        <v>296</v>
      </c>
      <c r="E13" s="43">
        <v>1</v>
      </c>
      <c r="F13" s="44">
        <v>60</v>
      </c>
      <c r="G13" s="44">
        <v>22</v>
      </c>
      <c r="H13" s="45">
        <v>1574.63783329834</v>
      </c>
      <c r="I13" s="56">
        <v>4</v>
      </c>
      <c r="J13" s="57">
        <v>1</v>
      </c>
      <c r="K13" s="58">
        <v>17.294886000000002</v>
      </c>
      <c r="L13" s="59">
        <v>12.7215075948387</v>
      </c>
      <c r="M13" s="60">
        <v>19.357178399999999</v>
      </c>
      <c r="N13" s="61">
        <v>16.20835044</v>
      </c>
      <c r="O13" s="62">
        <v>19.357178399999999</v>
      </c>
      <c r="P13" s="63">
        <v>16.20835044</v>
      </c>
      <c r="Q13" s="77">
        <v>0.30015463777777801</v>
      </c>
      <c r="R13" s="78">
        <v>0</v>
      </c>
      <c r="S13" s="79">
        <v>0</v>
      </c>
      <c r="T13" s="80">
        <v>0</v>
      </c>
      <c r="X13" s="421"/>
      <c r="Y13" s="391"/>
      <c r="Z13" s="268" t="s">
        <v>378</v>
      </c>
      <c r="AA13" s="269">
        <v>60</v>
      </c>
      <c r="AB13" s="270">
        <v>36.200000000000003</v>
      </c>
      <c r="AC13" s="274">
        <v>0.60333333333333339</v>
      </c>
      <c r="AD13" s="269">
        <v>23.799999999999997</v>
      </c>
      <c r="AE13" s="275">
        <v>0.39666666666666661</v>
      </c>
      <c r="AF13" s="240"/>
    </row>
    <row r="14" spans="2:33" x14ac:dyDescent="0.3">
      <c r="B14" s="41">
        <v>139</v>
      </c>
      <c r="C14" s="42" t="s">
        <v>292</v>
      </c>
      <c r="D14" s="42" t="s">
        <v>296</v>
      </c>
      <c r="E14" s="43">
        <v>2</v>
      </c>
      <c r="F14" s="44">
        <v>60</v>
      </c>
      <c r="G14" s="44">
        <v>22</v>
      </c>
      <c r="H14" s="45">
        <v>1574.63783329834</v>
      </c>
      <c r="I14" s="56">
        <v>6</v>
      </c>
      <c r="J14" s="57">
        <v>1</v>
      </c>
      <c r="K14" s="58">
        <v>44.905130999999997</v>
      </c>
      <c r="L14" s="59">
        <v>37.039997759999999</v>
      </c>
      <c r="M14" s="60">
        <v>41.625000120000003</v>
      </c>
      <c r="N14" s="61">
        <v>34.750816153548399</v>
      </c>
      <c r="O14" s="62">
        <v>44.905130999999997</v>
      </c>
      <c r="P14" s="63">
        <v>37.039997759999999</v>
      </c>
      <c r="Q14" s="77">
        <v>0.68592588444444502</v>
      </c>
      <c r="R14" s="78">
        <v>0.225806451612903</v>
      </c>
      <c r="S14" s="79">
        <v>0</v>
      </c>
      <c r="T14" s="80">
        <v>0.225806451612903</v>
      </c>
      <c r="X14" s="422">
        <v>5</v>
      </c>
      <c r="Y14" s="406" t="s">
        <v>25</v>
      </c>
      <c r="Z14" s="276" t="s">
        <v>59</v>
      </c>
      <c r="AA14" s="277">
        <v>60</v>
      </c>
      <c r="AB14" s="278">
        <v>31.6</v>
      </c>
      <c r="AC14" s="279">
        <v>0.52666666666666673</v>
      </c>
      <c r="AD14" s="280">
        <v>28.4</v>
      </c>
      <c r="AE14" s="281">
        <v>0.47333333333333333</v>
      </c>
      <c r="AF14" s="240"/>
    </row>
    <row r="15" spans="2:33" x14ac:dyDescent="0.3">
      <c r="B15" s="41">
        <v>140</v>
      </c>
      <c r="C15" s="42" t="s">
        <v>292</v>
      </c>
      <c r="D15" s="42" t="s">
        <v>296</v>
      </c>
      <c r="E15" s="43">
        <v>3</v>
      </c>
      <c r="F15" s="44">
        <v>60</v>
      </c>
      <c r="G15" s="44">
        <v>20</v>
      </c>
      <c r="H15" s="45">
        <v>1732.10161662818</v>
      </c>
      <c r="I15" s="56">
        <v>7</v>
      </c>
      <c r="J15" s="57">
        <v>1</v>
      </c>
      <c r="K15" s="58">
        <v>37.513457279999997</v>
      </c>
      <c r="L15" s="59">
        <v>27.3803387612903</v>
      </c>
      <c r="M15" s="60">
        <v>33.789016439999997</v>
      </c>
      <c r="N15" s="61">
        <v>25.6931757716129</v>
      </c>
      <c r="O15" s="62">
        <v>37.513457279999997</v>
      </c>
      <c r="P15" s="63">
        <v>27.3803387612903</v>
      </c>
      <c r="Q15" s="77">
        <v>0.50704331039426498</v>
      </c>
      <c r="R15" s="78">
        <v>0</v>
      </c>
      <c r="S15" s="79">
        <v>0</v>
      </c>
      <c r="T15" s="80">
        <v>0</v>
      </c>
      <c r="X15" s="423"/>
      <c r="Y15" s="407"/>
      <c r="Z15" s="276" t="s">
        <v>81</v>
      </c>
      <c r="AA15" s="277">
        <v>60</v>
      </c>
      <c r="AB15" s="278">
        <v>26.6</v>
      </c>
      <c r="AC15" s="279">
        <v>0.44333333333333336</v>
      </c>
      <c r="AD15" s="280">
        <v>33.4</v>
      </c>
      <c r="AE15" s="281">
        <v>0.55666666666666664</v>
      </c>
      <c r="AF15" s="240"/>
    </row>
    <row r="16" spans="2:33" x14ac:dyDescent="0.3">
      <c r="B16" s="41">
        <v>141</v>
      </c>
      <c r="C16" s="42" t="s">
        <v>292</v>
      </c>
      <c r="D16" s="42" t="s">
        <v>297</v>
      </c>
      <c r="E16" s="43">
        <v>2</v>
      </c>
      <c r="F16" s="44">
        <v>60</v>
      </c>
      <c r="G16" s="44">
        <v>22</v>
      </c>
      <c r="H16" s="45">
        <v>1574.63783329834</v>
      </c>
      <c r="I16" s="56">
        <v>5</v>
      </c>
      <c r="J16" s="57">
        <v>1</v>
      </c>
      <c r="K16" s="58">
        <v>23.36630808</v>
      </c>
      <c r="L16" s="59">
        <v>17.774728219354799</v>
      </c>
      <c r="M16" s="60">
        <v>25.98581952</v>
      </c>
      <c r="N16" s="61">
        <v>22.3628699690323</v>
      </c>
      <c r="O16" s="62">
        <v>25.98581952</v>
      </c>
      <c r="P16" s="63">
        <v>22.3628699690323</v>
      </c>
      <c r="Q16" s="77">
        <v>0.41412722164874499</v>
      </c>
      <c r="R16" s="78">
        <v>0</v>
      </c>
      <c r="S16" s="79">
        <v>0</v>
      </c>
      <c r="T16" s="80">
        <v>0</v>
      </c>
      <c r="X16" s="423"/>
      <c r="Y16" s="407"/>
      <c r="Z16" s="276" t="s">
        <v>377</v>
      </c>
      <c r="AA16" s="277">
        <v>30</v>
      </c>
      <c r="AB16" s="278">
        <v>14.4</v>
      </c>
      <c r="AC16" s="279">
        <v>0.48000000000000004</v>
      </c>
      <c r="AD16" s="280">
        <v>15.6</v>
      </c>
      <c r="AE16" s="281">
        <v>0.52</v>
      </c>
      <c r="AF16" s="240"/>
    </row>
    <row r="17" spans="11:32" x14ac:dyDescent="0.3">
      <c r="X17" s="423"/>
      <c r="Y17" s="407"/>
      <c r="Z17" s="276" t="s">
        <v>379</v>
      </c>
      <c r="AA17" s="277">
        <v>60</v>
      </c>
      <c r="AB17" s="278">
        <v>31.3</v>
      </c>
      <c r="AC17" s="279">
        <v>0.52166666666666672</v>
      </c>
      <c r="AD17" s="280">
        <v>28.7</v>
      </c>
      <c r="AE17" s="281">
        <v>0.47833333333333333</v>
      </c>
      <c r="AF17" s="240"/>
    </row>
    <row r="18" spans="11:32" x14ac:dyDescent="0.3">
      <c r="X18" s="424"/>
      <c r="Y18" s="408"/>
      <c r="Z18" s="276" t="s">
        <v>378</v>
      </c>
      <c r="AA18" s="277">
        <v>210</v>
      </c>
      <c r="AB18" s="278">
        <v>103.9</v>
      </c>
      <c r="AC18" s="282">
        <v>0.49476190476190479</v>
      </c>
      <c r="AD18" s="277">
        <v>106.1</v>
      </c>
      <c r="AE18" s="283">
        <v>0.50523809523809526</v>
      </c>
      <c r="AF18" s="240"/>
    </row>
    <row r="19" spans="11:32" x14ac:dyDescent="0.3">
      <c r="K19" t="s">
        <v>298</v>
      </c>
      <c r="L19" t="s">
        <v>299</v>
      </c>
      <c r="M19" t="s">
        <v>300</v>
      </c>
      <c r="N19" t="s">
        <v>301</v>
      </c>
      <c r="X19" s="425">
        <v>6</v>
      </c>
      <c r="Y19" s="409" t="s">
        <v>376</v>
      </c>
      <c r="Z19" s="284" t="s">
        <v>59</v>
      </c>
      <c r="AA19" s="285">
        <v>60</v>
      </c>
      <c r="AB19" s="286">
        <v>24.8</v>
      </c>
      <c r="AC19" s="287">
        <v>0.41333333333333333</v>
      </c>
      <c r="AD19" s="288">
        <v>35.200000000000003</v>
      </c>
      <c r="AE19" s="289">
        <v>0.58666666666666667</v>
      </c>
      <c r="AF19" s="240"/>
    </row>
    <row r="20" spans="11:32" x14ac:dyDescent="0.3">
      <c r="K20" s="26">
        <f>SUM(M22:M34)</f>
        <v>419</v>
      </c>
      <c r="L20" s="64">
        <f>SUM(L22:L34)</f>
        <v>750</v>
      </c>
      <c r="N20" s="65">
        <f>K20/L20</f>
        <v>0.55866666666666664</v>
      </c>
      <c r="X20" s="426"/>
      <c r="Y20" s="410"/>
      <c r="Z20" s="284" t="s">
        <v>81</v>
      </c>
      <c r="AA20" s="285">
        <v>60</v>
      </c>
      <c r="AB20" s="286">
        <v>45.6</v>
      </c>
      <c r="AC20" s="287">
        <v>0.76</v>
      </c>
      <c r="AD20" s="288">
        <v>14.399999999999999</v>
      </c>
      <c r="AE20" s="289">
        <v>0.23999999999999996</v>
      </c>
      <c r="AF20" s="240"/>
    </row>
    <row r="21" spans="11:32" x14ac:dyDescent="0.3">
      <c r="X21" s="426"/>
      <c r="Y21" s="410"/>
      <c r="Z21" s="284" t="s">
        <v>377</v>
      </c>
      <c r="AA21" s="285">
        <v>60</v>
      </c>
      <c r="AB21" s="286">
        <v>36.799999999999997</v>
      </c>
      <c r="AC21" s="287">
        <v>0.61333333333333329</v>
      </c>
      <c r="AD21" s="288">
        <v>23.200000000000003</v>
      </c>
      <c r="AE21" s="289">
        <v>0.38666666666666671</v>
      </c>
      <c r="AF21" s="240"/>
    </row>
    <row r="22" spans="11:32" ht="15" thickBot="1" x14ac:dyDescent="0.35">
      <c r="K22" t="s">
        <v>302</v>
      </c>
      <c r="L22">
        <v>60</v>
      </c>
      <c r="M22" s="28">
        <v>10.5</v>
      </c>
      <c r="N22" s="66">
        <v>0.17499999999999999</v>
      </c>
      <c r="X22" s="427"/>
      <c r="Y22" s="411"/>
      <c r="Z22" s="290" t="s">
        <v>378</v>
      </c>
      <c r="AA22" s="291">
        <v>180</v>
      </c>
      <c r="AB22" s="292">
        <v>107.2</v>
      </c>
      <c r="AC22" s="293">
        <v>0.59555555555555562</v>
      </c>
      <c r="AD22" s="291">
        <v>72.800000000000011</v>
      </c>
      <c r="AE22" s="294">
        <v>0.4044444444444445</v>
      </c>
      <c r="AF22" s="240"/>
    </row>
    <row r="23" spans="11:32" x14ac:dyDescent="0.3">
      <c r="K23" t="s">
        <v>303</v>
      </c>
      <c r="L23">
        <v>60</v>
      </c>
      <c r="M23" s="28">
        <v>26.1</v>
      </c>
      <c r="N23" s="66">
        <v>0.435</v>
      </c>
      <c r="Z23" s="81"/>
      <c r="AF23" s="240"/>
    </row>
    <row r="24" spans="11:32" x14ac:dyDescent="0.3">
      <c r="K24" t="s">
        <v>304</v>
      </c>
      <c r="L24">
        <v>60</v>
      </c>
      <c r="M24" s="28">
        <v>41.7</v>
      </c>
      <c r="N24" s="66">
        <v>0.69500000000000006</v>
      </c>
      <c r="Z24" s="81"/>
    </row>
    <row r="25" spans="11:32" x14ac:dyDescent="0.3">
      <c r="K25" t="s">
        <v>305</v>
      </c>
      <c r="L25">
        <v>60</v>
      </c>
      <c r="M25" s="28">
        <v>31.6</v>
      </c>
      <c r="N25" s="66">
        <v>0.52666666666666673</v>
      </c>
      <c r="Z25" s="81"/>
    </row>
    <row r="26" spans="11:32" x14ac:dyDescent="0.3">
      <c r="K26" t="s">
        <v>306</v>
      </c>
      <c r="L26">
        <v>60</v>
      </c>
      <c r="M26" s="28">
        <v>26.6</v>
      </c>
      <c r="N26" s="66">
        <v>0.44333333333333336</v>
      </c>
    </row>
    <row r="27" spans="11:32" x14ac:dyDescent="0.3">
      <c r="K27" t="s">
        <v>307</v>
      </c>
      <c r="L27">
        <v>30</v>
      </c>
      <c r="M27" s="28">
        <v>14.4</v>
      </c>
      <c r="N27" s="66">
        <v>0.48000000000000004</v>
      </c>
    </row>
    <row r="28" spans="11:32" x14ac:dyDescent="0.3">
      <c r="K28" t="s">
        <v>308</v>
      </c>
      <c r="L28">
        <v>60</v>
      </c>
      <c r="M28" s="28">
        <v>31.3</v>
      </c>
      <c r="N28" s="66">
        <v>0.52166666666666672</v>
      </c>
    </row>
    <row r="29" spans="11:32" x14ac:dyDescent="0.3">
      <c r="K29" t="s">
        <v>309</v>
      </c>
      <c r="L29">
        <v>60</v>
      </c>
      <c r="M29" s="28">
        <v>24.8</v>
      </c>
      <c r="N29" s="66">
        <v>0.41333333333333333</v>
      </c>
    </row>
    <row r="30" spans="11:32" x14ac:dyDescent="0.3">
      <c r="K30" t="s">
        <v>310</v>
      </c>
      <c r="L30">
        <v>60</v>
      </c>
      <c r="M30" s="28">
        <v>45.6</v>
      </c>
      <c r="N30" s="66">
        <v>0.76</v>
      </c>
    </row>
    <row r="31" spans="11:32" x14ac:dyDescent="0.3">
      <c r="K31" t="s">
        <v>311</v>
      </c>
      <c r="L31">
        <v>60</v>
      </c>
      <c r="M31" s="28">
        <v>36.799999999999997</v>
      </c>
      <c r="N31" s="66">
        <v>0.61333333333333329</v>
      </c>
    </row>
    <row r="32" spans="11:32" x14ac:dyDescent="0.3">
      <c r="K32" t="s">
        <v>312</v>
      </c>
      <c r="L32">
        <v>60</v>
      </c>
      <c r="M32" s="28">
        <v>36.200000000000003</v>
      </c>
      <c r="N32" s="66">
        <v>0.60333333333333339</v>
      </c>
    </row>
    <row r="33" spans="11:15" x14ac:dyDescent="0.3">
      <c r="K33" t="s">
        <v>369</v>
      </c>
      <c r="L33">
        <v>60</v>
      </c>
      <c r="M33" s="28">
        <v>47.7</v>
      </c>
      <c r="N33" s="66">
        <v>0.79500000000000004</v>
      </c>
    </row>
    <row r="34" spans="11:15" x14ac:dyDescent="0.3">
      <c r="K34" t="s">
        <v>370</v>
      </c>
      <c r="L34">
        <v>60</v>
      </c>
      <c r="M34" s="28">
        <v>45.7</v>
      </c>
      <c r="N34" s="66">
        <v>0.76166666666666671</v>
      </c>
    </row>
    <row r="37" spans="11:15" x14ac:dyDescent="0.3">
      <c r="K37" t="s">
        <v>293</v>
      </c>
      <c r="L37">
        <f>L22</f>
        <v>60</v>
      </c>
      <c r="M37" s="28">
        <f>M22</f>
        <v>10.5</v>
      </c>
      <c r="N37" s="238">
        <f>M37/L37</f>
        <v>0.17499999999999999</v>
      </c>
      <c r="O37" s="28">
        <f>L37-M37</f>
        <v>49.5</v>
      </c>
    </row>
    <row r="38" spans="11:15" x14ac:dyDescent="0.3">
      <c r="K38" t="s">
        <v>294</v>
      </c>
      <c r="L38">
        <f>L23+L24</f>
        <v>120</v>
      </c>
      <c r="M38" s="28">
        <f>M23+M24</f>
        <v>67.800000000000011</v>
      </c>
      <c r="N38" s="238">
        <f>M38/L38</f>
        <v>0.56500000000000006</v>
      </c>
      <c r="O38" s="28">
        <f>L38-M38</f>
        <v>52.199999999999989</v>
      </c>
    </row>
    <row r="39" spans="11:15" x14ac:dyDescent="0.3">
      <c r="K39" t="s">
        <v>295</v>
      </c>
      <c r="L39">
        <f>L25+L26+L27+L28</f>
        <v>210</v>
      </c>
      <c r="M39" s="28">
        <f>M25+M26+M27+M28</f>
        <v>103.9</v>
      </c>
      <c r="N39" s="238">
        <f>M39/L39</f>
        <v>0.49476190476190479</v>
      </c>
      <c r="O39" s="28">
        <f>L39-M39</f>
        <v>106.1</v>
      </c>
    </row>
    <row r="40" spans="11:15" x14ac:dyDescent="0.3">
      <c r="K40" t="s">
        <v>296</v>
      </c>
      <c r="L40">
        <f>L29+L30+L31</f>
        <v>180</v>
      </c>
      <c r="M40" s="28">
        <f>M29+M30+M31</f>
        <v>107.2</v>
      </c>
      <c r="N40" s="238">
        <f>M40/L40</f>
        <v>0.59555555555555562</v>
      </c>
      <c r="O40" s="28">
        <f>L40-M40</f>
        <v>72.8</v>
      </c>
    </row>
    <row r="41" spans="11:15" x14ac:dyDescent="0.3">
      <c r="K41" t="s">
        <v>297</v>
      </c>
      <c r="L41">
        <f>L32</f>
        <v>60</v>
      </c>
      <c r="M41" s="28">
        <f>M32</f>
        <v>36.200000000000003</v>
      </c>
      <c r="N41" s="238">
        <f>M41/L41</f>
        <v>0.60333333333333339</v>
      </c>
      <c r="O41" s="28">
        <f>L41-M41</f>
        <v>23.799999999999997</v>
      </c>
    </row>
    <row r="42" spans="11:15" x14ac:dyDescent="0.3">
      <c r="K42" t="s">
        <v>384</v>
      </c>
      <c r="L42">
        <f>L33+L34</f>
        <v>120</v>
      </c>
      <c r="M42" s="28">
        <f>M33+M34</f>
        <v>93.4</v>
      </c>
      <c r="N42" s="238">
        <f>M42/L42</f>
        <v>0.77833333333333343</v>
      </c>
      <c r="O42" s="28">
        <f>L42-M42</f>
        <v>26.599999999999994</v>
      </c>
    </row>
    <row r="44" spans="11:15" x14ac:dyDescent="0.3">
      <c r="K44" s="394" t="s">
        <v>313</v>
      </c>
      <c r="L44" s="67" t="s">
        <v>299</v>
      </c>
      <c r="M44" s="67" t="s">
        <v>314</v>
      </c>
      <c r="N44" s="67" t="s">
        <v>315</v>
      </c>
      <c r="O44" s="394" t="s">
        <v>63</v>
      </c>
    </row>
    <row r="45" spans="11:15" x14ac:dyDescent="0.3">
      <c r="K45" s="394"/>
      <c r="L45" s="67" t="s">
        <v>316</v>
      </c>
      <c r="M45" s="67" t="s">
        <v>316</v>
      </c>
      <c r="N45" s="67" t="s">
        <v>316</v>
      </c>
      <c r="O45" s="394"/>
    </row>
    <row r="46" spans="11:15" x14ac:dyDescent="0.3">
      <c r="K46" s="196" t="s">
        <v>293</v>
      </c>
      <c r="L46" s="67">
        <f>L37</f>
        <v>60</v>
      </c>
      <c r="M46" s="69">
        <f>M37</f>
        <v>10.5</v>
      </c>
      <c r="N46" s="69">
        <f>O37</f>
        <v>49.5</v>
      </c>
      <c r="O46" s="70">
        <f t="shared" ref="O46:O51" si="0">M46/L46</f>
        <v>0.17499999999999999</v>
      </c>
    </row>
    <row r="47" spans="11:15" x14ac:dyDescent="0.3">
      <c r="K47" s="196" t="s">
        <v>294</v>
      </c>
      <c r="L47" s="67">
        <f>L38</f>
        <v>120</v>
      </c>
      <c r="M47" s="69">
        <f>M38</f>
        <v>67.800000000000011</v>
      </c>
      <c r="N47" s="69">
        <f>O38</f>
        <v>52.199999999999989</v>
      </c>
      <c r="O47" s="70">
        <f t="shared" si="0"/>
        <v>0.56500000000000006</v>
      </c>
    </row>
    <row r="48" spans="11:15" x14ac:dyDescent="0.3">
      <c r="K48" s="196" t="s">
        <v>295</v>
      </c>
      <c r="L48" s="67">
        <f>L39</f>
        <v>210</v>
      </c>
      <c r="M48" s="69">
        <f>M39</f>
        <v>103.9</v>
      </c>
      <c r="N48" s="69">
        <f>O39</f>
        <v>106.1</v>
      </c>
      <c r="O48" s="70">
        <f t="shared" si="0"/>
        <v>0.49476190476190479</v>
      </c>
    </row>
    <row r="49" spans="11:15" x14ac:dyDescent="0.3">
      <c r="K49" s="196" t="s">
        <v>296</v>
      </c>
      <c r="L49" s="67">
        <f>L40</f>
        <v>180</v>
      </c>
      <c r="M49" s="69">
        <f>M40</f>
        <v>107.2</v>
      </c>
      <c r="N49" s="69">
        <f>O40</f>
        <v>72.8</v>
      </c>
      <c r="O49" s="70">
        <f t="shared" si="0"/>
        <v>0.59555555555555562</v>
      </c>
    </row>
    <row r="50" spans="11:15" x14ac:dyDescent="0.3">
      <c r="K50" s="196" t="s">
        <v>297</v>
      </c>
      <c r="L50" s="67">
        <f>L41</f>
        <v>60</v>
      </c>
      <c r="M50" s="69">
        <f>M41</f>
        <v>36.200000000000003</v>
      </c>
      <c r="N50" s="69">
        <f>O41</f>
        <v>23.799999999999997</v>
      </c>
      <c r="O50" s="70">
        <f t="shared" si="0"/>
        <v>0.60333333333333339</v>
      </c>
    </row>
    <row r="51" spans="11:15" x14ac:dyDescent="0.3">
      <c r="K51" s="196" t="s">
        <v>384</v>
      </c>
      <c r="L51" s="67">
        <f>L42</f>
        <v>120</v>
      </c>
      <c r="M51" s="69">
        <f>M42</f>
        <v>93.4</v>
      </c>
      <c r="N51" s="69">
        <f>O42</f>
        <v>26.599999999999994</v>
      </c>
      <c r="O51" s="70">
        <f t="shared" si="0"/>
        <v>0.77833333333333343</v>
      </c>
    </row>
    <row r="53" spans="11:15" x14ac:dyDescent="0.3">
      <c r="K53" s="394" t="s">
        <v>313</v>
      </c>
      <c r="L53" s="67" t="s">
        <v>299</v>
      </c>
      <c r="M53" s="67" t="s">
        <v>314</v>
      </c>
      <c r="N53" s="67" t="s">
        <v>315</v>
      </c>
      <c r="O53" s="397"/>
    </row>
    <row r="54" spans="11:15" x14ac:dyDescent="0.3">
      <c r="K54" s="394"/>
      <c r="L54" s="67" t="s">
        <v>316</v>
      </c>
      <c r="M54" s="67" t="s">
        <v>316</v>
      </c>
      <c r="N54" s="67" t="s">
        <v>316</v>
      </c>
      <c r="O54" s="397"/>
    </row>
    <row r="55" spans="11:15" x14ac:dyDescent="0.3">
      <c r="K55" s="68" t="s">
        <v>293</v>
      </c>
      <c r="L55" s="67">
        <f>L46</f>
        <v>60</v>
      </c>
      <c r="M55" s="71">
        <f t="shared" ref="M55:M60" si="1">M46/L46</f>
        <v>0.17499999999999999</v>
      </c>
      <c r="N55" s="71">
        <f t="shared" ref="N55:N60" si="2">N46/L46</f>
        <v>0.82499999999999996</v>
      </c>
      <c r="O55" s="72"/>
    </row>
    <row r="56" spans="11:15" x14ac:dyDescent="0.3">
      <c r="K56" s="68" t="s">
        <v>294</v>
      </c>
      <c r="L56" s="67">
        <f>L47</f>
        <v>120</v>
      </c>
      <c r="M56" s="71">
        <f t="shared" si="1"/>
        <v>0.56500000000000006</v>
      </c>
      <c r="N56" s="71">
        <f t="shared" si="2"/>
        <v>0.43499999999999989</v>
      </c>
      <c r="O56" s="72"/>
    </row>
    <row r="57" spans="11:15" x14ac:dyDescent="0.3">
      <c r="K57" s="68" t="s">
        <v>317</v>
      </c>
      <c r="L57" s="67">
        <f>L48</f>
        <v>210</v>
      </c>
      <c r="M57" s="71">
        <f t="shared" si="1"/>
        <v>0.49476190476190479</v>
      </c>
      <c r="N57" s="71">
        <f t="shared" si="2"/>
        <v>0.50523809523809526</v>
      </c>
      <c r="O57" s="72"/>
    </row>
    <row r="58" spans="11:15" x14ac:dyDescent="0.3">
      <c r="K58" s="68" t="s">
        <v>318</v>
      </c>
      <c r="L58" s="67">
        <f>L49</f>
        <v>180</v>
      </c>
      <c r="M58" s="71">
        <f t="shared" si="1"/>
        <v>0.59555555555555562</v>
      </c>
      <c r="N58" s="71">
        <f t="shared" si="2"/>
        <v>0.40444444444444444</v>
      </c>
      <c r="O58" s="72"/>
    </row>
    <row r="59" spans="11:15" x14ac:dyDescent="0.3">
      <c r="K59" s="68" t="s">
        <v>297</v>
      </c>
      <c r="L59" s="67">
        <f>L50</f>
        <v>60</v>
      </c>
      <c r="M59" s="71">
        <f t="shared" si="1"/>
        <v>0.60333333333333339</v>
      </c>
      <c r="N59" s="71">
        <f t="shared" si="2"/>
        <v>0.39666666666666661</v>
      </c>
      <c r="O59" s="72"/>
    </row>
    <row r="60" spans="11:15" x14ac:dyDescent="0.3">
      <c r="K60" s="196" t="str">
        <f>K42</f>
        <v>GI Kudus</v>
      </c>
      <c r="L60" s="67">
        <f>L42</f>
        <v>120</v>
      </c>
      <c r="M60" s="71">
        <f t="shared" si="1"/>
        <v>0.77833333333333343</v>
      </c>
      <c r="N60" s="71">
        <f t="shared" si="2"/>
        <v>0.22166666666666662</v>
      </c>
    </row>
  </sheetData>
  <mergeCells count="41">
    <mergeCell ref="Z2:Z3"/>
    <mergeCell ref="AA2:AE2"/>
    <mergeCell ref="K44:K45"/>
    <mergeCell ref="R2:T2"/>
    <mergeCell ref="T3:T4"/>
    <mergeCell ref="Y14:Y18"/>
    <mergeCell ref="Y19:Y22"/>
    <mergeCell ref="X4:X5"/>
    <mergeCell ref="X6:X8"/>
    <mergeCell ref="X9:X11"/>
    <mergeCell ref="X12:X13"/>
    <mergeCell ref="X14:X18"/>
    <mergeCell ref="X19:X22"/>
    <mergeCell ref="Y4:Y5"/>
    <mergeCell ref="Y6:Y8"/>
    <mergeCell ref="Y9:Y11"/>
    <mergeCell ref="Y12:Y13"/>
    <mergeCell ref="X2:X3"/>
    <mergeCell ref="K53:K54"/>
    <mergeCell ref="O3:O4"/>
    <mergeCell ref="O44:O45"/>
    <mergeCell ref="O53:O54"/>
    <mergeCell ref="Q2:Q4"/>
    <mergeCell ref="R3:R4"/>
    <mergeCell ref="S3:S4"/>
    <mergeCell ref="Y2:Y3"/>
    <mergeCell ref="B2:B4"/>
    <mergeCell ref="C2:C4"/>
    <mergeCell ref="D2:D4"/>
    <mergeCell ref="E3:E4"/>
    <mergeCell ref="F3:F4"/>
    <mergeCell ref="G3:G4"/>
    <mergeCell ref="E2:H2"/>
    <mergeCell ref="K2:N2"/>
    <mergeCell ref="O2:P2"/>
    <mergeCell ref="K3:L3"/>
    <mergeCell ref="M3:N3"/>
    <mergeCell ref="H3:H4"/>
    <mergeCell ref="I2:I4"/>
    <mergeCell ref="J2:J4"/>
    <mergeCell ref="P3:P4"/>
  </mergeCells>
  <conditionalFormatting sqref="J6:J16">
    <cfRule type="containsText" dxfId="13" priority="13" operator="containsText" text="KOPEL-">
      <formula>NOT(ISERROR(SEARCH("KOPEL-",J6)))</formula>
    </cfRule>
    <cfRule type="containsText" dxfId="12" priority="14" operator="containsText" text="KOPEL+">
      <formula>NOT(ISERROR(SEARCH("KOPEL+",J6)))</formula>
    </cfRule>
  </conditionalFormatting>
  <conditionalFormatting sqref="L6:L16">
    <cfRule type="cellIs" dxfId="11" priority="10" operator="between">
      <formula>0</formula>
      <formula>0.401</formula>
    </cfRule>
    <cfRule type="cellIs" dxfId="10" priority="11" operator="between">
      <formula>0.8</formula>
      <formula>1.001</formula>
    </cfRule>
    <cfRule type="cellIs" dxfId="9" priority="12" operator="between">
      <formula>0.6</formula>
      <formula>0.801</formula>
    </cfRule>
  </conditionalFormatting>
  <conditionalFormatting sqref="N6:P16">
    <cfRule type="cellIs" dxfId="8" priority="7" operator="between">
      <formula>0</formula>
      <formula>0.401</formula>
    </cfRule>
    <cfRule type="cellIs" dxfId="7" priority="8" operator="between">
      <formula>0.8</formula>
      <formula>1.001</formula>
    </cfRule>
    <cfRule type="cellIs" dxfId="6" priority="9" operator="between">
      <formula>0.6</formula>
      <formula>0.801</formula>
    </cfRule>
  </conditionalFormatting>
  <conditionalFormatting sqref="Q6:Q16">
    <cfRule type="cellIs" dxfId="5" priority="4" operator="between">
      <formula>0.6</formula>
      <formula>0.801</formula>
    </cfRule>
    <cfRule type="cellIs" dxfId="4" priority="5" operator="between">
      <formula>0.8</formula>
      <formula>1.001</formula>
    </cfRule>
    <cfRule type="cellIs" dxfId="3" priority="6" operator="between">
      <formula>0</formula>
      <formula>0.401</formula>
    </cfRule>
  </conditionalFormatting>
  <conditionalFormatting sqref="R6:T16">
    <cfRule type="cellIs" dxfId="2" priority="1" operator="between">
      <formula>0.501</formula>
      <formula>2.001</formula>
    </cfRule>
    <cfRule type="cellIs" dxfId="1" priority="2" operator="between">
      <formula>0.01</formula>
      <formula>0.49</formula>
    </cfRule>
    <cfRule type="cellIs" dxfId="0" priority="3" operator="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0000"/>
  </sheetPr>
  <dimension ref="A1:AA38"/>
  <sheetViews>
    <sheetView zoomScale="70" zoomScaleNormal="70" zoomScaleSheetLayoutView="100" workbookViewId="0">
      <selection activeCell="J7" sqref="J7"/>
    </sheetView>
  </sheetViews>
  <sheetFormatPr defaultColWidth="9" defaultRowHeight="14.4" x14ac:dyDescent="0.3"/>
  <cols>
    <col min="1" max="1" width="17.33203125" customWidth="1"/>
    <col min="2" max="13" width="12.88671875" style="173" customWidth="1"/>
    <col min="14" max="14" width="8.109375" customWidth="1"/>
    <col min="15" max="15" width="12.21875" customWidth="1"/>
    <col min="16" max="18" width="11.109375" customWidth="1"/>
    <col min="19" max="19" width="10.33203125" customWidth="1"/>
    <col min="22" max="22" width="3.21875" customWidth="1"/>
    <col min="25" max="25" width="3" customWidth="1"/>
  </cols>
  <sheetData>
    <row r="1" spans="1:17" ht="18" x14ac:dyDescent="0.3">
      <c r="A1" s="174" t="s">
        <v>0</v>
      </c>
    </row>
    <row r="2" spans="1:17" ht="18" x14ac:dyDescent="0.3">
      <c r="A2" s="175" t="s">
        <v>1</v>
      </c>
    </row>
    <row r="3" spans="1:17" x14ac:dyDescent="0.3">
      <c r="A3" s="22" t="s">
        <v>2</v>
      </c>
      <c r="K3" s="184"/>
    </row>
    <row r="4" spans="1:17" x14ac:dyDescent="0.3">
      <c r="A4" s="179" t="s">
        <v>1</v>
      </c>
      <c r="B4" s="181" t="s">
        <v>4</v>
      </c>
      <c r="C4" s="181" t="s">
        <v>5</v>
      </c>
      <c r="D4" s="181" t="s">
        <v>6</v>
      </c>
      <c r="E4" s="181" t="s">
        <v>7</v>
      </c>
      <c r="F4" s="181" t="s">
        <v>8</v>
      </c>
      <c r="G4" s="181" t="s">
        <v>9</v>
      </c>
      <c r="H4" s="181" t="s">
        <v>10</v>
      </c>
      <c r="I4" s="181" t="s">
        <v>11</v>
      </c>
      <c r="J4" s="181" t="s">
        <v>12</v>
      </c>
      <c r="K4" s="181" t="s">
        <v>13</v>
      </c>
      <c r="L4" s="181" t="s">
        <v>14</v>
      </c>
      <c r="M4" s="181" t="s">
        <v>15</v>
      </c>
    </row>
    <row r="5" spans="1:17" x14ac:dyDescent="0.3">
      <c r="A5" t="s">
        <v>30</v>
      </c>
      <c r="B5" s="26">
        <v>0</v>
      </c>
      <c r="C5" s="26">
        <v>0</v>
      </c>
      <c r="D5" s="26">
        <v>0</v>
      </c>
      <c r="E5" s="26">
        <v>0</v>
      </c>
      <c r="F5" s="26">
        <v>0</v>
      </c>
      <c r="G5" s="26">
        <v>0</v>
      </c>
      <c r="H5" s="26">
        <v>0</v>
      </c>
      <c r="I5" s="26">
        <v>0</v>
      </c>
      <c r="J5" s="26">
        <v>0</v>
      </c>
      <c r="K5" s="26">
        <v>0</v>
      </c>
      <c r="L5" s="26">
        <v>0</v>
      </c>
      <c r="M5" s="26">
        <v>1</v>
      </c>
      <c r="O5" s="33"/>
    </row>
    <row r="6" spans="1:17" x14ac:dyDescent="0.3">
      <c r="A6" t="s">
        <v>31</v>
      </c>
      <c r="B6" s="26">
        <v>0</v>
      </c>
      <c r="C6" s="26">
        <v>0</v>
      </c>
      <c r="D6" s="26">
        <v>0</v>
      </c>
      <c r="E6" s="26">
        <v>0</v>
      </c>
      <c r="F6" s="26">
        <v>0</v>
      </c>
      <c r="G6" s="26">
        <f>'KINERJA UP3'!O475</f>
        <v>0</v>
      </c>
      <c r="H6" s="191">
        <f>'KINERJA UP3'!O475</f>
        <v>0</v>
      </c>
      <c r="I6" s="191">
        <f>'KINERJA UP3'!O548</f>
        <v>0</v>
      </c>
      <c r="J6" s="192">
        <f>'KINERJA UP3'!O621</f>
        <v>0</v>
      </c>
      <c r="K6" s="192"/>
      <c r="L6" s="192"/>
      <c r="M6" s="192"/>
    </row>
    <row r="8" spans="1:17" x14ac:dyDescent="0.3">
      <c r="P8" t="s">
        <v>22</v>
      </c>
      <c r="Q8" s="189" t="s">
        <v>12</v>
      </c>
    </row>
    <row r="9" spans="1:17" x14ac:dyDescent="0.3">
      <c r="P9" t="s">
        <v>45</v>
      </c>
      <c r="Q9" s="25">
        <f>HLOOKUP($Q$8,$B$4:$M$6,2,0)</f>
        <v>0</v>
      </c>
    </row>
    <row r="10" spans="1:17" x14ac:dyDescent="0.3">
      <c r="P10" t="s">
        <v>46</v>
      </c>
      <c r="Q10" s="25">
        <f>HLOOKUP($Q$8,$B$4:$M$6,3,0)</f>
        <v>0</v>
      </c>
    </row>
    <row r="16" spans="1:17" x14ac:dyDescent="0.3">
      <c r="K16" s="173">
        <v>0</v>
      </c>
      <c r="L16" s="173">
        <v>0</v>
      </c>
      <c r="M16" s="173">
        <v>0</v>
      </c>
      <c r="N16">
        <v>0</v>
      </c>
      <c r="O16">
        <v>0</v>
      </c>
    </row>
    <row r="22" spans="1:27" x14ac:dyDescent="0.3">
      <c r="A22" s="179" t="s">
        <v>16</v>
      </c>
      <c r="Q22" t="s">
        <v>22</v>
      </c>
      <c r="R22" s="189" t="s">
        <v>12</v>
      </c>
    </row>
    <row r="23" spans="1:27" ht="15.6" x14ac:dyDescent="0.3">
      <c r="A23" s="180" t="s">
        <v>32</v>
      </c>
      <c r="B23" s="181" t="s">
        <v>4</v>
      </c>
      <c r="C23" s="181" t="s">
        <v>5</v>
      </c>
      <c r="D23" s="181" t="s">
        <v>6</v>
      </c>
      <c r="E23" s="181" t="s">
        <v>7</v>
      </c>
      <c r="F23" s="181" t="s">
        <v>8</v>
      </c>
      <c r="G23" s="181" t="s">
        <v>9</v>
      </c>
      <c r="H23" s="181" t="s">
        <v>10</v>
      </c>
      <c r="I23" s="181" t="s">
        <v>11</v>
      </c>
      <c r="J23" s="181" t="s">
        <v>12</v>
      </c>
      <c r="K23" s="181" t="s">
        <v>13</v>
      </c>
      <c r="L23" s="181" t="s">
        <v>14</v>
      </c>
      <c r="M23" s="181" t="s">
        <v>15</v>
      </c>
      <c r="Q23" s="190" t="s">
        <v>23</v>
      </c>
      <c r="R23" s="190"/>
      <c r="T23" t="s">
        <v>24</v>
      </c>
      <c r="W23" t="s">
        <v>25</v>
      </c>
      <c r="Z23" t="s">
        <v>26</v>
      </c>
    </row>
    <row r="24" spans="1:27" x14ac:dyDescent="0.3">
      <c r="A24" t="s">
        <v>30</v>
      </c>
      <c r="B24" s="26">
        <v>0</v>
      </c>
      <c r="C24" s="26">
        <v>0</v>
      </c>
      <c r="D24" s="26">
        <v>0</v>
      </c>
      <c r="E24" s="26">
        <v>0</v>
      </c>
      <c r="F24" s="26">
        <v>0</v>
      </c>
      <c r="G24" s="26">
        <v>0</v>
      </c>
      <c r="H24" s="26">
        <v>0</v>
      </c>
      <c r="I24" s="26">
        <v>0</v>
      </c>
      <c r="J24" s="26">
        <v>0</v>
      </c>
      <c r="K24" s="26">
        <v>0</v>
      </c>
      <c r="L24" s="26">
        <v>0</v>
      </c>
      <c r="M24" s="26">
        <v>1</v>
      </c>
      <c r="O24" s="33" t="e">
        <f>#REF!</f>
        <v>#REF!</v>
      </c>
      <c r="Q24" s="81" t="s">
        <v>27</v>
      </c>
      <c r="R24" s="81" t="s">
        <v>28</v>
      </c>
      <c r="T24" s="81" t="s">
        <v>27</v>
      </c>
      <c r="U24" s="81" t="s">
        <v>28</v>
      </c>
      <c r="W24" s="81" t="s">
        <v>27</v>
      </c>
      <c r="X24" s="81" t="s">
        <v>28</v>
      </c>
      <c r="Z24" s="81" t="s">
        <v>27</v>
      </c>
      <c r="AA24" s="81" t="s">
        <v>28</v>
      </c>
    </row>
    <row r="25" spans="1:27" x14ac:dyDescent="0.3">
      <c r="A25" t="s">
        <v>31</v>
      </c>
      <c r="B25" s="26">
        <v>0</v>
      </c>
      <c r="C25" s="26">
        <v>0</v>
      </c>
      <c r="D25" s="26">
        <v>0</v>
      </c>
      <c r="E25" s="26">
        <v>0</v>
      </c>
      <c r="F25" s="26">
        <v>0</v>
      </c>
      <c r="G25" s="202">
        <f>'KINERJA ULP'!E38</f>
        <v>0</v>
      </c>
      <c r="H25" s="185" t="e">
        <f t="shared" ref="H25:M25" si="0">#REF!-#REF!</f>
        <v>#REF!</v>
      </c>
      <c r="I25" s="185" t="e">
        <f t="shared" si="0"/>
        <v>#REF!</v>
      </c>
      <c r="J25" s="185" t="e">
        <f t="shared" si="0"/>
        <v>#REF!</v>
      </c>
      <c r="K25" s="185" t="e">
        <f t="shared" si="0"/>
        <v>#REF!</v>
      </c>
      <c r="L25" s="185" t="e">
        <f t="shared" si="0"/>
        <v>#REF!</v>
      </c>
      <c r="M25" s="185" t="e">
        <f t="shared" si="0"/>
        <v>#REF!</v>
      </c>
      <c r="Q25" s="26">
        <f>HLOOKUP($R$22,$B$23:$M$25,2,0)</f>
        <v>0</v>
      </c>
      <c r="R25" s="26" t="e">
        <f>HLOOKUP($R$22,$B$23:$M$25,3,0)</f>
        <v>#REF!</v>
      </c>
      <c r="S25" s="26"/>
      <c r="T25" s="26">
        <f>HLOOKUP($R$22,$B$27:$M$29,2,0)</f>
        <v>0</v>
      </c>
      <c r="U25" s="26" t="e">
        <f>HLOOKUP($R$22,$B$27:$M$29,3,0)</f>
        <v>#REF!</v>
      </c>
      <c r="V25" s="26"/>
      <c r="W25" s="26">
        <f>HLOOKUP($R$22,$B$31:$M$33,2,0)</f>
        <v>0</v>
      </c>
      <c r="X25" s="26" t="e">
        <f>HLOOKUP($R$22,$B$31:$M$33,3,0)</f>
        <v>#REF!</v>
      </c>
      <c r="Y25" s="26"/>
      <c r="Z25" s="26">
        <f>HLOOKUP($R$22,$B$35:$M$37,2,0)</f>
        <v>0</v>
      </c>
      <c r="AA25" s="26" t="e">
        <f>HLOOKUP($R$22,$B$35:$M$37,3,0)</f>
        <v>#REF!</v>
      </c>
    </row>
    <row r="26" spans="1:27" x14ac:dyDescent="0.3">
      <c r="B26" s="200"/>
      <c r="C26" s="200"/>
      <c r="D26" s="200"/>
      <c r="E26" s="200"/>
      <c r="F26" s="200"/>
      <c r="G26" s="202"/>
      <c r="H26" s="185"/>
      <c r="I26" s="185"/>
      <c r="J26" s="185"/>
      <c r="K26" s="185"/>
      <c r="L26" s="185"/>
      <c r="M26" s="185"/>
    </row>
    <row r="27" spans="1:27" ht="15.6" x14ac:dyDescent="0.3">
      <c r="A27" s="180" t="s">
        <v>35</v>
      </c>
      <c r="B27" s="201" t="s">
        <v>4</v>
      </c>
      <c r="C27" s="201" t="s">
        <v>5</v>
      </c>
      <c r="D27" s="201" t="s">
        <v>6</v>
      </c>
      <c r="E27" s="201" t="s">
        <v>7</v>
      </c>
      <c r="F27" s="201" t="s">
        <v>8</v>
      </c>
      <c r="G27" s="201" t="s">
        <v>9</v>
      </c>
      <c r="H27" s="186" t="s">
        <v>10</v>
      </c>
      <c r="I27" s="186" t="s">
        <v>11</v>
      </c>
      <c r="J27" s="186" t="s">
        <v>12</v>
      </c>
      <c r="K27" s="186" t="s">
        <v>13</v>
      </c>
      <c r="L27" s="186" t="s">
        <v>14</v>
      </c>
      <c r="M27" s="186" t="s">
        <v>15</v>
      </c>
    </row>
    <row r="28" spans="1:27" x14ac:dyDescent="0.3">
      <c r="A28" t="s">
        <v>30</v>
      </c>
      <c r="B28" s="26">
        <v>0</v>
      </c>
      <c r="C28" s="26">
        <v>0</v>
      </c>
      <c r="D28" s="26">
        <v>0</v>
      </c>
      <c r="E28" s="26">
        <v>0</v>
      </c>
      <c r="F28" s="26">
        <v>0</v>
      </c>
      <c r="G28" s="26">
        <v>0</v>
      </c>
      <c r="H28" s="26">
        <v>0</v>
      </c>
      <c r="I28" s="26">
        <v>0</v>
      </c>
      <c r="J28" s="26">
        <v>0</v>
      </c>
      <c r="K28" s="26">
        <v>0</v>
      </c>
      <c r="L28" s="26">
        <v>0</v>
      </c>
      <c r="M28" s="26">
        <v>0</v>
      </c>
      <c r="O28" s="33" t="e">
        <f>#REF!</f>
        <v>#REF!</v>
      </c>
    </row>
    <row r="29" spans="1:27" x14ac:dyDescent="0.3">
      <c r="A29" t="s">
        <v>31</v>
      </c>
      <c r="B29" s="26">
        <v>0</v>
      </c>
      <c r="C29" s="26">
        <v>0</v>
      </c>
      <c r="D29" s="26">
        <v>0</v>
      </c>
      <c r="E29" s="26">
        <v>0</v>
      </c>
      <c r="F29" s="26">
        <v>0</v>
      </c>
      <c r="G29" s="202">
        <f>'KINERJA ULP'!F38</f>
        <v>0</v>
      </c>
      <c r="H29" s="185" t="e">
        <f t="shared" ref="H29:M29" si="1">#REF!-#REF!</f>
        <v>#REF!</v>
      </c>
      <c r="I29" s="185" t="e">
        <f t="shared" si="1"/>
        <v>#REF!</v>
      </c>
      <c r="J29" s="185" t="e">
        <f t="shared" si="1"/>
        <v>#REF!</v>
      </c>
      <c r="K29" s="185" t="e">
        <f t="shared" si="1"/>
        <v>#REF!</v>
      </c>
      <c r="L29" s="185" t="e">
        <f t="shared" si="1"/>
        <v>#REF!</v>
      </c>
      <c r="M29" s="185" t="e">
        <f t="shared" si="1"/>
        <v>#REF!</v>
      </c>
    </row>
    <row r="30" spans="1:27" x14ac:dyDescent="0.3">
      <c r="B30" s="200"/>
      <c r="C30" s="200"/>
      <c r="D30" s="200"/>
      <c r="E30" s="200"/>
      <c r="F30" s="200"/>
      <c r="G30" s="202"/>
      <c r="H30" s="185"/>
      <c r="I30" s="185"/>
      <c r="J30" s="185"/>
      <c r="K30" s="185"/>
      <c r="L30" s="185"/>
      <c r="M30" s="185"/>
    </row>
    <row r="31" spans="1:27" ht="15.6" x14ac:dyDescent="0.3">
      <c r="A31" s="180" t="s">
        <v>38</v>
      </c>
      <c r="B31" s="201" t="s">
        <v>4</v>
      </c>
      <c r="C31" s="201" t="s">
        <v>5</v>
      </c>
      <c r="D31" s="201" t="s">
        <v>6</v>
      </c>
      <c r="E31" s="201" t="s">
        <v>7</v>
      </c>
      <c r="F31" s="201" t="s">
        <v>8</v>
      </c>
      <c r="G31" s="201" t="s">
        <v>9</v>
      </c>
      <c r="H31" s="186" t="s">
        <v>10</v>
      </c>
      <c r="I31" s="186" t="s">
        <v>11</v>
      </c>
      <c r="J31" s="186" t="s">
        <v>12</v>
      </c>
      <c r="K31" s="186" t="s">
        <v>13</v>
      </c>
      <c r="L31" s="186" t="s">
        <v>14</v>
      </c>
      <c r="M31" s="186" t="s">
        <v>15</v>
      </c>
    </row>
    <row r="32" spans="1:27" x14ac:dyDescent="0.3">
      <c r="A32" t="s">
        <v>30</v>
      </c>
      <c r="B32" s="26">
        <v>0</v>
      </c>
      <c r="C32" s="26">
        <v>0</v>
      </c>
      <c r="D32" s="26">
        <v>0</v>
      </c>
      <c r="E32" s="26">
        <v>0</v>
      </c>
      <c r="F32" s="26">
        <v>0</v>
      </c>
      <c r="G32" s="26">
        <v>0</v>
      </c>
      <c r="H32" s="26">
        <v>0</v>
      </c>
      <c r="I32" s="26">
        <v>0</v>
      </c>
      <c r="J32" s="26">
        <v>0</v>
      </c>
      <c r="K32" s="26">
        <v>0</v>
      </c>
      <c r="L32" s="26">
        <v>0</v>
      </c>
      <c r="M32" s="26">
        <v>0</v>
      </c>
      <c r="O32" s="33" t="e">
        <f>#REF!</f>
        <v>#REF!</v>
      </c>
    </row>
    <row r="33" spans="1:15" x14ac:dyDescent="0.3">
      <c r="A33" t="s">
        <v>31</v>
      </c>
      <c r="B33" s="26">
        <v>0</v>
      </c>
      <c r="C33" s="26">
        <v>0</v>
      </c>
      <c r="D33" s="26">
        <v>0</v>
      </c>
      <c r="E33" s="26">
        <v>0</v>
      </c>
      <c r="F33" s="26">
        <v>0</v>
      </c>
      <c r="G33" s="202" t="e">
        <f t="shared" ref="G33:M33" si="2">#REF!-#REF!</f>
        <v>#REF!</v>
      </c>
      <c r="H33" s="185" t="e">
        <f t="shared" si="2"/>
        <v>#REF!</v>
      </c>
      <c r="I33" s="185" t="e">
        <f t="shared" si="2"/>
        <v>#REF!</v>
      </c>
      <c r="J33" s="185" t="e">
        <f t="shared" si="2"/>
        <v>#REF!</v>
      </c>
      <c r="K33" s="185" t="e">
        <f t="shared" si="2"/>
        <v>#REF!</v>
      </c>
      <c r="L33" s="185" t="e">
        <f t="shared" si="2"/>
        <v>#REF!</v>
      </c>
      <c r="M33" s="185" t="e">
        <f t="shared" si="2"/>
        <v>#REF!</v>
      </c>
    </row>
    <row r="34" spans="1:15" x14ac:dyDescent="0.3">
      <c r="B34" s="200"/>
      <c r="C34" s="200"/>
      <c r="D34" s="200"/>
      <c r="E34" s="200"/>
      <c r="F34" s="200"/>
      <c r="G34" s="202">
        <f>'KINERJA ULP'!G38</f>
        <v>0</v>
      </c>
      <c r="H34" s="185"/>
      <c r="I34" s="185"/>
      <c r="J34" s="185"/>
      <c r="K34" s="185"/>
      <c r="L34" s="185"/>
      <c r="M34" s="185"/>
    </row>
    <row r="35" spans="1:15" ht="15.6" x14ac:dyDescent="0.3">
      <c r="A35" s="180" t="s">
        <v>41</v>
      </c>
      <c r="B35" s="201" t="s">
        <v>4</v>
      </c>
      <c r="C35" s="201" t="s">
        <v>5</v>
      </c>
      <c r="D35" s="201" t="s">
        <v>6</v>
      </c>
      <c r="E35" s="201" t="s">
        <v>7</v>
      </c>
      <c r="F35" s="201" t="s">
        <v>8</v>
      </c>
      <c r="G35" s="201" t="s">
        <v>9</v>
      </c>
      <c r="H35" s="186" t="s">
        <v>10</v>
      </c>
      <c r="I35" s="186" t="s">
        <v>11</v>
      </c>
      <c r="J35" s="186" t="s">
        <v>12</v>
      </c>
      <c r="K35" s="186" t="s">
        <v>13</v>
      </c>
      <c r="L35" s="186" t="s">
        <v>14</v>
      </c>
      <c r="M35" s="186" t="s">
        <v>15</v>
      </c>
    </row>
    <row r="36" spans="1:15" x14ac:dyDescent="0.3">
      <c r="A36" t="s">
        <v>30</v>
      </c>
      <c r="B36" s="26">
        <v>0</v>
      </c>
      <c r="C36" s="26">
        <v>0</v>
      </c>
      <c r="D36" s="26">
        <v>0</v>
      </c>
      <c r="E36" s="26">
        <v>0</v>
      </c>
      <c r="F36" s="26">
        <v>0</v>
      </c>
      <c r="G36" s="26">
        <v>0</v>
      </c>
      <c r="H36" s="26">
        <v>0</v>
      </c>
      <c r="I36" s="26">
        <v>0</v>
      </c>
      <c r="J36" s="26">
        <v>0</v>
      </c>
      <c r="K36" s="26">
        <v>0</v>
      </c>
      <c r="L36" s="26">
        <v>0</v>
      </c>
      <c r="M36" s="26">
        <v>0</v>
      </c>
      <c r="O36" s="33" t="e">
        <f>#REF!</f>
        <v>#REF!</v>
      </c>
    </row>
    <row r="37" spans="1:15" x14ac:dyDescent="0.3">
      <c r="A37" t="s">
        <v>31</v>
      </c>
      <c r="B37" s="26">
        <v>0</v>
      </c>
      <c r="C37" s="26">
        <v>0</v>
      </c>
      <c r="D37" s="26">
        <v>0</v>
      </c>
      <c r="E37" s="26">
        <v>0</v>
      </c>
      <c r="F37" s="26">
        <v>0</v>
      </c>
      <c r="G37" s="202" t="e">
        <f t="shared" ref="G37:M37" si="3">#REF!-#REF!</f>
        <v>#REF!</v>
      </c>
      <c r="H37" s="185" t="e">
        <f t="shared" si="3"/>
        <v>#REF!</v>
      </c>
      <c r="I37" s="185" t="e">
        <f t="shared" si="3"/>
        <v>#REF!</v>
      </c>
      <c r="J37" s="185" t="e">
        <f t="shared" si="3"/>
        <v>#REF!</v>
      </c>
      <c r="K37" s="185" t="e">
        <f t="shared" si="3"/>
        <v>#REF!</v>
      </c>
      <c r="L37" s="185" t="e">
        <f t="shared" si="3"/>
        <v>#REF!</v>
      </c>
      <c r="M37" s="185" t="e">
        <f t="shared" si="3"/>
        <v>#REF!</v>
      </c>
    </row>
    <row r="38" spans="1:15" x14ac:dyDescent="0.3">
      <c r="G38" s="173">
        <f>'KINERJA ULP'!H38</f>
        <v>0</v>
      </c>
    </row>
  </sheetData>
  <dataValidations count="1">
    <dataValidation type="list" allowBlank="1" showInputMessage="1" showErrorMessage="1" sqref="Q8 R22" xr:uid="{00000000-0002-0000-1100-000000000000}">
      <formula1>$B$4:$M$4</formula1>
    </dataValidation>
  </dataValidations>
  <pageMargins left="0.7" right="0.7" top="0.75" bottom="0.75" header="0.3" footer="0.3"/>
  <pageSetup paperSize="9" orientation="portrait" horizontalDpi="0" verticalDpi="0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CEEB04-B5FD-48FA-8C8C-6BB1723D2601}">
  <sheetPr>
    <tabColor rgb="FFFF0000"/>
  </sheetPr>
  <dimension ref="B3:C6"/>
  <sheetViews>
    <sheetView workbookViewId="0">
      <selection activeCell="D7" sqref="D7"/>
    </sheetView>
  </sheetViews>
  <sheetFormatPr defaultRowHeight="14.4" x14ac:dyDescent="0.3"/>
  <sheetData>
    <row r="3" spans="2:3" x14ac:dyDescent="0.3">
      <c r="B3" t="s">
        <v>362</v>
      </c>
    </row>
    <row r="5" spans="2:3" x14ac:dyDescent="0.3">
      <c r="B5" t="s">
        <v>360</v>
      </c>
      <c r="C5" s="26">
        <f>'KINERJA UP3'!P551</f>
        <v>92.224748251421786</v>
      </c>
    </row>
    <row r="6" spans="2:3" x14ac:dyDescent="0.3">
      <c r="B6" t="s">
        <v>361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tabColor rgb="FFFF0000"/>
  </sheetPr>
  <dimension ref="B1:G10"/>
  <sheetViews>
    <sheetView topLeftCell="D29" zoomScale="40" zoomScaleSheetLayoutView="100" workbookViewId="0">
      <selection activeCell="D7" sqref="D7"/>
    </sheetView>
  </sheetViews>
  <sheetFormatPr defaultColWidth="9" defaultRowHeight="14.4" x14ac:dyDescent="0.3"/>
  <cols>
    <col min="2" max="2" width="10.33203125" customWidth="1"/>
    <col min="3" max="7" width="19.6640625" customWidth="1"/>
  </cols>
  <sheetData>
    <row r="1" spans="2:7" x14ac:dyDescent="0.3">
      <c r="C1" s="324" t="s">
        <v>216</v>
      </c>
      <c r="D1" s="324"/>
      <c r="E1" s="324"/>
      <c r="F1" s="324"/>
    </row>
    <row r="2" spans="2:7" ht="21.6" customHeight="1" x14ac:dyDescent="0.3">
      <c r="B2" s="114" t="s">
        <v>217</v>
      </c>
      <c r="C2" s="114" t="s">
        <v>218</v>
      </c>
      <c r="D2" s="114" t="s">
        <v>35</v>
      </c>
      <c r="E2" s="114" t="s">
        <v>181</v>
      </c>
      <c r="F2" s="114" t="s">
        <v>41</v>
      </c>
      <c r="G2" s="114" t="s">
        <v>1</v>
      </c>
    </row>
    <row r="3" spans="2:7" x14ac:dyDescent="0.3">
      <c r="B3" s="116" t="s">
        <v>219</v>
      </c>
      <c r="C3" s="99">
        <v>9550648.7339999992</v>
      </c>
      <c r="D3" s="99">
        <v>6246489.6560000004</v>
      </c>
      <c r="E3" s="99">
        <v>7762365.0389999999</v>
      </c>
      <c r="F3" s="99">
        <v>3048813.1919999998</v>
      </c>
      <c r="G3" s="99">
        <v>26608316.620999999</v>
      </c>
    </row>
    <row r="4" spans="2:7" x14ac:dyDescent="0.3">
      <c r="B4" s="116" t="s">
        <v>46</v>
      </c>
      <c r="C4" s="99">
        <v>107523450.404</v>
      </c>
      <c r="D4" s="99">
        <v>82934327.424999997</v>
      </c>
      <c r="E4" s="99">
        <v>94327809.777999997</v>
      </c>
      <c r="F4" s="99">
        <v>62820909.582999997</v>
      </c>
      <c r="G4" s="99">
        <v>347606497.19</v>
      </c>
    </row>
    <row r="5" spans="2:7" x14ac:dyDescent="0.3">
      <c r="B5" s="116" t="s">
        <v>220</v>
      </c>
      <c r="C5" s="99">
        <v>16074705.729</v>
      </c>
      <c r="D5" s="99">
        <v>9756982.3340000007</v>
      </c>
      <c r="E5" s="99">
        <v>14655716.254000001</v>
      </c>
      <c r="F5" s="99">
        <v>6398649.5750000002</v>
      </c>
      <c r="G5" s="99">
        <v>46886053.891999997</v>
      </c>
    </row>
    <row r="6" spans="2:7" x14ac:dyDescent="0.3">
      <c r="B6" s="116" t="s">
        <v>59</v>
      </c>
      <c r="C6" s="99">
        <v>108553819.56</v>
      </c>
      <c r="D6" s="99">
        <v>78990059.900000006</v>
      </c>
      <c r="E6" s="99">
        <v>12913129.1</v>
      </c>
      <c r="F6" s="99">
        <v>5403687.7999999998</v>
      </c>
      <c r="G6" s="99">
        <v>205860696.36000001</v>
      </c>
    </row>
    <row r="7" spans="2:7" x14ac:dyDescent="0.3">
      <c r="B7" s="116" t="s">
        <v>221</v>
      </c>
      <c r="C7" s="99">
        <v>5078414.182</v>
      </c>
      <c r="D7" s="99">
        <v>1699971.04</v>
      </c>
      <c r="E7" s="99">
        <v>3744477.2439999999</v>
      </c>
      <c r="F7" s="99">
        <v>971573.77</v>
      </c>
      <c r="G7" s="99">
        <v>11494436.236</v>
      </c>
    </row>
    <row r="8" spans="2:7" x14ac:dyDescent="0.3">
      <c r="B8" s="116" t="s">
        <v>222</v>
      </c>
      <c r="C8" s="99">
        <v>3359966</v>
      </c>
      <c r="D8" s="99">
        <v>794841.4</v>
      </c>
      <c r="E8" s="99">
        <v>269739.7</v>
      </c>
      <c r="F8" s="99">
        <v>10670.6</v>
      </c>
      <c r="G8" s="99">
        <v>4435217.7</v>
      </c>
    </row>
    <row r="9" spans="2:7" x14ac:dyDescent="0.3">
      <c r="B9" s="116" t="s">
        <v>223</v>
      </c>
      <c r="C9" s="121">
        <f>SUM(C3:C8)</f>
        <v>250141004.609</v>
      </c>
      <c r="D9" s="121">
        <f>SUM(D3:D8)</f>
        <v>180422671.755</v>
      </c>
      <c r="E9" s="121">
        <f>SUM(E3:E8)</f>
        <v>133673237.11500001</v>
      </c>
      <c r="F9" s="121">
        <f>SUM(F3:F8)</f>
        <v>78654304.519999981</v>
      </c>
      <c r="G9" s="121">
        <f>SUM(G3:G8)</f>
        <v>642891217.99899995</v>
      </c>
    </row>
    <row r="10" spans="2:7" x14ac:dyDescent="0.3">
      <c r="B10" s="116" t="s">
        <v>224</v>
      </c>
      <c r="C10" s="122">
        <f>C9/G9</f>
        <v>0.38908760550122978</v>
      </c>
      <c r="D10" s="122">
        <f>D9/G9</f>
        <v>0.2806426137170856</v>
      </c>
      <c r="E10" s="122">
        <f>E9/G9</f>
        <v>0.20792512539066593</v>
      </c>
      <c r="F10" s="122">
        <f>F9/G9</f>
        <v>0.12234465539101878</v>
      </c>
      <c r="G10" s="123">
        <f>SUM(C10:F10)</f>
        <v>1.0000000000000002</v>
      </c>
    </row>
  </sheetData>
  <mergeCells count="1">
    <mergeCell ref="C1:F1"/>
  </mergeCells>
  <pageMargins left="0.7" right="0.7" top="0.75" bottom="0.75" header="0.3" footer="0.3"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tabColor rgb="FFFF0000"/>
  </sheetPr>
  <dimension ref="B2:G11"/>
  <sheetViews>
    <sheetView zoomScale="55" zoomScaleSheetLayoutView="100" workbookViewId="0">
      <selection activeCell="D7" sqref="D7"/>
    </sheetView>
  </sheetViews>
  <sheetFormatPr defaultColWidth="9" defaultRowHeight="14.4" x14ac:dyDescent="0.3"/>
  <cols>
    <col min="1" max="1" width="1.88671875" customWidth="1"/>
    <col min="2" max="2" width="11.5546875" customWidth="1"/>
    <col min="3" max="7" width="19.6640625" customWidth="1"/>
    <col min="14" max="14" width="8.88671875" customWidth="1"/>
  </cols>
  <sheetData>
    <row r="2" spans="2:7" x14ac:dyDescent="0.3">
      <c r="B2" s="436" t="s">
        <v>225</v>
      </c>
      <c r="C2" s="436"/>
      <c r="D2" s="436"/>
      <c r="E2" s="436"/>
      <c r="F2" s="436"/>
    </row>
    <row r="3" spans="2:7" ht="37.200000000000003" customHeight="1" x14ac:dyDescent="0.3">
      <c r="B3" s="114"/>
      <c r="C3" s="115" t="s">
        <v>226</v>
      </c>
      <c r="D3" s="115" t="s">
        <v>227</v>
      </c>
      <c r="E3" s="115" t="s">
        <v>228</v>
      </c>
      <c r="F3" s="115" t="s">
        <v>229</v>
      </c>
      <c r="G3" s="115" t="s">
        <v>230</v>
      </c>
    </row>
    <row r="4" spans="2:7" x14ac:dyDescent="0.3">
      <c r="B4" s="116" t="s">
        <v>219</v>
      </c>
      <c r="C4" s="117">
        <v>7381675402</v>
      </c>
      <c r="D4" s="117">
        <v>4505386798</v>
      </c>
      <c r="E4" s="117">
        <v>5862809044</v>
      </c>
      <c r="F4" s="117">
        <v>2065575884</v>
      </c>
      <c r="G4" s="117">
        <v>19815447128</v>
      </c>
    </row>
    <row r="5" spans="2:7" x14ac:dyDescent="0.3">
      <c r="B5" s="116" t="s">
        <v>46</v>
      </c>
      <c r="C5" s="117">
        <v>93302795715</v>
      </c>
      <c r="D5" s="117">
        <v>72467059466</v>
      </c>
      <c r="E5" s="117">
        <v>84080669836</v>
      </c>
      <c r="F5" s="117">
        <v>47869932091</v>
      </c>
      <c r="G5" s="117">
        <v>297720457108</v>
      </c>
    </row>
    <row r="6" spans="2:7" x14ac:dyDescent="0.3">
      <c r="B6" s="116" t="s">
        <v>220</v>
      </c>
      <c r="C6" s="117">
        <v>21539938092</v>
      </c>
      <c r="D6" s="117">
        <v>12948360198</v>
      </c>
      <c r="E6" s="117">
        <v>18999871591</v>
      </c>
      <c r="F6" s="117">
        <v>8242199703</v>
      </c>
      <c r="G6" s="117">
        <v>61730369584</v>
      </c>
    </row>
    <row r="7" spans="2:7" x14ac:dyDescent="0.3">
      <c r="B7" s="116" t="s">
        <v>59</v>
      </c>
      <c r="C7" s="117">
        <v>121199840566</v>
      </c>
      <c r="D7" s="117">
        <v>82259939577</v>
      </c>
      <c r="E7" s="117">
        <v>14419643706</v>
      </c>
      <c r="F7" s="117">
        <v>6009711913</v>
      </c>
      <c r="G7" s="117">
        <v>223889135762</v>
      </c>
    </row>
    <row r="8" spans="2:7" x14ac:dyDescent="0.3">
      <c r="B8" s="116" t="s">
        <v>221</v>
      </c>
      <c r="C8" s="117">
        <v>8446915776</v>
      </c>
      <c r="D8" s="117">
        <v>2796635322</v>
      </c>
      <c r="E8" s="117">
        <v>6130252178</v>
      </c>
      <c r="F8" s="117">
        <v>1568741575</v>
      </c>
      <c r="G8" s="117">
        <v>18942544851</v>
      </c>
    </row>
    <row r="9" spans="2:7" x14ac:dyDescent="0.3">
      <c r="B9" s="116" t="s">
        <v>222</v>
      </c>
      <c r="C9" s="117">
        <v>5788134194</v>
      </c>
      <c r="D9" s="117">
        <v>1370576316</v>
      </c>
      <c r="E9" s="117">
        <v>495907873</v>
      </c>
      <c r="F9" s="117">
        <v>17547571</v>
      </c>
      <c r="G9" s="117">
        <v>7672165954</v>
      </c>
    </row>
    <row r="10" spans="2:7" x14ac:dyDescent="0.3">
      <c r="B10" s="116" t="s">
        <v>223</v>
      </c>
      <c r="C10" s="118">
        <f>SUM(C4:C9)</f>
        <v>257659299745</v>
      </c>
      <c r="D10" s="118">
        <f>SUM(D4:D9)</f>
        <v>176347957677</v>
      </c>
      <c r="E10" s="118">
        <f>SUM(E4:E9)</f>
        <v>129989154228</v>
      </c>
      <c r="F10" s="118">
        <f>SUM(F4:F9)</f>
        <v>65773708737</v>
      </c>
      <c r="G10" s="118">
        <f>SUM(G4:G9)</f>
        <v>629770120387</v>
      </c>
    </row>
    <row r="11" spans="2:7" x14ac:dyDescent="0.3">
      <c r="B11" s="116" t="s">
        <v>224</v>
      </c>
      <c r="C11" s="119">
        <f>C10/G10</f>
        <v>0.40913230304839771</v>
      </c>
      <c r="D11" s="119">
        <f>D10/G10</f>
        <v>0.28001956899548114</v>
      </c>
      <c r="E11" s="119">
        <f>E10/G10</f>
        <v>0.20640730644400909</v>
      </c>
      <c r="F11" s="119">
        <f>F10/G10</f>
        <v>0.10444082151211208</v>
      </c>
      <c r="G11" s="120">
        <f>SUM(C11:F11)</f>
        <v>1</v>
      </c>
    </row>
  </sheetData>
  <mergeCells count="1">
    <mergeCell ref="B2:F2"/>
  </mergeCells>
  <pageMargins left="0.7" right="0.7" top="0.75" bottom="0.75" header="0.3" footer="0.3"/>
  <pageSetup paperSize="9" orientation="portrait" horizontalDpi="0" verticalDpi="0"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>
    <tabColor rgb="FFFF0000"/>
  </sheetPr>
  <dimension ref="B1:Z32"/>
  <sheetViews>
    <sheetView zoomScale="55" zoomScaleSheetLayoutView="100" workbookViewId="0">
      <pane xSplit="4" ySplit="2" topLeftCell="E3" activePane="bottomRight" state="frozen"/>
      <selection activeCell="D7" sqref="D7"/>
      <selection pane="topRight" activeCell="D7" sqref="D7"/>
      <selection pane="bottomLeft" activeCell="D7" sqref="D7"/>
      <selection pane="bottomRight" activeCell="D7" sqref="D7"/>
    </sheetView>
  </sheetViews>
  <sheetFormatPr defaultColWidth="9" defaultRowHeight="14.4" x14ac:dyDescent="0.3"/>
  <cols>
    <col min="3" max="3" width="3.44140625" customWidth="1"/>
    <col min="4" max="4" width="64.5546875" customWidth="1"/>
    <col min="5" max="5" width="16.77734375" customWidth="1"/>
    <col min="6" max="6" width="6" customWidth="1"/>
    <col min="7" max="7" width="13.88671875" customWidth="1"/>
    <col min="8" max="8" width="12.88671875" customWidth="1"/>
    <col min="9" max="9" width="6" customWidth="1"/>
    <col min="10" max="10" width="13.88671875" customWidth="1"/>
    <col min="11" max="11" width="12.88671875" customWidth="1"/>
    <col min="12" max="12" width="6" customWidth="1"/>
    <col min="13" max="14" width="15" customWidth="1"/>
    <col min="15" max="15" width="7" customWidth="1"/>
    <col min="16" max="17" width="13.88671875" customWidth="1"/>
    <col min="18" max="18" width="6.21875" customWidth="1"/>
    <col min="19" max="20" width="14.109375" customWidth="1"/>
  </cols>
  <sheetData>
    <row r="1" spans="2:25" x14ac:dyDescent="0.3">
      <c r="D1" t="s">
        <v>235</v>
      </c>
      <c r="G1" s="21" t="s">
        <v>27</v>
      </c>
      <c r="H1" s="21" t="s">
        <v>236</v>
      </c>
      <c r="J1" s="21">
        <v>2023</v>
      </c>
      <c r="K1" s="21">
        <v>2024</v>
      </c>
      <c r="L1" s="22"/>
      <c r="M1" s="21">
        <v>2023</v>
      </c>
      <c r="N1" s="21">
        <v>2024</v>
      </c>
      <c r="O1" s="22"/>
      <c r="P1" s="21">
        <v>2023</v>
      </c>
      <c r="Q1" s="21">
        <v>2024</v>
      </c>
      <c r="R1" s="22"/>
      <c r="S1" s="21">
        <v>2023</v>
      </c>
      <c r="T1" s="21">
        <v>2024</v>
      </c>
    </row>
    <row r="2" spans="2:25" x14ac:dyDescent="0.3">
      <c r="G2" s="81" t="s">
        <v>1</v>
      </c>
      <c r="H2" s="81" t="s">
        <v>1</v>
      </c>
      <c r="J2" t="s">
        <v>179</v>
      </c>
      <c r="K2" t="s">
        <v>179</v>
      </c>
      <c r="M2" t="s">
        <v>35</v>
      </c>
      <c r="N2" t="s">
        <v>35</v>
      </c>
      <c r="P2" t="s">
        <v>181</v>
      </c>
      <c r="Q2" t="s">
        <v>181</v>
      </c>
      <c r="S2" t="s">
        <v>41</v>
      </c>
      <c r="T2" t="s">
        <v>41</v>
      </c>
    </row>
    <row r="3" spans="2:25" x14ac:dyDescent="0.3">
      <c r="B3">
        <v>1</v>
      </c>
      <c r="D3" s="23" t="s">
        <v>0</v>
      </c>
      <c r="E3" t="s">
        <v>61</v>
      </c>
      <c r="G3" s="104">
        <v>588.60904746300002</v>
      </c>
      <c r="H3" s="104">
        <v>642.89121799899999</v>
      </c>
      <c r="J3" s="104">
        <v>232.97042977999999</v>
      </c>
      <c r="K3" s="104">
        <v>250.14100460899999</v>
      </c>
      <c r="L3" s="26"/>
      <c r="M3" s="104">
        <v>163.141254342</v>
      </c>
      <c r="N3" s="104">
        <v>180.42267175500001</v>
      </c>
      <c r="O3" s="30"/>
      <c r="P3" s="107">
        <v>120.907279649</v>
      </c>
      <c r="Q3" s="107">
        <v>133.67323711500001</v>
      </c>
      <c r="R3" s="30"/>
      <c r="S3" s="107">
        <v>71.590083691999993</v>
      </c>
      <c r="T3" s="112">
        <v>57.898007608999997</v>
      </c>
    </row>
    <row r="4" spans="2:25" x14ac:dyDescent="0.3">
      <c r="B4">
        <v>2</v>
      </c>
      <c r="D4" t="s">
        <v>168</v>
      </c>
      <c r="E4" t="s">
        <v>63</v>
      </c>
      <c r="F4" s="105"/>
      <c r="G4" s="105"/>
      <c r="H4" s="105"/>
      <c r="I4" s="105"/>
      <c r="J4" s="104"/>
      <c r="K4" s="105"/>
      <c r="L4" s="105"/>
      <c r="M4" s="104"/>
      <c r="N4" s="104"/>
      <c r="O4" s="105"/>
      <c r="P4" s="104"/>
      <c r="Q4" s="104"/>
      <c r="R4" s="105"/>
      <c r="S4" s="104"/>
      <c r="T4" s="105"/>
    </row>
    <row r="5" spans="2:25" x14ac:dyDescent="0.3">
      <c r="C5" t="s">
        <v>237</v>
      </c>
      <c r="D5" s="23" t="s">
        <v>65</v>
      </c>
      <c r="E5" t="s">
        <v>66</v>
      </c>
      <c r="G5" s="104">
        <v>133.276559678251</v>
      </c>
      <c r="H5" s="104">
        <v>80.543591119809705</v>
      </c>
      <c r="J5" s="104">
        <v>127.904621462737</v>
      </c>
      <c r="K5" s="104">
        <v>91.864870221092403</v>
      </c>
      <c r="L5" s="26"/>
      <c r="M5" s="104">
        <v>102.62032867809801</v>
      </c>
      <c r="N5" s="104">
        <v>73.036213649136499</v>
      </c>
      <c r="O5" s="30"/>
      <c r="P5" s="107">
        <v>137.87944376285901</v>
      </c>
      <c r="Q5" s="107">
        <v>68.470068459771198</v>
      </c>
      <c r="R5" s="30"/>
      <c r="S5" s="107">
        <v>168.87645264907701</v>
      </c>
      <c r="T5" s="112">
        <v>67.737019633243904</v>
      </c>
    </row>
    <row r="6" spans="2:25" x14ac:dyDescent="0.3">
      <c r="C6" t="s">
        <v>238</v>
      </c>
      <c r="D6" s="23" t="s">
        <v>68</v>
      </c>
      <c r="E6" t="s">
        <v>69</v>
      </c>
      <c r="G6" s="104">
        <v>1.56696362582375</v>
      </c>
      <c r="H6" s="104">
        <v>0.92023006812672703</v>
      </c>
      <c r="J6" s="104">
        <v>1.3524129513096701</v>
      </c>
      <c r="K6" s="104">
        <v>0.844733585309563</v>
      </c>
      <c r="L6" s="26"/>
      <c r="M6" s="104">
        <v>1.31053456894258</v>
      </c>
      <c r="N6" s="104">
        <v>0.83568779750330002</v>
      </c>
      <c r="O6" s="30"/>
      <c r="P6" s="107">
        <v>1.6957642532187001</v>
      </c>
      <c r="Q6" s="107">
        <v>1.04516952495881</v>
      </c>
      <c r="R6" s="30"/>
      <c r="S6" s="107">
        <v>1.9922946168555999</v>
      </c>
      <c r="T6" s="107">
        <v>0.960313975189373</v>
      </c>
    </row>
    <row r="7" spans="2:25" x14ac:dyDescent="0.3">
      <c r="C7" t="s">
        <v>239</v>
      </c>
      <c r="D7" t="s">
        <v>240</v>
      </c>
      <c r="E7" t="s">
        <v>241</v>
      </c>
      <c r="G7" s="104">
        <v>0.37589750770500802</v>
      </c>
      <c r="H7" s="104">
        <v>0.100949451887009</v>
      </c>
      <c r="J7" s="104">
        <v>1.11482962426526</v>
      </c>
      <c r="K7" s="104">
        <v>0.13667733009528299</v>
      </c>
      <c r="L7" s="26"/>
      <c r="M7" s="104">
        <v>0</v>
      </c>
      <c r="N7" s="104">
        <v>0.26265975679016301</v>
      </c>
      <c r="O7" s="26"/>
      <c r="P7" s="107">
        <v>0.277114167869289</v>
      </c>
      <c r="Q7" s="107">
        <v>0</v>
      </c>
      <c r="R7" s="26"/>
      <c r="S7" s="107">
        <v>0</v>
      </c>
      <c r="T7" s="107">
        <v>0</v>
      </c>
    </row>
    <row r="8" spans="2:25" x14ac:dyDescent="0.3">
      <c r="B8">
        <v>3</v>
      </c>
      <c r="D8" t="s">
        <v>79</v>
      </c>
      <c r="E8" t="s">
        <v>63</v>
      </c>
      <c r="J8" s="108"/>
      <c r="K8" s="25"/>
      <c r="L8" s="25"/>
      <c r="M8" s="104"/>
      <c r="N8" s="104"/>
      <c r="O8" s="25"/>
      <c r="P8" s="104"/>
      <c r="Q8" s="104"/>
      <c r="R8" s="25"/>
      <c r="S8" s="104"/>
      <c r="T8" s="104"/>
      <c r="U8" s="25"/>
      <c r="V8" s="25"/>
      <c r="W8" s="25"/>
      <c r="X8" s="25"/>
      <c r="Y8" s="25"/>
    </row>
    <row r="9" spans="2:25" x14ac:dyDescent="0.3">
      <c r="C9" t="s">
        <v>237</v>
      </c>
      <c r="D9" s="23" t="s">
        <v>80</v>
      </c>
      <c r="E9" t="s">
        <v>63</v>
      </c>
      <c r="G9" s="104">
        <v>9.3607088731377601</v>
      </c>
      <c r="H9" s="104">
        <v>9.1857889590678408</v>
      </c>
      <c r="J9" s="104">
        <v>8.1722264427012394</v>
      </c>
      <c r="K9" s="104">
        <v>8.0538048848083008</v>
      </c>
      <c r="L9" s="26"/>
      <c r="M9" s="104">
        <v>8.1721777795476704</v>
      </c>
      <c r="N9" s="104">
        <v>7.6861848143800504</v>
      </c>
      <c r="P9" s="109">
        <v>7.8745882215921101</v>
      </c>
      <c r="Q9" s="109">
        <v>7.15795032210056</v>
      </c>
      <c r="S9" s="109">
        <v>10.287479897809501</v>
      </c>
      <c r="T9" s="109">
        <v>10.9760507950419</v>
      </c>
    </row>
    <row r="10" spans="2:25" x14ac:dyDescent="0.3">
      <c r="C10" t="s">
        <v>238</v>
      </c>
      <c r="D10" t="s">
        <v>109</v>
      </c>
      <c r="E10" t="s">
        <v>110</v>
      </c>
      <c r="G10" s="106">
        <v>2444463</v>
      </c>
      <c r="H10" s="106">
        <v>2095918</v>
      </c>
      <c r="J10" s="106">
        <v>785691</v>
      </c>
      <c r="K10" s="106">
        <v>552111</v>
      </c>
      <c r="L10" s="27"/>
      <c r="M10" s="106">
        <v>434815</v>
      </c>
      <c r="N10" s="106">
        <v>485588</v>
      </c>
      <c r="O10" s="27"/>
      <c r="P10" s="106">
        <v>358393</v>
      </c>
      <c r="Q10" s="106">
        <v>575786</v>
      </c>
      <c r="R10" s="27"/>
      <c r="S10" s="106">
        <v>865564</v>
      </c>
      <c r="T10" s="106">
        <v>482433</v>
      </c>
    </row>
    <row r="12" spans="2:25" x14ac:dyDescent="0.3">
      <c r="B12">
        <v>4</v>
      </c>
      <c r="C12" t="s">
        <v>83</v>
      </c>
      <c r="E12" t="s">
        <v>63</v>
      </c>
      <c r="G12" s="105"/>
      <c r="H12" s="105"/>
      <c r="J12" s="25"/>
      <c r="K12" s="25"/>
      <c r="M12" s="25"/>
      <c r="N12" s="25"/>
    </row>
    <row r="13" spans="2:25" x14ac:dyDescent="0.3">
      <c r="C13" t="s">
        <v>64</v>
      </c>
      <c r="D13" s="23" t="s">
        <v>84</v>
      </c>
      <c r="E13" t="s">
        <v>63</v>
      </c>
      <c r="G13" s="104">
        <v>11.394463024897799</v>
      </c>
      <c r="H13" s="104">
        <v>100</v>
      </c>
      <c r="J13" s="104">
        <v>31.5024154589372</v>
      </c>
      <c r="K13" s="104">
        <v>100</v>
      </c>
      <c r="L13" s="28"/>
      <c r="M13" s="104">
        <v>-14.478260869565201</v>
      </c>
      <c r="N13" s="104">
        <v>100</v>
      </c>
      <c r="O13" s="28"/>
      <c r="P13" s="110">
        <v>-3.3801155796674198</v>
      </c>
      <c r="Q13" s="110">
        <v>100</v>
      </c>
      <c r="R13" s="28"/>
      <c r="S13" s="110">
        <v>50.172182549751703</v>
      </c>
      <c r="T13" s="110">
        <v>100</v>
      </c>
    </row>
    <row r="14" spans="2:25" x14ac:dyDescent="0.3">
      <c r="C14" t="s">
        <v>67</v>
      </c>
      <c r="D14" s="23" t="s">
        <v>242</v>
      </c>
      <c r="E14" t="s">
        <v>63</v>
      </c>
      <c r="G14" s="104">
        <v>50.136454606100997</v>
      </c>
      <c r="H14" s="104">
        <v>100</v>
      </c>
      <c r="J14" s="104">
        <v>46.987522281639897</v>
      </c>
      <c r="K14" s="104">
        <v>100</v>
      </c>
      <c r="L14" s="28"/>
      <c r="M14" s="104">
        <v>55.887096774193601</v>
      </c>
      <c r="N14" s="104">
        <v>100</v>
      </c>
      <c r="O14" s="28"/>
      <c r="P14" s="110">
        <v>30.4054054054054</v>
      </c>
      <c r="Q14" s="110">
        <v>100</v>
      </c>
      <c r="R14" s="28"/>
      <c r="S14" s="110">
        <v>100</v>
      </c>
      <c r="T14" s="110">
        <v>100</v>
      </c>
    </row>
    <row r="15" spans="2:25" x14ac:dyDescent="0.3">
      <c r="C15" t="s">
        <v>70</v>
      </c>
      <c r="D15" s="23" t="s">
        <v>243</v>
      </c>
      <c r="E15" t="s">
        <v>63</v>
      </c>
      <c r="G15" s="104">
        <v>89.484178029328504</v>
      </c>
      <c r="H15" s="104">
        <v>100</v>
      </c>
      <c r="J15" s="104">
        <v>84.770793950850702</v>
      </c>
      <c r="K15" s="104">
        <v>100</v>
      </c>
      <c r="L15" s="28"/>
      <c r="M15" s="104">
        <v>96.459435230838196</v>
      </c>
      <c r="N15" s="104">
        <v>100</v>
      </c>
      <c r="O15" s="28"/>
      <c r="P15" s="110">
        <v>91.751586522898904</v>
      </c>
      <c r="Q15" s="110">
        <v>100</v>
      </c>
      <c r="R15" s="28"/>
      <c r="S15" s="110">
        <v>85.466886577010897</v>
      </c>
      <c r="T15" s="110">
        <v>100</v>
      </c>
    </row>
    <row r="16" spans="2:25" x14ac:dyDescent="0.3">
      <c r="C16" t="s">
        <v>88</v>
      </c>
      <c r="D16" s="23" t="s">
        <v>244</v>
      </c>
      <c r="E16" t="s">
        <v>87</v>
      </c>
      <c r="G16" s="104">
        <v>778164</v>
      </c>
      <c r="H16" s="106">
        <v>772015.15159999998</v>
      </c>
      <c r="J16" s="104">
        <v>232423</v>
      </c>
      <c r="K16" s="106">
        <v>230751.66068</v>
      </c>
      <c r="L16" s="27"/>
      <c r="M16" s="106">
        <v>176490</v>
      </c>
      <c r="N16" s="106">
        <v>174874.95756000001</v>
      </c>
      <c r="O16" s="27"/>
      <c r="P16" s="106">
        <v>209505</v>
      </c>
      <c r="Q16" s="106">
        <v>207387.23856</v>
      </c>
      <c r="R16" s="27"/>
      <c r="S16" s="106">
        <v>159746</v>
      </c>
      <c r="T16" s="106">
        <v>159001.2948</v>
      </c>
    </row>
    <row r="17" spans="2:26" x14ac:dyDescent="0.3">
      <c r="B17">
        <v>5</v>
      </c>
      <c r="C17" t="s">
        <v>94</v>
      </c>
      <c r="E17" t="s">
        <v>63</v>
      </c>
      <c r="J17" s="104"/>
      <c r="K17" s="25"/>
      <c r="L17" s="25"/>
      <c r="M17" s="104"/>
      <c r="N17" s="104"/>
      <c r="O17" s="25"/>
      <c r="P17" s="104"/>
      <c r="Q17" s="104"/>
      <c r="R17" s="25"/>
      <c r="S17" s="104"/>
      <c r="T17" s="104"/>
    </row>
    <row r="18" spans="2:26" x14ac:dyDescent="0.3">
      <c r="C18" t="s">
        <v>64</v>
      </c>
      <c r="D18" s="23" t="s">
        <v>95</v>
      </c>
      <c r="E18" t="s">
        <v>96</v>
      </c>
      <c r="G18" s="104">
        <v>24.934999999999999</v>
      </c>
      <c r="H18" s="104">
        <v>20.765371786420602</v>
      </c>
      <c r="J18" s="104">
        <v>26.862500000000001</v>
      </c>
      <c r="K18" s="104">
        <v>18.6218838555179</v>
      </c>
      <c r="M18" s="104">
        <v>27.69</v>
      </c>
      <c r="N18" s="104">
        <v>22.594290895901299</v>
      </c>
      <c r="P18" s="109">
        <v>23.29</v>
      </c>
      <c r="Q18" s="109">
        <v>21.572993173463999</v>
      </c>
      <c r="R18" s="26"/>
      <c r="S18" s="109">
        <v>21.177499999999998</v>
      </c>
      <c r="T18" s="109">
        <v>21.42342214328</v>
      </c>
    </row>
    <row r="19" spans="2:26" x14ac:dyDescent="0.3">
      <c r="C19" t="s">
        <v>67</v>
      </c>
      <c r="D19" s="23" t="s">
        <v>245</v>
      </c>
      <c r="E19" t="s">
        <v>96</v>
      </c>
      <c r="G19" s="104">
        <v>39.717500000000001</v>
      </c>
      <c r="H19" s="104">
        <v>34.395000000000003</v>
      </c>
      <c r="J19" s="104">
        <v>40.627499999999998</v>
      </c>
      <c r="K19" s="104">
        <v>30.41</v>
      </c>
      <c r="M19" s="104">
        <v>41.805</v>
      </c>
      <c r="N19" s="104">
        <v>35.592500000000001</v>
      </c>
      <c r="P19" s="108">
        <v>38.192500000000003</v>
      </c>
      <c r="Q19" s="109">
        <v>36.6875</v>
      </c>
      <c r="S19" s="108">
        <v>38.380000000000003</v>
      </c>
      <c r="T19" s="108">
        <v>36.637500000000003</v>
      </c>
    </row>
    <row r="20" spans="2:26" x14ac:dyDescent="0.3">
      <c r="C20" t="s">
        <v>70</v>
      </c>
      <c r="D20" s="23" t="s">
        <v>97</v>
      </c>
      <c r="E20" t="s">
        <v>98</v>
      </c>
      <c r="G20" s="104">
        <v>0.3775</v>
      </c>
      <c r="H20" s="104">
        <v>9.2499999999999999E-2</v>
      </c>
      <c r="J20" s="104">
        <v>0.39500000000000002</v>
      </c>
      <c r="K20" s="104">
        <v>0.14749999999999999</v>
      </c>
      <c r="M20" s="104">
        <v>0.3775</v>
      </c>
      <c r="N20" s="104">
        <v>0.05</v>
      </c>
      <c r="P20" s="109">
        <v>0.46</v>
      </c>
      <c r="Q20" s="109">
        <v>0.23</v>
      </c>
      <c r="S20" s="109">
        <v>0.35499999999999998</v>
      </c>
      <c r="T20" s="109">
        <v>6.7500000000000004E-2</v>
      </c>
    </row>
    <row r="21" spans="2:26" x14ac:dyDescent="0.3">
      <c r="C21" t="s">
        <v>88</v>
      </c>
      <c r="D21" s="23" t="s">
        <v>246</v>
      </c>
      <c r="E21" t="s">
        <v>98</v>
      </c>
      <c r="G21" s="104">
        <v>0.46750000000000003</v>
      </c>
      <c r="H21" s="104">
        <v>0.2</v>
      </c>
      <c r="J21" s="104">
        <v>0.51500000000000001</v>
      </c>
      <c r="K21" s="104">
        <v>0.30499999999999999</v>
      </c>
      <c r="M21" s="104">
        <v>0.4975</v>
      </c>
      <c r="N21" s="104">
        <v>0.28000000000000003</v>
      </c>
      <c r="P21" s="108">
        <v>0.48749999999999999</v>
      </c>
      <c r="Q21" s="108">
        <v>0.3075</v>
      </c>
      <c r="S21" s="109">
        <v>0.38500000000000001</v>
      </c>
      <c r="T21" s="109">
        <v>0.125</v>
      </c>
    </row>
    <row r="22" spans="2:26" x14ac:dyDescent="0.3">
      <c r="B22">
        <v>6</v>
      </c>
      <c r="C22" t="s">
        <v>118</v>
      </c>
      <c r="E22" t="s">
        <v>63</v>
      </c>
      <c r="G22" s="105"/>
      <c r="J22" s="25"/>
      <c r="K22" s="25"/>
      <c r="M22" s="104"/>
      <c r="N22" s="104"/>
      <c r="O22" s="25"/>
      <c r="P22" s="104"/>
      <c r="Q22" s="104"/>
      <c r="R22" s="25"/>
      <c r="S22" s="104"/>
      <c r="T22" s="104"/>
      <c r="U22" s="25"/>
      <c r="V22" s="25"/>
      <c r="W22" s="25"/>
      <c r="X22" s="25"/>
      <c r="Y22" s="25"/>
      <c r="Z22" s="25"/>
    </row>
    <row r="23" spans="2:26" x14ac:dyDescent="0.3">
      <c r="C23" t="s">
        <v>64</v>
      </c>
      <c r="D23" s="23" t="s">
        <v>247</v>
      </c>
      <c r="E23" t="s">
        <v>248</v>
      </c>
      <c r="G23" s="104">
        <v>1.3441776040212201</v>
      </c>
      <c r="H23" s="104">
        <v>0.65196456086286603</v>
      </c>
      <c r="J23" s="104">
        <v>1.4789719626168201</v>
      </c>
      <c r="K23" s="104">
        <v>0.71646859083191805</v>
      </c>
      <c r="L23" s="26"/>
      <c r="M23" s="104">
        <v>1.37843907916901</v>
      </c>
      <c r="N23" s="104">
        <v>0.61266968325791904</v>
      </c>
      <c r="O23" s="26"/>
      <c r="P23" s="109">
        <v>1.2105263157894699</v>
      </c>
      <c r="Q23" s="109">
        <v>0.70185873605948002</v>
      </c>
      <c r="R23" s="26"/>
      <c r="S23" s="109">
        <v>1.2703862660944201</v>
      </c>
      <c r="T23" s="109">
        <v>0.51076923076923098</v>
      </c>
    </row>
    <row r="24" spans="2:26" x14ac:dyDescent="0.3">
      <c r="C24" t="s">
        <v>67</v>
      </c>
      <c r="D24" s="23" t="s">
        <v>249</v>
      </c>
      <c r="E24" t="s">
        <v>248</v>
      </c>
      <c r="G24" s="104">
        <v>5.2272727272727302</v>
      </c>
      <c r="H24" s="104">
        <v>3.4509803921568598</v>
      </c>
      <c r="J24" s="104">
        <v>6.3076923076923102</v>
      </c>
      <c r="K24" s="104">
        <v>3.8333333333333299</v>
      </c>
      <c r="M24" s="104">
        <v>6.6666666666666696</v>
      </c>
      <c r="N24" s="104">
        <v>3.2058823529411802</v>
      </c>
      <c r="P24" s="109">
        <v>3.6296296296296302</v>
      </c>
      <c r="Q24" s="109">
        <v>2</v>
      </c>
      <c r="R24" s="26"/>
      <c r="S24" s="109">
        <v>6.3</v>
      </c>
      <c r="T24" s="109">
        <v>4.4444444444444402</v>
      </c>
    </row>
    <row r="25" spans="2:26" x14ac:dyDescent="0.3">
      <c r="C25" t="s">
        <v>70</v>
      </c>
      <c r="D25" s="23" t="s">
        <v>250</v>
      </c>
      <c r="E25" t="s">
        <v>87</v>
      </c>
      <c r="G25" s="104">
        <v>4432</v>
      </c>
      <c r="H25" s="104">
        <v>6356</v>
      </c>
      <c r="J25" s="104">
        <v>1488</v>
      </c>
      <c r="K25" s="104">
        <v>2186</v>
      </c>
      <c r="M25" s="104">
        <v>1211</v>
      </c>
      <c r="N25" s="104">
        <v>1745</v>
      </c>
      <c r="P25" s="108">
        <v>999</v>
      </c>
      <c r="Q25" s="108">
        <v>1458</v>
      </c>
      <c r="S25" s="108">
        <v>734</v>
      </c>
      <c r="T25" s="108">
        <v>967</v>
      </c>
    </row>
    <row r="26" spans="2:26" x14ac:dyDescent="0.3">
      <c r="B26">
        <v>7</v>
      </c>
      <c r="C26" t="s">
        <v>129</v>
      </c>
      <c r="E26" t="s">
        <v>63</v>
      </c>
      <c r="G26" s="105"/>
      <c r="H26" s="105"/>
      <c r="J26" s="104"/>
      <c r="K26" s="25"/>
      <c r="L26" s="25"/>
      <c r="M26" s="104"/>
      <c r="N26" s="25"/>
      <c r="O26" s="25"/>
      <c r="P26" s="25"/>
      <c r="Q26" s="25"/>
      <c r="R26" s="25"/>
      <c r="S26" s="25"/>
      <c r="T26" s="25"/>
      <c r="U26" s="25"/>
      <c r="V26" s="25"/>
    </row>
    <row r="27" spans="2:26" x14ac:dyDescent="0.3">
      <c r="C27" t="s">
        <v>64</v>
      </c>
      <c r="D27" t="s">
        <v>251</v>
      </c>
      <c r="E27" t="s">
        <v>63</v>
      </c>
      <c r="G27" s="104">
        <v>7.2412430041166704</v>
      </c>
      <c r="H27" s="104">
        <v>5.1338939390683702</v>
      </c>
      <c r="J27" s="104">
        <v>5.6040252915289797</v>
      </c>
      <c r="K27" s="104">
        <v>3.99352180500538</v>
      </c>
      <c r="L27" s="26"/>
      <c r="M27" s="104">
        <v>5.0526301606531199</v>
      </c>
      <c r="N27" s="104">
        <v>4.1870987130097701</v>
      </c>
      <c r="O27" s="26"/>
      <c r="P27" s="109">
        <v>12.890044006572399</v>
      </c>
      <c r="Q27" s="109">
        <v>8.6206029663162305</v>
      </c>
      <c r="R27" s="26"/>
      <c r="S27" s="109">
        <v>11.6365783896781</v>
      </c>
      <c r="T27" s="109">
        <v>6.9789837964439698</v>
      </c>
    </row>
    <row r="28" spans="2:26" x14ac:dyDescent="0.3">
      <c r="C28" t="s">
        <v>67</v>
      </c>
      <c r="D28" t="s">
        <v>252</v>
      </c>
      <c r="E28" t="s">
        <v>135</v>
      </c>
      <c r="G28" s="105"/>
      <c r="H28" s="105"/>
      <c r="I28" s="105"/>
      <c r="J28" s="105"/>
      <c r="K28" s="105"/>
      <c r="L28" s="105"/>
      <c r="M28" s="105"/>
      <c r="N28" s="105"/>
      <c r="O28" s="105"/>
      <c r="P28" s="105"/>
      <c r="Q28" s="105"/>
      <c r="R28" s="105"/>
      <c r="S28" s="105"/>
      <c r="T28" s="105"/>
      <c r="U28" s="105"/>
      <c r="V28" s="105"/>
      <c r="W28" s="105"/>
      <c r="X28" s="105"/>
    </row>
    <row r="29" spans="2:26" x14ac:dyDescent="0.3">
      <c r="C29" t="s">
        <v>70</v>
      </c>
      <c r="D29" t="s">
        <v>253</v>
      </c>
      <c r="E29" t="s">
        <v>135</v>
      </c>
      <c r="G29" s="105"/>
      <c r="H29" s="105"/>
      <c r="J29" s="104">
        <v>114.89216999999999</v>
      </c>
      <c r="K29" s="111">
        <v>67.003311999999994</v>
      </c>
      <c r="L29" s="26"/>
      <c r="M29" s="104">
        <v>787.64774</v>
      </c>
      <c r="N29" s="111">
        <v>469.146792</v>
      </c>
      <c r="O29" s="26"/>
      <c r="P29" s="109">
        <v>15.216170999999999</v>
      </c>
      <c r="Q29" s="113">
        <v>0</v>
      </c>
      <c r="R29" s="26"/>
      <c r="S29" s="109">
        <v>36.906719000000002</v>
      </c>
      <c r="T29" s="113">
        <v>0</v>
      </c>
    </row>
    <row r="30" spans="2:26" x14ac:dyDescent="0.3">
      <c r="B30">
        <v>8</v>
      </c>
      <c r="C30" t="s">
        <v>254</v>
      </c>
      <c r="E30" t="s">
        <v>63</v>
      </c>
      <c r="G30" s="105"/>
      <c r="H30" s="105"/>
      <c r="J30" s="25"/>
      <c r="K30" s="25"/>
      <c r="M30" s="25"/>
      <c r="N30" s="25"/>
    </row>
    <row r="31" spans="2:26" x14ac:dyDescent="0.3">
      <c r="C31" t="s">
        <v>64</v>
      </c>
      <c r="D31" t="s">
        <v>139</v>
      </c>
      <c r="E31" t="s">
        <v>63</v>
      </c>
      <c r="G31" s="105"/>
      <c r="H31" s="105"/>
      <c r="J31" s="25">
        <v>0</v>
      </c>
      <c r="K31" s="25">
        <v>0</v>
      </c>
      <c r="M31" s="25">
        <v>0</v>
      </c>
      <c r="N31" s="25">
        <v>0</v>
      </c>
      <c r="P31">
        <v>0</v>
      </c>
      <c r="Q31">
        <v>0</v>
      </c>
      <c r="S31">
        <v>0</v>
      </c>
      <c r="T31">
        <v>0</v>
      </c>
    </row>
    <row r="32" spans="2:26" x14ac:dyDescent="0.3">
      <c r="C32" t="s">
        <v>67</v>
      </c>
      <c r="D32" t="s">
        <v>140</v>
      </c>
      <c r="E32" t="s">
        <v>63</v>
      </c>
      <c r="G32" s="105"/>
      <c r="H32" s="105"/>
      <c r="J32" s="25">
        <v>0</v>
      </c>
      <c r="K32" s="25">
        <v>0</v>
      </c>
      <c r="M32" s="25">
        <v>0</v>
      </c>
      <c r="N32" s="25">
        <v>0</v>
      </c>
      <c r="P32">
        <v>0</v>
      </c>
      <c r="Q32">
        <v>0</v>
      </c>
      <c r="S32">
        <v>0</v>
      </c>
      <c r="T32">
        <v>0</v>
      </c>
    </row>
  </sheetData>
  <pageMargins left="0.7" right="0.7" top="0.75" bottom="0.75" header="0.3" footer="0.3"/>
  <pageSetup paperSize="9" orientation="portrait" horizontalDpi="0" verticalDpi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>
    <tabColor rgb="FFFF0000"/>
  </sheetPr>
  <dimension ref="A1"/>
  <sheetViews>
    <sheetView topLeftCell="A25" zoomScale="55" zoomScaleSheetLayoutView="100" workbookViewId="0">
      <selection activeCell="D7" sqref="D7"/>
    </sheetView>
  </sheetViews>
  <sheetFormatPr defaultColWidth="9" defaultRowHeight="14.4" x14ac:dyDescent="0.3"/>
  <sheetData/>
  <pageMargins left="0.7" right="0.7" top="0.75" bottom="0.75" header="0.3" footer="0.3"/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>
    <tabColor rgb="FFFF0000"/>
  </sheetPr>
  <dimension ref="A1"/>
  <sheetViews>
    <sheetView zoomScale="55" zoomScaleSheetLayoutView="100" workbookViewId="0">
      <selection activeCell="D7" sqref="D7"/>
    </sheetView>
  </sheetViews>
  <sheetFormatPr defaultColWidth="9" defaultRowHeight="14.4" x14ac:dyDescent="0.3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A41"/>
  <sheetViews>
    <sheetView zoomScale="40" zoomScaleNormal="40" zoomScaleSheetLayoutView="100" workbookViewId="0">
      <selection activeCell="B41" sqref="B41:K41"/>
    </sheetView>
  </sheetViews>
  <sheetFormatPr defaultColWidth="9" defaultRowHeight="14.4" x14ac:dyDescent="0.3"/>
  <cols>
    <col min="1" max="1" width="17.33203125" customWidth="1"/>
    <col min="2" max="13" width="12.88671875" style="173" customWidth="1"/>
    <col min="14" max="14" width="2.33203125" customWidth="1"/>
    <col min="15" max="15" width="9.5546875" customWidth="1"/>
    <col min="19" max="19" width="4.21875" customWidth="1"/>
    <col min="22" max="22" width="3.21875" customWidth="1"/>
    <col min="25" max="25" width="3" customWidth="1"/>
  </cols>
  <sheetData>
    <row r="1" spans="1:18" ht="18" x14ac:dyDescent="0.3">
      <c r="A1" s="174" t="s">
        <v>44</v>
      </c>
    </row>
    <row r="2" spans="1:18" ht="18" x14ac:dyDescent="0.3">
      <c r="A2" s="175" t="s">
        <v>1</v>
      </c>
    </row>
    <row r="3" spans="1:18" x14ac:dyDescent="0.3">
      <c r="A3" s="22" t="s">
        <v>2</v>
      </c>
      <c r="K3" s="184"/>
    </row>
    <row r="4" spans="1:18" x14ac:dyDescent="0.3">
      <c r="A4" s="179" t="s">
        <v>1</v>
      </c>
      <c r="B4" s="181" t="s">
        <v>4</v>
      </c>
      <c r="C4" s="181" t="s">
        <v>5</v>
      </c>
      <c r="D4" s="181" t="s">
        <v>6</v>
      </c>
      <c r="E4" s="181" t="s">
        <v>7</v>
      </c>
      <c r="F4" s="181" t="s">
        <v>8</v>
      </c>
      <c r="G4" s="181" t="s">
        <v>9</v>
      </c>
      <c r="H4" s="181" t="s">
        <v>10</v>
      </c>
      <c r="I4" s="181" t="s">
        <v>11</v>
      </c>
      <c r="J4" s="181" t="s">
        <v>12</v>
      </c>
      <c r="K4" s="181" t="s">
        <v>13</v>
      </c>
      <c r="L4" s="181" t="s">
        <v>14</v>
      </c>
      <c r="M4" s="181" t="s">
        <v>15</v>
      </c>
    </row>
    <row r="5" spans="1:18" x14ac:dyDescent="0.3">
      <c r="A5" t="s">
        <v>30</v>
      </c>
      <c r="B5" s="203">
        <v>29.5</v>
      </c>
      <c r="C5" s="203">
        <v>57.11</v>
      </c>
      <c r="D5" s="203">
        <v>86.63</v>
      </c>
      <c r="E5" s="203">
        <v>115.19</v>
      </c>
      <c r="F5" s="203">
        <v>144.69999999999999</v>
      </c>
      <c r="G5" s="203">
        <v>173.26</v>
      </c>
      <c r="H5" s="203">
        <v>202.03</v>
      </c>
      <c r="I5" s="203">
        <v>231.42</v>
      </c>
      <c r="J5" s="203">
        <v>259.89</v>
      </c>
      <c r="K5" s="203">
        <v>288.76</v>
      </c>
      <c r="L5" s="203">
        <v>317.16000000000003</v>
      </c>
      <c r="M5" s="203">
        <v>346.51</v>
      </c>
      <c r="O5" s="33"/>
    </row>
    <row r="6" spans="1:18" x14ac:dyDescent="0.3">
      <c r="A6" t="s">
        <v>31</v>
      </c>
      <c r="B6" s="191">
        <v>26.7413142636732</v>
      </c>
      <c r="C6" s="191">
        <v>67.737019633243904</v>
      </c>
      <c r="D6" s="191">
        <v>88.253163537892902</v>
      </c>
      <c r="E6" s="191">
        <v>88.564809901664901</v>
      </c>
      <c r="F6" s="26">
        <v>81.178089204326895</v>
      </c>
      <c r="G6" s="184">
        <v>82.563771925359106</v>
      </c>
      <c r="H6" s="184">
        <f>H7</f>
        <v>92.443230470868798</v>
      </c>
      <c r="I6" s="184">
        <f>'KINERJA UP3'!O523</f>
        <v>102.79277614416603</v>
      </c>
      <c r="J6" s="215">
        <f>'KINERJA UP3'!O596</f>
        <v>115.74584397788315</v>
      </c>
      <c r="K6" s="184">
        <f>'KINERJA UP3'!O669</f>
        <v>120.62950020556309</v>
      </c>
      <c r="L6" s="184"/>
      <c r="M6" s="184"/>
    </row>
    <row r="7" spans="1:18" x14ac:dyDescent="0.3">
      <c r="H7" s="191">
        <f>'KINERJA UP3'!O450</f>
        <v>92.443230470868798</v>
      </c>
      <c r="I7" s="191">
        <f>'KINERJA UP3'!O523</f>
        <v>102.79277614416603</v>
      </c>
      <c r="J7" s="191">
        <f>'KINERJA UP3'!O596</f>
        <v>115.74584397788315</v>
      </c>
      <c r="K7" s="191">
        <f>'KINERJA UP3'!O669</f>
        <v>120.62950020556309</v>
      </c>
      <c r="L7" s="191">
        <f>'KINERJA UP3'!O742</f>
        <v>0</v>
      </c>
      <c r="M7" s="191">
        <f>'KINERJA UP3'!O815</f>
        <v>0</v>
      </c>
      <c r="Q7" t="s">
        <v>22</v>
      </c>
      <c r="R7" s="189" t="s">
        <v>13</v>
      </c>
    </row>
    <row r="8" spans="1:18" x14ac:dyDescent="0.3">
      <c r="B8" s="308">
        <f>200%-(B6/B5)</f>
        <v>1.0935147707229422</v>
      </c>
      <c r="C8" s="308">
        <f t="shared" ref="C8:K8" si="0">200%-(C6/C5)</f>
        <v>0.81392016051052529</v>
      </c>
      <c r="D8" s="308">
        <f t="shared" si="0"/>
        <v>0.98126326286629451</v>
      </c>
      <c r="E8" s="308">
        <f t="shared" si="0"/>
        <v>1.2311415061926825</v>
      </c>
      <c r="F8" s="308">
        <f t="shared" si="0"/>
        <v>1.4389903994172295</v>
      </c>
      <c r="G8" s="308">
        <f t="shared" si="0"/>
        <v>1.5234689372887043</v>
      </c>
      <c r="H8" s="308">
        <f t="shared" si="0"/>
        <v>1.5424282014014314</v>
      </c>
      <c r="I8" s="308">
        <f t="shared" si="0"/>
        <v>1.5558172321140522</v>
      </c>
      <c r="J8" s="308">
        <f t="shared" si="0"/>
        <v>1.5546352534615293</v>
      </c>
      <c r="K8" s="308">
        <f t="shared" si="0"/>
        <v>1.5822499646572825</v>
      </c>
      <c r="L8" s="308"/>
      <c r="M8" s="308"/>
      <c r="Q8" s="26">
        <f>HLOOKUP(R7,$B$4:$M$6,2,0)</f>
        <v>288.76</v>
      </c>
    </row>
    <row r="9" spans="1:18" x14ac:dyDescent="0.3">
      <c r="Q9" s="26">
        <f>HLOOKUP(R7,$B$4:$M$6,3,0)</f>
        <v>120.62950020556309</v>
      </c>
    </row>
    <row r="17" spans="1:27" x14ac:dyDescent="0.3">
      <c r="N17">
        <v>73.747905986405698</v>
      </c>
    </row>
    <row r="18" spans="1:27" x14ac:dyDescent="0.3">
      <c r="N18">
        <v>68.816172990993906</v>
      </c>
    </row>
    <row r="19" spans="1:27" x14ac:dyDescent="0.3">
      <c r="N19">
        <v>88.564809901664901</v>
      </c>
    </row>
    <row r="22" spans="1:27" x14ac:dyDescent="0.3">
      <c r="A22" s="179" t="s">
        <v>16</v>
      </c>
      <c r="Q22" t="s">
        <v>22</v>
      </c>
      <c r="R22" s="189" t="str">
        <f>R7</f>
        <v>OCT</v>
      </c>
    </row>
    <row r="23" spans="1:27" ht="15.6" x14ac:dyDescent="0.3">
      <c r="A23" s="180" t="s">
        <v>32</v>
      </c>
      <c r="B23" s="181" t="s">
        <v>4</v>
      </c>
      <c r="C23" s="181" t="s">
        <v>5</v>
      </c>
      <c r="D23" s="181" t="s">
        <v>6</v>
      </c>
      <c r="E23" s="181" t="s">
        <v>7</v>
      </c>
      <c r="F23" s="181" t="s">
        <v>8</v>
      </c>
      <c r="G23" s="181" t="s">
        <v>9</v>
      </c>
      <c r="H23" s="181" t="s">
        <v>10</v>
      </c>
      <c r="I23" s="181" t="s">
        <v>11</v>
      </c>
      <c r="J23" s="181" t="s">
        <v>12</v>
      </c>
      <c r="K23" s="181" t="s">
        <v>13</v>
      </c>
      <c r="L23" s="181" t="s">
        <v>14</v>
      </c>
      <c r="M23" s="181" t="s">
        <v>15</v>
      </c>
      <c r="Q23" s="190" t="s">
        <v>23</v>
      </c>
      <c r="R23" s="190"/>
      <c r="T23" t="s">
        <v>24</v>
      </c>
      <c r="W23" t="s">
        <v>25</v>
      </c>
      <c r="Z23" t="s">
        <v>26</v>
      </c>
    </row>
    <row r="24" spans="1:27" x14ac:dyDescent="0.3">
      <c r="A24" t="s">
        <v>30</v>
      </c>
      <c r="B24" s="191">
        <v>31.09</v>
      </c>
      <c r="C24" s="191">
        <v>60.18</v>
      </c>
      <c r="D24" s="191">
        <v>91.29</v>
      </c>
      <c r="E24" s="191">
        <v>121.38</v>
      </c>
      <c r="F24" s="26">
        <v>152.47999999999999</v>
      </c>
      <c r="G24" s="26">
        <v>182.58</v>
      </c>
      <c r="H24">
        <v>212.89</v>
      </c>
      <c r="I24">
        <v>243.86</v>
      </c>
      <c r="J24">
        <v>273.86</v>
      </c>
      <c r="K24">
        <v>304.29000000000002</v>
      </c>
      <c r="L24">
        <v>334.21</v>
      </c>
      <c r="M24">
        <v>365.14</v>
      </c>
      <c r="O24" s="33"/>
      <c r="Q24" s="81" t="s">
        <v>27</v>
      </c>
      <c r="R24" s="81" t="s">
        <v>28</v>
      </c>
      <c r="T24" s="81" t="s">
        <v>27</v>
      </c>
      <c r="U24" s="81" t="s">
        <v>28</v>
      </c>
      <c r="W24" s="81" t="s">
        <v>27</v>
      </c>
      <c r="X24" s="81" t="s">
        <v>28</v>
      </c>
      <c r="Z24" s="81" t="s">
        <v>27</v>
      </c>
      <c r="AA24" s="81" t="s">
        <v>28</v>
      </c>
    </row>
    <row r="25" spans="1:27" x14ac:dyDescent="0.3">
      <c r="A25" t="s">
        <v>31</v>
      </c>
      <c r="B25" s="191">
        <v>18.256496033149698</v>
      </c>
      <c r="C25" s="191">
        <v>55.669828654481897</v>
      </c>
      <c r="D25" s="191">
        <v>82.777531593838404</v>
      </c>
      <c r="E25" s="191">
        <v>92.538314881091793</v>
      </c>
      <c r="F25" s="191">
        <v>92.924929626216198</v>
      </c>
      <c r="G25" s="191">
        <v>94.986430202428096</v>
      </c>
      <c r="H25" s="204">
        <f>'KINERJA ULP'!E6</f>
        <v>99.469133519370089</v>
      </c>
      <c r="I25" s="204">
        <f>'KINERJA ULP'!I6</f>
        <v>107.36500859333685</v>
      </c>
      <c r="J25" s="204">
        <f>'KINERJA ULP'!M6</f>
        <v>119.06065257693734</v>
      </c>
      <c r="K25" s="204">
        <f>'KINERJA ULP'!Q6</f>
        <v>120.11806588386101</v>
      </c>
      <c r="L25" s="204"/>
      <c r="M25" s="204"/>
      <c r="Q25" s="33">
        <f>HLOOKUP($R$22,$B$23:$M$25,2,0)</f>
        <v>304.29000000000002</v>
      </c>
      <c r="R25" s="33">
        <f>HLOOKUP($R$22,$B$23:$M$25,3,0)</f>
        <v>120.11806588386101</v>
      </c>
      <c r="T25" s="33">
        <f>HLOOKUP($R$22,$B$28:$M$30,2,0)</f>
        <v>252.98</v>
      </c>
      <c r="U25" s="33">
        <f>HLOOKUP($R$22,$B$28:$M$30,3,0)</f>
        <v>111.49582745241149</v>
      </c>
      <c r="W25" s="33">
        <f>HLOOKUP($R$22,$B$33:$M$35,2,0)</f>
        <v>301.08999999999997</v>
      </c>
      <c r="X25" s="33">
        <f>HLOOKUP($R$22,$B$33:$M$35,3,0)</f>
        <v>104.16153090728044</v>
      </c>
      <c r="Z25" s="33">
        <f>HLOOKUP($R$22,$B$38:$M$40,2,0)</f>
        <v>289.70999999999998</v>
      </c>
      <c r="AA25" s="33">
        <f>HLOOKUP($R$22,$B$38:$M$40,3,0)</f>
        <v>153.31714920172595</v>
      </c>
    </row>
    <row r="26" spans="1:27" x14ac:dyDescent="0.3">
      <c r="B26" s="308">
        <f>200%-(B25/B24)</f>
        <v>1.4127855891556869</v>
      </c>
      <c r="C26" s="308">
        <f t="shared" ref="C26:K26" si="1">200%-(C25/C24)</f>
        <v>1.0749446883602212</v>
      </c>
      <c r="D26" s="308">
        <f t="shared" si="1"/>
        <v>1.0932464498429357</v>
      </c>
      <c r="E26" s="308">
        <f t="shared" si="1"/>
        <v>1.2376148057250633</v>
      </c>
      <c r="F26" s="308">
        <f t="shared" si="1"/>
        <v>1.3905762747493691</v>
      </c>
      <c r="G26" s="308">
        <f t="shared" si="1"/>
        <v>1.4797544626879828</v>
      </c>
      <c r="H26" s="308">
        <f t="shared" si="1"/>
        <v>1.5327674690245192</v>
      </c>
      <c r="I26" s="308">
        <f t="shared" si="1"/>
        <v>1.5597268572404788</v>
      </c>
      <c r="J26" s="308">
        <f t="shared" si="1"/>
        <v>1.5652499358177998</v>
      </c>
      <c r="K26" s="308">
        <f t="shared" si="1"/>
        <v>1.6052513527100429</v>
      </c>
      <c r="L26" s="204"/>
      <c r="M26" s="204"/>
      <c r="Q26" s="33"/>
      <c r="R26" s="33"/>
      <c r="T26" s="33"/>
      <c r="U26" s="33"/>
      <c r="W26" s="33"/>
      <c r="X26" s="33"/>
      <c r="Z26" s="33"/>
      <c r="AA26" s="33"/>
    </row>
    <row r="27" spans="1:27" x14ac:dyDescent="0.3">
      <c r="B27" s="200"/>
      <c r="C27" s="200"/>
      <c r="D27" s="200"/>
      <c r="E27" s="200"/>
      <c r="F27" s="200"/>
      <c r="G27" s="200"/>
      <c r="H27" s="185"/>
      <c r="I27" s="185"/>
      <c r="J27" s="185"/>
      <c r="K27" s="185"/>
      <c r="L27" s="185"/>
      <c r="M27" s="185"/>
    </row>
    <row r="28" spans="1:27" ht="15.6" x14ac:dyDescent="0.3">
      <c r="A28" s="180" t="s">
        <v>35</v>
      </c>
      <c r="B28" s="201" t="s">
        <v>4</v>
      </c>
      <c r="C28" s="201" t="s">
        <v>5</v>
      </c>
      <c r="D28" s="201" t="s">
        <v>6</v>
      </c>
      <c r="E28" s="201" t="s">
        <v>7</v>
      </c>
      <c r="F28" s="201" t="s">
        <v>8</v>
      </c>
      <c r="G28" s="201" t="s">
        <v>9</v>
      </c>
      <c r="H28" s="186" t="s">
        <v>10</v>
      </c>
      <c r="I28" s="186" t="s">
        <v>11</v>
      </c>
      <c r="J28" s="186" t="s">
        <v>12</v>
      </c>
      <c r="K28" s="186" t="s">
        <v>13</v>
      </c>
      <c r="L28" s="186" t="s">
        <v>14</v>
      </c>
      <c r="M28" s="186" t="s">
        <v>15</v>
      </c>
    </row>
    <row r="29" spans="1:27" x14ac:dyDescent="0.3">
      <c r="A29" t="s">
        <v>30</v>
      </c>
      <c r="B29" s="191">
        <v>25.84</v>
      </c>
      <c r="C29" s="191">
        <v>50.03</v>
      </c>
      <c r="D29" s="191">
        <v>75.900000000000006</v>
      </c>
      <c r="E29" s="191">
        <v>100.92</v>
      </c>
      <c r="F29" s="26">
        <v>126.77</v>
      </c>
      <c r="G29" s="26">
        <v>151.79</v>
      </c>
      <c r="H29">
        <v>177</v>
      </c>
      <c r="I29">
        <v>202.75</v>
      </c>
      <c r="J29">
        <v>227.69</v>
      </c>
      <c r="K29">
        <v>252.98</v>
      </c>
      <c r="L29">
        <v>277.86</v>
      </c>
      <c r="M29">
        <v>303.58</v>
      </c>
      <c r="O29" s="33"/>
    </row>
    <row r="30" spans="1:27" x14ac:dyDescent="0.3">
      <c r="A30" t="s">
        <v>31</v>
      </c>
      <c r="B30" s="191">
        <v>19.5089522590328</v>
      </c>
      <c r="C30" s="191">
        <v>42.578034522997001</v>
      </c>
      <c r="D30" s="191">
        <v>64.877316802653098</v>
      </c>
      <c r="E30" s="191">
        <v>73.042543588170503</v>
      </c>
      <c r="F30" s="191">
        <v>73.747905986405698</v>
      </c>
      <c r="G30" s="191">
        <v>74.545583242655098</v>
      </c>
      <c r="H30" s="204">
        <f>'KINERJA ULP'!F6</f>
        <v>84.150692647034873</v>
      </c>
      <c r="I30" s="204">
        <f>'KINERJA ULP'!J6</f>
        <v>91.629674761585534</v>
      </c>
      <c r="J30" s="204">
        <f>'KINERJA ULP'!N6</f>
        <v>108.81576791220164</v>
      </c>
      <c r="K30" s="204">
        <f>'KINERJA ULP'!R6</f>
        <v>111.49582745241149</v>
      </c>
      <c r="L30" s="204"/>
      <c r="M30" s="204"/>
    </row>
    <row r="31" spans="1:27" x14ac:dyDescent="0.3">
      <c r="B31" s="308">
        <f t="shared" ref="B31:K31" si="2">200%-(B30/B29)</f>
        <v>1.2450095874987306</v>
      </c>
      <c r="C31" s="308">
        <f t="shared" si="2"/>
        <v>1.1489499395763141</v>
      </c>
      <c r="D31" s="308">
        <f t="shared" si="2"/>
        <v>1.1452263925869157</v>
      </c>
      <c r="E31" s="308">
        <f t="shared" si="2"/>
        <v>1.2762332185080212</v>
      </c>
      <c r="F31" s="308">
        <f t="shared" si="2"/>
        <v>1.4182542716225788</v>
      </c>
      <c r="G31" s="308">
        <f t="shared" si="2"/>
        <v>1.5088900240947685</v>
      </c>
      <c r="H31" s="308">
        <f t="shared" si="2"/>
        <v>1.5245723579263566</v>
      </c>
      <c r="I31" s="308">
        <f t="shared" si="2"/>
        <v>1.5480657225075929</v>
      </c>
      <c r="J31" s="308">
        <f t="shared" si="2"/>
        <v>1.5220880674943931</v>
      </c>
      <c r="K31" s="308">
        <f t="shared" si="2"/>
        <v>1.5592701895311429</v>
      </c>
      <c r="L31" s="204"/>
      <c r="M31" s="204"/>
      <c r="O31" s="239"/>
    </row>
    <row r="32" spans="1:27" x14ac:dyDescent="0.3">
      <c r="B32" s="200"/>
      <c r="C32" s="200"/>
      <c r="D32" s="200"/>
      <c r="E32" s="200"/>
      <c r="F32" s="200"/>
      <c r="G32" s="200"/>
      <c r="H32" s="185"/>
      <c r="I32" s="185"/>
      <c r="J32" s="185"/>
      <c r="K32" s="185"/>
      <c r="L32" s="185"/>
      <c r="M32" s="185"/>
    </row>
    <row r="33" spans="1:15" ht="15.6" x14ac:dyDescent="0.3">
      <c r="A33" s="180" t="s">
        <v>38</v>
      </c>
      <c r="B33" s="201" t="s">
        <v>4</v>
      </c>
      <c r="C33" s="201" t="s">
        <v>5</v>
      </c>
      <c r="D33" s="201" t="s">
        <v>6</v>
      </c>
      <c r="E33" s="201" t="s">
        <v>7</v>
      </c>
      <c r="F33" s="201" t="s">
        <v>8</v>
      </c>
      <c r="G33" s="201" t="s">
        <v>9</v>
      </c>
      <c r="H33" s="186" t="s">
        <v>10</v>
      </c>
      <c r="I33" s="186" t="s">
        <v>11</v>
      </c>
      <c r="J33" s="186" t="s">
        <v>12</v>
      </c>
      <c r="K33" s="186" t="s">
        <v>13</v>
      </c>
      <c r="L33" s="186" t="s">
        <v>14</v>
      </c>
      <c r="M33" s="186" t="s">
        <v>15</v>
      </c>
    </row>
    <row r="34" spans="1:15" x14ac:dyDescent="0.3">
      <c r="A34" t="s">
        <v>30</v>
      </c>
      <c r="B34" s="191">
        <v>30.76</v>
      </c>
      <c r="C34" s="191">
        <v>59.55</v>
      </c>
      <c r="D34" s="191">
        <v>90.33</v>
      </c>
      <c r="E34" s="191">
        <v>120.11</v>
      </c>
      <c r="F34" s="26">
        <v>150.88</v>
      </c>
      <c r="G34" s="26">
        <v>180.66</v>
      </c>
      <c r="H34">
        <v>210.66</v>
      </c>
      <c r="I34">
        <v>241.3</v>
      </c>
      <c r="J34">
        <v>270.99</v>
      </c>
      <c r="K34">
        <v>301.08999999999997</v>
      </c>
      <c r="L34">
        <v>330.71</v>
      </c>
      <c r="M34">
        <v>361.31</v>
      </c>
      <c r="O34" s="33"/>
    </row>
    <row r="35" spans="1:15" x14ac:dyDescent="0.3">
      <c r="A35" t="s">
        <v>31</v>
      </c>
      <c r="B35" s="191">
        <v>14.0957757522297</v>
      </c>
      <c r="C35" s="191">
        <v>48.531973575095698</v>
      </c>
      <c r="D35" s="191">
        <v>61.474980938389201</v>
      </c>
      <c r="E35" s="191">
        <v>68.470068459771198</v>
      </c>
      <c r="F35" s="191">
        <v>68.816172990993906</v>
      </c>
      <c r="G35" s="191">
        <v>69.198531143906294</v>
      </c>
      <c r="H35" s="204">
        <f>'KINERJA ULP'!G6</f>
        <v>72.103826964273352</v>
      </c>
      <c r="I35" s="204">
        <f>'KINERJA ULP'!K6</f>
        <v>82.698868538195441</v>
      </c>
      <c r="J35" s="204">
        <f>'KINERJA ULP'!O6</f>
        <v>92.804844585584448</v>
      </c>
      <c r="K35" s="204">
        <f>'KINERJA ULP'!S6</f>
        <v>104.16153090728044</v>
      </c>
      <c r="L35" s="204"/>
      <c r="M35" s="204"/>
    </row>
    <row r="36" spans="1:15" x14ac:dyDescent="0.3">
      <c r="B36" s="308">
        <f t="shared" ref="B36:K36" si="3">200%-(B35/B34)</f>
        <v>1.5417498129964338</v>
      </c>
      <c r="C36" s="308">
        <f t="shared" si="3"/>
        <v>1.1850214345072092</v>
      </c>
      <c r="D36" s="308">
        <f t="shared" si="3"/>
        <v>1.3194400427500366</v>
      </c>
      <c r="E36" s="308">
        <f t="shared" si="3"/>
        <v>1.4299386524038697</v>
      </c>
      <c r="F36" s="308">
        <f t="shared" si="3"/>
        <v>1.543901292477506</v>
      </c>
      <c r="G36" s="308">
        <f t="shared" si="3"/>
        <v>1.6169681659254604</v>
      </c>
      <c r="H36" s="308">
        <f t="shared" si="3"/>
        <v>1.6577241670736098</v>
      </c>
      <c r="I36" s="308">
        <f t="shared" si="3"/>
        <v>1.657277793045191</v>
      </c>
      <c r="J36" s="308">
        <f t="shared" si="3"/>
        <v>1.6575340618266932</v>
      </c>
      <c r="K36" s="308">
        <f t="shared" si="3"/>
        <v>1.6540518419499803</v>
      </c>
      <c r="L36" s="204"/>
      <c r="M36" s="204"/>
    </row>
    <row r="37" spans="1:15" x14ac:dyDescent="0.3">
      <c r="B37" s="200"/>
      <c r="C37" s="200"/>
      <c r="D37" s="200"/>
      <c r="E37" s="200"/>
      <c r="F37" s="200"/>
      <c r="G37" s="200"/>
      <c r="H37" s="185"/>
      <c r="I37" s="185"/>
      <c r="J37" s="185"/>
      <c r="K37" s="185"/>
      <c r="L37" s="185"/>
      <c r="M37" s="185"/>
    </row>
    <row r="38" spans="1:15" ht="15.6" x14ac:dyDescent="0.3">
      <c r="A38" s="180" t="s">
        <v>41</v>
      </c>
      <c r="B38" s="201" t="s">
        <v>4</v>
      </c>
      <c r="C38" s="201" t="s">
        <v>5</v>
      </c>
      <c r="D38" s="201" t="s">
        <v>6</v>
      </c>
      <c r="E38" s="201" t="s">
        <v>7</v>
      </c>
      <c r="F38" s="201" t="s">
        <v>8</v>
      </c>
      <c r="G38" s="201" t="s">
        <v>9</v>
      </c>
      <c r="H38" s="186" t="s">
        <v>10</v>
      </c>
      <c r="I38" s="186" t="s">
        <v>11</v>
      </c>
      <c r="J38" s="186" t="s">
        <v>12</v>
      </c>
      <c r="K38" s="186" t="s">
        <v>13</v>
      </c>
      <c r="L38" s="186" t="s">
        <v>14</v>
      </c>
      <c r="M38" s="186" t="s">
        <v>15</v>
      </c>
    </row>
    <row r="39" spans="1:15" x14ac:dyDescent="0.3">
      <c r="A39" t="s">
        <v>30</v>
      </c>
      <c r="B39" s="191">
        <v>29.6</v>
      </c>
      <c r="C39" s="191">
        <v>57.3</v>
      </c>
      <c r="D39" s="191">
        <v>86.91</v>
      </c>
      <c r="E39" s="191">
        <v>115.57</v>
      </c>
      <c r="F39" s="26">
        <v>145.16999999999999</v>
      </c>
      <c r="G39" s="26">
        <v>173.83</v>
      </c>
      <c r="H39">
        <v>202.69</v>
      </c>
      <c r="I39">
        <v>232.18</v>
      </c>
      <c r="J39">
        <v>260.74</v>
      </c>
      <c r="K39">
        <v>289.70999999999998</v>
      </c>
      <c r="L39">
        <v>318.2</v>
      </c>
      <c r="M39">
        <v>347.64</v>
      </c>
      <c r="O39" s="33"/>
    </row>
    <row r="40" spans="1:15" x14ac:dyDescent="0.3">
      <c r="A40" t="s">
        <v>31</v>
      </c>
      <c r="B40" s="191">
        <v>15.0967800091982</v>
      </c>
      <c r="C40" s="191">
        <v>26.7413142636732</v>
      </c>
      <c r="D40" s="191">
        <v>67.737019633243904</v>
      </c>
      <c r="E40" s="191">
        <v>88.253163537892902</v>
      </c>
      <c r="F40" s="191">
        <v>88.564809901664901</v>
      </c>
      <c r="G40" s="191">
        <v>90.946598492807098</v>
      </c>
      <c r="H40" s="204">
        <f>'KINERJA ULP'!H6</f>
        <v>118.20015640439631</v>
      </c>
      <c r="I40" s="204">
        <f>'KINERJA ULP'!L6</f>
        <v>135.03858420565666</v>
      </c>
      <c r="J40" s="204">
        <f>'KINERJA ULP'!P6</f>
        <v>148.84904984254536</v>
      </c>
      <c r="K40" s="204">
        <f>'KINERJA ULP'!T6</f>
        <v>153.31714920172595</v>
      </c>
      <c r="L40" s="204"/>
      <c r="M40" s="204"/>
    </row>
    <row r="41" spans="1:15" x14ac:dyDescent="0.3">
      <c r="B41" s="308">
        <f t="shared" ref="B41:K41" si="4">200%-(B40/B39)</f>
        <v>1.4899736483378987</v>
      </c>
      <c r="C41" s="308">
        <f t="shared" si="4"/>
        <v>1.5333103967945341</v>
      </c>
      <c r="D41" s="308">
        <f t="shared" si="4"/>
        <v>1.2206072991227257</v>
      </c>
      <c r="E41" s="308">
        <f t="shared" si="4"/>
        <v>1.236366154383552</v>
      </c>
      <c r="F41" s="308">
        <f t="shared" si="4"/>
        <v>1.3899234697136813</v>
      </c>
      <c r="G41" s="308">
        <f t="shared" si="4"/>
        <v>1.4768072341206517</v>
      </c>
      <c r="H41" s="308">
        <f t="shared" si="4"/>
        <v>1.4168426838798347</v>
      </c>
      <c r="I41" s="308">
        <f t="shared" si="4"/>
        <v>1.4183883874336436</v>
      </c>
      <c r="J41" s="308">
        <f t="shared" si="4"/>
        <v>1.4291284427301321</v>
      </c>
      <c r="K41" s="308">
        <f t="shared" si="4"/>
        <v>1.4707909661325949</v>
      </c>
    </row>
  </sheetData>
  <dataValidations disablePrompts="1" count="1">
    <dataValidation type="list" allowBlank="1" showInputMessage="1" showErrorMessage="1" sqref="R7 R22" xr:uid="{00000000-0002-0000-0100-000000000000}">
      <formula1>$B$4:$M$4</formula1>
    </dataValidation>
  </dataValidations>
  <pageMargins left="0.7" right="0.7" top="0.75" bottom="0.75" header="0.3" footer="0.3"/>
  <pageSetup paperSize="9" orientation="portrait" horizontalDpi="0" verticalDpi="0"/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>
    <tabColor rgb="FFFF0000"/>
  </sheetPr>
  <dimension ref="A1:E18"/>
  <sheetViews>
    <sheetView zoomScaleSheetLayoutView="100" workbookViewId="0">
      <selection activeCell="D7" sqref="D7"/>
    </sheetView>
  </sheetViews>
  <sheetFormatPr defaultColWidth="9" defaultRowHeight="14.4" x14ac:dyDescent="0.3"/>
  <cols>
    <col min="1" max="1" width="4.88671875" customWidth="1"/>
    <col min="2" max="2" width="25.6640625" customWidth="1"/>
    <col min="3" max="4" width="20.6640625" customWidth="1"/>
    <col min="5" max="5" width="10.6640625" customWidth="1"/>
  </cols>
  <sheetData>
    <row r="1" spans="1:5" x14ac:dyDescent="0.3">
      <c r="E1" t="s">
        <v>264</v>
      </c>
    </row>
    <row r="2" spans="1:5" x14ac:dyDescent="0.3">
      <c r="A2" s="324" t="s">
        <v>265</v>
      </c>
      <c r="B2" s="324"/>
      <c r="C2" s="324"/>
      <c r="D2" s="324"/>
      <c r="E2" s="324"/>
    </row>
    <row r="3" spans="1:5" x14ac:dyDescent="0.3">
      <c r="A3" s="324" t="s">
        <v>266</v>
      </c>
      <c r="B3" s="324"/>
      <c r="C3" s="324"/>
      <c r="D3" s="324"/>
      <c r="E3" s="324"/>
    </row>
    <row r="4" spans="1:5" x14ac:dyDescent="0.3">
      <c r="A4" s="324" t="s">
        <v>267</v>
      </c>
      <c r="B4" s="324"/>
      <c r="C4" s="324"/>
      <c r="D4" s="324"/>
      <c r="E4" s="324"/>
    </row>
    <row r="6" spans="1:5" x14ac:dyDescent="0.3">
      <c r="A6" s="84" t="s">
        <v>48</v>
      </c>
      <c r="B6" s="84" t="s">
        <v>22</v>
      </c>
      <c r="C6" s="84" t="s">
        <v>268</v>
      </c>
      <c r="D6" s="84" t="s">
        <v>269</v>
      </c>
      <c r="E6" s="84" t="s">
        <v>270</v>
      </c>
    </row>
    <row r="7" spans="1:5" x14ac:dyDescent="0.3">
      <c r="A7" s="67">
        <v>1</v>
      </c>
      <c r="B7" s="67" t="s">
        <v>47</v>
      </c>
      <c r="C7" s="85">
        <v>239413543710</v>
      </c>
      <c r="D7" s="86">
        <v>163770276.43200001</v>
      </c>
      <c r="E7" s="87">
        <f>C7/D7</f>
        <v>1461.8864236295544</v>
      </c>
    </row>
    <row r="8" spans="1:5" x14ac:dyDescent="0.3">
      <c r="A8" s="67">
        <v>2</v>
      </c>
      <c r="B8" s="67" t="s">
        <v>153</v>
      </c>
      <c r="C8" s="85">
        <v>480699844974</v>
      </c>
      <c r="D8" s="86">
        <v>319281941.48400003</v>
      </c>
      <c r="E8" s="87">
        <f>C8/D8</f>
        <v>1505.5654032286977</v>
      </c>
    </row>
    <row r="9" spans="1:5" x14ac:dyDescent="0.3">
      <c r="A9" s="67">
        <v>3</v>
      </c>
      <c r="B9" s="67" t="s">
        <v>154</v>
      </c>
      <c r="C9" s="85">
        <v>733825817120</v>
      </c>
      <c r="D9" s="86">
        <v>488476869.80000001</v>
      </c>
      <c r="E9" s="87">
        <f t="shared" ref="E9:E18" si="0">C9/D9</f>
        <v>1502.2734186379278</v>
      </c>
    </row>
    <row r="10" spans="1:5" x14ac:dyDescent="0.3">
      <c r="A10" s="67">
        <v>4</v>
      </c>
      <c r="B10" s="67" t="s">
        <v>155</v>
      </c>
      <c r="C10" s="85">
        <v>988421017079</v>
      </c>
      <c r="D10" s="86">
        <v>642891218</v>
      </c>
      <c r="E10" s="87">
        <f t="shared" si="0"/>
        <v>1537.4623099595676</v>
      </c>
    </row>
    <row r="11" spans="1:5" x14ac:dyDescent="0.3">
      <c r="A11" s="67">
        <v>5</v>
      </c>
      <c r="B11" s="67" t="s">
        <v>156</v>
      </c>
      <c r="C11" s="85">
        <v>1279187287554</v>
      </c>
      <c r="D11" s="86">
        <v>824356709.79999995</v>
      </c>
      <c r="E11" s="87">
        <f t="shared" si="0"/>
        <v>1551.7400081141427</v>
      </c>
    </row>
    <row r="12" spans="1:5" x14ac:dyDescent="0.3">
      <c r="A12" s="67">
        <v>6</v>
      </c>
      <c r="B12" s="67" t="s">
        <v>157</v>
      </c>
      <c r="C12" s="85">
        <v>1555846855858</v>
      </c>
      <c r="D12" s="86">
        <v>997037091.37</v>
      </c>
      <c r="E12" s="87">
        <f t="shared" si="0"/>
        <v>1560.4703870346043</v>
      </c>
    </row>
    <row r="13" spans="1:5" x14ac:dyDescent="0.3">
      <c r="A13" s="67">
        <v>7</v>
      </c>
      <c r="B13" s="67" t="s">
        <v>158</v>
      </c>
      <c r="C13" s="85"/>
      <c r="D13" s="86"/>
      <c r="E13" s="87" t="e">
        <f t="shared" si="0"/>
        <v>#DIV/0!</v>
      </c>
    </row>
    <row r="14" spans="1:5" x14ac:dyDescent="0.3">
      <c r="A14" s="67">
        <v>8</v>
      </c>
      <c r="B14" s="67" t="s">
        <v>159</v>
      </c>
      <c r="C14" s="85"/>
      <c r="D14" s="86"/>
      <c r="E14" s="87" t="e">
        <f t="shared" si="0"/>
        <v>#DIV/0!</v>
      </c>
    </row>
    <row r="15" spans="1:5" x14ac:dyDescent="0.3">
      <c r="A15" s="67">
        <v>9</v>
      </c>
      <c r="B15" s="67" t="s">
        <v>160</v>
      </c>
      <c r="C15" s="85"/>
      <c r="D15" s="86"/>
      <c r="E15" s="87" t="e">
        <f t="shared" si="0"/>
        <v>#DIV/0!</v>
      </c>
    </row>
    <row r="16" spans="1:5" x14ac:dyDescent="0.3">
      <c r="A16" s="67">
        <v>10</v>
      </c>
      <c r="B16" s="67" t="s">
        <v>161</v>
      </c>
      <c r="C16" s="85"/>
      <c r="D16" s="86"/>
      <c r="E16" s="87" t="e">
        <f t="shared" si="0"/>
        <v>#DIV/0!</v>
      </c>
    </row>
    <row r="17" spans="1:5" x14ac:dyDescent="0.3">
      <c r="A17" s="67">
        <v>11</v>
      </c>
      <c r="B17" s="67" t="s">
        <v>162</v>
      </c>
      <c r="C17" s="85"/>
      <c r="D17" s="86"/>
      <c r="E17" s="87" t="e">
        <f t="shared" si="0"/>
        <v>#DIV/0!</v>
      </c>
    </row>
    <row r="18" spans="1:5" x14ac:dyDescent="0.3">
      <c r="A18" s="67">
        <v>12</v>
      </c>
      <c r="B18" s="67" t="s">
        <v>163</v>
      </c>
      <c r="C18" s="85"/>
      <c r="D18" s="86"/>
      <c r="E18" s="87" t="e">
        <f t="shared" si="0"/>
        <v>#DIV/0!</v>
      </c>
    </row>
  </sheetData>
  <mergeCells count="3">
    <mergeCell ref="A2:E2"/>
    <mergeCell ref="A3:E3"/>
    <mergeCell ref="A4:E4"/>
  </mergeCells>
  <pageMargins left="0.7" right="0.7" top="0.75" bottom="0.75" header="0.3" footer="0.3"/>
  <pageSetup orientation="portrait" horizontalDpi="360" verticalDpi="36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>
    <tabColor rgb="FFFF0000"/>
  </sheetPr>
  <dimension ref="B2:N65"/>
  <sheetViews>
    <sheetView zoomScale="70" zoomScaleSheetLayoutView="100" workbookViewId="0">
      <selection activeCell="D7" sqref="D7"/>
    </sheetView>
  </sheetViews>
  <sheetFormatPr defaultColWidth="9" defaultRowHeight="14.4" x14ac:dyDescent="0.3"/>
  <cols>
    <col min="2" max="2" width="17.88671875" customWidth="1"/>
    <col min="3" max="14" width="10.44140625" customWidth="1"/>
  </cols>
  <sheetData>
    <row r="2" spans="2:14" x14ac:dyDescent="0.3">
      <c r="B2" s="23" t="s">
        <v>266</v>
      </c>
      <c r="C2" s="81" t="s">
        <v>4</v>
      </c>
      <c r="D2" s="81" t="s">
        <v>5</v>
      </c>
      <c r="E2" s="81" t="s">
        <v>6</v>
      </c>
      <c r="F2" s="81" t="s">
        <v>7</v>
      </c>
      <c r="G2" s="81" t="s">
        <v>8</v>
      </c>
      <c r="H2" s="81" t="s">
        <v>9</v>
      </c>
      <c r="I2" s="81" t="s">
        <v>10</v>
      </c>
      <c r="J2" s="81" t="s">
        <v>11</v>
      </c>
      <c r="K2" s="81" t="s">
        <v>12</v>
      </c>
      <c r="L2" s="81" t="s">
        <v>13</v>
      </c>
      <c r="M2" s="81" t="s">
        <v>14</v>
      </c>
      <c r="N2" s="81" t="s">
        <v>15</v>
      </c>
    </row>
    <row r="3" spans="2:14" x14ac:dyDescent="0.3">
      <c r="B3" s="81">
        <v>2023</v>
      </c>
      <c r="C3" s="81">
        <v>100.82</v>
      </c>
      <c r="D3" s="81">
        <v>102.07</v>
      </c>
      <c r="E3" s="81">
        <v>102.52</v>
      </c>
      <c r="F3" s="81">
        <v>102.28</v>
      </c>
      <c r="G3" s="81">
        <v>102.28</v>
      </c>
      <c r="H3" s="81">
        <v>102.85</v>
      </c>
      <c r="I3" s="81">
        <v>105.11</v>
      </c>
      <c r="J3" s="81">
        <v>105.4</v>
      </c>
      <c r="K3" s="81">
        <v>105.33</v>
      </c>
      <c r="L3" s="81">
        <v>105.42</v>
      </c>
      <c r="M3" s="81">
        <v>105.41</v>
      </c>
      <c r="N3" s="81">
        <v>106.27</v>
      </c>
    </row>
    <row r="4" spans="2:14" x14ac:dyDescent="0.3">
      <c r="B4" s="81">
        <v>2024</v>
      </c>
      <c r="C4" s="81">
        <v>102.91</v>
      </c>
      <c r="D4" s="81">
        <v>95.18</v>
      </c>
      <c r="E4" s="81">
        <v>97.47</v>
      </c>
      <c r="F4" s="81">
        <v>95.08</v>
      </c>
      <c r="G4" s="81"/>
      <c r="H4" s="81"/>
      <c r="I4" s="81"/>
      <c r="J4" s="81"/>
      <c r="K4" s="81"/>
      <c r="L4" s="81"/>
      <c r="M4" s="81"/>
      <c r="N4" s="81"/>
    </row>
    <row r="6" spans="2:14" x14ac:dyDescent="0.3">
      <c r="B6" s="82" t="s">
        <v>271</v>
      </c>
      <c r="C6" s="81" t="s">
        <v>4</v>
      </c>
      <c r="D6" s="81" t="s">
        <v>5</v>
      </c>
      <c r="E6" s="81" t="s">
        <v>6</v>
      </c>
      <c r="F6" s="81" t="s">
        <v>7</v>
      </c>
      <c r="G6" s="81" t="s">
        <v>8</v>
      </c>
      <c r="H6" s="81" t="s">
        <v>9</v>
      </c>
      <c r="I6" s="81" t="s">
        <v>10</v>
      </c>
      <c r="J6" s="81" t="s">
        <v>11</v>
      </c>
      <c r="K6" s="81" t="s">
        <v>12</v>
      </c>
      <c r="L6" s="81" t="s">
        <v>13</v>
      </c>
      <c r="M6" s="81" t="s">
        <v>14</v>
      </c>
      <c r="N6" s="81" t="s">
        <v>15</v>
      </c>
    </row>
    <row r="7" spans="2:14" x14ac:dyDescent="0.3">
      <c r="B7" s="81">
        <v>2023</v>
      </c>
      <c r="C7" s="26">
        <v>100.676273370643</v>
      </c>
      <c r="D7" s="26">
        <v>101.6327366995</v>
      </c>
      <c r="E7" s="26">
        <v>102.49632730368801</v>
      </c>
      <c r="F7" s="26">
        <v>103.693545476221</v>
      </c>
      <c r="G7" s="26">
        <v>103.45720306702</v>
      </c>
      <c r="H7" s="26">
        <v>104.207672752037</v>
      </c>
      <c r="I7" s="26">
        <v>104.988992029183</v>
      </c>
      <c r="J7" s="26">
        <v>105.25631047877999</v>
      </c>
      <c r="K7" s="26">
        <v>105.442606908351</v>
      </c>
      <c r="L7" s="26">
        <v>105.123183956288</v>
      </c>
      <c r="M7" s="26">
        <v>105.30000855646099</v>
      </c>
      <c r="N7" s="26">
        <v>104.878690646149</v>
      </c>
    </row>
    <row r="8" spans="2:14" x14ac:dyDescent="0.3">
      <c r="B8" s="81">
        <v>2024</v>
      </c>
      <c r="C8" s="26">
        <v>107.21249315409</v>
      </c>
      <c r="D8" s="26">
        <v>101.092878442884</v>
      </c>
      <c r="E8" s="26">
        <v>103.82636914708399</v>
      </c>
      <c r="F8" s="26">
        <v>104.42</v>
      </c>
      <c r="G8" s="26"/>
      <c r="H8" s="26"/>
      <c r="I8" s="26"/>
      <c r="J8" s="26"/>
      <c r="K8" s="26"/>
      <c r="L8" s="26"/>
      <c r="M8" s="26"/>
      <c r="N8" s="26"/>
    </row>
    <row r="10" spans="2:14" x14ac:dyDescent="0.3">
      <c r="B10" s="82" t="s">
        <v>257</v>
      </c>
      <c r="C10" s="81" t="s">
        <v>4</v>
      </c>
      <c r="D10" s="81" t="s">
        <v>5</v>
      </c>
      <c r="E10" s="81" t="s">
        <v>6</v>
      </c>
      <c r="F10" s="81" t="s">
        <v>7</v>
      </c>
      <c r="G10" s="81" t="s">
        <v>8</v>
      </c>
      <c r="H10" s="81" t="s">
        <v>9</v>
      </c>
      <c r="I10" s="81" t="s">
        <v>10</v>
      </c>
      <c r="J10" s="81" t="s">
        <v>11</v>
      </c>
      <c r="K10" s="81" t="s">
        <v>12</v>
      </c>
      <c r="L10" s="81" t="s">
        <v>13</v>
      </c>
      <c r="M10" s="81" t="s">
        <v>14</v>
      </c>
      <c r="N10" s="81" t="s">
        <v>15</v>
      </c>
    </row>
    <row r="11" spans="2:14" x14ac:dyDescent="0.3">
      <c r="B11" s="81">
        <v>2023</v>
      </c>
      <c r="C11" s="83">
        <v>94.033540033887803</v>
      </c>
      <c r="D11" s="83">
        <v>101.318294638301</v>
      </c>
      <c r="E11" s="83">
        <v>99.717395066772795</v>
      </c>
      <c r="F11" s="83">
        <v>92.080685028490393</v>
      </c>
      <c r="G11" s="83">
        <v>100.405473046392</v>
      </c>
      <c r="H11" s="83">
        <v>102.08758515093901</v>
      </c>
      <c r="I11" s="83">
        <v>101.691183018711</v>
      </c>
      <c r="J11" s="83">
        <v>102.699588494661</v>
      </c>
      <c r="K11" s="83">
        <v>102.814809621263</v>
      </c>
      <c r="L11" s="83">
        <v>102.966501312582</v>
      </c>
      <c r="M11" s="83">
        <v>103.737376938487</v>
      </c>
      <c r="N11" s="83">
        <v>104.206091534563</v>
      </c>
    </row>
    <row r="12" spans="2:14" x14ac:dyDescent="0.3">
      <c r="B12" s="81">
        <v>2024</v>
      </c>
      <c r="C12" s="83">
        <v>94.240942910401799</v>
      </c>
      <c r="D12" s="83">
        <v>99.803167233035595</v>
      </c>
      <c r="E12" s="83">
        <v>99.978200601294901</v>
      </c>
      <c r="F12">
        <v>98.15</v>
      </c>
    </row>
    <row r="14" spans="2:14" x14ac:dyDescent="0.3">
      <c r="B14" s="82" t="s">
        <v>258</v>
      </c>
      <c r="C14" s="81" t="s">
        <v>4</v>
      </c>
      <c r="D14" s="81" t="s">
        <v>5</v>
      </c>
      <c r="E14" s="81" t="s">
        <v>6</v>
      </c>
      <c r="F14" s="81" t="s">
        <v>7</v>
      </c>
      <c r="G14" s="81" t="s">
        <v>8</v>
      </c>
      <c r="H14" s="81" t="s">
        <v>9</v>
      </c>
      <c r="I14" s="81" t="s">
        <v>10</v>
      </c>
      <c r="J14" s="81" t="s">
        <v>11</v>
      </c>
      <c r="K14" s="81" t="s">
        <v>12</v>
      </c>
      <c r="L14" s="81" t="s">
        <v>13</v>
      </c>
      <c r="M14" s="81" t="s">
        <v>14</v>
      </c>
      <c r="N14" s="81" t="s">
        <v>15</v>
      </c>
    </row>
    <row r="15" spans="2:14" x14ac:dyDescent="0.3">
      <c r="B15" s="81">
        <v>2023</v>
      </c>
      <c r="C15" s="83">
        <v>89.290838071229004</v>
      </c>
      <c r="D15" s="83">
        <v>91.704192318548394</v>
      </c>
      <c r="E15" s="83">
        <v>97.339398102081503</v>
      </c>
      <c r="F15" s="83">
        <v>95.116081135518399</v>
      </c>
      <c r="G15" s="83">
        <v>102.633158514499</v>
      </c>
      <c r="H15" s="83">
        <v>104.18383156568299</v>
      </c>
      <c r="I15" s="83">
        <v>104.744368361418</v>
      </c>
      <c r="J15" s="83">
        <v>105.397067751077</v>
      </c>
      <c r="K15" s="83">
        <v>106.056143217816</v>
      </c>
      <c r="L15" s="83">
        <v>106.337741550939</v>
      </c>
      <c r="M15" s="83">
        <v>106.49334114153901</v>
      </c>
      <c r="N15" s="83">
        <v>106.50708079230201</v>
      </c>
    </row>
    <row r="16" spans="2:14" x14ac:dyDescent="0.3">
      <c r="B16" s="81">
        <v>2024</v>
      </c>
      <c r="C16" s="83">
        <v>104.59390741763001</v>
      </c>
      <c r="D16" s="83">
        <v>97.930537257062099</v>
      </c>
      <c r="E16" s="83">
        <v>104.76671462365</v>
      </c>
      <c r="F16" s="83">
        <v>102.779329587866</v>
      </c>
      <c r="G16" s="83"/>
      <c r="H16" s="83"/>
      <c r="I16" s="83"/>
      <c r="J16" s="83"/>
      <c r="K16" s="83"/>
      <c r="L16" s="83"/>
      <c r="M16" s="83"/>
      <c r="N16" s="83"/>
    </row>
    <row r="17" spans="2:14" x14ac:dyDescent="0.3">
      <c r="B17" s="81"/>
    </row>
    <row r="18" spans="2:14" x14ac:dyDescent="0.3">
      <c r="B18" s="82" t="s">
        <v>259</v>
      </c>
      <c r="C18" s="81" t="s">
        <v>4</v>
      </c>
      <c r="D18" s="81" t="s">
        <v>5</v>
      </c>
      <c r="E18" s="81" t="s">
        <v>6</v>
      </c>
      <c r="F18" s="81" t="s">
        <v>7</v>
      </c>
      <c r="G18" s="81" t="s">
        <v>8</v>
      </c>
      <c r="H18" s="81" t="s">
        <v>9</v>
      </c>
      <c r="I18" s="81" t="s">
        <v>10</v>
      </c>
      <c r="J18" s="81" t="s">
        <v>11</v>
      </c>
      <c r="K18" s="81" t="s">
        <v>12</v>
      </c>
      <c r="L18" s="81" t="s">
        <v>13</v>
      </c>
      <c r="M18" s="81" t="s">
        <v>14</v>
      </c>
      <c r="N18" s="81" t="s">
        <v>15</v>
      </c>
    </row>
    <row r="19" spans="2:14" x14ac:dyDescent="0.3">
      <c r="B19" s="81">
        <v>2023</v>
      </c>
      <c r="C19" s="26">
        <v>97.825646662308799</v>
      </c>
      <c r="D19" s="26">
        <v>99.5854652976587</v>
      </c>
      <c r="E19" s="26">
        <v>100.37981839611101</v>
      </c>
      <c r="F19" s="26">
        <v>101.205658900228</v>
      </c>
      <c r="G19" s="26">
        <v>104.792953546801</v>
      </c>
      <c r="H19" s="26">
        <v>105.262029377639</v>
      </c>
      <c r="I19" s="26">
        <v>105.22530686941199</v>
      </c>
      <c r="J19" s="26">
        <v>105.109386751098</v>
      </c>
      <c r="K19" s="26">
        <v>105.260072414692</v>
      </c>
      <c r="L19" s="26">
        <v>105.508102598802</v>
      </c>
      <c r="M19" s="26">
        <v>105.626770896023</v>
      </c>
      <c r="N19" s="26">
        <v>105.617699181334</v>
      </c>
    </row>
    <row r="20" spans="2:14" x14ac:dyDescent="0.3">
      <c r="B20" s="81">
        <v>2024</v>
      </c>
      <c r="C20" s="26">
        <v>98.376981973972704</v>
      </c>
      <c r="D20" s="26">
        <v>98.257329421159497</v>
      </c>
      <c r="E20" s="26">
        <v>95.306515039763397</v>
      </c>
      <c r="F20" s="26">
        <v>101.307627134573</v>
      </c>
      <c r="G20" s="26"/>
      <c r="H20" s="26"/>
      <c r="I20" s="26"/>
      <c r="J20" s="26"/>
      <c r="K20" s="26"/>
      <c r="L20" s="26"/>
      <c r="M20" s="26"/>
      <c r="N20" s="26"/>
    </row>
    <row r="22" spans="2:14" x14ac:dyDescent="0.3">
      <c r="B22" s="23"/>
      <c r="C22" s="81" t="s">
        <v>4</v>
      </c>
      <c r="D22" s="81" t="s">
        <v>5</v>
      </c>
      <c r="E22" s="81" t="s">
        <v>6</v>
      </c>
      <c r="F22" s="81" t="s">
        <v>7</v>
      </c>
      <c r="G22" s="81" t="s">
        <v>8</v>
      </c>
      <c r="H22" s="81" t="s">
        <v>9</v>
      </c>
      <c r="I22" s="81" t="s">
        <v>10</v>
      </c>
      <c r="J22" s="81" t="s">
        <v>11</v>
      </c>
      <c r="K22" s="81" t="s">
        <v>12</v>
      </c>
      <c r="L22" s="81" t="s">
        <v>13</v>
      </c>
      <c r="M22" s="81" t="s">
        <v>14</v>
      </c>
      <c r="N22" s="81" t="s">
        <v>15</v>
      </c>
    </row>
    <row r="23" spans="2:14" x14ac:dyDescent="0.3">
      <c r="B23" s="23" t="s">
        <v>54</v>
      </c>
      <c r="C23" s="81">
        <v>110</v>
      </c>
      <c r="D23" s="81">
        <v>110</v>
      </c>
      <c r="E23" s="81">
        <v>110</v>
      </c>
      <c r="F23" s="81">
        <v>110</v>
      </c>
      <c r="G23" s="81">
        <v>110</v>
      </c>
      <c r="H23" s="81">
        <v>110</v>
      </c>
      <c r="I23" s="81">
        <v>110</v>
      </c>
      <c r="J23" s="81">
        <v>110</v>
      </c>
      <c r="K23" s="81">
        <v>110</v>
      </c>
      <c r="L23" s="81">
        <v>110</v>
      </c>
      <c r="M23" s="81">
        <v>110</v>
      </c>
      <c r="N23" s="81">
        <v>110</v>
      </c>
    </row>
    <row r="24" spans="2:14" x14ac:dyDescent="0.3">
      <c r="B24" t="str">
        <f>B2</f>
        <v>UP3 DEMAK</v>
      </c>
      <c r="C24">
        <f>C4</f>
        <v>102.91</v>
      </c>
      <c r="D24">
        <f>D4</f>
        <v>95.18</v>
      </c>
      <c r="E24">
        <f>E4</f>
        <v>97.47</v>
      </c>
      <c r="F24">
        <f>F4</f>
        <v>95.08</v>
      </c>
    </row>
    <row r="25" spans="2:14" x14ac:dyDescent="0.3">
      <c r="B25" t="str">
        <f>B6</f>
        <v>ULP DEMAK KOTA</v>
      </c>
      <c r="C25" s="26">
        <f>C12</f>
        <v>94.240942910401799</v>
      </c>
      <c r="D25" s="26">
        <f>D12</f>
        <v>99.803167233035595</v>
      </c>
      <c r="E25" s="26">
        <f>E12</f>
        <v>99.978200601294901</v>
      </c>
      <c r="F25" s="26">
        <f>F12</f>
        <v>98.15</v>
      </c>
    </row>
    <row r="26" spans="2:14" x14ac:dyDescent="0.3">
      <c r="B26" t="str">
        <f>B10</f>
        <v>ULP TEGOWANU</v>
      </c>
      <c r="C26" s="26">
        <f>C12</f>
        <v>94.240942910401799</v>
      </c>
      <c r="D26" s="26">
        <f>D12</f>
        <v>99.803167233035595</v>
      </c>
      <c r="E26" s="26">
        <f>E12</f>
        <v>99.978200601294901</v>
      </c>
      <c r="F26" s="26">
        <f>F12</f>
        <v>98.15</v>
      </c>
    </row>
    <row r="27" spans="2:14" x14ac:dyDescent="0.3">
      <c r="B27" t="str">
        <f>B14</f>
        <v>ULP PURWODADI</v>
      </c>
      <c r="C27" s="26">
        <f>C16</f>
        <v>104.59390741763001</v>
      </c>
      <c r="D27" s="26">
        <f>D16</f>
        <v>97.930537257062099</v>
      </c>
      <c r="E27" s="26">
        <f>E16</f>
        <v>104.76671462365</v>
      </c>
      <c r="F27" s="26">
        <f>F16</f>
        <v>102.779329587866</v>
      </c>
    </row>
    <row r="28" spans="2:14" x14ac:dyDescent="0.3">
      <c r="B28" t="str">
        <f>B18</f>
        <v>ULP WIROSARI</v>
      </c>
      <c r="C28" s="26">
        <f>C20</f>
        <v>98.376981973972704</v>
      </c>
      <c r="D28" s="26">
        <f>D20</f>
        <v>98.257329421159497</v>
      </c>
      <c r="E28" s="26">
        <f>E20</f>
        <v>95.306515039763397</v>
      </c>
      <c r="F28" s="26">
        <f>F20</f>
        <v>101.307627134573</v>
      </c>
    </row>
    <row r="64" spans="6:6" x14ac:dyDescent="0.3">
      <c r="F64">
        <f>195077</f>
        <v>195077</v>
      </c>
    </row>
    <row r="65" spans="6:6" x14ac:dyDescent="0.3">
      <c r="F65">
        <f>F64*3</f>
        <v>585231</v>
      </c>
    </row>
  </sheetData>
  <pageMargins left="0.7" right="0.7" top="0.75" bottom="0.75" header="0.3" footer="0.3"/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>
    <tabColor rgb="FFFF0000"/>
  </sheetPr>
  <dimension ref="B2:P35"/>
  <sheetViews>
    <sheetView zoomScaleSheetLayoutView="100" workbookViewId="0">
      <selection activeCell="D7" sqref="D7"/>
    </sheetView>
  </sheetViews>
  <sheetFormatPr defaultColWidth="9" defaultRowHeight="14.4" x14ac:dyDescent="0.3"/>
  <cols>
    <col min="2" max="2" width="16.109375" customWidth="1"/>
    <col min="3" max="3" width="11.44140625" style="25" customWidth="1"/>
    <col min="4" max="5" width="13" style="25" customWidth="1"/>
    <col min="6" max="6" width="12.88671875" style="25" customWidth="1"/>
    <col min="7" max="14" width="12.88671875" customWidth="1"/>
  </cols>
  <sheetData>
    <row r="2" spans="2:16" x14ac:dyDescent="0.3">
      <c r="B2" s="22" t="s">
        <v>319</v>
      </c>
    </row>
    <row r="3" spans="2:16" x14ac:dyDescent="0.3">
      <c r="B3" s="22" t="s">
        <v>320</v>
      </c>
    </row>
    <row r="4" spans="2:16" x14ac:dyDescent="0.3">
      <c r="C4" s="31" t="s">
        <v>4</v>
      </c>
      <c r="D4" s="31" t="s">
        <v>5</v>
      </c>
      <c r="E4" s="31" t="s">
        <v>6</v>
      </c>
      <c r="F4" s="31" t="s">
        <v>7</v>
      </c>
      <c r="G4" s="31" t="s">
        <v>8</v>
      </c>
      <c r="H4" s="31" t="s">
        <v>9</v>
      </c>
      <c r="I4" s="31" t="s">
        <v>10</v>
      </c>
      <c r="J4" s="31" t="s">
        <v>11</v>
      </c>
      <c r="K4" s="31" t="s">
        <v>12</v>
      </c>
      <c r="L4" s="31" t="s">
        <v>13</v>
      </c>
      <c r="M4" s="31" t="s">
        <v>14</v>
      </c>
      <c r="N4" s="31" t="s">
        <v>15</v>
      </c>
    </row>
    <row r="5" spans="2:16" x14ac:dyDescent="0.3">
      <c r="B5" t="s">
        <v>321</v>
      </c>
      <c r="C5" s="27">
        <v>764283</v>
      </c>
      <c r="D5" s="27">
        <v>1465661</v>
      </c>
      <c r="E5" s="27">
        <v>2046740</v>
      </c>
      <c r="F5" s="27">
        <v>2444463</v>
      </c>
      <c r="G5" s="27">
        <v>3027131</v>
      </c>
      <c r="H5" s="27">
        <v>4297659</v>
      </c>
      <c r="I5" s="27">
        <v>4802316</v>
      </c>
      <c r="J5" s="27">
        <v>5498522</v>
      </c>
      <c r="K5" s="27">
        <v>6221044</v>
      </c>
      <c r="L5" s="27">
        <v>6820877</v>
      </c>
      <c r="M5" s="27">
        <v>7522774</v>
      </c>
      <c r="N5" s="27">
        <v>8250894</v>
      </c>
    </row>
    <row r="6" spans="2:16" x14ac:dyDescent="0.3">
      <c r="B6" t="s">
        <v>322</v>
      </c>
      <c r="C6" s="35">
        <v>647382</v>
      </c>
      <c r="D6" s="35">
        <v>1294764</v>
      </c>
      <c r="E6" s="35">
        <v>1942146</v>
      </c>
      <c r="F6" s="35">
        <v>2589528</v>
      </c>
      <c r="G6" s="36">
        <v>3236910</v>
      </c>
      <c r="H6" s="36">
        <v>3884292</v>
      </c>
      <c r="I6" s="36">
        <v>4855368</v>
      </c>
      <c r="J6" s="36">
        <v>5826444</v>
      </c>
      <c r="K6" s="36">
        <v>6797520</v>
      </c>
      <c r="L6" s="36">
        <v>7768596</v>
      </c>
      <c r="M6" s="36">
        <v>8739673</v>
      </c>
      <c r="N6" s="36">
        <v>9710750</v>
      </c>
      <c r="O6" s="29"/>
      <c r="P6" s="29"/>
    </row>
    <row r="7" spans="2:16" x14ac:dyDescent="0.3">
      <c r="B7" t="s">
        <v>323</v>
      </c>
      <c r="C7" s="27">
        <v>583698</v>
      </c>
      <c r="D7" s="27">
        <v>1043263</v>
      </c>
      <c r="E7" s="27">
        <v>1539862</v>
      </c>
      <c r="F7" s="27">
        <v>2095918</v>
      </c>
      <c r="G7" s="29"/>
      <c r="H7" s="29"/>
      <c r="I7" s="29"/>
      <c r="J7" s="29"/>
      <c r="K7" s="29"/>
      <c r="L7" s="29"/>
      <c r="M7" s="29"/>
      <c r="N7" s="29"/>
      <c r="O7" s="29"/>
      <c r="P7" s="29"/>
    </row>
    <row r="8" spans="2:16" x14ac:dyDescent="0.3">
      <c r="B8" t="s">
        <v>324</v>
      </c>
      <c r="C8" s="32">
        <v>1.0578000000000001</v>
      </c>
      <c r="D8" s="32">
        <v>0.80349999999999999</v>
      </c>
      <c r="E8" s="32">
        <v>0.79059999999999997</v>
      </c>
      <c r="F8" s="34">
        <v>0.80710000000000004</v>
      </c>
      <c r="G8" s="29"/>
      <c r="H8" s="29"/>
      <c r="I8" s="29"/>
      <c r="J8" s="29"/>
      <c r="K8" s="29"/>
      <c r="L8" s="29"/>
      <c r="M8" s="29"/>
      <c r="N8" s="29"/>
      <c r="O8" s="29"/>
      <c r="P8" s="29"/>
    </row>
    <row r="30" spans="2:16" x14ac:dyDescent="0.3">
      <c r="B30" t="s">
        <v>325</v>
      </c>
      <c r="C30" s="31" t="s">
        <v>4</v>
      </c>
      <c r="D30" s="31" t="s">
        <v>5</v>
      </c>
      <c r="E30" s="31" t="s">
        <v>6</v>
      </c>
      <c r="F30" s="31" t="s">
        <v>7</v>
      </c>
      <c r="G30" s="31" t="s">
        <v>8</v>
      </c>
      <c r="H30" s="31" t="s">
        <v>9</v>
      </c>
      <c r="I30" s="31" t="s">
        <v>10</v>
      </c>
      <c r="J30" s="31" t="s">
        <v>11</v>
      </c>
      <c r="K30" s="31" t="s">
        <v>12</v>
      </c>
      <c r="L30" s="31" t="s">
        <v>13</v>
      </c>
      <c r="M30" s="31" t="s">
        <v>14</v>
      </c>
      <c r="N30" s="31" t="s">
        <v>15</v>
      </c>
    </row>
    <row r="31" spans="2:16" x14ac:dyDescent="0.3">
      <c r="B31" t="s">
        <v>322</v>
      </c>
      <c r="C31" s="27">
        <v>647382</v>
      </c>
      <c r="D31" s="27">
        <f>D35-C31</f>
        <v>647382</v>
      </c>
      <c r="E31" s="27">
        <f>E35-D35</f>
        <v>647382</v>
      </c>
      <c r="F31" s="27">
        <f>F35-E35</f>
        <v>647382</v>
      </c>
      <c r="I31" s="29"/>
      <c r="J31" s="29"/>
      <c r="K31" s="29"/>
      <c r="L31" s="29"/>
      <c r="M31" s="29"/>
      <c r="N31" s="29"/>
      <c r="O31" s="29"/>
      <c r="P31" s="29"/>
    </row>
    <row r="32" spans="2:16" x14ac:dyDescent="0.3">
      <c r="B32" t="s">
        <v>323</v>
      </c>
      <c r="C32" s="27">
        <v>583698</v>
      </c>
      <c r="D32" s="29">
        <v>459565</v>
      </c>
      <c r="E32" s="29">
        <v>496599</v>
      </c>
      <c r="F32" s="27">
        <v>556056</v>
      </c>
      <c r="G32" s="29"/>
      <c r="H32" s="29"/>
      <c r="I32" s="29"/>
      <c r="J32" s="29"/>
      <c r="K32" s="29"/>
      <c r="L32" s="29"/>
      <c r="M32" s="29"/>
      <c r="N32" s="29"/>
      <c r="O32" s="29"/>
      <c r="P32" s="29"/>
    </row>
    <row r="33" spans="2:16" x14ac:dyDescent="0.3">
      <c r="B33" t="s">
        <v>324</v>
      </c>
      <c r="C33" s="32">
        <v>1.0578000000000001</v>
      </c>
      <c r="D33" s="32">
        <v>0.80349999999999999</v>
      </c>
      <c r="E33" s="32">
        <v>0.79059999999999997</v>
      </c>
      <c r="F33" s="34">
        <v>0.80710000000000004</v>
      </c>
      <c r="G33" s="29"/>
      <c r="H33" s="29"/>
      <c r="I33" s="29"/>
      <c r="J33" s="29"/>
      <c r="K33" s="29"/>
      <c r="L33" s="29"/>
      <c r="M33" s="29"/>
      <c r="N33" s="29"/>
      <c r="O33" s="29"/>
      <c r="P33" s="29"/>
    </row>
    <row r="35" spans="2:16" x14ac:dyDescent="0.3">
      <c r="D35" s="25">
        <v>1294764</v>
      </c>
      <c r="E35" s="25">
        <v>1942146</v>
      </c>
      <c r="F35" s="25">
        <v>2589528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>
    <tabColor rgb="FFFF0000"/>
  </sheetPr>
  <dimension ref="B2:P34"/>
  <sheetViews>
    <sheetView topLeftCell="B10" zoomScaleSheetLayoutView="100" workbookViewId="0">
      <selection activeCell="D7" sqref="D7"/>
    </sheetView>
  </sheetViews>
  <sheetFormatPr defaultColWidth="9" defaultRowHeight="14.4" x14ac:dyDescent="0.3"/>
  <cols>
    <col min="2" max="2" width="16.109375" customWidth="1"/>
    <col min="3" max="3" width="11.44140625" style="25" customWidth="1"/>
    <col min="4" max="5" width="13" style="25" customWidth="1"/>
    <col min="6" max="6" width="12.88671875" style="25" customWidth="1"/>
    <col min="7" max="14" width="12.88671875" customWidth="1"/>
  </cols>
  <sheetData>
    <row r="2" spans="2:16" x14ac:dyDescent="0.3">
      <c r="B2" s="22" t="s">
        <v>326</v>
      </c>
    </row>
    <row r="3" spans="2:16" x14ac:dyDescent="0.3">
      <c r="B3" s="22" t="s">
        <v>320</v>
      </c>
    </row>
    <row r="4" spans="2:16" x14ac:dyDescent="0.3">
      <c r="C4" s="31" t="s">
        <v>4</v>
      </c>
      <c r="D4" s="31" t="s">
        <v>5</v>
      </c>
      <c r="E4" s="31" t="s">
        <v>6</v>
      </c>
      <c r="F4" s="31" t="s">
        <v>7</v>
      </c>
      <c r="G4" s="31" t="s">
        <v>8</v>
      </c>
      <c r="H4" s="31" t="s">
        <v>9</v>
      </c>
      <c r="I4" s="31" t="s">
        <v>10</v>
      </c>
      <c r="J4" s="31" t="s">
        <v>11</v>
      </c>
      <c r="K4" s="31" t="s">
        <v>12</v>
      </c>
      <c r="L4" s="31" t="s">
        <v>13</v>
      </c>
      <c r="M4" s="31" t="s">
        <v>14</v>
      </c>
      <c r="N4" s="31" t="s">
        <v>15</v>
      </c>
    </row>
    <row r="5" spans="2:16" x14ac:dyDescent="0.3">
      <c r="B5" t="s">
        <v>321</v>
      </c>
      <c r="C5" s="25">
        <v>8.9011505431408295</v>
      </c>
      <c r="D5" s="25">
        <v>8.3550862737564202</v>
      </c>
      <c r="E5" s="25">
        <v>8.8034129410641793</v>
      </c>
      <c r="F5" s="25">
        <v>9.3607088731377601</v>
      </c>
      <c r="G5" s="25">
        <v>9.2453931567813505</v>
      </c>
      <c r="H5" s="25">
        <v>9.1678882488344406</v>
      </c>
      <c r="I5" s="25">
        <v>9.0405509509386395</v>
      </c>
      <c r="J5" s="25">
        <v>9.0106621464966707</v>
      </c>
      <c r="K5" s="25">
        <v>8.9820984679856792</v>
      </c>
      <c r="L5" s="25">
        <v>9.0286183759101899</v>
      </c>
      <c r="M5" s="25">
        <v>8.9496107474147504</v>
      </c>
      <c r="N5" s="25">
        <v>8.9539474212716392</v>
      </c>
    </row>
    <row r="6" spans="2:16" x14ac:dyDescent="0.3">
      <c r="B6" t="s">
        <v>322</v>
      </c>
      <c r="C6" s="25">
        <v>9.1999999999999993</v>
      </c>
      <c r="D6" s="25">
        <v>9.16</v>
      </c>
      <c r="E6" s="25">
        <v>9.15</v>
      </c>
      <c r="F6" s="25">
        <v>9.1199999999999992</v>
      </c>
      <c r="G6" s="33">
        <v>9.1</v>
      </c>
      <c r="H6" s="33">
        <v>9.08</v>
      </c>
      <c r="I6" s="33">
        <v>9.0500000000000007</v>
      </c>
      <c r="J6" s="33">
        <v>9.0399999999999991</v>
      </c>
      <c r="K6" s="33">
        <v>9.0299999999999994</v>
      </c>
      <c r="L6" s="33">
        <v>9</v>
      </c>
      <c r="M6" s="33">
        <v>8.99</v>
      </c>
      <c r="N6" s="33">
        <v>8.9600000000000009</v>
      </c>
      <c r="O6" s="29"/>
      <c r="P6" s="29"/>
    </row>
    <row r="7" spans="2:16" x14ac:dyDescent="0.3">
      <c r="B7" t="s">
        <v>323</v>
      </c>
      <c r="C7" s="25">
        <v>8.67</v>
      </c>
      <c r="D7" s="25">
        <v>8.67</v>
      </c>
      <c r="E7" s="25">
        <v>8.9664243694916301</v>
      </c>
      <c r="F7" s="25">
        <v>9.19</v>
      </c>
      <c r="G7" s="33">
        <v>9.16</v>
      </c>
      <c r="H7" s="33">
        <v>8.9700000000000006</v>
      </c>
      <c r="I7" s="29"/>
      <c r="J7" s="29"/>
      <c r="K7" s="29"/>
      <c r="L7" s="29"/>
      <c r="M7" s="29"/>
      <c r="N7" s="29"/>
      <c r="O7" s="29"/>
      <c r="P7" s="29"/>
    </row>
    <row r="8" spans="2:16" x14ac:dyDescent="0.3">
      <c r="B8" t="s">
        <v>324</v>
      </c>
      <c r="C8" s="32">
        <v>1.0578000000000001</v>
      </c>
      <c r="D8" s="32">
        <v>0.80349999999999999</v>
      </c>
      <c r="E8" s="32">
        <v>0.79059999999999997</v>
      </c>
      <c r="F8" s="34">
        <v>0.80710000000000004</v>
      </c>
      <c r="G8" s="29"/>
      <c r="H8" s="29"/>
      <c r="I8" s="29"/>
      <c r="J8" s="29"/>
      <c r="K8" s="29"/>
      <c r="L8" s="29"/>
      <c r="M8" s="29"/>
      <c r="N8" s="29"/>
      <c r="O8" s="29"/>
      <c r="P8" s="29"/>
    </row>
    <row r="30" spans="2:16" x14ac:dyDescent="0.3">
      <c r="B30" t="s">
        <v>325</v>
      </c>
      <c r="C30" s="31" t="s">
        <v>4</v>
      </c>
      <c r="D30" s="31" t="s">
        <v>5</v>
      </c>
      <c r="E30" s="31" t="s">
        <v>6</v>
      </c>
      <c r="F30" s="31" t="s">
        <v>7</v>
      </c>
      <c r="G30" s="31" t="s">
        <v>8</v>
      </c>
      <c r="H30" s="31" t="s">
        <v>9</v>
      </c>
      <c r="I30" s="31" t="s">
        <v>10</v>
      </c>
      <c r="J30" s="31" t="s">
        <v>11</v>
      </c>
      <c r="K30" s="31" t="s">
        <v>12</v>
      </c>
      <c r="L30" s="31" t="s">
        <v>13</v>
      </c>
      <c r="M30" s="31" t="s">
        <v>14</v>
      </c>
      <c r="N30" s="31" t="s">
        <v>15</v>
      </c>
    </row>
    <row r="31" spans="2:16" x14ac:dyDescent="0.3">
      <c r="B31" t="s">
        <v>322</v>
      </c>
      <c r="C31" s="25">
        <f>C6</f>
        <v>9.1999999999999993</v>
      </c>
      <c r="D31" s="25">
        <f>D6</f>
        <v>9.16</v>
      </c>
      <c r="E31" s="25">
        <f>E6</f>
        <v>9.15</v>
      </c>
      <c r="F31" s="25">
        <v>9.1199999999999992</v>
      </c>
      <c r="I31" s="29"/>
      <c r="J31" s="29"/>
      <c r="K31" s="29"/>
      <c r="L31" s="29"/>
      <c r="M31" s="29"/>
      <c r="N31" s="29"/>
      <c r="O31" s="29"/>
      <c r="P31" s="29"/>
    </row>
    <row r="32" spans="2:16" x14ac:dyDescent="0.3">
      <c r="B32" t="s">
        <v>323</v>
      </c>
      <c r="C32" s="25">
        <v>8.6724305353779094</v>
      </c>
      <c r="D32" s="33">
        <v>8.6755031393162092</v>
      </c>
      <c r="E32" s="33">
        <v>9.5229707175216607</v>
      </c>
      <c r="F32" s="25">
        <v>9.8632394960625298</v>
      </c>
      <c r="G32" s="29"/>
      <c r="H32" s="29"/>
      <c r="I32" s="29"/>
      <c r="J32" s="29"/>
      <c r="K32" s="29"/>
      <c r="L32" s="29"/>
      <c r="M32" s="29"/>
      <c r="N32" s="29"/>
      <c r="O32" s="29"/>
      <c r="P32" s="29"/>
    </row>
    <row r="33" spans="2:16" x14ac:dyDescent="0.3">
      <c r="B33" t="s">
        <v>324</v>
      </c>
      <c r="C33" s="32">
        <v>1.0317000000000001</v>
      </c>
      <c r="D33" s="32">
        <v>1.0313000000000001</v>
      </c>
      <c r="E33" s="32">
        <v>0.99860000000000004</v>
      </c>
      <c r="F33" s="32">
        <v>0.99219999999999997</v>
      </c>
      <c r="G33" s="29"/>
      <c r="H33" s="29"/>
      <c r="I33" s="29"/>
      <c r="J33" s="29"/>
      <c r="K33" s="29"/>
      <c r="L33" s="29"/>
      <c r="M33" s="29"/>
      <c r="N33" s="29"/>
      <c r="O33" s="29"/>
      <c r="P33" s="29"/>
    </row>
    <row r="34" spans="2:16" x14ac:dyDescent="0.3">
      <c r="F34" s="25">
        <v>99.22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>
    <tabColor rgb="FFFF0000"/>
  </sheetPr>
  <dimension ref="B2:P33"/>
  <sheetViews>
    <sheetView topLeftCell="AB1" zoomScale="54" zoomScaleSheetLayoutView="100" workbookViewId="0">
      <selection activeCell="D7" sqref="D7"/>
    </sheetView>
  </sheetViews>
  <sheetFormatPr defaultColWidth="9" defaultRowHeight="14.4" x14ac:dyDescent="0.3"/>
  <cols>
    <col min="2" max="2" width="16.109375" customWidth="1"/>
    <col min="3" max="3" width="11.44140625" style="25" customWidth="1"/>
    <col min="4" max="5" width="13" style="25" customWidth="1"/>
    <col min="6" max="6" width="12.88671875" style="25" customWidth="1"/>
    <col min="7" max="14" width="12.88671875" customWidth="1"/>
  </cols>
  <sheetData>
    <row r="2" spans="2:16" x14ac:dyDescent="0.3">
      <c r="B2" s="22" t="s">
        <v>327</v>
      </c>
    </row>
    <row r="3" spans="2:16" x14ac:dyDescent="0.3">
      <c r="B3" s="22" t="s">
        <v>320</v>
      </c>
    </row>
    <row r="4" spans="2:16" x14ac:dyDescent="0.3">
      <c r="C4" s="31" t="s">
        <v>4</v>
      </c>
      <c r="D4" s="31" t="s">
        <v>5</v>
      </c>
      <c r="E4" s="31" t="s">
        <v>6</v>
      </c>
      <c r="F4" s="31" t="s">
        <v>7</v>
      </c>
      <c r="G4" s="31" t="s">
        <v>8</v>
      </c>
      <c r="H4" s="31" t="s">
        <v>9</v>
      </c>
      <c r="I4" s="31" t="s">
        <v>10</v>
      </c>
      <c r="J4" s="31" t="s">
        <v>11</v>
      </c>
      <c r="K4" s="31" t="s">
        <v>12</v>
      </c>
      <c r="L4" s="31" t="s">
        <v>13</v>
      </c>
      <c r="M4" s="31" t="s">
        <v>14</v>
      </c>
      <c r="N4" s="31" t="s">
        <v>15</v>
      </c>
    </row>
    <row r="5" spans="2:16" x14ac:dyDescent="0.3">
      <c r="B5" t="s">
        <v>321</v>
      </c>
      <c r="C5" s="25">
        <v>25.63</v>
      </c>
      <c r="D5" s="25">
        <v>25.105</v>
      </c>
      <c r="E5" s="25">
        <v>24.963333333333299</v>
      </c>
      <c r="F5" s="25">
        <v>39.717500000000001</v>
      </c>
      <c r="G5" s="25">
        <v>39.584000000000003</v>
      </c>
      <c r="H5" s="25">
        <v>38.668333333333301</v>
      </c>
      <c r="I5" s="25">
        <v>38.43</v>
      </c>
      <c r="J5" s="25">
        <v>38.1875</v>
      </c>
      <c r="K5" s="25">
        <v>38.051111111111098</v>
      </c>
      <c r="L5" s="25">
        <v>37.997</v>
      </c>
      <c r="M5" s="25">
        <v>37.900909090909103</v>
      </c>
      <c r="N5" s="25">
        <v>37.694166666666703</v>
      </c>
    </row>
    <row r="6" spans="2:16" x14ac:dyDescent="0.3">
      <c r="B6" t="s">
        <v>322</v>
      </c>
      <c r="C6" s="25">
        <v>40.47</v>
      </c>
      <c r="D6" s="25">
        <v>39.656224992751497</v>
      </c>
      <c r="E6" s="25">
        <v>40.2064882978122</v>
      </c>
      <c r="F6" s="27"/>
      <c r="G6" s="29"/>
      <c r="H6" s="29"/>
      <c r="I6" s="29"/>
      <c r="J6" s="29"/>
      <c r="K6" s="29"/>
      <c r="L6" s="29"/>
      <c r="M6" s="29"/>
      <c r="N6" s="29"/>
      <c r="O6" s="29"/>
      <c r="P6" s="29"/>
    </row>
    <row r="7" spans="2:16" x14ac:dyDescent="0.3">
      <c r="B7" t="s">
        <v>323</v>
      </c>
      <c r="C7" s="25">
        <v>32.81</v>
      </c>
      <c r="D7" s="25">
        <v>33.505000000000003</v>
      </c>
      <c r="E7" s="25">
        <v>33.7633333333333</v>
      </c>
      <c r="F7" s="27"/>
      <c r="G7" s="29"/>
      <c r="H7" s="29"/>
      <c r="I7" s="29"/>
      <c r="J7" s="29"/>
      <c r="K7" s="29"/>
      <c r="L7" s="29"/>
      <c r="M7" s="29"/>
      <c r="N7" s="29"/>
      <c r="O7" s="29"/>
      <c r="P7" s="29"/>
    </row>
    <row r="8" spans="2:16" x14ac:dyDescent="0.3">
      <c r="B8" t="s">
        <v>324</v>
      </c>
      <c r="C8" s="32">
        <v>1.0578000000000001</v>
      </c>
      <c r="D8" s="32">
        <v>0.80349999999999999</v>
      </c>
      <c r="E8" s="32">
        <v>0.79059999999999997</v>
      </c>
      <c r="F8" s="27"/>
      <c r="G8" s="29"/>
      <c r="H8" s="29"/>
      <c r="I8" s="29"/>
      <c r="J8" s="29"/>
      <c r="K8" s="29"/>
      <c r="L8" s="29"/>
      <c r="M8" s="29"/>
      <c r="N8" s="29"/>
      <c r="O8" s="29"/>
      <c r="P8" s="29"/>
    </row>
    <row r="30" spans="2:16" x14ac:dyDescent="0.3">
      <c r="B30" t="s">
        <v>325</v>
      </c>
      <c r="C30" s="31" t="s">
        <v>4</v>
      </c>
      <c r="D30" s="31" t="s">
        <v>5</v>
      </c>
      <c r="E30" s="31" t="s">
        <v>6</v>
      </c>
      <c r="F30" s="31" t="s">
        <v>7</v>
      </c>
      <c r="G30" s="31" t="s">
        <v>8</v>
      </c>
      <c r="H30" s="31" t="s">
        <v>9</v>
      </c>
      <c r="I30" s="31" t="s">
        <v>10</v>
      </c>
      <c r="J30" s="31" t="s">
        <v>11</v>
      </c>
      <c r="K30" s="31" t="s">
        <v>12</v>
      </c>
      <c r="L30" s="31" t="s">
        <v>13</v>
      </c>
      <c r="M30" s="31" t="s">
        <v>14</v>
      </c>
      <c r="N30" s="31" t="s">
        <v>15</v>
      </c>
    </row>
    <row r="31" spans="2:16" x14ac:dyDescent="0.3">
      <c r="B31" t="s">
        <v>322</v>
      </c>
      <c r="C31" s="25">
        <v>40.47</v>
      </c>
      <c r="D31" s="25">
        <v>39.656224992751497</v>
      </c>
      <c r="E31" s="25">
        <v>40.2064882978122</v>
      </c>
      <c r="I31" s="29"/>
      <c r="J31" s="29"/>
      <c r="K31" s="29"/>
      <c r="L31" s="29"/>
      <c r="M31" s="29"/>
      <c r="N31" s="29"/>
      <c r="O31" s="29"/>
      <c r="P31" s="29"/>
    </row>
    <row r="32" spans="2:16" x14ac:dyDescent="0.3">
      <c r="B32" t="s">
        <v>323</v>
      </c>
      <c r="C32" s="25">
        <v>32.81</v>
      </c>
      <c r="D32" s="33">
        <v>34.200000000000003</v>
      </c>
      <c r="E32" s="33">
        <v>34.28</v>
      </c>
      <c r="F32" s="27"/>
      <c r="G32" s="29"/>
      <c r="H32" s="29"/>
      <c r="I32" s="29"/>
      <c r="J32" s="29"/>
      <c r="K32" s="29"/>
      <c r="L32" s="29"/>
      <c r="M32" s="29"/>
      <c r="N32" s="29"/>
      <c r="O32" s="29"/>
      <c r="P32" s="29"/>
    </row>
    <row r="33" spans="2:16" x14ac:dyDescent="0.3">
      <c r="B33" t="s">
        <v>324</v>
      </c>
      <c r="C33" s="32">
        <v>1.1000000000000001</v>
      </c>
      <c r="D33" s="32">
        <v>1.1000000000000001</v>
      </c>
      <c r="E33" s="32">
        <v>1.1000000000000001</v>
      </c>
      <c r="F33" s="27"/>
      <c r="G33" s="29"/>
      <c r="H33" s="29"/>
      <c r="I33" s="29"/>
      <c r="J33" s="29"/>
      <c r="K33" s="29"/>
      <c r="L33" s="29"/>
      <c r="M33" s="29"/>
      <c r="N33" s="29"/>
      <c r="O33" s="29"/>
      <c r="P33" s="29"/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>
    <tabColor rgb="FFFF0000"/>
  </sheetPr>
  <dimension ref="A1:O32"/>
  <sheetViews>
    <sheetView zoomScale="63" zoomScaleSheetLayoutView="100" workbookViewId="0">
      <pane xSplit="3" ySplit="2" topLeftCell="D3" activePane="bottomRight" state="frozen"/>
      <selection activeCell="D7" sqref="D7"/>
      <selection pane="topRight" activeCell="D7" sqref="D7"/>
      <selection pane="bottomLeft" activeCell="D7" sqref="D7"/>
      <selection pane="bottomRight" activeCell="D7" sqref="D7"/>
    </sheetView>
  </sheetViews>
  <sheetFormatPr defaultColWidth="9" defaultRowHeight="14.4" x14ac:dyDescent="0.3"/>
  <cols>
    <col min="2" max="2" width="3.44140625" customWidth="1"/>
    <col min="3" max="3" width="64.5546875" customWidth="1"/>
    <col min="4" max="4" width="16.77734375" customWidth="1"/>
    <col min="5" max="5" width="12.6640625" customWidth="1"/>
    <col min="6" max="6" width="12.88671875" customWidth="1"/>
    <col min="7" max="7" width="4.33203125" customWidth="1"/>
    <col min="8" max="9" width="15" customWidth="1"/>
    <col min="10" max="10" width="5.109375" customWidth="1"/>
    <col min="11" max="12" width="13.88671875" customWidth="1"/>
    <col min="13" max="13" width="4.21875" customWidth="1"/>
    <col min="14" max="15" width="14.109375" customWidth="1"/>
  </cols>
  <sheetData>
    <row r="1" spans="1:15" x14ac:dyDescent="0.3">
      <c r="E1" s="21" t="s">
        <v>328</v>
      </c>
      <c r="F1" s="21" t="s">
        <v>28</v>
      </c>
      <c r="G1" s="22"/>
      <c r="H1" s="21" t="s">
        <v>328</v>
      </c>
      <c r="I1" s="21" t="s">
        <v>28</v>
      </c>
      <c r="J1" s="22"/>
      <c r="K1" s="21" t="s">
        <v>328</v>
      </c>
      <c r="L1" s="21" t="s">
        <v>28</v>
      </c>
      <c r="M1" s="22"/>
      <c r="N1" s="21" t="s">
        <v>328</v>
      </c>
      <c r="O1" s="21" t="s">
        <v>28</v>
      </c>
    </row>
    <row r="2" spans="1:15" x14ac:dyDescent="0.3">
      <c r="E2" t="s">
        <v>179</v>
      </c>
      <c r="F2" t="s">
        <v>179</v>
      </c>
      <c r="H2" t="s">
        <v>35</v>
      </c>
      <c r="I2" t="s">
        <v>35</v>
      </c>
      <c r="K2" t="s">
        <v>181</v>
      </c>
      <c r="L2" t="s">
        <v>181</v>
      </c>
      <c r="N2" t="s">
        <v>41</v>
      </c>
      <c r="O2" t="s">
        <v>41</v>
      </c>
    </row>
    <row r="3" spans="1:15" x14ac:dyDescent="0.3">
      <c r="A3">
        <v>1</v>
      </c>
      <c r="C3" s="23" t="s">
        <v>0</v>
      </c>
      <c r="D3" t="s">
        <v>61</v>
      </c>
      <c r="E3" s="24"/>
      <c r="F3" s="25">
        <v>126.51844295799999</v>
      </c>
      <c r="G3" s="26"/>
      <c r="H3" s="24"/>
      <c r="I3" s="25">
        <v>90.278217531999999</v>
      </c>
      <c r="J3" s="30"/>
      <c r="K3" s="24"/>
      <c r="L3" s="30">
        <v>64.467837255999996</v>
      </c>
      <c r="M3" s="30"/>
      <c r="N3" s="24"/>
      <c r="O3" s="30">
        <v>38.017443737999997</v>
      </c>
    </row>
    <row r="4" spans="1:15" x14ac:dyDescent="0.3">
      <c r="A4">
        <v>2</v>
      </c>
      <c r="C4" t="s">
        <v>168</v>
      </c>
      <c r="D4" t="s">
        <v>63</v>
      </c>
      <c r="E4" s="25"/>
      <c r="F4" s="25"/>
      <c r="G4" s="26"/>
      <c r="H4" s="25"/>
      <c r="I4" s="25"/>
      <c r="J4" s="30"/>
      <c r="K4" s="25"/>
      <c r="M4" s="30"/>
      <c r="N4" s="25"/>
    </row>
    <row r="5" spans="1:15" x14ac:dyDescent="0.3">
      <c r="B5" t="s">
        <v>237</v>
      </c>
      <c r="C5" s="23" t="s">
        <v>329</v>
      </c>
      <c r="D5" t="s">
        <v>66</v>
      </c>
      <c r="E5" s="24"/>
      <c r="F5" s="25">
        <v>47.87</v>
      </c>
      <c r="G5" s="26"/>
      <c r="H5" s="24"/>
      <c r="I5" s="25">
        <v>42.57</v>
      </c>
      <c r="J5" s="30"/>
      <c r="K5" s="24"/>
      <c r="L5" s="30">
        <v>66.7</v>
      </c>
      <c r="M5" s="30"/>
      <c r="N5" s="24"/>
      <c r="O5" s="30">
        <v>87.65</v>
      </c>
    </row>
    <row r="6" spans="1:15" x14ac:dyDescent="0.3">
      <c r="B6" t="s">
        <v>238</v>
      </c>
      <c r="C6" s="23" t="s">
        <v>330</v>
      </c>
      <c r="D6" t="s">
        <v>69</v>
      </c>
      <c r="E6" s="24"/>
      <c r="F6" s="25">
        <v>0.51</v>
      </c>
      <c r="G6" s="26"/>
      <c r="H6" s="24"/>
      <c r="I6" s="25">
        <v>0.56000000000000005</v>
      </c>
      <c r="J6" s="30"/>
      <c r="K6" s="24"/>
      <c r="L6" s="30">
        <v>0.76</v>
      </c>
      <c r="M6" s="30"/>
      <c r="N6" s="24"/>
      <c r="O6" s="30">
        <v>0.23</v>
      </c>
    </row>
    <row r="7" spans="1:15" x14ac:dyDescent="0.3">
      <c r="B7" t="s">
        <v>239</v>
      </c>
      <c r="C7" t="s">
        <v>240</v>
      </c>
      <c r="D7" t="s">
        <v>241</v>
      </c>
      <c r="E7" s="24"/>
      <c r="F7" s="25">
        <v>0.13676331534134401</v>
      </c>
      <c r="G7" s="26"/>
      <c r="H7" s="24"/>
      <c r="I7" s="25">
        <v>0.130394247005822</v>
      </c>
      <c r="J7" s="26"/>
      <c r="K7" s="24"/>
      <c r="L7" s="30">
        <v>0</v>
      </c>
      <c r="M7" s="26"/>
      <c r="N7" s="24"/>
      <c r="O7" s="30">
        <v>0</v>
      </c>
    </row>
    <row r="8" spans="1:15" x14ac:dyDescent="0.3">
      <c r="A8">
        <v>3</v>
      </c>
      <c r="C8" t="s">
        <v>79</v>
      </c>
      <c r="D8" t="s">
        <v>63</v>
      </c>
      <c r="E8" s="25"/>
      <c r="F8" s="25"/>
      <c r="G8" s="26"/>
      <c r="H8" s="25"/>
      <c r="I8" s="25"/>
      <c r="K8" s="25"/>
      <c r="N8" s="25"/>
    </row>
    <row r="9" spans="1:15" x14ac:dyDescent="0.3">
      <c r="B9" t="s">
        <v>237</v>
      </c>
      <c r="C9" s="23" t="s">
        <v>80</v>
      </c>
      <c r="D9" t="s">
        <v>63</v>
      </c>
      <c r="E9" s="24"/>
      <c r="F9" s="25">
        <v>7.5054629969816302</v>
      </c>
      <c r="G9" s="26"/>
      <c r="H9" s="24"/>
      <c r="I9" s="25">
        <v>7.3606583600025797</v>
      </c>
      <c r="K9" s="24"/>
      <c r="L9" s="26">
        <v>6.7857064138583496</v>
      </c>
      <c r="N9" s="24"/>
      <c r="O9" s="26">
        <v>10.5274809008605</v>
      </c>
    </row>
    <row r="10" spans="1:15" x14ac:dyDescent="0.3">
      <c r="B10" t="s">
        <v>238</v>
      </c>
      <c r="C10" t="s">
        <v>109</v>
      </c>
      <c r="D10" t="s">
        <v>110</v>
      </c>
      <c r="E10" s="27"/>
      <c r="F10" s="27">
        <v>280684</v>
      </c>
      <c r="G10" s="27"/>
      <c r="H10" s="27"/>
      <c r="I10" s="27">
        <v>283845</v>
      </c>
      <c r="J10" s="27"/>
      <c r="K10" s="27"/>
      <c r="L10" s="27">
        <v>291317</v>
      </c>
      <c r="M10" s="27"/>
      <c r="N10" s="27"/>
      <c r="O10" s="27">
        <v>187417</v>
      </c>
    </row>
    <row r="12" spans="1:15" x14ac:dyDescent="0.3">
      <c r="A12">
        <v>4</v>
      </c>
      <c r="B12" t="s">
        <v>83</v>
      </c>
      <c r="D12" t="s">
        <v>63</v>
      </c>
      <c r="E12" s="25"/>
      <c r="F12" s="25"/>
      <c r="H12" s="25"/>
      <c r="I12" s="25"/>
      <c r="K12" s="25"/>
      <c r="N12" s="25"/>
    </row>
    <row r="13" spans="1:15" x14ac:dyDescent="0.3">
      <c r="B13" t="s">
        <v>64</v>
      </c>
      <c r="C13" s="23" t="s">
        <v>84</v>
      </c>
      <c r="D13" t="s">
        <v>63</v>
      </c>
      <c r="E13" s="24"/>
      <c r="F13" s="25">
        <v>100</v>
      </c>
      <c r="G13" s="28"/>
      <c r="H13" s="24"/>
      <c r="I13" s="25">
        <v>100</v>
      </c>
      <c r="J13" s="28"/>
      <c r="K13" s="24"/>
      <c r="L13" s="28">
        <v>100</v>
      </c>
      <c r="M13" s="28"/>
      <c r="N13" s="24"/>
      <c r="O13" s="28">
        <v>100</v>
      </c>
    </row>
    <row r="14" spans="1:15" x14ac:dyDescent="0.3">
      <c r="B14" t="s">
        <v>67</v>
      </c>
      <c r="C14" s="23" t="s">
        <v>242</v>
      </c>
      <c r="D14" t="s">
        <v>63</v>
      </c>
      <c r="E14" s="24"/>
      <c r="F14" s="25">
        <v>100</v>
      </c>
      <c r="G14" s="28"/>
      <c r="H14" s="24"/>
      <c r="I14" s="25">
        <v>100</v>
      </c>
      <c r="J14" s="28"/>
      <c r="K14" s="24"/>
      <c r="L14" s="28">
        <v>100</v>
      </c>
      <c r="M14" s="28"/>
      <c r="N14" s="24"/>
      <c r="O14" s="28">
        <v>100</v>
      </c>
    </row>
    <row r="15" spans="1:15" x14ac:dyDescent="0.3">
      <c r="B15" t="s">
        <v>70</v>
      </c>
      <c r="C15" s="23" t="s">
        <v>243</v>
      </c>
      <c r="D15" t="s">
        <v>63</v>
      </c>
      <c r="E15" s="24"/>
      <c r="F15" s="25">
        <v>100</v>
      </c>
      <c r="G15" s="28"/>
      <c r="H15" s="24"/>
      <c r="I15" s="25">
        <v>100</v>
      </c>
      <c r="J15" s="28"/>
      <c r="K15" s="24"/>
      <c r="L15" s="28">
        <v>100</v>
      </c>
      <c r="M15" s="28"/>
      <c r="N15" s="24"/>
      <c r="O15" s="28">
        <v>100</v>
      </c>
    </row>
    <row r="16" spans="1:15" x14ac:dyDescent="0.3">
      <c r="B16" t="s">
        <v>88</v>
      </c>
      <c r="C16" s="23" t="s">
        <v>244</v>
      </c>
      <c r="D16" t="s">
        <v>87</v>
      </c>
      <c r="E16" s="24"/>
      <c r="F16" s="27">
        <v>238380</v>
      </c>
      <c r="G16" s="27"/>
      <c r="H16" s="24"/>
      <c r="I16" s="27">
        <v>181246</v>
      </c>
      <c r="J16" s="27"/>
      <c r="K16" s="24"/>
      <c r="L16" s="27">
        <v>213665</v>
      </c>
      <c r="M16" s="27"/>
      <c r="N16" s="24"/>
      <c r="O16" s="27">
        <v>163053</v>
      </c>
    </row>
    <row r="17" spans="1:15" x14ac:dyDescent="0.3">
      <c r="A17">
        <v>5</v>
      </c>
      <c r="B17" t="s">
        <v>94</v>
      </c>
      <c r="D17" t="s">
        <v>63</v>
      </c>
      <c r="E17" s="25"/>
      <c r="F17" s="25"/>
      <c r="G17" s="29"/>
      <c r="H17" s="25"/>
      <c r="I17" s="25"/>
      <c r="J17" s="29"/>
      <c r="K17" s="25"/>
      <c r="L17" s="29"/>
      <c r="M17" s="29"/>
      <c r="N17" s="25"/>
      <c r="O17" s="29"/>
    </row>
    <row r="18" spans="1:15" x14ac:dyDescent="0.3">
      <c r="B18" t="s">
        <v>64</v>
      </c>
      <c r="C18" s="23" t="s">
        <v>95</v>
      </c>
      <c r="D18" t="s">
        <v>96</v>
      </c>
      <c r="E18" s="24"/>
      <c r="F18" s="25">
        <v>18.34</v>
      </c>
      <c r="H18" s="24"/>
      <c r="I18" s="25">
        <v>22.86</v>
      </c>
      <c r="K18" s="24"/>
      <c r="L18" s="30">
        <v>20.91</v>
      </c>
      <c r="M18" s="30"/>
      <c r="N18" s="24"/>
      <c r="O18" s="30">
        <v>18.329999999999998</v>
      </c>
    </row>
    <row r="19" spans="1:15" x14ac:dyDescent="0.3">
      <c r="B19" t="s">
        <v>67</v>
      </c>
      <c r="C19" s="23" t="s">
        <v>245</v>
      </c>
      <c r="D19" t="s">
        <v>96</v>
      </c>
      <c r="E19" s="24"/>
      <c r="F19" s="25">
        <v>35.145000000000003</v>
      </c>
      <c r="H19" s="24"/>
      <c r="I19" s="25">
        <v>38.115000000000002</v>
      </c>
      <c r="K19" s="24"/>
      <c r="L19">
        <v>35.375</v>
      </c>
      <c r="N19" s="24"/>
      <c r="O19">
        <v>37.01</v>
      </c>
    </row>
    <row r="20" spans="1:15" x14ac:dyDescent="0.3">
      <c r="B20" t="s">
        <v>70</v>
      </c>
      <c r="C20" s="23" t="s">
        <v>97</v>
      </c>
      <c r="D20" t="s">
        <v>98</v>
      </c>
      <c r="E20" s="24"/>
      <c r="F20" s="25">
        <v>6.5000000000000002E-2</v>
      </c>
      <c r="H20" s="24"/>
      <c r="I20" s="25">
        <v>9.5000000000000001E-2</v>
      </c>
      <c r="K20" s="24"/>
      <c r="L20">
        <v>0.39500000000000002</v>
      </c>
      <c r="N20" s="24"/>
      <c r="O20">
        <v>4.4999999999999998E-2</v>
      </c>
    </row>
    <row r="21" spans="1:15" x14ac:dyDescent="0.3">
      <c r="B21" t="s">
        <v>88</v>
      </c>
      <c r="C21" s="23" t="s">
        <v>246</v>
      </c>
      <c r="D21" t="s">
        <v>98</v>
      </c>
      <c r="E21" s="25"/>
      <c r="F21" s="25">
        <v>0.17</v>
      </c>
      <c r="H21" s="25"/>
      <c r="I21" s="25">
        <v>0.24</v>
      </c>
      <c r="K21" s="25"/>
      <c r="L21">
        <v>0.56499999999999995</v>
      </c>
      <c r="N21" s="25"/>
      <c r="O21">
        <v>0.16</v>
      </c>
    </row>
    <row r="22" spans="1:15" x14ac:dyDescent="0.3">
      <c r="A22">
        <v>6</v>
      </c>
      <c r="B22" t="s">
        <v>118</v>
      </c>
      <c r="D22" t="s">
        <v>63</v>
      </c>
      <c r="E22" s="25"/>
      <c r="F22" s="25"/>
      <c r="H22" s="25"/>
      <c r="I22" s="25"/>
      <c r="K22" s="25"/>
      <c r="N22" s="25"/>
    </row>
    <row r="23" spans="1:15" x14ac:dyDescent="0.3">
      <c r="B23" t="s">
        <v>64</v>
      </c>
      <c r="C23" s="23" t="s">
        <v>247</v>
      </c>
      <c r="D23" t="s">
        <v>248</v>
      </c>
      <c r="E23" s="24"/>
      <c r="F23" s="25">
        <v>0.71646859083191805</v>
      </c>
      <c r="G23" s="26"/>
      <c r="H23" s="24"/>
      <c r="I23" s="25">
        <v>0.61266968325791904</v>
      </c>
      <c r="J23" s="26"/>
      <c r="K23" s="24"/>
      <c r="L23" s="26">
        <v>0.70185873605948002</v>
      </c>
      <c r="M23" s="26"/>
      <c r="N23" s="24"/>
      <c r="O23" s="26">
        <v>0.51076923076923098</v>
      </c>
    </row>
    <row r="24" spans="1:15" x14ac:dyDescent="0.3">
      <c r="B24" t="s">
        <v>67</v>
      </c>
      <c r="C24" s="23" t="s">
        <v>249</v>
      </c>
      <c r="D24" t="s">
        <v>248</v>
      </c>
      <c r="E24" s="24"/>
      <c r="F24" s="25">
        <v>3.8333333333333299</v>
      </c>
      <c r="H24" s="24"/>
      <c r="I24" s="25">
        <v>3.2058823529411802</v>
      </c>
      <c r="K24" s="24"/>
      <c r="L24" s="26">
        <v>2</v>
      </c>
      <c r="M24" s="26"/>
      <c r="N24" s="24"/>
      <c r="O24" s="26">
        <v>4.4444444444444402</v>
      </c>
    </row>
    <row r="25" spans="1:15" x14ac:dyDescent="0.3">
      <c r="B25" t="s">
        <v>70</v>
      </c>
      <c r="C25" s="23" t="s">
        <v>250</v>
      </c>
      <c r="D25" t="s">
        <v>87</v>
      </c>
      <c r="E25" s="24"/>
      <c r="F25" s="25">
        <v>1121</v>
      </c>
      <c r="H25" s="24"/>
      <c r="I25" s="25">
        <v>924</v>
      </c>
      <c r="K25" s="24"/>
      <c r="L25">
        <v>731</v>
      </c>
      <c r="N25" s="24"/>
      <c r="O25">
        <v>450</v>
      </c>
    </row>
    <row r="26" spans="1:15" x14ac:dyDescent="0.3">
      <c r="A26">
        <v>7</v>
      </c>
      <c r="B26" t="s">
        <v>129</v>
      </c>
      <c r="D26" t="s">
        <v>63</v>
      </c>
      <c r="E26" s="25"/>
      <c r="F26" s="25"/>
      <c r="H26" s="25"/>
      <c r="I26" s="25"/>
      <c r="K26" s="25"/>
      <c r="N26" s="25"/>
    </row>
    <row r="27" spans="1:15" x14ac:dyDescent="0.3">
      <c r="B27" t="s">
        <v>64</v>
      </c>
      <c r="C27" t="s">
        <v>251</v>
      </c>
      <c r="D27" t="s">
        <v>63</v>
      </c>
      <c r="E27" s="24"/>
      <c r="F27" s="25">
        <v>6.8935870344100998</v>
      </c>
      <c r="G27" s="26"/>
      <c r="H27" s="24"/>
      <c r="I27" s="25">
        <v>7.0690931419951601</v>
      </c>
      <c r="J27" s="26"/>
      <c r="K27" s="24"/>
      <c r="L27" s="26">
        <v>14.114913815138101</v>
      </c>
      <c r="M27" s="26"/>
      <c r="N27" s="24"/>
      <c r="O27" s="26">
        <v>11.723364441490199</v>
      </c>
    </row>
    <row r="28" spans="1:15" x14ac:dyDescent="0.3">
      <c r="B28" t="s">
        <v>67</v>
      </c>
      <c r="C28" t="s">
        <v>252</v>
      </c>
      <c r="D28" t="s">
        <v>135</v>
      </c>
      <c r="E28" s="24"/>
      <c r="F28" s="25">
        <v>0</v>
      </c>
      <c r="H28" s="24"/>
      <c r="I28" s="25">
        <v>0</v>
      </c>
      <c r="K28" s="24"/>
      <c r="L28">
        <v>0</v>
      </c>
      <c r="N28" s="24"/>
      <c r="O28">
        <v>0</v>
      </c>
    </row>
    <row r="29" spans="1:15" x14ac:dyDescent="0.3">
      <c r="B29" t="s">
        <v>70</v>
      </c>
      <c r="C29" t="s">
        <v>253</v>
      </c>
      <c r="D29" t="s">
        <v>135</v>
      </c>
      <c r="E29" s="24"/>
      <c r="F29" s="25">
        <v>67.003311999999994</v>
      </c>
      <c r="G29" s="26"/>
      <c r="H29" s="24"/>
      <c r="I29" s="25">
        <v>469.146792</v>
      </c>
      <c r="J29" s="26"/>
      <c r="K29" s="24"/>
      <c r="L29" s="26">
        <v>33.075437999999998</v>
      </c>
      <c r="M29" s="26"/>
      <c r="N29" s="24"/>
      <c r="O29" s="26">
        <v>9.0733429999999995</v>
      </c>
    </row>
    <row r="30" spans="1:15" x14ac:dyDescent="0.3">
      <c r="A30">
        <v>8</v>
      </c>
      <c r="B30" t="s">
        <v>254</v>
      </c>
      <c r="D30" t="s">
        <v>63</v>
      </c>
      <c r="E30" s="25"/>
      <c r="F30" s="25"/>
      <c r="H30" s="25"/>
      <c r="I30" s="25"/>
      <c r="K30" s="25"/>
      <c r="N30" s="25"/>
    </row>
    <row r="31" spans="1:15" x14ac:dyDescent="0.3">
      <c r="B31" t="s">
        <v>64</v>
      </c>
      <c r="C31" t="s">
        <v>139</v>
      </c>
      <c r="D31" t="s">
        <v>63</v>
      </c>
      <c r="E31" s="24"/>
      <c r="F31" s="25">
        <v>0</v>
      </c>
      <c r="H31" s="24"/>
      <c r="I31" s="25">
        <v>0</v>
      </c>
      <c r="K31" s="24"/>
      <c r="L31">
        <v>0</v>
      </c>
      <c r="N31" s="24"/>
      <c r="O31">
        <v>0</v>
      </c>
    </row>
    <row r="32" spans="1:15" x14ac:dyDescent="0.3">
      <c r="B32" t="s">
        <v>67</v>
      </c>
      <c r="C32" t="s">
        <v>140</v>
      </c>
      <c r="D32" t="s">
        <v>63</v>
      </c>
      <c r="E32" s="24"/>
      <c r="F32" s="25">
        <v>0</v>
      </c>
      <c r="H32" s="24"/>
      <c r="I32" s="25">
        <v>0</v>
      </c>
      <c r="K32" s="24"/>
      <c r="L32">
        <v>0</v>
      </c>
      <c r="N32" s="24"/>
      <c r="O32">
        <v>0</v>
      </c>
    </row>
  </sheetData>
  <pageMargins left="0.7" right="0.7" top="0.75" bottom="0.75" header="0.3" footer="0.3"/>
  <pageSetup paperSize="9" orientation="portrait" horizontalDpi="0" verticalDpi="0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>
    <tabColor rgb="FFFF0000"/>
  </sheetPr>
  <dimension ref="A1"/>
  <sheetViews>
    <sheetView topLeftCell="A4" zoomScale="70" zoomScaleSheetLayoutView="100" workbookViewId="0">
      <selection activeCell="D7" sqref="D7"/>
    </sheetView>
  </sheetViews>
  <sheetFormatPr defaultColWidth="3.77734375" defaultRowHeight="14.4" x14ac:dyDescent="0.3"/>
  <sheetData/>
  <pageMargins left="0.7" right="0.7" top="0.75" bottom="0.75" header="0.3" footer="0.3"/>
  <drawing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>
    <tabColor rgb="FFFF0000"/>
  </sheetPr>
  <dimension ref="B1:AD818"/>
  <sheetViews>
    <sheetView topLeftCell="O1" zoomScale="130" zoomScaleSheetLayoutView="100" workbookViewId="0">
      <selection activeCell="D7" sqref="D7"/>
    </sheetView>
  </sheetViews>
  <sheetFormatPr defaultColWidth="14.44140625" defaultRowHeight="15" customHeight="1" x14ac:dyDescent="0.3"/>
  <cols>
    <col min="1" max="1" width="6.33203125" style="1" customWidth="1"/>
    <col min="2" max="2" width="20.5546875" style="1" customWidth="1"/>
    <col min="3" max="15" width="8.88671875" style="1" customWidth="1"/>
    <col min="16" max="16" width="8.44140625" style="1" customWidth="1"/>
    <col min="17" max="17" width="21.77734375" style="1" customWidth="1"/>
    <col min="18" max="18" width="8.77734375" style="1" customWidth="1"/>
    <col min="19" max="27" width="8.44140625" style="1" customWidth="1"/>
    <col min="28" max="28" width="7" style="1" customWidth="1"/>
    <col min="29" max="29" width="9.109375" style="1" customWidth="1"/>
    <col min="30" max="30" width="9.109375" style="1" hidden="1" customWidth="1"/>
    <col min="31" max="39" width="9.109375" style="1" customWidth="1"/>
    <col min="40" max="16384" width="14.44140625" style="1"/>
  </cols>
  <sheetData>
    <row r="1" spans="2:30" ht="21" x14ac:dyDescent="0.4">
      <c r="B1" s="20" t="s">
        <v>331</v>
      </c>
    </row>
    <row r="2" spans="2:30" ht="15.75" customHeight="1" x14ac:dyDescent="0.3"/>
    <row r="3" spans="2:30" ht="15.75" customHeight="1" x14ac:dyDescent="0.3">
      <c r="Q3" s="2" t="s">
        <v>205</v>
      </c>
      <c r="R3" s="437" t="s">
        <v>332</v>
      </c>
      <c r="S3" s="438"/>
      <c r="T3" s="438"/>
      <c r="U3" s="438"/>
      <c r="V3" s="438"/>
      <c r="W3" s="438"/>
      <c r="X3" s="438"/>
      <c r="Y3" s="438"/>
      <c r="Z3" s="438"/>
      <c r="AA3" s="438"/>
      <c r="AB3" s="438"/>
      <c r="AC3" s="438"/>
      <c r="AD3" s="439"/>
    </row>
    <row r="4" spans="2:30" ht="15.75" customHeight="1" x14ac:dyDescent="0.3">
      <c r="Q4" s="3"/>
      <c r="R4" s="4" t="s">
        <v>333</v>
      </c>
      <c r="S4" s="4" t="s">
        <v>334</v>
      </c>
      <c r="T4" s="4" t="s">
        <v>335</v>
      </c>
      <c r="U4" s="4" t="s">
        <v>336</v>
      </c>
      <c r="V4" s="4" t="s">
        <v>337</v>
      </c>
      <c r="W4" s="4" t="s">
        <v>338</v>
      </c>
      <c r="X4" s="4" t="s">
        <v>339</v>
      </c>
      <c r="Y4" s="4" t="s">
        <v>340</v>
      </c>
      <c r="Z4" s="4" t="s">
        <v>341</v>
      </c>
      <c r="AA4" s="4" t="s">
        <v>342</v>
      </c>
      <c r="AB4" s="4" t="s">
        <v>343</v>
      </c>
      <c r="AC4" s="4" t="s">
        <v>344</v>
      </c>
      <c r="AD4" s="4" t="s">
        <v>345</v>
      </c>
    </row>
    <row r="5" spans="2:30" ht="15.75" customHeight="1" x14ac:dyDescent="0.3">
      <c r="Q5" s="5" t="s">
        <v>346</v>
      </c>
      <c r="R5" s="6">
        <v>2</v>
      </c>
      <c r="S5" s="6">
        <v>4</v>
      </c>
      <c r="T5" s="6">
        <v>7</v>
      </c>
      <c r="U5" s="6">
        <v>7</v>
      </c>
      <c r="V5" s="6">
        <v>9</v>
      </c>
      <c r="W5" s="6">
        <v>10</v>
      </c>
      <c r="X5" s="6">
        <v>10</v>
      </c>
      <c r="Y5" s="6">
        <v>10</v>
      </c>
      <c r="Z5" s="6">
        <v>10</v>
      </c>
      <c r="AA5" s="6">
        <v>11</v>
      </c>
      <c r="AB5" s="6">
        <v>12</v>
      </c>
      <c r="AC5" s="6">
        <v>14</v>
      </c>
      <c r="AD5" s="6">
        <v>1</v>
      </c>
    </row>
    <row r="6" spans="2:30" ht="15.75" customHeight="1" x14ac:dyDescent="0.3">
      <c r="Q6" s="5" t="s">
        <v>234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1</v>
      </c>
      <c r="X6" s="6">
        <v>1</v>
      </c>
      <c r="Y6" s="6">
        <v>1</v>
      </c>
      <c r="Z6" s="6">
        <v>2</v>
      </c>
      <c r="AA6" s="6">
        <v>2</v>
      </c>
      <c r="AB6" s="6">
        <v>5</v>
      </c>
      <c r="AC6" s="6">
        <v>6</v>
      </c>
      <c r="AD6" s="6">
        <v>2</v>
      </c>
    </row>
    <row r="7" spans="2:30" ht="15.75" customHeight="1" x14ac:dyDescent="0.3">
      <c r="Q7" s="5" t="s">
        <v>231</v>
      </c>
      <c r="R7" s="6">
        <v>0</v>
      </c>
      <c r="S7" s="6">
        <v>1</v>
      </c>
      <c r="T7" s="6">
        <v>2</v>
      </c>
      <c r="U7" s="6">
        <v>3</v>
      </c>
      <c r="V7" s="6">
        <v>3</v>
      </c>
      <c r="W7" s="6">
        <v>3</v>
      </c>
      <c r="X7" s="6">
        <v>3</v>
      </c>
      <c r="Y7" s="6">
        <v>3</v>
      </c>
      <c r="Z7" s="6">
        <v>3</v>
      </c>
      <c r="AA7" s="6">
        <v>3</v>
      </c>
      <c r="AB7" s="6">
        <v>5</v>
      </c>
      <c r="AC7" s="6">
        <v>5</v>
      </c>
      <c r="AD7" s="6">
        <v>0</v>
      </c>
    </row>
    <row r="8" spans="2:30" ht="15.75" customHeight="1" x14ac:dyDescent="0.3">
      <c r="Q8" s="5" t="s">
        <v>232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  <c r="Z8" s="6">
        <v>0</v>
      </c>
      <c r="AA8" s="6">
        <v>0</v>
      </c>
      <c r="AB8" s="6">
        <v>0</v>
      </c>
      <c r="AC8" s="6">
        <v>0</v>
      </c>
      <c r="AD8" s="6">
        <v>0</v>
      </c>
    </row>
    <row r="9" spans="2:30" ht="15.75" customHeight="1" x14ac:dyDescent="0.3">
      <c r="Q9" s="7" t="s">
        <v>347</v>
      </c>
      <c r="R9" s="8">
        <v>2</v>
      </c>
      <c r="S9" s="8">
        <v>5</v>
      </c>
      <c r="T9" s="8">
        <v>9</v>
      </c>
      <c r="U9" s="8">
        <v>10</v>
      </c>
      <c r="V9" s="8">
        <v>12</v>
      </c>
      <c r="W9" s="8">
        <v>14</v>
      </c>
      <c r="X9" s="8">
        <v>14</v>
      </c>
      <c r="Y9" s="8">
        <v>14</v>
      </c>
      <c r="Z9" s="8">
        <v>15</v>
      </c>
      <c r="AA9" s="8">
        <v>16</v>
      </c>
      <c r="AB9" s="8">
        <v>22</v>
      </c>
      <c r="AC9" s="8">
        <v>25</v>
      </c>
      <c r="AD9" s="8">
        <v>3</v>
      </c>
    </row>
    <row r="10" spans="2:30" ht="15.75" customHeight="1" x14ac:dyDescent="0.3">
      <c r="Q10" s="9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</row>
    <row r="11" spans="2:30" ht="15.75" customHeight="1" x14ac:dyDescent="0.3">
      <c r="Q11" s="11" t="s">
        <v>205</v>
      </c>
      <c r="R11" s="440" t="s">
        <v>348</v>
      </c>
      <c r="S11" s="441"/>
      <c r="T11" s="441"/>
      <c r="U11" s="441"/>
      <c r="V11" s="441"/>
      <c r="W11" s="441"/>
      <c r="X11" s="441"/>
      <c r="Y11" s="441"/>
      <c r="Z11" s="441"/>
      <c r="AA11" s="441"/>
      <c r="AB11" s="441"/>
      <c r="AC11" s="442"/>
      <c r="AD11" s="16"/>
    </row>
    <row r="12" spans="2:30" ht="15.75" customHeight="1" x14ac:dyDescent="0.3">
      <c r="Q12" s="12"/>
      <c r="R12" s="13" t="s">
        <v>333</v>
      </c>
      <c r="S12" s="13" t="s">
        <v>334</v>
      </c>
      <c r="T12" s="13" t="s">
        <v>335</v>
      </c>
      <c r="U12" s="13" t="s">
        <v>336</v>
      </c>
      <c r="V12" s="13" t="s">
        <v>337</v>
      </c>
      <c r="W12" s="13" t="s">
        <v>338</v>
      </c>
      <c r="X12" s="13" t="s">
        <v>339</v>
      </c>
      <c r="Y12" s="13" t="s">
        <v>340</v>
      </c>
      <c r="Z12" s="13" t="s">
        <v>341</v>
      </c>
      <c r="AA12" s="13" t="s">
        <v>342</v>
      </c>
      <c r="AB12" s="13" t="s">
        <v>343</v>
      </c>
      <c r="AC12" s="13" t="s">
        <v>344</v>
      </c>
      <c r="AD12" s="17"/>
    </row>
    <row r="13" spans="2:30" ht="15.75" customHeight="1" x14ac:dyDescent="0.3">
      <c r="Q13" s="14" t="s">
        <v>349</v>
      </c>
      <c r="R13" s="15">
        <f>SUM(R14:R17)</f>
        <v>1</v>
      </c>
      <c r="S13" s="15">
        <f>SUM(S14:S17)</f>
        <v>2</v>
      </c>
      <c r="T13" s="15">
        <f>SUM(T14:T17)</f>
        <v>2</v>
      </c>
      <c r="U13" s="15">
        <f>SUM(U14:U17)</f>
        <v>3</v>
      </c>
      <c r="V13" s="15">
        <f>SUM(V14:V17)</f>
        <v>3</v>
      </c>
      <c r="W13" s="15"/>
      <c r="X13" s="15"/>
      <c r="Y13" s="15"/>
      <c r="Z13" s="15"/>
      <c r="AA13" s="15"/>
      <c r="AB13" s="15"/>
      <c r="AC13" s="15"/>
      <c r="AD13" s="18"/>
    </row>
    <row r="14" spans="2:30" ht="15.75" customHeight="1" x14ac:dyDescent="0.3">
      <c r="Q14" s="5" t="s">
        <v>350</v>
      </c>
      <c r="R14" s="6">
        <v>0</v>
      </c>
      <c r="S14" s="6">
        <v>0</v>
      </c>
      <c r="T14" s="6">
        <v>0</v>
      </c>
      <c r="U14" s="6">
        <v>1</v>
      </c>
      <c r="V14" s="6">
        <v>1</v>
      </c>
      <c r="W14" s="6"/>
      <c r="X14" s="6"/>
      <c r="Y14" s="6"/>
      <c r="Z14" s="6"/>
      <c r="AA14" s="6"/>
      <c r="AB14" s="6"/>
      <c r="AC14" s="6"/>
      <c r="AD14" s="19"/>
    </row>
    <row r="15" spans="2:30" ht="15.75" customHeight="1" x14ac:dyDescent="0.3">
      <c r="Q15" s="5" t="s">
        <v>351</v>
      </c>
      <c r="R15" s="6">
        <v>1</v>
      </c>
      <c r="S15" s="6">
        <v>2</v>
      </c>
      <c r="T15" s="6">
        <v>2</v>
      </c>
      <c r="U15" s="6">
        <v>2</v>
      </c>
      <c r="V15" s="6">
        <v>2</v>
      </c>
      <c r="W15" s="6"/>
      <c r="X15" s="6"/>
      <c r="Y15" s="6"/>
      <c r="Z15" s="6"/>
      <c r="AA15" s="6"/>
      <c r="AB15" s="6"/>
      <c r="AC15" s="6"/>
      <c r="AD15" s="19"/>
    </row>
    <row r="16" spans="2:30" ht="15.75" customHeight="1" x14ac:dyDescent="0.3">
      <c r="Q16" s="5" t="s">
        <v>352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/>
      <c r="X16" s="6"/>
      <c r="Y16" s="6"/>
      <c r="Z16" s="6"/>
      <c r="AA16" s="6"/>
      <c r="AB16" s="6"/>
      <c r="AC16" s="6"/>
      <c r="AD16" s="19"/>
    </row>
    <row r="17" spans="17:30" ht="15.75" customHeight="1" x14ac:dyDescent="0.3">
      <c r="Q17" s="5" t="s">
        <v>353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/>
      <c r="X17" s="6"/>
      <c r="Y17" s="6"/>
      <c r="Z17" s="6"/>
      <c r="AA17" s="6"/>
      <c r="AB17" s="6"/>
      <c r="AC17" s="6"/>
      <c r="AD17" s="19"/>
    </row>
    <row r="18" spans="17:30" ht="15.75" customHeight="1" x14ac:dyDescent="0.3"/>
    <row r="19" spans="17:30" ht="15.75" customHeight="1" x14ac:dyDescent="0.3"/>
    <row r="20" spans="17:30" ht="15.75" customHeight="1" x14ac:dyDescent="0.3"/>
    <row r="21" spans="17:30" ht="15.75" customHeight="1" x14ac:dyDescent="0.3"/>
    <row r="22" spans="17:30" ht="15.75" customHeight="1" x14ac:dyDescent="0.3"/>
    <row r="23" spans="17:30" ht="15.75" customHeight="1" x14ac:dyDescent="0.3"/>
    <row r="24" spans="17:30" ht="15.75" customHeight="1" x14ac:dyDescent="0.3"/>
    <row r="25" spans="17:30" ht="15.75" customHeight="1" x14ac:dyDescent="0.3"/>
    <row r="26" spans="17:30" ht="15.75" customHeight="1" x14ac:dyDescent="0.3"/>
    <row r="27" spans="17:30" ht="15.75" customHeight="1" x14ac:dyDescent="0.3"/>
    <row r="28" spans="17:30" ht="15.75" customHeight="1" x14ac:dyDescent="0.3"/>
    <row r="29" spans="17:30" ht="15.75" customHeight="1" x14ac:dyDescent="0.3"/>
    <row r="30" spans="17:30" ht="15.75" customHeight="1" x14ac:dyDescent="0.3"/>
    <row r="31" spans="17:30" ht="15.75" customHeight="1" x14ac:dyDescent="0.3"/>
    <row r="32" spans="17:30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</sheetData>
  <mergeCells count="2">
    <mergeCell ref="R3:AD3"/>
    <mergeCell ref="R11:AC11"/>
  </mergeCells>
  <pageMargins left="0.7" right="0.7" top="0.75" bottom="0.75" header="0" footer="0"/>
  <pageSetup orientation="portrait" horizontalDpi="0" verticalDpi="0"/>
  <drawing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>
    <tabColor rgb="FFFF0000"/>
  </sheetPr>
  <dimension ref="B1:O818"/>
  <sheetViews>
    <sheetView zoomScale="55" zoomScaleSheetLayoutView="100" workbookViewId="0">
      <selection activeCell="D7" sqref="D7"/>
    </sheetView>
  </sheetViews>
  <sheetFormatPr defaultColWidth="14.44140625" defaultRowHeight="15" customHeight="1" x14ac:dyDescent="0.3"/>
  <cols>
    <col min="1" max="1" width="8.44140625" style="1" customWidth="1"/>
    <col min="2" max="2" width="21.77734375" style="1" customWidth="1"/>
    <col min="3" max="3" width="8.77734375" style="1" customWidth="1"/>
    <col min="4" max="12" width="8.44140625" style="1" customWidth="1"/>
    <col min="13" max="13" width="7" style="1" customWidth="1"/>
    <col min="14" max="14" width="9.109375" style="1" customWidth="1"/>
    <col min="15" max="15" width="9.109375" style="1" hidden="1" customWidth="1"/>
    <col min="16" max="16" width="2.88671875" style="1" customWidth="1"/>
    <col min="17" max="24" width="9.109375" style="1" customWidth="1"/>
    <col min="25" max="16384" width="14.44140625" style="1"/>
  </cols>
  <sheetData>
    <row r="1" spans="2:15" ht="14.4" x14ac:dyDescent="0.3"/>
    <row r="2" spans="2:15" ht="15.75" customHeight="1" x14ac:dyDescent="0.3"/>
    <row r="3" spans="2:15" ht="15.75" customHeight="1" x14ac:dyDescent="0.3">
      <c r="B3" s="2" t="s">
        <v>205</v>
      </c>
      <c r="C3" s="437" t="s">
        <v>354</v>
      </c>
      <c r="D3" s="438"/>
      <c r="E3" s="438"/>
      <c r="F3" s="438"/>
      <c r="G3" s="438"/>
      <c r="H3" s="438"/>
      <c r="I3" s="438"/>
      <c r="J3" s="438"/>
      <c r="K3" s="438"/>
      <c r="L3" s="438"/>
      <c r="M3" s="438"/>
      <c r="N3" s="438"/>
      <c r="O3" s="439"/>
    </row>
    <row r="4" spans="2:15" ht="15.75" customHeight="1" x14ac:dyDescent="0.3">
      <c r="B4" s="3"/>
      <c r="C4" s="4" t="s">
        <v>333</v>
      </c>
      <c r="D4" s="4" t="s">
        <v>334</v>
      </c>
      <c r="E4" s="4" t="s">
        <v>335</v>
      </c>
      <c r="F4" s="4" t="s">
        <v>336</v>
      </c>
      <c r="G4" s="4" t="s">
        <v>337</v>
      </c>
      <c r="H4" s="4" t="s">
        <v>338</v>
      </c>
      <c r="I4" s="4" t="s">
        <v>339</v>
      </c>
      <c r="J4" s="4" t="s">
        <v>340</v>
      </c>
      <c r="K4" s="4" t="s">
        <v>341</v>
      </c>
      <c r="L4" s="4" t="s">
        <v>342</v>
      </c>
      <c r="M4" s="4" t="s">
        <v>343</v>
      </c>
      <c r="N4" s="4" t="s">
        <v>344</v>
      </c>
      <c r="O4" s="4" t="s">
        <v>345</v>
      </c>
    </row>
    <row r="5" spans="2:15" ht="15.75" customHeight="1" x14ac:dyDescent="0.3">
      <c r="B5" s="5" t="s">
        <v>346</v>
      </c>
      <c r="C5" s="6">
        <v>4</v>
      </c>
      <c r="D5" s="6">
        <v>6</v>
      </c>
      <c r="E5" s="6">
        <v>11</v>
      </c>
      <c r="F5" s="6">
        <v>12</v>
      </c>
      <c r="G5" s="6">
        <v>13</v>
      </c>
      <c r="H5" s="6">
        <v>14</v>
      </c>
      <c r="I5" s="6">
        <v>14</v>
      </c>
      <c r="J5" s="6">
        <v>16</v>
      </c>
      <c r="K5" s="6">
        <v>16</v>
      </c>
      <c r="L5" s="6">
        <v>17</v>
      </c>
      <c r="M5" s="6">
        <v>22</v>
      </c>
      <c r="N5" s="6">
        <v>24</v>
      </c>
      <c r="O5" s="6">
        <v>1</v>
      </c>
    </row>
    <row r="6" spans="2:15" ht="15.75" customHeight="1" x14ac:dyDescent="0.3">
      <c r="B6" s="5" t="s">
        <v>234</v>
      </c>
      <c r="C6" s="6">
        <v>2</v>
      </c>
      <c r="D6" s="6">
        <v>3</v>
      </c>
      <c r="E6" s="6">
        <v>5</v>
      </c>
      <c r="F6" s="6">
        <v>6</v>
      </c>
      <c r="G6" s="6">
        <v>7</v>
      </c>
      <c r="H6" s="6">
        <v>8</v>
      </c>
      <c r="I6" s="6">
        <v>10</v>
      </c>
      <c r="J6" s="6">
        <v>11</v>
      </c>
      <c r="K6" s="6">
        <v>11</v>
      </c>
      <c r="L6" s="6">
        <v>13</v>
      </c>
      <c r="M6" s="6">
        <v>21</v>
      </c>
      <c r="N6" s="6">
        <v>21</v>
      </c>
      <c r="O6" s="6">
        <v>2</v>
      </c>
    </row>
    <row r="7" spans="2:15" ht="15.75" customHeight="1" x14ac:dyDescent="0.3">
      <c r="B7" s="5" t="s">
        <v>231</v>
      </c>
      <c r="C7" s="6">
        <v>1</v>
      </c>
      <c r="D7" s="6">
        <v>2</v>
      </c>
      <c r="E7" s="6">
        <v>3</v>
      </c>
      <c r="F7" s="6">
        <v>5</v>
      </c>
      <c r="G7" s="6">
        <v>5</v>
      </c>
      <c r="H7" s="6">
        <v>5</v>
      </c>
      <c r="I7" s="6">
        <v>7</v>
      </c>
      <c r="J7" s="6">
        <v>10</v>
      </c>
      <c r="K7" s="6">
        <v>10</v>
      </c>
      <c r="L7" s="6">
        <v>14</v>
      </c>
      <c r="M7" s="6">
        <v>20</v>
      </c>
      <c r="N7" s="6">
        <v>22</v>
      </c>
      <c r="O7" s="6">
        <v>0</v>
      </c>
    </row>
    <row r="8" spans="2:15" ht="15.75" customHeight="1" x14ac:dyDescent="0.3">
      <c r="B8" s="5" t="s">
        <v>232</v>
      </c>
      <c r="C8" s="6">
        <v>1</v>
      </c>
      <c r="D8" s="6">
        <v>2</v>
      </c>
      <c r="E8" s="6">
        <v>2</v>
      </c>
      <c r="F8" s="6">
        <v>2</v>
      </c>
      <c r="G8" s="6">
        <v>4</v>
      </c>
      <c r="H8" s="6">
        <v>4</v>
      </c>
      <c r="I8" s="6">
        <v>4</v>
      </c>
      <c r="J8" s="6">
        <v>4</v>
      </c>
      <c r="K8" s="6">
        <v>4</v>
      </c>
      <c r="L8" s="6">
        <v>5</v>
      </c>
      <c r="M8" s="6">
        <v>5</v>
      </c>
      <c r="N8" s="6">
        <v>5</v>
      </c>
      <c r="O8" s="6">
        <v>0</v>
      </c>
    </row>
    <row r="9" spans="2:15" ht="15.75" customHeight="1" x14ac:dyDescent="0.3">
      <c r="B9" s="7" t="s">
        <v>347</v>
      </c>
      <c r="C9" s="8">
        <f>SUM(C5:C8)</f>
        <v>8</v>
      </c>
      <c r="D9" s="8">
        <f t="shared" ref="D9:N9" si="0">SUM(D5:D8)</f>
        <v>13</v>
      </c>
      <c r="E9" s="8">
        <f t="shared" si="0"/>
        <v>21</v>
      </c>
      <c r="F9" s="8">
        <f t="shared" si="0"/>
        <v>25</v>
      </c>
      <c r="G9" s="8">
        <f t="shared" si="0"/>
        <v>29</v>
      </c>
      <c r="H9" s="8">
        <f t="shared" si="0"/>
        <v>31</v>
      </c>
      <c r="I9" s="8">
        <f t="shared" si="0"/>
        <v>35</v>
      </c>
      <c r="J9" s="8">
        <f t="shared" si="0"/>
        <v>41</v>
      </c>
      <c r="K9" s="8">
        <f t="shared" si="0"/>
        <v>41</v>
      </c>
      <c r="L9" s="8">
        <f t="shared" si="0"/>
        <v>49</v>
      </c>
      <c r="M9" s="8">
        <f t="shared" si="0"/>
        <v>68</v>
      </c>
      <c r="N9" s="8">
        <f t="shared" si="0"/>
        <v>72</v>
      </c>
      <c r="O9" s="8">
        <v>3</v>
      </c>
    </row>
    <row r="10" spans="2:15" ht="15.75" customHeight="1" x14ac:dyDescent="0.3">
      <c r="B10" s="9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</row>
    <row r="11" spans="2:15" ht="15.75" customHeight="1" x14ac:dyDescent="0.3">
      <c r="B11" s="11" t="s">
        <v>205</v>
      </c>
      <c r="C11" s="440" t="s">
        <v>348</v>
      </c>
      <c r="D11" s="441"/>
      <c r="E11" s="441"/>
      <c r="F11" s="441"/>
      <c r="G11" s="441"/>
      <c r="H11" s="441"/>
      <c r="I11" s="441"/>
      <c r="J11" s="441"/>
      <c r="K11" s="441"/>
      <c r="L11" s="441"/>
      <c r="M11" s="441"/>
      <c r="N11" s="442"/>
      <c r="O11" s="16"/>
    </row>
    <row r="12" spans="2:15" ht="15.75" customHeight="1" x14ac:dyDescent="0.3">
      <c r="B12" s="12"/>
      <c r="C12" s="13" t="s">
        <v>333</v>
      </c>
      <c r="D12" s="13" t="s">
        <v>334</v>
      </c>
      <c r="E12" s="13" t="s">
        <v>335</v>
      </c>
      <c r="F12" s="13" t="s">
        <v>336</v>
      </c>
      <c r="G12" s="13" t="s">
        <v>337</v>
      </c>
      <c r="H12" s="13" t="s">
        <v>338</v>
      </c>
      <c r="I12" s="13" t="s">
        <v>339</v>
      </c>
      <c r="J12" s="13" t="s">
        <v>340</v>
      </c>
      <c r="K12" s="13" t="s">
        <v>341</v>
      </c>
      <c r="L12" s="13" t="s">
        <v>342</v>
      </c>
      <c r="M12" s="13" t="s">
        <v>343</v>
      </c>
      <c r="N12" s="13" t="s">
        <v>344</v>
      </c>
      <c r="O12" s="17"/>
    </row>
    <row r="13" spans="2:15" ht="15.75" customHeight="1" x14ac:dyDescent="0.3">
      <c r="B13" s="14" t="s">
        <v>349</v>
      </c>
      <c r="C13" s="15">
        <f>SUM(C14:C17)</f>
        <v>8</v>
      </c>
      <c r="D13" s="15">
        <f>SUM(D14:D17)</f>
        <v>13</v>
      </c>
      <c r="E13" s="15">
        <f>SUM(E14:E17)</f>
        <v>20</v>
      </c>
      <c r="F13" s="15">
        <f>SUM(F14:F17)</f>
        <v>25</v>
      </c>
      <c r="G13" s="15">
        <f>SUM(G14:G17)</f>
        <v>27</v>
      </c>
      <c r="H13" s="15"/>
      <c r="I13" s="15"/>
      <c r="J13" s="15"/>
      <c r="K13" s="15"/>
      <c r="L13" s="15"/>
      <c r="M13" s="15"/>
      <c r="N13" s="15"/>
      <c r="O13" s="18"/>
    </row>
    <row r="14" spans="2:15" ht="15.75" customHeight="1" x14ac:dyDescent="0.3">
      <c r="B14" s="5" t="s">
        <v>350</v>
      </c>
      <c r="C14" s="6">
        <v>3</v>
      </c>
      <c r="D14" s="6">
        <v>5</v>
      </c>
      <c r="E14" s="6">
        <v>8</v>
      </c>
      <c r="F14" s="6">
        <v>11</v>
      </c>
      <c r="G14" s="6">
        <v>12</v>
      </c>
      <c r="H14" s="6"/>
      <c r="I14" s="6"/>
      <c r="J14" s="6"/>
      <c r="K14" s="6"/>
      <c r="L14" s="6"/>
      <c r="M14" s="6"/>
      <c r="N14" s="6"/>
      <c r="O14" s="19"/>
    </row>
    <row r="15" spans="2:15" ht="15.75" customHeight="1" x14ac:dyDescent="0.3">
      <c r="B15" s="5" t="s">
        <v>351</v>
      </c>
      <c r="C15" s="6">
        <v>2</v>
      </c>
      <c r="D15" s="6">
        <v>3</v>
      </c>
      <c r="E15" s="6">
        <v>6</v>
      </c>
      <c r="F15" s="6">
        <v>6</v>
      </c>
      <c r="G15" s="6">
        <v>6</v>
      </c>
      <c r="H15" s="6"/>
      <c r="I15" s="6"/>
      <c r="J15" s="6"/>
      <c r="K15" s="6"/>
      <c r="L15" s="6"/>
      <c r="M15" s="6"/>
      <c r="N15" s="6"/>
      <c r="O15" s="19"/>
    </row>
    <row r="16" spans="2:15" ht="15.75" customHeight="1" x14ac:dyDescent="0.3">
      <c r="B16" s="5" t="s">
        <v>352</v>
      </c>
      <c r="C16" s="6">
        <v>2</v>
      </c>
      <c r="D16" s="6">
        <v>3</v>
      </c>
      <c r="E16" s="6">
        <v>4</v>
      </c>
      <c r="F16" s="6">
        <v>5</v>
      </c>
      <c r="G16" s="6">
        <v>6</v>
      </c>
      <c r="H16" s="6"/>
      <c r="I16" s="6"/>
      <c r="J16" s="6"/>
      <c r="K16" s="6"/>
      <c r="L16" s="6"/>
      <c r="M16" s="6"/>
      <c r="N16" s="6"/>
      <c r="O16" s="19"/>
    </row>
    <row r="17" spans="2:15" ht="15.75" customHeight="1" x14ac:dyDescent="0.3">
      <c r="B17" s="5" t="s">
        <v>353</v>
      </c>
      <c r="C17" s="6">
        <v>1</v>
      </c>
      <c r="D17" s="6">
        <v>2</v>
      </c>
      <c r="E17" s="6">
        <v>2</v>
      </c>
      <c r="F17" s="6">
        <v>3</v>
      </c>
      <c r="G17" s="6">
        <v>3</v>
      </c>
      <c r="H17" s="6"/>
      <c r="I17" s="6"/>
      <c r="J17" s="6"/>
      <c r="K17" s="6"/>
      <c r="L17" s="6"/>
      <c r="M17" s="6"/>
      <c r="N17" s="6"/>
      <c r="O17" s="19"/>
    </row>
    <row r="18" spans="2:15" ht="15.75" customHeight="1" x14ac:dyDescent="0.3"/>
    <row r="19" spans="2:15" ht="15.75" customHeight="1" x14ac:dyDescent="0.3"/>
    <row r="20" spans="2:15" ht="15.75" customHeight="1" x14ac:dyDescent="0.3"/>
    <row r="21" spans="2:15" ht="15.75" customHeight="1" x14ac:dyDescent="0.3"/>
    <row r="22" spans="2:15" ht="15.75" customHeight="1" x14ac:dyDescent="0.3"/>
    <row r="23" spans="2:15" ht="15.75" customHeight="1" x14ac:dyDescent="0.3"/>
    <row r="24" spans="2:15" ht="15.75" customHeight="1" x14ac:dyDescent="0.3"/>
    <row r="25" spans="2:15" ht="15.75" customHeight="1" x14ac:dyDescent="0.3"/>
    <row r="26" spans="2:15" ht="15.75" customHeight="1" x14ac:dyDescent="0.3"/>
    <row r="27" spans="2:15" ht="15.75" customHeight="1" x14ac:dyDescent="0.3"/>
    <row r="28" spans="2:15" ht="15.75" customHeight="1" x14ac:dyDescent="0.3"/>
    <row r="29" spans="2:15" ht="15.75" customHeight="1" x14ac:dyDescent="0.3"/>
    <row r="30" spans="2:15" ht="15.75" customHeight="1" x14ac:dyDescent="0.3"/>
    <row r="31" spans="2:15" ht="15.75" customHeight="1" x14ac:dyDescent="0.3"/>
    <row r="32" spans="2:15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</sheetData>
  <mergeCells count="2">
    <mergeCell ref="C3:O3"/>
    <mergeCell ref="C11:N11"/>
  </mergeCells>
  <pageMargins left="0.7" right="0.7" top="0.75" bottom="0.75" header="0" footer="0"/>
  <pageSetup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AA43"/>
  <sheetViews>
    <sheetView topLeftCell="A22" zoomScale="70" zoomScaleNormal="70" zoomScaleSheetLayoutView="100" workbookViewId="0">
      <selection activeCell="K28" sqref="K28"/>
    </sheetView>
  </sheetViews>
  <sheetFormatPr defaultColWidth="9" defaultRowHeight="14.4" x14ac:dyDescent="0.3"/>
  <cols>
    <col min="1" max="1" width="17.33203125" customWidth="1"/>
    <col min="2" max="13" width="12.88671875" style="173" customWidth="1"/>
    <col min="14" max="14" width="8.109375" customWidth="1"/>
    <col min="15" max="18" width="11.109375" customWidth="1"/>
    <col min="19" max="19" width="10.33203125" customWidth="1"/>
    <col min="22" max="22" width="3.21875" customWidth="1"/>
    <col min="25" max="25" width="3" customWidth="1"/>
  </cols>
  <sheetData>
    <row r="1" spans="1:18" ht="18" x14ac:dyDescent="0.3">
      <c r="A1" s="174" t="s">
        <v>330</v>
      </c>
    </row>
    <row r="2" spans="1:18" ht="18" x14ac:dyDescent="0.3">
      <c r="A2" s="175" t="s">
        <v>1</v>
      </c>
    </row>
    <row r="3" spans="1:18" x14ac:dyDescent="0.3">
      <c r="A3" s="22" t="s">
        <v>2</v>
      </c>
      <c r="K3" s="184"/>
    </row>
    <row r="4" spans="1:18" x14ac:dyDescent="0.3">
      <c r="A4" s="179" t="s">
        <v>1</v>
      </c>
      <c r="B4" s="181" t="s">
        <v>4</v>
      </c>
      <c r="C4" s="181" t="s">
        <v>5</v>
      </c>
      <c r="D4" s="181" t="s">
        <v>6</v>
      </c>
      <c r="E4" s="181" t="s">
        <v>7</v>
      </c>
      <c r="F4" s="181" t="s">
        <v>8</v>
      </c>
      <c r="G4" s="181" t="s">
        <v>9</v>
      </c>
      <c r="H4" s="181" t="s">
        <v>10</v>
      </c>
      <c r="I4" s="181" t="s">
        <v>11</v>
      </c>
      <c r="J4" s="181" t="s">
        <v>12</v>
      </c>
      <c r="K4" s="181" t="s">
        <v>13</v>
      </c>
      <c r="L4" s="181" t="s">
        <v>14</v>
      </c>
      <c r="M4" s="181" t="s">
        <v>15</v>
      </c>
    </row>
    <row r="5" spans="1:18" x14ac:dyDescent="0.3">
      <c r="A5" t="s">
        <v>30</v>
      </c>
      <c r="B5" s="173">
        <v>0.35</v>
      </c>
      <c r="C5" s="173">
        <v>0.68</v>
      </c>
      <c r="D5" s="173">
        <v>1.03</v>
      </c>
      <c r="E5" s="173">
        <v>1.37</v>
      </c>
      <c r="F5">
        <v>1.72</v>
      </c>
      <c r="G5">
        <v>2.06</v>
      </c>
      <c r="H5">
        <v>2.4</v>
      </c>
      <c r="I5">
        <v>2.75</v>
      </c>
      <c r="J5">
        <v>3.1</v>
      </c>
      <c r="K5">
        <v>3.43</v>
      </c>
      <c r="L5">
        <v>3.78</v>
      </c>
      <c r="M5">
        <v>4.12</v>
      </c>
      <c r="O5" s="33" t="e">
        <f>#REF!</f>
        <v>#REF!</v>
      </c>
    </row>
    <row r="6" spans="1:18" x14ac:dyDescent="0.3">
      <c r="A6" t="s">
        <v>31</v>
      </c>
      <c r="B6" s="26">
        <v>0.21613021554355699</v>
      </c>
      <c r="C6" s="26">
        <v>0.57259582960394495</v>
      </c>
      <c r="D6" s="26">
        <v>0.82775153731843598</v>
      </c>
      <c r="E6" s="26">
        <v>0.92131724986706698</v>
      </c>
      <c r="F6" s="26">
        <v>0.97368463642395897</v>
      </c>
      <c r="G6" s="184">
        <v>1.1030465493672099</v>
      </c>
      <c r="H6" s="184">
        <f>H7</f>
        <v>1.35542040357356</v>
      </c>
      <c r="I6" s="184">
        <f>'KINERJA UP3'!O524</f>
        <v>1.8155137976411799</v>
      </c>
      <c r="J6" s="184">
        <f>'KINERJA UP3'!O597</f>
        <v>2.3293090266192746</v>
      </c>
      <c r="K6" s="184">
        <f>'KINERJA UP3'!O670</f>
        <v>2.5668791841293022</v>
      </c>
      <c r="L6" s="184"/>
      <c r="M6" s="184"/>
    </row>
    <row r="7" spans="1:18" x14ac:dyDescent="0.3">
      <c r="B7" s="26"/>
      <c r="C7" s="26"/>
      <c r="D7" s="26"/>
      <c r="E7" s="26"/>
      <c r="F7" s="26"/>
      <c r="G7" s="184"/>
      <c r="H7" s="184">
        <f>'KINERJA UP3'!O451</f>
        <v>1.35542040357356</v>
      </c>
      <c r="I7" s="184">
        <f>'KINERJA UP3'!O524</f>
        <v>1.8155137976411799</v>
      </c>
      <c r="J7" s="184">
        <f>'KINERJA UP3'!O597</f>
        <v>2.3293090266192746</v>
      </c>
      <c r="K7" s="184">
        <f>'KINERJA UP3'!O670</f>
        <v>2.5668791841293022</v>
      </c>
      <c r="L7" s="184">
        <f>'KINERJA UP3'!O743</f>
        <v>0</v>
      </c>
      <c r="M7" s="184">
        <f>'KINERJA UP3'!O816</f>
        <v>0</v>
      </c>
    </row>
    <row r="8" spans="1:18" x14ac:dyDescent="0.3">
      <c r="B8" s="308">
        <f>200%-(B6/B5)</f>
        <v>1.3824850984469799</v>
      </c>
      <c r="C8" s="308">
        <f t="shared" ref="C8:K8" si="0">200%-(C6/C5)</f>
        <v>1.1579473094059634</v>
      </c>
      <c r="D8" s="308">
        <f t="shared" si="0"/>
        <v>1.1963577307588</v>
      </c>
      <c r="E8" s="308">
        <f t="shared" si="0"/>
        <v>1.3275056570313382</v>
      </c>
      <c r="F8" s="308">
        <f t="shared" si="0"/>
        <v>1.4339042811488611</v>
      </c>
      <c r="G8" s="308">
        <f t="shared" si="0"/>
        <v>1.4645405100159175</v>
      </c>
      <c r="H8" s="308">
        <f t="shared" si="0"/>
        <v>1.4352414985110167</v>
      </c>
      <c r="I8" s="308">
        <f t="shared" si="0"/>
        <v>1.3398131644941165</v>
      </c>
      <c r="J8" s="308">
        <f t="shared" si="0"/>
        <v>1.2486099914131372</v>
      </c>
      <c r="K8" s="308">
        <f t="shared" si="0"/>
        <v>1.2516387218281917</v>
      </c>
      <c r="L8" s="184"/>
      <c r="M8" s="184"/>
      <c r="Q8" t="s">
        <v>22</v>
      </c>
      <c r="R8" s="189" t="s">
        <v>13</v>
      </c>
    </row>
    <row r="9" spans="1:18" x14ac:dyDescent="0.3">
      <c r="Q9" t="s">
        <v>45</v>
      </c>
      <c r="R9">
        <f>HLOOKUP(R8,B4:M6,2,0)</f>
        <v>3.43</v>
      </c>
    </row>
    <row r="10" spans="1:18" x14ac:dyDescent="0.3">
      <c r="Q10" t="s">
        <v>46</v>
      </c>
      <c r="R10" s="26">
        <f>HLOOKUP(R8,B4:M6,3,0)</f>
        <v>2.5668791841293022</v>
      </c>
    </row>
    <row r="24" spans="1:27" x14ac:dyDescent="0.3">
      <c r="A24" s="179" t="s">
        <v>16</v>
      </c>
      <c r="Q24" t="s">
        <v>22</v>
      </c>
      <c r="R24" s="189" t="s">
        <v>13</v>
      </c>
    </row>
    <row r="25" spans="1:27" ht="15.6" x14ac:dyDescent="0.3">
      <c r="A25" s="180" t="s">
        <v>32</v>
      </c>
      <c r="B25" s="181" t="s">
        <v>4</v>
      </c>
      <c r="C25" s="181" t="s">
        <v>5</v>
      </c>
      <c r="D25" s="181" t="s">
        <v>6</v>
      </c>
      <c r="E25" s="181" t="s">
        <v>7</v>
      </c>
      <c r="F25" s="181" t="s">
        <v>8</v>
      </c>
      <c r="G25" s="181" t="s">
        <v>9</v>
      </c>
      <c r="H25" s="181" t="s">
        <v>10</v>
      </c>
      <c r="I25" s="181" t="s">
        <v>11</v>
      </c>
      <c r="J25" s="181" t="s">
        <v>12</v>
      </c>
      <c r="K25" s="181" t="s">
        <v>13</v>
      </c>
      <c r="L25" s="181" t="s">
        <v>14</v>
      </c>
      <c r="M25" s="181" t="s">
        <v>15</v>
      </c>
      <c r="Q25" s="190" t="s">
        <v>23</v>
      </c>
      <c r="R25" s="190"/>
      <c r="T25" t="s">
        <v>24</v>
      </c>
      <c r="W25" t="s">
        <v>25</v>
      </c>
      <c r="Z25" t="s">
        <v>26</v>
      </c>
    </row>
    <row r="26" spans="1:27" x14ac:dyDescent="0.3">
      <c r="A26" t="s">
        <v>30</v>
      </c>
      <c r="B26" s="191">
        <v>0.33</v>
      </c>
      <c r="C26" s="191">
        <v>0.63</v>
      </c>
      <c r="D26" s="191">
        <v>0.96</v>
      </c>
      <c r="E26" s="191">
        <v>1.28</v>
      </c>
      <c r="F26" s="26">
        <v>1.6</v>
      </c>
      <c r="G26">
        <v>1.92</v>
      </c>
      <c r="H26">
        <v>2.2400000000000002</v>
      </c>
      <c r="I26">
        <v>2.56</v>
      </c>
      <c r="J26">
        <v>2.89</v>
      </c>
      <c r="K26">
        <v>3.2</v>
      </c>
      <c r="L26">
        <v>3.52</v>
      </c>
      <c r="M26">
        <v>3.84</v>
      </c>
      <c r="O26" s="33" t="e">
        <f>#REF!</f>
        <v>#REF!</v>
      </c>
      <c r="Q26" s="81" t="s">
        <v>27</v>
      </c>
      <c r="R26" s="81" t="s">
        <v>28</v>
      </c>
      <c r="T26" s="81" t="s">
        <v>27</v>
      </c>
      <c r="U26" s="81" t="s">
        <v>28</v>
      </c>
      <c r="W26" s="81" t="s">
        <v>27</v>
      </c>
      <c r="X26" s="81" t="s">
        <v>28</v>
      </c>
      <c r="Z26" s="81" t="s">
        <v>27</v>
      </c>
      <c r="AA26" s="81" t="s">
        <v>28</v>
      </c>
    </row>
    <row r="27" spans="1:27" x14ac:dyDescent="0.3">
      <c r="A27" t="s">
        <v>31</v>
      </c>
      <c r="B27" s="26">
        <v>0.191419475466168</v>
      </c>
      <c r="C27" s="26">
        <v>0.53379652772235198</v>
      </c>
      <c r="D27" s="26">
        <v>0.76343288274127596</v>
      </c>
      <c r="E27" s="26">
        <v>0.84836271197779001</v>
      </c>
      <c r="F27" s="26">
        <v>0.92850023562185402</v>
      </c>
      <c r="G27" s="191">
        <v>1.10476602434794</v>
      </c>
      <c r="H27" s="185">
        <f>'KINERJA ULP'!E7</f>
        <v>1.2233767741560968</v>
      </c>
      <c r="I27" s="185">
        <f>'KINERJA ULP'!I7</f>
        <v>1.5430493125330513</v>
      </c>
      <c r="J27" s="185">
        <f>'KINERJA ULP'!M7</f>
        <v>1.8062991801590245</v>
      </c>
      <c r="K27" s="185">
        <f>'KINERJA ULP'!Q7</f>
        <v>1.9251555066187889</v>
      </c>
      <c r="L27" s="185"/>
      <c r="M27" s="185"/>
      <c r="Q27" s="33">
        <f>HLOOKUP(R24,$B$25:$M$27,2,0)</f>
        <v>3.2</v>
      </c>
      <c r="R27" s="33">
        <f>HLOOKUP($R$24,$B$25:$M$27,3,0)</f>
        <v>1.9251555066187889</v>
      </c>
      <c r="T27" s="33">
        <f>HLOOKUP($R$24,$B$30:$M$32,2,0)</f>
        <v>3.11</v>
      </c>
      <c r="U27" s="33">
        <f>HLOOKUP($R$24,$B$30:$M$32,3,0)</f>
        <v>2.7568706161417218</v>
      </c>
      <c r="W27" s="33">
        <f>HLOOKUP($R$24,$B$35:$M$37,2,0)</f>
        <v>3.67</v>
      </c>
      <c r="X27" s="33">
        <f>HLOOKUP($R$24,$B$35:$M$37,3,0)</f>
        <v>2.2804288148212435</v>
      </c>
      <c r="Z27" s="33">
        <f>HLOOKUP($R$24,$B$40:$M$42,2,0)</f>
        <v>3.88</v>
      </c>
      <c r="AA27" s="33">
        <f>HLOOKUP($R$24,$B$40:$M$42,3,0)</f>
        <v>3.6711881134493987</v>
      </c>
    </row>
    <row r="28" spans="1:27" x14ac:dyDescent="0.3">
      <c r="B28" s="306">
        <f>200%-(B27/B26)</f>
        <v>1.4199409834358545</v>
      </c>
      <c r="C28" s="306">
        <f t="shared" ref="C28:K28" si="1">200%-(C27/C26)</f>
        <v>1.1527039242502348</v>
      </c>
      <c r="D28" s="306">
        <f t="shared" si="1"/>
        <v>1.204757413811171</v>
      </c>
      <c r="E28" s="306">
        <f t="shared" si="1"/>
        <v>1.3372166312673515</v>
      </c>
      <c r="F28" s="306">
        <f t="shared" si="1"/>
        <v>1.4196873527363412</v>
      </c>
      <c r="G28" s="306">
        <f t="shared" si="1"/>
        <v>1.4246010289854478</v>
      </c>
      <c r="H28" s="306">
        <f t="shared" si="1"/>
        <v>1.4538496543945998</v>
      </c>
      <c r="I28" s="306">
        <f t="shared" si="1"/>
        <v>1.3972463622917768</v>
      </c>
      <c r="J28" s="306">
        <f t="shared" si="1"/>
        <v>1.3749829826439361</v>
      </c>
      <c r="K28" s="306">
        <f t="shared" si="1"/>
        <v>1.3983889041816284</v>
      </c>
      <c r="L28" s="185"/>
      <c r="M28" s="185"/>
      <c r="Q28" s="33"/>
      <c r="R28" s="33"/>
      <c r="T28" s="33"/>
      <c r="U28" s="33"/>
      <c r="W28" s="33"/>
      <c r="X28" s="33"/>
      <c r="Z28" s="33"/>
      <c r="AA28" s="33"/>
    </row>
    <row r="29" spans="1:27" x14ac:dyDescent="0.3">
      <c r="B29" s="200"/>
      <c r="C29" s="200"/>
      <c r="D29" s="200"/>
      <c r="E29" s="200"/>
      <c r="F29" s="200"/>
      <c r="G29" s="200"/>
      <c r="H29" s="185"/>
      <c r="I29" s="185"/>
      <c r="J29" s="185"/>
      <c r="K29" s="185"/>
      <c r="L29" s="185"/>
      <c r="M29" s="185"/>
    </row>
    <row r="30" spans="1:27" ht="15.6" x14ac:dyDescent="0.3">
      <c r="A30" s="180" t="s">
        <v>35</v>
      </c>
      <c r="B30" s="201" t="s">
        <v>4</v>
      </c>
      <c r="C30" s="201" t="s">
        <v>5</v>
      </c>
      <c r="D30" s="201" t="s">
        <v>6</v>
      </c>
      <c r="E30" s="201" t="s">
        <v>7</v>
      </c>
      <c r="F30" s="201" t="s">
        <v>8</v>
      </c>
      <c r="G30" s="201" t="s">
        <v>9</v>
      </c>
      <c r="H30" s="186" t="s">
        <v>10</v>
      </c>
      <c r="I30" s="186" t="s">
        <v>11</v>
      </c>
      <c r="J30" s="186" t="s">
        <v>12</v>
      </c>
      <c r="K30" s="186" t="s">
        <v>13</v>
      </c>
      <c r="L30" s="186" t="s">
        <v>14</v>
      </c>
      <c r="M30" s="186" t="s">
        <v>15</v>
      </c>
    </row>
    <row r="31" spans="1:27" x14ac:dyDescent="0.3">
      <c r="A31" t="s">
        <v>30</v>
      </c>
      <c r="B31" s="191">
        <v>0.32</v>
      </c>
      <c r="C31" s="191">
        <v>0.64</v>
      </c>
      <c r="D31" s="191">
        <v>0.93</v>
      </c>
      <c r="E31" s="191">
        <v>1.24</v>
      </c>
      <c r="F31" s="26">
        <v>1.56</v>
      </c>
      <c r="G31">
        <v>1.87</v>
      </c>
      <c r="H31">
        <v>2.1800000000000002</v>
      </c>
      <c r="I31">
        <v>2.5</v>
      </c>
      <c r="J31">
        <v>2.81</v>
      </c>
      <c r="K31">
        <v>3.11</v>
      </c>
      <c r="L31">
        <v>3.43</v>
      </c>
      <c r="M31">
        <v>3.74</v>
      </c>
      <c r="O31" s="33" t="e">
        <f>#REF!</f>
        <v>#REF!</v>
      </c>
    </row>
    <row r="32" spans="1:27" x14ac:dyDescent="0.3">
      <c r="A32" t="s">
        <v>31</v>
      </c>
      <c r="B32" s="26">
        <v>0.23239786346480701</v>
      </c>
      <c r="C32" s="26">
        <v>0.56201699729188204</v>
      </c>
      <c r="D32" s="26">
        <v>0.78351251331495797</v>
      </c>
      <c r="E32" s="26">
        <v>0.83570423036683605</v>
      </c>
      <c r="F32" s="26">
        <v>0.91699833483471205</v>
      </c>
      <c r="G32" s="191">
        <v>1.03750816104461</v>
      </c>
      <c r="H32" s="185">
        <f>'KINERJA ULP'!F7</f>
        <v>1.3512178975869946</v>
      </c>
      <c r="I32" s="185">
        <f>'KINERJA ULP'!J7</f>
        <v>1.780712756525312</v>
      </c>
      <c r="J32" s="185">
        <f>'KINERJA ULP'!N7</f>
        <v>2.4720347571098991</v>
      </c>
      <c r="K32" s="185">
        <f>'KINERJA ULP'!R7</f>
        <v>2.7568706161417218</v>
      </c>
      <c r="L32" s="185"/>
      <c r="M32" s="185"/>
    </row>
    <row r="33" spans="1:15" x14ac:dyDescent="0.3">
      <c r="B33" s="306">
        <f t="shared" ref="B33:K33" si="2">200%-(B32/B31)</f>
        <v>1.2737566766724782</v>
      </c>
      <c r="C33" s="306">
        <f t="shared" si="2"/>
        <v>1.1218484417314345</v>
      </c>
      <c r="D33" s="306">
        <f t="shared" si="2"/>
        <v>1.157513426543056</v>
      </c>
      <c r="E33" s="306">
        <f t="shared" si="2"/>
        <v>1.3260449755106161</v>
      </c>
      <c r="F33" s="306">
        <f t="shared" si="2"/>
        <v>1.4121805545931334</v>
      </c>
      <c r="G33" s="306">
        <f t="shared" si="2"/>
        <v>1.4451828015804224</v>
      </c>
      <c r="H33" s="306">
        <f t="shared" si="2"/>
        <v>1.3801752763362409</v>
      </c>
      <c r="I33" s="306">
        <f t="shared" si="2"/>
        <v>1.2877148973898751</v>
      </c>
      <c r="J33" s="306">
        <f t="shared" si="2"/>
        <v>1.1202723284306408</v>
      </c>
      <c r="K33" s="306">
        <f t="shared" si="2"/>
        <v>1.1135464256779031</v>
      </c>
      <c r="L33" s="185"/>
      <c r="M33" s="185"/>
    </row>
    <row r="34" spans="1:15" x14ac:dyDescent="0.3">
      <c r="B34" s="200"/>
      <c r="C34" s="200"/>
      <c r="D34" s="200"/>
      <c r="E34" s="200"/>
      <c r="F34" s="200"/>
      <c r="G34" s="200"/>
      <c r="H34" s="185"/>
      <c r="I34" s="185"/>
      <c r="J34" s="185"/>
      <c r="K34" s="185"/>
      <c r="L34" s="185"/>
      <c r="M34" s="185"/>
    </row>
    <row r="35" spans="1:15" ht="15.6" x14ac:dyDescent="0.3">
      <c r="A35" s="180" t="s">
        <v>38</v>
      </c>
      <c r="B35" s="201" t="s">
        <v>4</v>
      </c>
      <c r="C35" s="201" t="s">
        <v>5</v>
      </c>
      <c r="D35" s="201" t="s">
        <v>6</v>
      </c>
      <c r="E35" s="201" t="s">
        <v>7</v>
      </c>
      <c r="F35" s="201" t="s">
        <v>8</v>
      </c>
      <c r="G35" s="201" t="s">
        <v>9</v>
      </c>
      <c r="H35" s="186" t="s">
        <v>10</v>
      </c>
      <c r="I35" s="186" t="s">
        <v>11</v>
      </c>
      <c r="J35" s="186" t="s">
        <v>12</v>
      </c>
      <c r="K35" s="186" t="s">
        <v>13</v>
      </c>
      <c r="L35" s="186" t="s">
        <v>14</v>
      </c>
      <c r="M35" s="186" t="s">
        <v>15</v>
      </c>
    </row>
    <row r="36" spans="1:15" x14ac:dyDescent="0.3">
      <c r="A36" t="s">
        <v>30</v>
      </c>
      <c r="B36" s="191">
        <v>0.37</v>
      </c>
      <c r="C36" s="191">
        <v>0.94</v>
      </c>
      <c r="D36" s="191">
        <v>1.1000000000000001</v>
      </c>
      <c r="E36" s="191">
        <v>1.46</v>
      </c>
      <c r="F36" s="26">
        <v>1.84</v>
      </c>
      <c r="G36">
        <v>2.2000000000000002</v>
      </c>
      <c r="H36">
        <v>2.56</v>
      </c>
      <c r="I36">
        <v>2.94</v>
      </c>
      <c r="J36">
        <v>3.31</v>
      </c>
      <c r="K36">
        <v>3.67</v>
      </c>
      <c r="L36">
        <v>4.04</v>
      </c>
      <c r="M36">
        <v>4.4000000000000004</v>
      </c>
      <c r="O36" s="33" t="e">
        <f>#REF!</f>
        <v>#REF!</v>
      </c>
    </row>
    <row r="37" spans="1:15" x14ac:dyDescent="0.3">
      <c r="A37" t="s">
        <v>31</v>
      </c>
      <c r="B37" s="26">
        <v>0.29242099662564203</v>
      </c>
      <c r="C37" s="26">
        <v>0.88640365997968795</v>
      </c>
      <c r="D37" s="26">
        <v>0.98216577092592905</v>
      </c>
      <c r="E37" s="26">
        <v>1.04516952495881</v>
      </c>
      <c r="F37" s="26">
        <v>1.0674322228138799</v>
      </c>
      <c r="G37" s="191">
        <v>1.10546201990808</v>
      </c>
      <c r="H37" s="185">
        <f>'KINERJA ULP'!G7</f>
        <v>1.2116923502176766</v>
      </c>
      <c r="I37" s="185">
        <f>'KINERJA ULP'!K7</f>
        <v>1.6916387591130222</v>
      </c>
      <c r="J37" s="185">
        <f>'KINERJA ULP'!O7</f>
        <v>2.081416715928202</v>
      </c>
      <c r="K37" s="185">
        <f>'KINERJA ULP'!S7</f>
        <v>2.2804288148212435</v>
      </c>
      <c r="L37" s="185"/>
      <c r="M37" s="185"/>
    </row>
    <row r="38" spans="1:15" x14ac:dyDescent="0.3">
      <c r="B38" s="306">
        <f t="shared" ref="B38:K38" si="3">200%-(B37/B36)</f>
        <v>1.2096729820928593</v>
      </c>
      <c r="C38" s="306">
        <f t="shared" si="3"/>
        <v>1.057017383000332</v>
      </c>
      <c r="D38" s="306">
        <f t="shared" si="3"/>
        <v>1.1071220264309738</v>
      </c>
      <c r="E38" s="306">
        <f t="shared" si="3"/>
        <v>1.2841304623569796</v>
      </c>
      <c r="F38" s="306">
        <f t="shared" si="3"/>
        <v>1.4198737919489783</v>
      </c>
      <c r="G38" s="306">
        <f t="shared" si="3"/>
        <v>1.4975172636781455</v>
      </c>
      <c r="H38" s="306">
        <f t="shared" si="3"/>
        <v>1.52668267569622</v>
      </c>
      <c r="I38" s="306">
        <f t="shared" si="3"/>
        <v>1.4246126669683599</v>
      </c>
      <c r="J38" s="306">
        <f t="shared" si="3"/>
        <v>1.3711731976047727</v>
      </c>
      <c r="K38" s="306">
        <f t="shared" si="3"/>
        <v>1.3786297507299063</v>
      </c>
      <c r="L38" s="185"/>
      <c r="M38" s="185"/>
    </row>
    <row r="39" spans="1:15" x14ac:dyDescent="0.3">
      <c r="B39" s="200"/>
      <c r="C39" s="200"/>
      <c r="D39" s="200"/>
      <c r="E39" s="200"/>
      <c r="F39" s="200"/>
      <c r="G39" s="200"/>
      <c r="H39" s="185"/>
      <c r="I39" s="185"/>
      <c r="J39" s="185"/>
      <c r="K39" s="185"/>
      <c r="L39" s="185"/>
      <c r="M39" s="185"/>
    </row>
    <row r="40" spans="1:15" ht="15.6" x14ac:dyDescent="0.3">
      <c r="A40" s="180" t="s">
        <v>41</v>
      </c>
      <c r="B40" s="201" t="s">
        <v>4</v>
      </c>
      <c r="C40" s="201" t="s">
        <v>5</v>
      </c>
      <c r="D40" s="201" t="s">
        <v>6</v>
      </c>
      <c r="E40" s="201" t="s">
        <v>7</v>
      </c>
      <c r="F40" s="201" t="s">
        <v>8</v>
      </c>
      <c r="G40" s="201" t="s">
        <v>9</v>
      </c>
      <c r="H40" s="186" t="s">
        <v>10</v>
      </c>
      <c r="I40" s="186" t="s">
        <v>11</v>
      </c>
      <c r="J40" s="186" t="s">
        <v>12</v>
      </c>
      <c r="K40" s="186" t="s">
        <v>13</v>
      </c>
      <c r="L40" s="186" t="s">
        <v>14</v>
      </c>
      <c r="M40" s="186" t="s">
        <v>15</v>
      </c>
    </row>
    <row r="41" spans="1:15" x14ac:dyDescent="0.3">
      <c r="A41" t="s">
        <v>30</v>
      </c>
      <c r="B41" s="191">
        <v>0.4</v>
      </c>
      <c r="C41" s="191">
        <v>0.46</v>
      </c>
      <c r="D41" s="191">
        <v>1.17</v>
      </c>
      <c r="E41" s="191">
        <v>1.55</v>
      </c>
      <c r="F41" s="26">
        <v>1.95</v>
      </c>
      <c r="G41">
        <v>2.33</v>
      </c>
      <c r="H41">
        <v>2.72</v>
      </c>
      <c r="I41">
        <v>3.11</v>
      </c>
      <c r="J41">
        <v>3.51</v>
      </c>
      <c r="K41">
        <v>3.88</v>
      </c>
      <c r="L41">
        <v>4.28</v>
      </c>
      <c r="M41">
        <v>4.66</v>
      </c>
      <c r="O41" s="33" t="e">
        <f>#REF!</f>
        <v>#REF!</v>
      </c>
    </row>
    <row r="42" spans="1:15" x14ac:dyDescent="0.3">
      <c r="A42" t="s">
        <v>31</v>
      </c>
      <c r="B42" s="26">
        <v>0.13379733251571399</v>
      </c>
      <c r="C42" s="26">
        <v>0.22854204039649501</v>
      </c>
      <c r="D42" s="26">
        <v>0.76779854690774896</v>
      </c>
      <c r="E42" s="26">
        <v>0.960313975189373</v>
      </c>
      <c r="F42" s="26">
        <v>0.97959667997273903</v>
      </c>
      <c r="G42" s="191">
        <v>1.17050954292342</v>
      </c>
      <c r="H42" s="185">
        <f>'KINERJA ULP'!H7</f>
        <v>1.7422964772637717</v>
      </c>
      <c r="I42" s="185">
        <f>'KINERJA ULP'!L7</f>
        <v>2.4163265059293795</v>
      </c>
      <c r="J42" s="185">
        <f>'KINERJA ULP'!P7</f>
        <v>3.2617789360649607</v>
      </c>
      <c r="K42" s="185">
        <f>'KINERJA ULP'!T7</f>
        <v>3.6711881134493987</v>
      </c>
      <c r="L42" s="185"/>
      <c r="M42" s="185"/>
    </row>
    <row r="43" spans="1:15" x14ac:dyDescent="0.3">
      <c r="B43" s="306">
        <f t="shared" ref="B43:K43" si="4">200%-(B42/B41)</f>
        <v>1.665506668710715</v>
      </c>
      <c r="C43" s="306">
        <f t="shared" si="4"/>
        <v>1.5031694773989239</v>
      </c>
      <c r="D43" s="306">
        <f t="shared" si="4"/>
        <v>1.3437619257198725</v>
      </c>
      <c r="E43" s="306">
        <f t="shared" si="4"/>
        <v>1.3804425966520175</v>
      </c>
      <c r="F43" s="306">
        <f t="shared" si="4"/>
        <v>1.497642728219108</v>
      </c>
      <c r="G43" s="306">
        <f t="shared" si="4"/>
        <v>1.4976353893032532</v>
      </c>
      <c r="H43" s="306">
        <f t="shared" si="4"/>
        <v>1.3594498245353781</v>
      </c>
      <c r="I43" s="306">
        <f t="shared" si="4"/>
        <v>1.2230461395725467</v>
      </c>
      <c r="J43" s="306">
        <f t="shared" si="4"/>
        <v>1.0707182518333445</v>
      </c>
      <c r="K43" s="306">
        <f t="shared" si="4"/>
        <v>1.05381749653366</v>
      </c>
    </row>
  </sheetData>
  <dataValidations disablePrompts="1" count="1">
    <dataValidation type="list" allowBlank="1" showInputMessage="1" showErrorMessage="1" sqref="R8 R24" xr:uid="{00000000-0002-0000-0200-000000000000}">
      <formula1>$B$4:$M$4</formula1>
    </dataValidation>
  </dataValidations>
  <pageMargins left="0.7" right="0.7" top="0.75" bottom="0.75" header="0.3" footer="0.3"/>
  <pageSetup paperSize="9"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AA42"/>
  <sheetViews>
    <sheetView topLeftCell="A64" zoomScale="40" zoomScaleNormal="40" zoomScaleSheetLayoutView="100" workbookViewId="0">
      <selection activeCell="K6" sqref="K6"/>
    </sheetView>
  </sheetViews>
  <sheetFormatPr defaultColWidth="9" defaultRowHeight="14.4" x14ac:dyDescent="0.3"/>
  <cols>
    <col min="1" max="1" width="17.33203125" customWidth="1"/>
    <col min="2" max="13" width="12.88671875" style="173" customWidth="1"/>
    <col min="14" max="14" width="9" customWidth="1"/>
    <col min="15" max="15" width="9.5546875" customWidth="1"/>
    <col min="19" max="19" width="4.21875" customWidth="1"/>
    <col min="22" max="22" width="3.21875" customWidth="1"/>
    <col min="25" max="25" width="3" customWidth="1"/>
  </cols>
  <sheetData>
    <row r="1" spans="1:18" ht="18" x14ac:dyDescent="0.3">
      <c r="A1" s="174" t="s">
        <v>387</v>
      </c>
    </row>
    <row r="2" spans="1:18" ht="18" x14ac:dyDescent="0.3">
      <c r="A2" s="175" t="s">
        <v>1</v>
      </c>
    </row>
    <row r="3" spans="1:18" x14ac:dyDescent="0.3">
      <c r="A3" s="22" t="s">
        <v>2</v>
      </c>
      <c r="K3" s="184"/>
    </row>
    <row r="4" spans="1:18" x14ac:dyDescent="0.3">
      <c r="A4" s="179" t="s">
        <v>3</v>
      </c>
      <c r="B4" s="181" t="s">
        <v>4</v>
      </c>
      <c r="C4" s="181" t="s">
        <v>5</v>
      </c>
      <c r="D4" s="181" t="s">
        <v>6</v>
      </c>
      <c r="E4" s="181" t="s">
        <v>7</v>
      </c>
      <c r="F4" s="181" t="s">
        <v>8</v>
      </c>
      <c r="G4" s="181" t="s">
        <v>9</v>
      </c>
      <c r="H4" s="181" t="s">
        <v>10</v>
      </c>
      <c r="I4" s="181" t="s">
        <v>11</v>
      </c>
      <c r="J4" s="181" t="s">
        <v>12</v>
      </c>
      <c r="K4" s="181" t="s">
        <v>13</v>
      </c>
      <c r="L4" s="181" t="s">
        <v>14</v>
      </c>
      <c r="M4" s="181" t="s">
        <v>15</v>
      </c>
    </row>
    <row r="5" spans="1:18" x14ac:dyDescent="0.3">
      <c r="A5" t="s">
        <v>30</v>
      </c>
      <c r="B5" s="173">
        <v>71.91</v>
      </c>
      <c r="C5" s="173">
        <v>137.43</v>
      </c>
      <c r="D5" s="173">
        <v>207.75</v>
      </c>
      <c r="E5">
        <v>276.45999999999998</v>
      </c>
      <c r="F5">
        <v>348.37</v>
      </c>
      <c r="G5">
        <v>417.09</v>
      </c>
      <c r="H5">
        <v>485.81</v>
      </c>
      <c r="I5">
        <v>556.12</v>
      </c>
      <c r="J5">
        <v>624.84</v>
      </c>
      <c r="K5">
        <v>695.15</v>
      </c>
      <c r="L5">
        <v>762.27</v>
      </c>
      <c r="M5">
        <v>834.18</v>
      </c>
      <c r="O5" s="33" t="e">
        <f>#REF!</f>
        <v>#REF!</v>
      </c>
    </row>
    <row r="6" spans="1:18" x14ac:dyDescent="0.3">
      <c r="A6" t="s">
        <v>31</v>
      </c>
      <c r="B6" s="191">
        <v>44.732999999999997</v>
      </c>
      <c r="C6" s="191">
        <v>135.571</v>
      </c>
      <c r="D6" s="191">
        <v>204.774</v>
      </c>
      <c r="E6" s="191">
        <v>232.57939999999999</v>
      </c>
      <c r="F6" s="26">
        <v>234.30090000000001</v>
      </c>
      <c r="G6" s="184">
        <v>239.16589999999999</v>
      </c>
      <c r="H6" s="185">
        <f>H7</f>
        <v>267.20190000000002</v>
      </c>
      <c r="I6" s="185">
        <f>'KINERJA UP3'!O525</f>
        <v>296.05599999999998</v>
      </c>
      <c r="J6" s="185">
        <f>'KINERJA UP3'!O598</f>
        <v>347.74290000000002</v>
      </c>
      <c r="K6" s="185">
        <f>'KINERJA UP3'!O671</f>
        <v>361.17489999999998</v>
      </c>
      <c r="L6" s="185"/>
      <c r="M6" s="193"/>
    </row>
    <row r="7" spans="1:18" x14ac:dyDescent="0.3">
      <c r="H7" s="191">
        <f>'KINERJA UP3'!O452</f>
        <v>267.20190000000002</v>
      </c>
      <c r="I7" s="191">
        <f>'KINERJA UP3'!O525</f>
        <v>296.05599999999998</v>
      </c>
      <c r="J7" s="191">
        <f>'KINERJA UP3'!O598</f>
        <v>347.74290000000002</v>
      </c>
      <c r="K7" s="191">
        <f>'KINERJA UP3'!O671</f>
        <v>361.17489999999998</v>
      </c>
      <c r="L7" s="191">
        <f>'KINERJA UP3'!O744</f>
        <v>0</v>
      </c>
      <c r="M7" s="191">
        <f>'KINERJA UP3'!O817</f>
        <v>0</v>
      </c>
    </row>
    <row r="8" spans="1:18" x14ac:dyDescent="0.3">
      <c r="B8" s="308">
        <f>200%-(B6/B5)</f>
        <v>1.3779307467667918</v>
      </c>
      <c r="C8" s="308">
        <f t="shared" ref="C8:K8" si="0">200%-(C6/C5)</f>
        <v>1.0135268864149021</v>
      </c>
      <c r="D8" s="308">
        <f t="shared" si="0"/>
        <v>1.0143249097472924</v>
      </c>
      <c r="E8" s="308">
        <f t="shared" si="0"/>
        <v>1.1587231425884394</v>
      </c>
      <c r="F8" s="308">
        <f t="shared" si="0"/>
        <v>1.3274366334644201</v>
      </c>
      <c r="G8" s="308">
        <f t="shared" si="0"/>
        <v>1.4265844302188975</v>
      </c>
      <c r="H8" s="308">
        <f t="shared" si="0"/>
        <v>1.4499868261254401</v>
      </c>
      <c r="I8" s="308">
        <f t="shared" si="0"/>
        <v>1.4676400776810761</v>
      </c>
      <c r="J8" s="308">
        <f t="shared" si="0"/>
        <v>1.443468888035337</v>
      </c>
      <c r="K8" s="308">
        <f t="shared" si="0"/>
        <v>1.4804360210026615</v>
      </c>
      <c r="Q8" t="s">
        <v>22</v>
      </c>
      <c r="R8" s="189" t="s">
        <v>13</v>
      </c>
    </row>
    <row r="9" spans="1:18" x14ac:dyDescent="0.3">
      <c r="Q9" t="s">
        <v>45</v>
      </c>
      <c r="R9">
        <f>HLOOKUP($R$8,$B$4:$M$6,2,0)</f>
        <v>695.15</v>
      </c>
    </row>
    <row r="10" spans="1:18" x14ac:dyDescent="0.3">
      <c r="Q10" t="s">
        <v>46</v>
      </c>
      <c r="R10" s="26">
        <f>HLOOKUP($R$8,$B$4:$M$6,3,0)</f>
        <v>361.17489999999998</v>
      </c>
    </row>
    <row r="22" spans="1:27" x14ac:dyDescent="0.3">
      <c r="A22" s="179" t="s">
        <v>16</v>
      </c>
      <c r="Q22" t="s">
        <v>22</v>
      </c>
      <c r="R22" s="189" t="s">
        <v>13</v>
      </c>
    </row>
    <row r="23" spans="1:27" ht="15.6" x14ac:dyDescent="0.3">
      <c r="A23" s="180" t="s">
        <v>32</v>
      </c>
      <c r="B23" s="181" t="s">
        <v>4</v>
      </c>
      <c r="C23" s="181" t="s">
        <v>5</v>
      </c>
      <c r="D23" s="181" t="s">
        <v>6</v>
      </c>
      <c r="E23" s="181" t="s">
        <v>7</v>
      </c>
      <c r="F23" s="181" t="s">
        <v>8</v>
      </c>
      <c r="G23" s="181" t="s">
        <v>9</v>
      </c>
      <c r="H23" s="181" t="s">
        <v>10</v>
      </c>
      <c r="I23" s="181" t="s">
        <v>11</v>
      </c>
      <c r="J23" s="181" t="s">
        <v>12</v>
      </c>
      <c r="K23" s="181" t="s">
        <v>13</v>
      </c>
      <c r="L23" s="181" t="s">
        <v>14</v>
      </c>
      <c r="M23" s="181" t="s">
        <v>15</v>
      </c>
      <c r="Q23" s="190" t="s">
        <v>23</v>
      </c>
      <c r="R23" s="190"/>
      <c r="T23" t="s">
        <v>24</v>
      </c>
      <c r="W23" t="s">
        <v>25</v>
      </c>
      <c r="Z23" t="s">
        <v>26</v>
      </c>
    </row>
    <row r="24" spans="1:27" x14ac:dyDescent="0.3">
      <c r="A24" t="s">
        <v>30</v>
      </c>
      <c r="B24" s="173">
        <v>24.66</v>
      </c>
      <c r="C24" s="173">
        <v>47.12</v>
      </c>
      <c r="D24" s="173">
        <v>71.23</v>
      </c>
      <c r="E24">
        <v>94.79</v>
      </c>
      <c r="F24">
        <v>119.45</v>
      </c>
      <c r="G24">
        <v>143.01</v>
      </c>
      <c r="H24">
        <v>166.57</v>
      </c>
      <c r="I24">
        <v>190.68</v>
      </c>
      <c r="J24">
        <v>214.24</v>
      </c>
      <c r="K24">
        <v>238.35</v>
      </c>
      <c r="L24">
        <v>261.36</v>
      </c>
      <c r="M24">
        <v>286.02</v>
      </c>
      <c r="O24" s="33" t="e">
        <f>#REF!</f>
        <v>#REF!</v>
      </c>
      <c r="Q24" s="81" t="s">
        <v>27</v>
      </c>
      <c r="R24" s="81" t="s">
        <v>28</v>
      </c>
      <c r="T24" s="81" t="s">
        <v>27</v>
      </c>
      <c r="U24" s="81" t="s">
        <v>28</v>
      </c>
      <c r="W24" s="81" t="s">
        <v>27</v>
      </c>
      <c r="X24" s="81" t="s">
        <v>28</v>
      </c>
      <c r="Z24" s="81" t="s">
        <v>27</v>
      </c>
      <c r="AA24" s="81" t="s">
        <v>28</v>
      </c>
    </row>
    <row r="25" spans="1:27" x14ac:dyDescent="0.3">
      <c r="A25" t="s">
        <v>31</v>
      </c>
      <c r="B25" s="191">
        <v>12.76</v>
      </c>
      <c r="C25" s="191">
        <v>52.508000000000003</v>
      </c>
      <c r="D25" s="191">
        <v>76.09</v>
      </c>
      <c r="E25" s="191">
        <v>84.554400000000001</v>
      </c>
      <c r="F25" s="26">
        <v>85.158799999999999</v>
      </c>
      <c r="G25" s="184">
        <v>87.621799999999993</v>
      </c>
      <c r="H25" s="185">
        <f>'KINERJA ULP'!E8</f>
        <v>92.052800000000005</v>
      </c>
      <c r="I25" s="185">
        <f>'KINERJA ULP'!I8</f>
        <v>100.022325</v>
      </c>
      <c r="J25" s="185">
        <f>'KINERJA ULP'!M8</f>
        <v>121.0128</v>
      </c>
      <c r="K25" s="185">
        <f>'KINERJA ULP'!Q8</f>
        <v>122.4098</v>
      </c>
      <c r="L25" s="185"/>
      <c r="M25" s="185"/>
      <c r="Q25" s="33">
        <f>HLOOKUP($R$22,$B$23:$M$25,2,0)</f>
        <v>238.35</v>
      </c>
      <c r="R25" s="33">
        <f>HLOOKUP($R$22,$B$23:$M$25,3,0)</f>
        <v>122.4098</v>
      </c>
      <c r="T25" s="33">
        <f>HLOOKUP($R$22,$B$28:$M$30,2,0)</f>
        <v>237.36</v>
      </c>
      <c r="U25" s="33">
        <f>HLOOKUP($R$22,$B$28:$M$30,3,0)</f>
        <v>108.80010000000001</v>
      </c>
      <c r="W25" s="33">
        <f>HLOOKUP($R$22,$B$33:$M$35,2,0)</f>
        <v>151.33000000000001</v>
      </c>
      <c r="X25" s="33">
        <f>HLOOKUP($R$22,$B$33:$M$35,3,0)</f>
        <v>68.09</v>
      </c>
      <c r="Z25" s="33">
        <f>HLOOKUP($R$22,$B$38:$M$40,2,0)</f>
        <v>108.06</v>
      </c>
      <c r="AA25" s="33">
        <f>HLOOKUP($R$22,$B$38:$M$40,3,0)</f>
        <v>61.875</v>
      </c>
    </row>
    <row r="26" spans="1:27" x14ac:dyDescent="0.3">
      <c r="B26" s="308">
        <f>200%-(B25/B24)</f>
        <v>1.4825628548256287</v>
      </c>
      <c r="C26" s="308">
        <f t="shared" ref="C26:K26" si="1">200%-(C25/C24)</f>
        <v>0.8856536502546688</v>
      </c>
      <c r="D26" s="308">
        <f t="shared" si="1"/>
        <v>0.93177032149375272</v>
      </c>
      <c r="E26" s="308">
        <f t="shared" si="1"/>
        <v>1.1079818546260154</v>
      </c>
      <c r="F26" s="308">
        <f t="shared" si="1"/>
        <v>1.2870757639179573</v>
      </c>
      <c r="G26" s="308">
        <f t="shared" si="1"/>
        <v>1.3873029858051884</v>
      </c>
      <c r="H26" s="308">
        <f t="shared" si="1"/>
        <v>1.4473626703488023</v>
      </c>
      <c r="I26" s="308">
        <f t="shared" si="1"/>
        <v>1.4754440685966017</v>
      </c>
      <c r="J26" s="308">
        <f t="shared" si="1"/>
        <v>1.4351530993278567</v>
      </c>
      <c r="K26" s="308">
        <f t="shared" si="1"/>
        <v>1.4864283616530312</v>
      </c>
      <c r="L26" s="185"/>
      <c r="M26" s="185"/>
      <c r="Q26" s="33"/>
      <c r="R26" s="33"/>
      <c r="T26" s="33"/>
      <c r="U26" s="33"/>
      <c r="W26" s="33"/>
      <c r="X26" s="33"/>
      <c r="Z26" s="33"/>
      <c r="AA26" s="33"/>
    </row>
    <row r="27" spans="1:27" x14ac:dyDescent="0.3">
      <c r="B27" s="184"/>
      <c r="C27" s="184"/>
      <c r="D27" s="184"/>
      <c r="E27" s="184"/>
      <c r="F27" s="184"/>
      <c r="G27" s="184"/>
      <c r="H27" s="185"/>
      <c r="I27" s="185"/>
      <c r="J27" s="185"/>
      <c r="K27" s="185"/>
      <c r="L27" s="185"/>
      <c r="M27" s="185"/>
    </row>
    <row r="28" spans="1:27" ht="15.6" x14ac:dyDescent="0.3">
      <c r="A28" s="180" t="s">
        <v>35</v>
      </c>
      <c r="B28" s="186" t="s">
        <v>4</v>
      </c>
      <c r="C28" s="186" t="s">
        <v>5</v>
      </c>
      <c r="D28" s="186" t="s">
        <v>6</v>
      </c>
      <c r="E28" s="186" t="s">
        <v>7</v>
      </c>
      <c r="F28" s="186" t="s">
        <v>8</v>
      </c>
      <c r="G28" s="186" t="s">
        <v>9</v>
      </c>
      <c r="H28" s="186" t="s">
        <v>10</v>
      </c>
      <c r="I28" s="186" t="s">
        <v>11</v>
      </c>
      <c r="J28" s="186" t="s">
        <v>12</v>
      </c>
      <c r="K28" s="186" t="s">
        <v>13</v>
      </c>
      <c r="L28" s="186" t="s">
        <v>14</v>
      </c>
      <c r="M28" s="186" t="s">
        <v>15</v>
      </c>
    </row>
    <row r="29" spans="1:27" x14ac:dyDescent="0.3">
      <c r="A29" t="s">
        <v>30</v>
      </c>
      <c r="B29" s="173">
        <v>24.55</v>
      </c>
      <c r="C29" s="173">
        <v>46.93</v>
      </c>
      <c r="D29" s="173">
        <v>70.94</v>
      </c>
      <c r="E29">
        <v>94.4</v>
      </c>
      <c r="F29">
        <v>118.95</v>
      </c>
      <c r="G29">
        <v>142.41999999999999</v>
      </c>
      <c r="H29">
        <v>165.88</v>
      </c>
      <c r="I29">
        <v>189.89</v>
      </c>
      <c r="J29">
        <v>213.35</v>
      </c>
      <c r="K29">
        <v>237.36</v>
      </c>
      <c r="L29">
        <v>260.27999999999997</v>
      </c>
      <c r="M29">
        <v>284.83999999999997</v>
      </c>
      <c r="O29" s="33" t="e">
        <f>#REF!</f>
        <v>#REF!</v>
      </c>
    </row>
    <row r="30" spans="1:27" x14ac:dyDescent="0.3">
      <c r="A30" t="s">
        <v>31</v>
      </c>
      <c r="B30" s="191">
        <v>16.917000000000002</v>
      </c>
      <c r="C30" s="191">
        <v>41.765999999999998</v>
      </c>
      <c r="D30" s="191">
        <v>62.75</v>
      </c>
      <c r="E30" s="191">
        <v>69.760000000000005</v>
      </c>
      <c r="F30" s="26">
        <v>70.477099999999993</v>
      </c>
      <c r="G30" s="184">
        <v>71.5411</v>
      </c>
      <c r="H30" s="185">
        <f>'KINERJA ULP'!F8</f>
        <v>81.471100000000007</v>
      </c>
      <c r="I30" s="185">
        <f>'KINERJA ULP'!J8</f>
        <v>88.592624999999998</v>
      </c>
      <c r="J30" s="185">
        <f>'KINERJA ULP'!N8</f>
        <v>105.72709999999999</v>
      </c>
      <c r="K30" s="185">
        <f>'KINERJA ULP'!R8</f>
        <v>108.80010000000001</v>
      </c>
      <c r="L30" s="185"/>
      <c r="M30" s="185"/>
    </row>
    <row r="31" spans="1:27" x14ac:dyDescent="0.3">
      <c r="B31" s="308">
        <f t="shared" ref="B31:K31" si="2">200%-(B30/B29)</f>
        <v>1.3109164969450102</v>
      </c>
      <c r="C31" s="308">
        <f t="shared" si="2"/>
        <v>1.1100362241636481</v>
      </c>
      <c r="D31" s="308">
        <f t="shared" si="2"/>
        <v>1.1154496757823513</v>
      </c>
      <c r="E31" s="308">
        <f t="shared" si="2"/>
        <v>1.2610169491525425</v>
      </c>
      <c r="F31" s="308">
        <f t="shared" si="2"/>
        <v>1.407506515342581</v>
      </c>
      <c r="G31" s="308">
        <f t="shared" si="2"/>
        <v>1.4976751860693722</v>
      </c>
      <c r="H31" s="308">
        <f t="shared" si="2"/>
        <v>1.5088551965276102</v>
      </c>
      <c r="I31" s="308">
        <f t="shared" si="2"/>
        <v>1.5334529201116436</v>
      </c>
      <c r="J31" s="308">
        <f t="shared" si="2"/>
        <v>1.5044429341457699</v>
      </c>
      <c r="K31" s="308">
        <f t="shared" si="2"/>
        <v>1.5416241152679473</v>
      </c>
      <c r="L31" s="185"/>
      <c r="M31" s="185"/>
    </row>
    <row r="32" spans="1:27" x14ac:dyDescent="0.3">
      <c r="B32" s="184"/>
      <c r="C32" s="184"/>
      <c r="D32" s="184"/>
      <c r="E32" s="184"/>
      <c r="F32" s="184"/>
      <c r="G32" s="184"/>
      <c r="H32" s="185"/>
      <c r="I32" s="185"/>
      <c r="J32" s="185"/>
      <c r="K32" s="185"/>
      <c r="L32" s="185"/>
      <c r="M32" s="185"/>
    </row>
    <row r="33" spans="1:15" ht="15.6" x14ac:dyDescent="0.3">
      <c r="A33" s="180" t="s">
        <v>38</v>
      </c>
      <c r="B33" s="186" t="s">
        <v>4</v>
      </c>
      <c r="C33" s="186" t="s">
        <v>5</v>
      </c>
      <c r="D33" s="186" t="s">
        <v>6</v>
      </c>
      <c r="E33" s="186" t="s">
        <v>7</v>
      </c>
      <c r="F33" s="186" t="s">
        <v>8</v>
      </c>
      <c r="G33" s="186" t="s">
        <v>9</v>
      </c>
      <c r="H33" s="186" t="s">
        <v>10</v>
      </c>
      <c r="I33" s="186" t="s">
        <v>11</v>
      </c>
      <c r="J33" s="186" t="s">
        <v>12</v>
      </c>
      <c r="K33" s="186" t="s">
        <v>13</v>
      </c>
      <c r="L33" s="186" t="s">
        <v>14</v>
      </c>
      <c r="M33" s="186" t="s">
        <v>15</v>
      </c>
    </row>
    <row r="34" spans="1:15" x14ac:dyDescent="0.3">
      <c r="A34" t="s">
        <v>30</v>
      </c>
      <c r="B34" s="173">
        <v>15.66</v>
      </c>
      <c r="C34" s="173">
        <v>29.92</v>
      </c>
      <c r="D34" s="173">
        <v>45.23</v>
      </c>
      <c r="E34">
        <v>60.19</v>
      </c>
      <c r="F34">
        <v>75.84</v>
      </c>
      <c r="G34">
        <v>90.8</v>
      </c>
      <c r="H34">
        <v>105.76</v>
      </c>
      <c r="I34">
        <v>121.07</v>
      </c>
      <c r="J34">
        <v>136.03</v>
      </c>
      <c r="K34">
        <v>151.33000000000001</v>
      </c>
      <c r="L34">
        <v>165.94</v>
      </c>
      <c r="M34">
        <v>181.6</v>
      </c>
      <c r="O34" s="33" t="e">
        <f>#REF!</f>
        <v>#REF!</v>
      </c>
    </row>
    <row r="35" spans="1:15" x14ac:dyDescent="0.3">
      <c r="A35" t="s">
        <v>31</v>
      </c>
      <c r="B35" s="191">
        <v>6.0170000000000003</v>
      </c>
      <c r="C35" s="191">
        <v>11.625999999999999</v>
      </c>
      <c r="D35" s="191">
        <v>27.491</v>
      </c>
      <c r="E35" s="191">
        <v>35.332000000000001</v>
      </c>
      <c r="F35" s="26">
        <v>35.451999999999998</v>
      </c>
      <c r="G35" s="184">
        <v>43.555999999999997</v>
      </c>
      <c r="H35" s="185">
        <f>'KINERJA ULP'!G8</f>
        <v>46.06</v>
      </c>
      <c r="I35" s="185">
        <f>'KINERJA ULP'!K8</f>
        <v>53.182524999999998</v>
      </c>
      <c r="J35" s="185">
        <f>'KINERJA ULP'!O8</f>
        <v>60.896999999999998</v>
      </c>
      <c r="K35" s="185">
        <f>'KINERJA ULP'!S8</f>
        <v>68.09</v>
      </c>
      <c r="L35" s="185"/>
      <c r="M35" s="185"/>
    </row>
    <row r="36" spans="1:15" x14ac:dyDescent="0.3">
      <c r="B36" s="308">
        <f t="shared" ref="B36:K36" si="3">200%-(B35/B34)</f>
        <v>1.6157726692209451</v>
      </c>
      <c r="C36" s="308">
        <f t="shared" si="3"/>
        <v>1.6114304812834224</v>
      </c>
      <c r="D36" s="308">
        <f t="shared" si="3"/>
        <v>1.3921954455007737</v>
      </c>
      <c r="E36" s="308">
        <f t="shared" si="3"/>
        <v>1.4129921913939192</v>
      </c>
      <c r="F36" s="308">
        <f t="shared" si="3"/>
        <v>1.532542194092827</v>
      </c>
      <c r="G36" s="308">
        <f t="shared" si="3"/>
        <v>1.5203083700440529</v>
      </c>
      <c r="H36" s="308">
        <f t="shared" si="3"/>
        <v>1.5644856278366113</v>
      </c>
      <c r="I36" s="308">
        <f t="shared" si="3"/>
        <v>1.5607291236474767</v>
      </c>
      <c r="J36" s="308">
        <f t="shared" si="3"/>
        <v>1.5523266926413291</v>
      </c>
      <c r="K36" s="308">
        <f t="shared" si="3"/>
        <v>1.5500561686380758</v>
      </c>
      <c r="L36" s="185"/>
      <c r="M36" s="185"/>
    </row>
    <row r="37" spans="1:15" x14ac:dyDescent="0.3">
      <c r="B37" s="184"/>
      <c r="C37" s="184"/>
      <c r="D37" s="184"/>
      <c r="E37" s="184"/>
      <c r="F37" s="184"/>
      <c r="G37" s="184"/>
      <c r="H37" s="185"/>
      <c r="I37" s="185"/>
      <c r="J37" s="185"/>
      <c r="K37" s="185"/>
      <c r="L37" s="185"/>
      <c r="M37" s="185"/>
    </row>
    <row r="38" spans="1:15" ht="15.6" x14ac:dyDescent="0.3">
      <c r="A38" s="180" t="s">
        <v>41</v>
      </c>
      <c r="B38" s="186" t="s">
        <v>4</v>
      </c>
      <c r="C38" s="186" t="s">
        <v>5</v>
      </c>
      <c r="D38" s="186" t="s">
        <v>6</v>
      </c>
      <c r="E38" s="186" t="s">
        <v>7</v>
      </c>
      <c r="F38" s="186" t="s">
        <v>8</v>
      </c>
      <c r="G38" s="186" t="s">
        <v>9</v>
      </c>
      <c r="H38" s="186" t="s">
        <v>10</v>
      </c>
      <c r="I38" s="186" t="s">
        <v>11</v>
      </c>
      <c r="J38" s="186" t="s">
        <v>12</v>
      </c>
      <c r="K38" s="186" t="s">
        <v>13</v>
      </c>
      <c r="L38" s="186" t="s">
        <v>14</v>
      </c>
      <c r="M38" s="186" t="s">
        <v>15</v>
      </c>
    </row>
    <row r="39" spans="1:15" x14ac:dyDescent="0.3">
      <c r="A39" t="s">
        <v>30</v>
      </c>
      <c r="B39" s="173">
        <v>11.18</v>
      </c>
      <c r="C39" s="173">
        <v>21.36</v>
      </c>
      <c r="D39" s="173">
        <v>32.29</v>
      </c>
      <c r="E39">
        <v>42.97</v>
      </c>
      <c r="F39">
        <v>54.15</v>
      </c>
      <c r="G39">
        <v>64.83</v>
      </c>
      <c r="H39">
        <v>75.510000000000005</v>
      </c>
      <c r="I39">
        <v>86.44</v>
      </c>
      <c r="J39">
        <v>97.13</v>
      </c>
      <c r="K39">
        <v>108.06</v>
      </c>
      <c r="L39">
        <v>118.49</v>
      </c>
      <c r="M39">
        <v>129.66999999999999</v>
      </c>
      <c r="O39" s="33" t="e">
        <f>#REF!</f>
        <v>#REF!</v>
      </c>
    </row>
    <row r="40" spans="1:15" x14ac:dyDescent="0.3">
      <c r="A40" t="s">
        <v>31</v>
      </c>
      <c r="B40" s="184">
        <v>6.0170000000000003</v>
      </c>
      <c r="C40" s="184">
        <v>11.625999999999999</v>
      </c>
      <c r="D40" s="184">
        <v>27.491</v>
      </c>
      <c r="E40" s="184">
        <v>35.332000000000001</v>
      </c>
      <c r="F40" s="184">
        <v>35.451999999999998</v>
      </c>
      <c r="G40" s="184">
        <v>36.447000000000003</v>
      </c>
      <c r="H40" s="185">
        <f>'KINERJA ULP'!H8</f>
        <v>47.617999999999995</v>
      </c>
      <c r="I40" s="185">
        <f>'KINERJA ULP'!L8</f>
        <v>54.258524999999992</v>
      </c>
      <c r="J40" s="185">
        <f>'KINERJA ULP'!P8</f>
        <v>60.106000000000002</v>
      </c>
      <c r="K40" s="185">
        <f>'KINERJA ULP'!T8</f>
        <v>61.875</v>
      </c>
      <c r="L40" s="185"/>
      <c r="M40" s="185"/>
    </row>
    <row r="41" spans="1:15" x14ac:dyDescent="0.3">
      <c r="B41" s="308">
        <f t="shared" ref="B41:K41" si="4">200%-(B40/B39)</f>
        <v>1.4618067978533094</v>
      </c>
      <c r="C41" s="308">
        <f t="shared" si="4"/>
        <v>1.4557116104868912</v>
      </c>
      <c r="D41" s="308">
        <f t="shared" si="4"/>
        <v>1.1486218643542894</v>
      </c>
      <c r="E41" s="308">
        <f t="shared" si="4"/>
        <v>1.1777519199441471</v>
      </c>
      <c r="F41" s="308">
        <f t="shared" si="4"/>
        <v>1.3453000923361036</v>
      </c>
      <c r="G41" s="308">
        <f t="shared" si="4"/>
        <v>1.4378065710319297</v>
      </c>
      <c r="H41" s="308">
        <f t="shared" si="4"/>
        <v>1.369381538869024</v>
      </c>
      <c r="I41" s="308">
        <f t="shared" si="4"/>
        <v>1.3722984150856086</v>
      </c>
      <c r="J41" s="308">
        <f t="shared" si="4"/>
        <v>1.3811798620405642</v>
      </c>
      <c r="K41" s="308">
        <f t="shared" si="4"/>
        <v>1.4274014436424209</v>
      </c>
      <c r="L41" s="185"/>
      <c r="M41" s="185"/>
    </row>
    <row r="42" spans="1:15" x14ac:dyDescent="0.3">
      <c r="A42" s="33"/>
    </row>
  </sheetData>
  <dataValidations disablePrompts="1" count="1">
    <dataValidation type="list" allowBlank="1" showInputMessage="1" showErrorMessage="1" sqref="R8 R22" xr:uid="{00000000-0002-0000-0300-000000000000}">
      <formula1>$B$4:$M$4</formula1>
    </dataValidation>
  </dataValidations>
  <pageMargins left="0.7" right="0.7" top="0.75" bottom="0.75" header="0.3" footer="0.3"/>
  <pageSetup paperSize="9" orientation="portrait" horizontalDpi="0" verticalDpi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C21F4-6F68-4947-8CCD-ED0D4CB82FA3}">
  <sheetPr>
    <tabColor rgb="FF92D050"/>
  </sheetPr>
  <dimension ref="A1:AA42"/>
  <sheetViews>
    <sheetView topLeftCell="A70" zoomScale="55" zoomScaleNormal="55" zoomScaleSheetLayoutView="100" workbookViewId="0">
      <selection activeCell="K41" sqref="K41"/>
    </sheetView>
  </sheetViews>
  <sheetFormatPr defaultColWidth="9" defaultRowHeight="14.4" x14ac:dyDescent="0.3"/>
  <cols>
    <col min="1" max="1" width="17.33203125" customWidth="1"/>
    <col min="2" max="13" width="12.88671875" style="173" customWidth="1"/>
    <col min="14" max="14" width="9" customWidth="1"/>
    <col min="15" max="15" width="9.5546875" customWidth="1"/>
    <col min="19" max="19" width="4.21875" customWidth="1"/>
    <col min="22" max="22" width="3.21875" customWidth="1"/>
    <col min="25" max="25" width="3" customWidth="1"/>
  </cols>
  <sheetData>
    <row r="1" spans="1:18" ht="18" x14ac:dyDescent="0.3">
      <c r="A1" s="174" t="s">
        <v>240</v>
      </c>
    </row>
    <row r="2" spans="1:18" ht="18" x14ac:dyDescent="0.3">
      <c r="A2" s="175" t="s">
        <v>1</v>
      </c>
      <c r="J2" s="185"/>
    </row>
    <row r="3" spans="1:18" x14ac:dyDescent="0.3">
      <c r="A3" s="22" t="s">
        <v>2</v>
      </c>
      <c r="K3" s="184"/>
    </row>
    <row r="4" spans="1:18" x14ac:dyDescent="0.3">
      <c r="A4" s="179" t="s">
        <v>3</v>
      </c>
      <c r="B4" s="181" t="s">
        <v>4</v>
      </c>
      <c r="C4" s="181" t="s">
        <v>5</v>
      </c>
      <c r="D4" s="181" t="s">
        <v>6</v>
      </c>
      <c r="E4" s="181" t="s">
        <v>7</v>
      </c>
      <c r="F4" s="181" t="s">
        <v>8</v>
      </c>
      <c r="G4" s="181" t="s">
        <v>9</v>
      </c>
      <c r="H4" s="181" t="s">
        <v>10</v>
      </c>
      <c r="I4" s="181" t="s">
        <v>11</v>
      </c>
      <c r="J4" s="181" t="s">
        <v>12</v>
      </c>
      <c r="K4" s="181" t="s">
        <v>13</v>
      </c>
      <c r="L4" s="181" t="s">
        <v>14</v>
      </c>
      <c r="M4" s="181" t="s">
        <v>15</v>
      </c>
    </row>
    <row r="5" spans="1:18" x14ac:dyDescent="0.3">
      <c r="A5" t="s">
        <v>30</v>
      </c>
      <c r="B5" s="173">
        <v>0.33</v>
      </c>
      <c r="C5" s="173">
        <v>0.61</v>
      </c>
      <c r="D5" s="173">
        <v>1</v>
      </c>
      <c r="E5">
        <v>1.19</v>
      </c>
      <c r="F5">
        <v>1.37</v>
      </c>
      <c r="G5">
        <v>1.49</v>
      </c>
      <c r="H5">
        <v>1.67</v>
      </c>
      <c r="I5">
        <v>1.85</v>
      </c>
      <c r="J5">
        <v>1.92</v>
      </c>
      <c r="K5">
        <v>2.19</v>
      </c>
      <c r="L5">
        <v>3.01</v>
      </c>
      <c r="M5">
        <v>3.28</v>
      </c>
      <c r="O5" s="33" t="e">
        <f>#REF!</f>
        <v>#REF!</v>
      </c>
    </row>
    <row r="6" spans="1:18" x14ac:dyDescent="0.3">
      <c r="A6" t="s">
        <v>31</v>
      </c>
      <c r="B6" s="191">
        <v>0.30365277793386802</v>
      </c>
      <c r="C6" s="191">
        <v>0.50534011910487697</v>
      </c>
      <c r="D6" s="191">
        <v>0.74054160847597195</v>
      </c>
      <c r="E6" s="191">
        <v>0.90852009586080296</v>
      </c>
      <c r="F6" s="26">
        <v>0.97</v>
      </c>
      <c r="G6" s="184">
        <v>0.96932078652974896</v>
      </c>
      <c r="H6" s="185">
        <v>1.04</v>
      </c>
      <c r="I6" s="185">
        <f>'KINERJA UP3'!O527</f>
        <v>1.0354436952890549</v>
      </c>
      <c r="J6" s="185">
        <f>'KINERJA UP3'!O600</f>
        <v>1.0588195327573002</v>
      </c>
      <c r="K6" s="185">
        <f>'KINERJA UP3'!O673</f>
        <v>1.0435847870553663</v>
      </c>
      <c r="L6" s="185"/>
      <c r="M6" s="185"/>
    </row>
    <row r="7" spans="1:18" x14ac:dyDescent="0.3">
      <c r="H7" s="191"/>
      <c r="I7" s="191"/>
      <c r="J7" s="191"/>
      <c r="K7" s="191"/>
      <c r="L7" s="191"/>
      <c r="M7" s="191"/>
    </row>
    <row r="8" spans="1:18" x14ac:dyDescent="0.3">
      <c r="B8" s="308">
        <f>200%-(B6/B5)</f>
        <v>1.0798400668670667</v>
      </c>
      <c r="C8" s="308">
        <f t="shared" ref="C8:K8" si="0">200%-(C6/C5)</f>
        <v>1.1715735752379066</v>
      </c>
      <c r="D8" s="308">
        <f t="shared" si="0"/>
        <v>1.2594583915240281</v>
      </c>
      <c r="E8" s="308">
        <f t="shared" si="0"/>
        <v>1.2365377345707538</v>
      </c>
      <c r="F8" s="308">
        <f t="shared" si="0"/>
        <v>1.2919708029197081</v>
      </c>
      <c r="G8" s="308">
        <f t="shared" si="0"/>
        <v>1.3494491365572154</v>
      </c>
      <c r="H8" s="308">
        <f t="shared" si="0"/>
        <v>1.3772455089820359</v>
      </c>
      <c r="I8" s="308">
        <f t="shared" si="0"/>
        <v>1.4403007052491597</v>
      </c>
      <c r="J8" s="308">
        <f t="shared" si="0"/>
        <v>1.4485314933555729</v>
      </c>
      <c r="K8" s="308">
        <f t="shared" si="0"/>
        <v>1.5234772661847642</v>
      </c>
      <c r="Q8" t="s">
        <v>22</v>
      </c>
      <c r="R8" s="189" t="s">
        <v>13</v>
      </c>
    </row>
    <row r="9" spans="1:18" x14ac:dyDescent="0.3">
      <c r="Q9" t="s">
        <v>45</v>
      </c>
      <c r="R9">
        <f>HLOOKUP($R$8,$B$4:$M$6,2,0)</f>
        <v>2.19</v>
      </c>
    </row>
    <row r="10" spans="1:18" x14ac:dyDescent="0.3">
      <c r="Q10" t="s">
        <v>46</v>
      </c>
      <c r="R10" s="26">
        <f>HLOOKUP($R$8,$B$4:$M$6,3,0)</f>
        <v>1.0435847870553663</v>
      </c>
    </row>
    <row r="22" spans="1:27" x14ac:dyDescent="0.3">
      <c r="A22" s="179" t="s">
        <v>16</v>
      </c>
      <c r="Q22" t="s">
        <v>22</v>
      </c>
      <c r="R22" s="189" t="s">
        <v>13</v>
      </c>
    </row>
    <row r="23" spans="1:27" ht="15.6" x14ac:dyDescent="0.3">
      <c r="A23" s="180" t="s">
        <v>32</v>
      </c>
      <c r="B23" s="181" t="s">
        <v>4</v>
      </c>
      <c r="C23" s="181" t="s">
        <v>5</v>
      </c>
      <c r="D23" s="181" t="s">
        <v>6</v>
      </c>
      <c r="E23" s="181" t="s">
        <v>7</v>
      </c>
      <c r="F23" s="181" t="s">
        <v>8</v>
      </c>
      <c r="G23" s="181" t="s">
        <v>9</v>
      </c>
      <c r="H23" s="181" t="s">
        <v>10</v>
      </c>
      <c r="I23" s="181" t="s">
        <v>11</v>
      </c>
      <c r="J23" s="181" t="s">
        <v>12</v>
      </c>
      <c r="K23" s="181" t="s">
        <v>13</v>
      </c>
      <c r="L23" s="181" t="s">
        <v>14</v>
      </c>
      <c r="M23" s="181" t="s">
        <v>15</v>
      </c>
      <c r="Q23" s="190" t="s">
        <v>23</v>
      </c>
      <c r="R23" s="190"/>
      <c r="T23" t="s">
        <v>24</v>
      </c>
      <c r="W23" t="s">
        <v>25</v>
      </c>
      <c r="Z23" t="s">
        <v>26</v>
      </c>
    </row>
    <row r="24" spans="1:27" x14ac:dyDescent="0.3">
      <c r="A24" t="s">
        <v>30</v>
      </c>
      <c r="B24" s="173">
        <v>0.87</v>
      </c>
      <c r="C24" s="173">
        <v>1.48</v>
      </c>
      <c r="D24" s="173">
        <v>2.4700000000000002</v>
      </c>
      <c r="E24">
        <v>2.72</v>
      </c>
      <c r="F24">
        <v>2.97</v>
      </c>
      <c r="G24">
        <v>3.34</v>
      </c>
      <c r="H24">
        <v>3.34</v>
      </c>
      <c r="I24">
        <v>3.58</v>
      </c>
      <c r="J24">
        <v>3.71</v>
      </c>
      <c r="K24">
        <v>3.96</v>
      </c>
      <c r="L24">
        <v>4.7</v>
      </c>
      <c r="M24">
        <v>5.19</v>
      </c>
      <c r="O24" s="33" t="e">
        <f>#REF!</f>
        <v>#REF!</v>
      </c>
      <c r="Q24" s="81" t="s">
        <v>27</v>
      </c>
      <c r="R24" s="81" t="s">
        <v>28</v>
      </c>
      <c r="T24" s="81" t="s">
        <v>27</v>
      </c>
      <c r="U24" s="81" t="s">
        <v>28</v>
      </c>
      <c r="W24" s="81" t="s">
        <v>27</v>
      </c>
      <c r="X24" s="81" t="s">
        <v>28</v>
      </c>
      <c r="Z24" s="81" t="s">
        <v>27</v>
      </c>
      <c r="AA24" s="81" t="s">
        <v>28</v>
      </c>
    </row>
    <row r="25" spans="1:27" x14ac:dyDescent="0.3">
      <c r="A25" t="s">
        <v>31</v>
      </c>
      <c r="B25" s="191">
        <v>0.41028994602403301</v>
      </c>
      <c r="C25" s="191">
        <v>0.82050134942793695</v>
      </c>
      <c r="D25" s="191">
        <v>1.2306174200681299</v>
      </c>
      <c r="E25" s="191">
        <v>1.6406494103539799</v>
      </c>
      <c r="F25" s="26">
        <v>1.7727226878217801</v>
      </c>
      <c r="G25" s="191">
        <v>1.7677809493127801</v>
      </c>
      <c r="H25" s="185">
        <f>'KINERJA ULP'!E10</f>
        <v>1.8998888062934847</v>
      </c>
      <c r="I25" s="185">
        <f>'KINERJA ULP'!I10</f>
        <v>1.8995021445582725</v>
      </c>
      <c r="J25" s="185">
        <f>'KINERJA ULP'!M10</f>
        <v>2.0348495662168733</v>
      </c>
      <c r="K25" s="185">
        <f>'KINERJA ULP'!Q10</f>
        <v>2.0252337919763286</v>
      </c>
      <c r="L25" s="185"/>
      <c r="M25" s="185"/>
      <c r="Q25" s="33">
        <f>HLOOKUP($R$22,$B$23:$M$25,2,0)</f>
        <v>3.96</v>
      </c>
      <c r="R25" s="33">
        <f>HLOOKUP($R$22,$B$23:$M$25,3,0)</f>
        <v>2.0252337919763286</v>
      </c>
      <c r="T25" s="33">
        <f>HLOOKUP($R$22,$B$28:$M$30,2,0)</f>
        <v>1.9</v>
      </c>
      <c r="U25" s="33">
        <f>HLOOKUP($R$22,$B$28:$M$30,3,0)</f>
        <v>0.62152793408465412</v>
      </c>
      <c r="W25" s="33">
        <f>HLOOKUP($R$22,$B$33:$M$35,2,0)</f>
        <v>1.49</v>
      </c>
      <c r="X25" s="33">
        <f>HLOOKUP($R$22,$B$33:$M$35,3,0)</f>
        <v>0.90543975268559918</v>
      </c>
      <c r="Z25" s="33">
        <f>HLOOKUP($R$22,$B$38:$M$40,2,0)</f>
        <v>1.4</v>
      </c>
      <c r="AA25" s="33">
        <f>HLOOKUP($R$22,$B$38:$M$40,3,0)</f>
        <v>0.70366918916433885</v>
      </c>
    </row>
    <row r="26" spans="1:27" x14ac:dyDescent="0.3">
      <c r="B26" s="308">
        <f>200%-(B25/B24)</f>
        <v>1.5284023608919162</v>
      </c>
      <c r="C26" s="308">
        <f t="shared" ref="C26:K26" si="1">200%-(C25/C24)</f>
        <v>1.445607196332475</v>
      </c>
      <c r="D26" s="308">
        <f t="shared" si="1"/>
        <v>1.5017743238590566</v>
      </c>
      <c r="E26" s="308">
        <f t="shared" si="1"/>
        <v>1.3968200697228017</v>
      </c>
      <c r="F26" s="308">
        <f t="shared" si="1"/>
        <v>1.4031236741340809</v>
      </c>
      <c r="G26" s="308">
        <f t="shared" si="1"/>
        <v>1.4707242666728204</v>
      </c>
      <c r="H26" s="308">
        <f t="shared" si="1"/>
        <v>1.431171016079795</v>
      </c>
      <c r="I26" s="308">
        <f t="shared" si="1"/>
        <v>1.4694128087826055</v>
      </c>
      <c r="J26" s="308">
        <f t="shared" si="1"/>
        <v>1.4515230279738884</v>
      </c>
      <c r="K26" s="308">
        <f t="shared" si="1"/>
        <v>1.4885773252585028</v>
      </c>
      <c r="L26" s="185"/>
      <c r="M26" s="185"/>
      <c r="Q26" s="33"/>
      <c r="R26" s="33"/>
      <c r="T26" s="33"/>
      <c r="U26" s="33"/>
      <c r="W26" s="33"/>
      <c r="X26" s="33"/>
      <c r="Z26" s="33"/>
      <c r="AA26" s="33"/>
    </row>
    <row r="27" spans="1:27" x14ac:dyDescent="0.3">
      <c r="B27" s="184"/>
      <c r="C27" s="184"/>
      <c r="D27" s="184"/>
      <c r="E27" s="184"/>
      <c r="F27" s="184"/>
      <c r="G27" s="184"/>
      <c r="H27" s="185"/>
      <c r="I27" s="185"/>
      <c r="J27" s="185"/>
      <c r="K27" s="185"/>
      <c r="L27" s="185"/>
      <c r="M27" s="185"/>
    </row>
    <row r="28" spans="1:27" ht="15.6" x14ac:dyDescent="0.3">
      <c r="A28" s="180" t="s">
        <v>35</v>
      </c>
      <c r="B28" s="186" t="s">
        <v>4</v>
      </c>
      <c r="C28" s="186" t="s">
        <v>5</v>
      </c>
      <c r="D28" s="186" t="s">
        <v>6</v>
      </c>
      <c r="E28" s="186" t="s">
        <v>7</v>
      </c>
      <c r="F28" s="186" t="s">
        <v>8</v>
      </c>
      <c r="G28" s="186" t="s">
        <v>9</v>
      </c>
      <c r="H28" s="186" t="s">
        <v>10</v>
      </c>
      <c r="I28" s="186" t="s">
        <v>11</v>
      </c>
      <c r="J28" s="186" t="s">
        <v>12</v>
      </c>
      <c r="K28" s="186" t="s">
        <v>13</v>
      </c>
      <c r="L28" s="186" t="s">
        <v>14</v>
      </c>
      <c r="M28" s="186" t="s">
        <v>15</v>
      </c>
    </row>
    <row r="29" spans="1:27" x14ac:dyDescent="0.3">
      <c r="A29" t="s">
        <v>30</v>
      </c>
      <c r="B29" s="173">
        <v>0.24</v>
      </c>
      <c r="C29" s="173">
        <v>0.36</v>
      </c>
      <c r="D29" s="173">
        <v>0.71</v>
      </c>
      <c r="E29">
        <v>0.83</v>
      </c>
      <c r="F29">
        <v>0.95</v>
      </c>
      <c r="G29">
        <v>1.07</v>
      </c>
      <c r="H29">
        <v>1.55</v>
      </c>
      <c r="I29">
        <v>1.67</v>
      </c>
      <c r="J29">
        <v>1.67</v>
      </c>
      <c r="K29">
        <v>1.9</v>
      </c>
      <c r="L29">
        <v>3.33</v>
      </c>
      <c r="M29">
        <v>3.57</v>
      </c>
      <c r="O29" s="33" t="e">
        <f>#REF!</f>
        <v>#REF!</v>
      </c>
    </row>
    <row r="30" spans="1:27" x14ac:dyDescent="0.3">
      <c r="A30" t="s">
        <v>31</v>
      </c>
      <c r="B30" s="191">
        <v>0.39679652935302301</v>
      </c>
      <c r="C30" s="191">
        <v>0.52719077635884504</v>
      </c>
      <c r="D30" s="191">
        <v>0.91781323324389197</v>
      </c>
      <c r="E30" s="191">
        <v>0.91781323324389197</v>
      </c>
      <c r="F30" s="26">
        <v>0.91115580113373795</v>
      </c>
      <c r="G30" s="184">
        <v>0.906671156847634</v>
      </c>
      <c r="H30" s="185">
        <v>0.63760598263871793</v>
      </c>
      <c r="I30" s="185">
        <v>0.63760598263871793</v>
      </c>
      <c r="J30" s="185">
        <v>0.63760598263871793</v>
      </c>
      <c r="K30" s="185">
        <f>'KINERJA ULP'!R10</f>
        <v>0.62152793408465412</v>
      </c>
      <c r="L30" s="185"/>
      <c r="M30" s="185"/>
    </row>
    <row r="31" spans="1:27" x14ac:dyDescent="0.3">
      <c r="B31" s="308">
        <f t="shared" ref="B31:K31" si="2">200%-(B30/B29)</f>
        <v>0.34668112769573733</v>
      </c>
      <c r="C31" s="308">
        <f t="shared" si="2"/>
        <v>0.53558117678098593</v>
      </c>
      <c r="D31" s="308">
        <f t="shared" si="2"/>
        <v>0.7073053052902929</v>
      </c>
      <c r="E31" s="308">
        <f t="shared" si="2"/>
        <v>0.89420092380253968</v>
      </c>
      <c r="F31" s="308">
        <f t="shared" si="2"/>
        <v>1.0408886303855389</v>
      </c>
      <c r="G31" s="308">
        <f t="shared" si="2"/>
        <v>1.1526437786470711</v>
      </c>
      <c r="H31" s="308">
        <f t="shared" si="2"/>
        <v>1.5886413015234078</v>
      </c>
      <c r="I31" s="308">
        <f t="shared" si="2"/>
        <v>1.6182000103959773</v>
      </c>
      <c r="J31" s="308">
        <f t="shared" si="2"/>
        <v>1.6182000103959773</v>
      </c>
      <c r="K31" s="308">
        <f t="shared" si="2"/>
        <v>1.6728800346922874</v>
      </c>
      <c r="L31" s="185"/>
      <c r="M31" s="185"/>
    </row>
    <row r="32" spans="1:27" x14ac:dyDescent="0.3">
      <c r="B32" s="184"/>
      <c r="C32" s="184"/>
      <c r="D32" s="184"/>
      <c r="E32" s="184"/>
      <c r="F32" s="184"/>
      <c r="G32" s="184"/>
      <c r="H32" s="185"/>
      <c r="I32" s="185"/>
      <c r="J32" s="185"/>
      <c r="K32" s="185"/>
      <c r="L32" s="185"/>
      <c r="M32" s="185"/>
    </row>
    <row r="33" spans="1:15" ht="15.6" x14ac:dyDescent="0.3">
      <c r="A33" s="180" t="s">
        <v>38</v>
      </c>
      <c r="B33" s="186" t="s">
        <v>4</v>
      </c>
      <c r="C33" s="186" t="s">
        <v>5</v>
      </c>
      <c r="D33" s="186" t="s">
        <v>6</v>
      </c>
      <c r="E33" s="186" t="s">
        <v>7</v>
      </c>
      <c r="F33" s="186" t="s">
        <v>8</v>
      </c>
      <c r="G33" s="186" t="s">
        <v>9</v>
      </c>
      <c r="H33" s="186" t="s">
        <v>10</v>
      </c>
      <c r="I33" s="186" t="s">
        <v>11</v>
      </c>
      <c r="J33" s="186" t="s">
        <v>12</v>
      </c>
      <c r="K33" s="186" t="s">
        <v>13</v>
      </c>
      <c r="L33" s="186" t="s">
        <v>14</v>
      </c>
      <c r="M33" s="186" t="s">
        <v>15</v>
      </c>
    </row>
    <row r="34" spans="1:15" x14ac:dyDescent="0.3">
      <c r="A34" t="s">
        <v>30</v>
      </c>
      <c r="B34" s="173">
        <v>0.08</v>
      </c>
      <c r="C34" s="173">
        <v>0.25</v>
      </c>
      <c r="D34" s="173">
        <v>0.41</v>
      </c>
      <c r="E34">
        <v>0.66</v>
      </c>
      <c r="F34">
        <v>0.74</v>
      </c>
      <c r="G34">
        <v>0.74</v>
      </c>
      <c r="H34">
        <v>0.91</v>
      </c>
      <c r="I34">
        <v>1.1599999999999999</v>
      </c>
      <c r="J34">
        <v>1.24</v>
      </c>
      <c r="K34">
        <v>1.49</v>
      </c>
      <c r="L34">
        <v>2.23</v>
      </c>
      <c r="M34">
        <v>2.48</v>
      </c>
      <c r="O34" s="33" t="e">
        <f>#REF!</f>
        <v>#REF!</v>
      </c>
    </row>
    <row r="35" spans="1:15" x14ac:dyDescent="0.3">
      <c r="A35" t="s">
        <v>31</v>
      </c>
      <c r="B35" s="191">
        <v>0.183456330101047</v>
      </c>
      <c r="C35" s="191">
        <v>0.27518449515157001</v>
      </c>
      <c r="D35" s="191">
        <v>0.36691266020209401</v>
      </c>
      <c r="E35" s="191">
        <v>0.45864082525261701</v>
      </c>
      <c r="F35" s="26">
        <v>0.55013559079133301</v>
      </c>
      <c r="G35" s="191">
        <v>0.54651941369032997</v>
      </c>
      <c r="H35" s="185">
        <v>0.9064950369396727</v>
      </c>
      <c r="I35" s="185">
        <v>0.90614300231066469</v>
      </c>
      <c r="J35" s="185">
        <v>0.90543975268559918</v>
      </c>
      <c r="K35" s="185">
        <f>'KINERJA ULP'!S10</f>
        <v>0.90543975268559918</v>
      </c>
      <c r="L35" s="185"/>
      <c r="M35" s="185"/>
    </row>
    <row r="36" spans="1:15" x14ac:dyDescent="0.3">
      <c r="B36" s="308">
        <f t="shared" ref="B36:K36" si="3">200%-(B35/B34)</f>
        <v>-0.29320412626308734</v>
      </c>
      <c r="C36" s="308">
        <f t="shared" si="3"/>
        <v>0.89926201939371997</v>
      </c>
      <c r="D36" s="308">
        <f t="shared" si="3"/>
        <v>1.1050910726778196</v>
      </c>
      <c r="E36" s="308">
        <f t="shared" si="3"/>
        <v>1.3050896587081562</v>
      </c>
      <c r="F36" s="308">
        <f t="shared" si="3"/>
        <v>1.2565735259576583</v>
      </c>
      <c r="G36" s="308">
        <f t="shared" si="3"/>
        <v>1.2614602517698243</v>
      </c>
      <c r="H36" s="308">
        <f t="shared" si="3"/>
        <v>1.0038516077586015</v>
      </c>
      <c r="I36" s="308">
        <f t="shared" si="3"/>
        <v>1.2188422393873579</v>
      </c>
      <c r="J36" s="308">
        <f t="shared" si="3"/>
        <v>1.2698066510600006</v>
      </c>
      <c r="K36" s="308">
        <f t="shared" si="3"/>
        <v>1.3923223136338261</v>
      </c>
      <c r="L36" s="185"/>
      <c r="M36" s="185"/>
    </row>
    <row r="37" spans="1:15" x14ac:dyDescent="0.3">
      <c r="B37" s="184"/>
      <c r="C37" s="184"/>
      <c r="D37" s="184"/>
      <c r="E37" s="184"/>
      <c r="F37" s="184"/>
      <c r="G37" s="184"/>
      <c r="H37" s="185"/>
      <c r="I37" s="185"/>
      <c r="J37" s="185"/>
      <c r="K37" s="185"/>
      <c r="L37" s="185"/>
      <c r="M37" s="185"/>
    </row>
    <row r="38" spans="1:15" ht="15.6" x14ac:dyDescent="0.3">
      <c r="A38" s="180" t="s">
        <v>41</v>
      </c>
      <c r="B38" s="186" t="s">
        <v>4</v>
      </c>
      <c r="C38" s="186" t="s">
        <v>5</v>
      </c>
      <c r="D38" s="186" t="s">
        <v>6</v>
      </c>
      <c r="E38" s="186" t="s">
        <v>7</v>
      </c>
      <c r="F38" s="186" t="s">
        <v>8</v>
      </c>
      <c r="G38" s="186" t="s">
        <v>9</v>
      </c>
      <c r="H38" s="186" t="s">
        <v>10</v>
      </c>
      <c r="I38" s="186" t="s">
        <v>11</v>
      </c>
      <c r="J38" s="186" t="s">
        <v>12</v>
      </c>
      <c r="K38" s="186" t="s">
        <v>13</v>
      </c>
      <c r="L38" s="186" t="s">
        <v>14</v>
      </c>
      <c r="M38" s="186" t="s">
        <v>15</v>
      </c>
    </row>
    <row r="39" spans="1:15" x14ac:dyDescent="0.3">
      <c r="A39" t="s">
        <v>30</v>
      </c>
      <c r="B39" s="173">
        <v>0.23</v>
      </c>
      <c r="C39" s="173">
        <v>0.47</v>
      </c>
      <c r="D39" s="173">
        <v>0.47</v>
      </c>
      <c r="E39">
        <v>0.47</v>
      </c>
      <c r="F39">
        <v>0.93</v>
      </c>
      <c r="G39">
        <v>0.93</v>
      </c>
      <c r="H39">
        <v>0.93</v>
      </c>
      <c r="I39">
        <v>0.93</v>
      </c>
      <c r="J39">
        <v>0.93</v>
      </c>
      <c r="K39">
        <v>1.4</v>
      </c>
      <c r="L39">
        <v>1.4</v>
      </c>
      <c r="M39">
        <v>1.4</v>
      </c>
      <c r="O39" s="33" t="e">
        <f>#REF!</f>
        <v>#REF!</v>
      </c>
    </row>
    <row r="40" spans="1:15" x14ac:dyDescent="0.3">
      <c r="A40" t="s">
        <v>31</v>
      </c>
      <c r="B40" s="184">
        <v>0.25873977686799099</v>
      </c>
      <c r="C40" s="184">
        <v>0.51747955373598198</v>
      </c>
      <c r="D40" s="184">
        <v>0.51747955373598198</v>
      </c>
      <c r="E40" s="184">
        <v>0.77621933060397397</v>
      </c>
      <c r="F40" s="184">
        <v>0.77621933060397397</v>
      </c>
      <c r="G40" s="184">
        <v>0.77621933060397397</v>
      </c>
      <c r="H40" s="185">
        <v>0.77621933060397363</v>
      </c>
      <c r="I40" s="185">
        <v>0.77621933060397363</v>
      </c>
      <c r="J40" s="185">
        <v>0.72443347491178212</v>
      </c>
      <c r="K40" s="185">
        <f>'KINERJA ULP'!T10</f>
        <v>0.70366918916433885</v>
      </c>
      <c r="L40" s="185"/>
      <c r="M40" s="185"/>
    </row>
    <row r="41" spans="1:15" x14ac:dyDescent="0.3">
      <c r="B41" s="308">
        <f t="shared" ref="B41:K41" si="4">200%-(B40/B39)</f>
        <v>0.87504444840003925</v>
      </c>
      <c r="C41" s="308">
        <f t="shared" si="4"/>
        <v>0.89897967290216596</v>
      </c>
      <c r="D41" s="308">
        <f t="shared" si="4"/>
        <v>0.89897967290216596</v>
      </c>
      <c r="E41" s="308">
        <f t="shared" si="4"/>
        <v>0.34846950935324683</v>
      </c>
      <c r="F41" s="308">
        <f t="shared" si="4"/>
        <v>1.1653555584903508</v>
      </c>
      <c r="G41" s="308">
        <f t="shared" si="4"/>
        <v>1.1653555584903508</v>
      </c>
      <c r="H41" s="308">
        <f t="shared" si="4"/>
        <v>1.165355558490351</v>
      </c>
      <c r="I41" s="308">
        <f t="shared" si="4"/>
        <v>1.165355558490351</v>
      </c>
      <c r="J41" s="308">
        <f t="shared" si="4"/>
        <v>1.2210392742884064</v>
      </c>
      <c r="K41" s="308">
        <f t="shared" si="4"/>
        <v>1.4973791505969007</v>
      </c>
      <c r="L41" s="185"/>
      <c r="M41" s="185"/>
    </row>
    <row r="42" spans="1:15" x14ac:dyDescent="0.3">
      <c r="A42" s="33"/>
    </row>
  </sheetData>
  <dataValidations disablePrompts="1" count="1">
    <dataValidation type="list" allowBlank="1" showInputMessage="1" showErrorMessage="1" sqref="R8 R22" xr:uid="{97426544-1DA2-413F-9A18-420155ADB116}">
      <formula1>$B$4:$M$4</formula1>
    </dataValidation>
  </dataValidations>
  <pageMargins left="0.7" right="0.7" top="0.75" bottom="0.75" header="0.3" footer="0.3"/>
  <pageSetup paperSize="9" orientation="portrait" horizontalDpi="0" verticalDpi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6BD6D-5E27-48DE-A152-F4B7C2B50431}">
  <sheetPr>
    <tabColor rgb="FF92D050"/>
  </sheetPr>
  <dimension ref="A1:AA42"/>
  <sheetViews>
    <sheetView topLeftCell="A80" zoomScale="55" zoomScaleNormal="55" zoomScaleSheetLayoutView="100" workbookViewId="0">
      <selection activeCell="K41" sqref="K41"/>
    </sheetView>
  </sheetViews>
  <sheetFormatPr defaultColWidth="9" defaultRowHeight="14.4" x14ac:dyDescent="0.3"/>
  <cols>
    <col min="1" max="1" width="17.33203125" customWidth="1"/>
    <col min="2" max="13" width="12.88671875" style="173" customWidth="1"/>
    <col min="14" max="14" width="9" customWidth="1"/>
    <col min="15" max="15" width="9.5546875" customWidth="1"/>
    <col min="19" max="19" width="4.21875" customWidth="1"/>
    <col min="22" max="22" width="3.21875" customWidth="1"/>
    <col min="25" max="25" width="3" customWidth="1"/>
  </cols>
  <sheetData>
    <row r="1" spans="1:18" ht="18" x14ac:dyDescent="0.3">
      <c r="A1" s="174" t="s">
        <v>388</v>
      </c>
    </row>
    <row r="2" spans="1:18" ht="18" x14ac:dyDescent="0.3">
      <c r="A2" s="175" t="s">
        <v>1</v>
      </c>
    </row>
    <row r="3" spans="1:18" x14ac:dyDescent="0.3">
      <c r="A3" s="22" t="s">
        <v>2</v>
      </c>
      <c r="K3" s="184"/>
    </row>
    <row r="4" spans="1:18" x14ac:dyDescent="0.3">
      <c r="A4" s="179" t="s">
        <v>3</v>
      </c>
      <c r="B4" s="181" t="s">
        <v>4</v>
      </c>
      <c r="C4" s="181" t="s">
        <v>5</v>
      </c>
      <c r="D4" s="181" t="s">
        <v>6</v>
      </c>
      <c r="E4" s="181" t="s">
        <v>7</v>
      </c>
      <c r="F4" s="181" t="s">
        <v>8</v>
      </c>
      <c r="G4" s="181" t="s">
        <v>9</v>
      </c>
      <c r="H4" s="181" t="s">
        <v>10</v>
      </c>
      <c r="I4" s="181" t="s">
        <v>11</v>
      </c>
      <c r="J4" s="181" t="s">
        <v>12</v>
      </c>
      <c r="K4" s="181" t="s">
        <v>13</v>
      </c>
      <c r="L4" s="181" t="s">
        <v>14</v>
      </c>
      <c r="M4" s="181" t="s">
        <v>15</v>
      </c>
    </row>
    <row r="5" spans="1:18" x14ac:dyDescent="0.3">
      <c r="A5" t="s">
        <v>30</v>
      </c>
      <c r="B5" s="192">
        <v>2</v>
      </c>
      <c r="C5" s="192">
        <v>5</v>
      </c>
      <c r="D5" s="192">
        <v>9</v>
      </c>
      <c r="E5" s="29">
        <v>10</v>
      </c>
      <c r="F5" s="29">
        <v>12</v>
      </c>
      <c r="G5" s="29">
        <v>14</v>
      </c>
      <c r="H5" s="29">
        <v>14</v>
      </c>
      <c r="I5" s="29">
        <v>14</v>
      </c>
      <c r="J5" s="29">
        <v>15</v>
      </c>
      <c r="K5" s="29">
        <v>16</v>
      </c>
      <c r="L5" s="29">
        <v>22</v>
      </c>
      <c r="M5" s="29">
        <v>25</v>
      </c>
      <c r="O5" s="33" t="e">
        <f>#REF!</f>
        <v>#REF!</v>
      </c>
    </row>
    <row r="6" spans="1:18" x14ac:dyDescent="0.3">
      <c r="A6" t="s">
        <v>31</v>
      </c>
      <c r="B6" s="192">
        <v>1</v>
      </c>
      <c r="C6" s="192">
        <v>2</v>
      </c>
      <c r="D6" s="192">
        <v>2</v>
      </c>
      <c r="E6" s="192">
        <v>3</v>
      </c>
      <c r="F6" s="29">
        <v>3</v>
      </c>
      <c r="G6" s="192">
        <v>3</v>
      </c>
      <c r="H6" s="236">
        <v>3</v>
      </c>
      <c r="I6" s="236">
        <f>'KINERJA UP3'!O528</f>
        <v>3</v>
      </c>
      <c r="J6" s="236">
        <f>'KINERJA UP3'!O601</f>
        <v>4</v>
      </c>
      <c r="K6" s="236">
        <f>'KINERJA UP3'!O674</f>
        <v>4</v>
      </c>
      <c r="L6" s="236"/>
      <c r="M6" s="236"/>
    </row>
    <row r="7" spans="1:18" x14ac:dyDescent="0.3">
      <c r="H7" s="191"/>
      <c r="I7" s="191"/>
      <c r="J7" s="191"/>
      <c r="K7" s="191"/>
      <c r="L7" s="191"/>
      <c r="M7" s="191"/>
    </row>
    <row r="8" spans="1:18" x14ac:dyDescent="0.3">
      <c r="B8" s="308">
        <f>200%-(B6/B5)</f>
        <v>1.5</v>
      </c>
      <c r="C8" s="308">
        <f t="shared" ref="C8:K8" si="0">200%-(C6/C5)</f>
        <v>1.6</v>
      </c>
      <c r="D8" s="308">
        <f t="shared" si="0"/>
        <v>1.7777777777777777</v>
      </c>
      <c r="E8" s="308">
        <f t="shared" si="0"/>
        <v>1.7</v>
      </c>
      <c r="F8" s="308">
        <f t="shared" si="0"/>
        <v>1.75</v>
      </c>
      <c r="G8" s="308">
        <f t="shared" si="0"/>
        <v>1.7857142857142858</v>
      </c>
      <c r="H8" s="308">
        <f t="shared" si="0"/>
        <v>1.7857142857142858</v>
      </c>
      <c r="I8" s="308">
        <f t="shared" si="0"/>
        <v>1.7857142857142858</v>
      </c>
      <c r="J8" s="308">
        <f t="shared" si="0"/>
        <v>1.7333333333333334</v>
      </c>
      <c r="K8" s="308">
        <f t="shared" si="0"/>
        <v>1.75</v>
      </c>
      <c r="Q8" t="s">
        <v>22</v>
      </c>
      <c r="R8" s="189" t="s">
        <v>13</v>
      </c>
    </row>
    <row r="9" spans="1:18" x14ac:dyDescent="0.3">
      <c r="Q9" t="s">
        <v>45</v>
      </c>
      <c r="R9">
        <f>HLOOKUP($R$8,$B$4:$M$6,2,0)</f>
        <v>16</v>
      </c>
    </row>
    <row r="10" spans="1:18" x14ac:dyDescent="0.3">
      <c r="Q10" t="s">
        <v>46</v>
      </c>
      <c r="R10" s="26">
        <f>HLOOKUP($R$8,$B$4:$M$6,3,0)</f>
        <v>4</v>
      </c>
    </row>
    <row r="22" spans="1:27" x14ac:dyDescent="0.3">
      <c r="A22" s="179" t="s">
        <v>16</v>
      </c>
      <c r="Q22" t="s">
        <v>22</v>
      </c>
      <c r="R22" s="189" t="s">
        <v>13</v>
      </c>
    </row>
    <row r="23" spans="1:27" ht="15.6" x14ac:dyDescent="0.3">
      <c r="A23" s="180" t="s">
        <v>32</v>
      </c>
      <c r="B23" s="181" t="s">
        <v>4</v>
      </c>
      <c r="C23" s="181" t="s">
        <v>5</v>
      </c>
      <c r="D23" s="181" t="s">
        <v>6</v>
      </c>
      <c r="E23" s="181" t="s">
        <v>7</v>
      </c>
      <c r="F23" s="181" t="s">
        <v>8</v>
      </c>
      <c r="G23" s="181" t="s">
        <v>9</v>
      </c>
      <c r="H23" s="181" t="s">
        <v>10</v>
      </c>
      <c r="I23" s="181" t="s">
        <v>11</v>
      </c>
      <c r="J23" s="181" t="s">
        <v>12</v>
      </c>
      <c r="K23" s="181" t="s">
        <v>13</v>
      </c>
      <c r="L23" s="181" t="s">
        <v>14</v>
      </c>
      <c r="M23" s="181" t="s">
        <v>15</v>
      </c>
      <c r="Q23" s="190" t="s">
        <v>23</v>
      </c>
      <c r="R23" s="190"/>
      <c r="T23" t="s">
        <v>24</v>
      </c>
      <c r="W23" t="s">
        <v>25</v>
      </c>
      <c r="Z23" t="s">
        <v>26</v>
      </c>
    </row>
    <row r="24" spans="1:27" x14ac:dyDescent="0.3">
      <c r="A24" t="s">
        <v>30</v>
      </c>
      <c r="B24" s="173">
        <v>2</v>
      </c>
      <c r="C24" s="173">
        <v>4</v>
      </c>
      <c r="D24" s="173">
        <v>7</v>
      </c>
      <c r="E24">
        <v>7</v>
      </c>
      <c r="F24">
        <v>9</v>
      </c>
      <c r="G24">
        <v>10</v>
      </c>
      <c r="H24">
        <v>10</v>
      </c>
      <c r="I24">
        <v>10</v>
      </c>
      <c r="J24">
        <v>10</v>
      </c>
      <c r="K24">
        <v>11</v>
      </c>
      <c r="L24">
        <v>12</v>
      </c>
      <c r="M24">
        <v>14</v>
      </c>
      <c r="O24" s="33" t="e">
        <f>#REF!</f>
        <v>#REF!</v>
      </c>
      <c r="Q24" s="81" t="s">
        <v>27</v>
      </c>
      <c r="R24" s="81" t="s">
        <v>28</v>
      </c>
      <c r="T24" s="81" t="s">
        <v>27</v>
      </c>
      <c r="U24" s="81" t="s">
        <v>28</v>
      </c>
      <c r="W24" s="81" t="s">
        <v>27</v>
      </c>
      <c r="X24" s="81" t="s">
        <v>28</v>
      </c>
      <c r="Z24" s="81" t="s">
        <v>27</v>
      </c>
      <c r="AA24" s="81" t="s">
        <v>28</v>
      </c>
    </row>
    <row r="25" spans="1:27" x14ac:dyDescent="0.3">
      <c r="A25" t="s">
        <v>31</v>
      </c>
      <c r="B25" s="173">
        <v>0</v>
      </c>
      <c r="C25" s="173">
        <v>0</v>
      </c>
      <c r="D25" s="173">
        <v>0</v>
      </c>
      <c r="E25" s="173">
        <v>1</v>
      </c>
      <c r="F25">
        <v>1</v>
      </c>
      <c r="G25" s="182">
        <v>1</v>
      </c>
      <c r="H25" s="183">
        <f>'KINERJA ULP'!E11</f>
        <v>1</v>
      </c>
      <c r="I25" s="183">
        <f>'KINERJA ULP'!I11</f>
        <v>1</v>
      </c>
      <c r="J25" s="236">
        <f>'KINERJA ULP'!M11</f>
        <v>2</v>
      </c>
      <c r="K25" s="236">
        <f>'KINERJA ULP'!Q11</f>
        <v>2</v>
      </c>
      <c r="L25" s="185"/>
      <c r="M25" s="185"/>
      <c r="Q25" s="33">
        <f>HLOOKUP($R$22,$B$23:$M$25,2,0)</f>
        <v>11</v>
      </c>
      <c r="R25" s="33">
        <f>HLOOKUP($R$22,$B$23:$M$25,3,0)</f>
        <v>2</v>
      </c>
      <c r="T25" s="33">
        <f>HLOOKUP($R$22,$B$28:$M$30,2,0)</f>
        <v>2</v>
      </c>
      <c r="U25" s="33">
        <f>HLOOKUP($R$22,$B$28:$M$30,3,0)</f>
        <v>2</v>
      </c>
      <c r="W25" s="33">
        <f>HLOOKUP($R$22,$B$33:$M$35,2,0)</f>
        <v>3</v>
      </c>
      <c r="X25" s="33">
        <f>HLOOKUP($R$22,$B$33:$M$35,3,0)</f>
        <v>0</v>
      </c>
      <c r="Z25" s="33">
        <f>HLOOKUP($R$22,$B$38:$M$40,2,0)</f>
        <v>0</v>
      </c>
      <c r="AA25" s="33">
        <f>HLOOKUP($R$22,$B$38:$M$40,3,0)</f>
        <v>0</v>
      </c>
    </row>
    <row r="26" spans="1:27" x14ac:dyDescent="0.3">
      <c r="B26" s="308">
        <f>200%-(B25/B24)</f>
        <v>2</v>
      </c>
      <c r="C26" s="308">
        <f t="shared" ref="C26:K26" si="1">200%-(C25/C24)</f>
        <v>2</v>
      </c>
      <c r="D26" s="308">
        <f t="shared" si="1"/>
        <v>2</v>
      </c>
      <c r="E26" s="308">
        <f t="shared" si="1"/>
        <v>1.8571428571428572</v>
      </c>
      <c r="F26" s="308">
        <f t="shared" si="1"/>
        <v>1.8888888888888888</v>
      </c>
      <c r="G26" s="308">
        <f t="shared" si="1"/>
        <v>1.9</v>
      </c>
      <c r="H26" s="308">
        <f t="shared" si="1"/>
        <v>1.9</v>
      </c>
      <c r="I26" s="308">
        <f t="shared" si="1"/>
        <v>1.9</v>
      </c>
      <c r="J26" s="308">
        <f t="shared" si="1"/>
        <v>1.8</v>
      </c>
      <c r="K26" s="308">
        <f t="shared" si="1"/>
        <v>1.8181818181818181</v>
      </c>
      <c r="L26" s="185"/>
      <c r="M26" s="185"/>
      <c r="Q26" s="33"/>
      <c r="R26" s="33"/>
      <c r="T26" s="33"/>
      <c r="U26" s="33"/>
      <c r="W26" s="33"/>
      <c r="X26" s="33"/>
      <c r="Z26" s="33"/>
      <c r="AA26" s="33"/>
    </row>
    <row r="27" spans="1:27" x14ac:dyDescent="0.3">
      <c r="B27" s="184"/>
      <c r="C27" s="184"/>
      <c r="D27" s="184"/>
      <c r="E27" s="184"/>
      <c r="F27" s="184"/>
      <c r="G27" s="184"/>
      <c r="H27" s="185"/>
      <c r="I27" s="185"/>
      <c r="J27" s="185"/>
      <c r="K27" s="185"/>
      <c r="L27" s="185"/>
      <c r="M27" s="185"/>
    </row>
    <row r="28" spans="1:27" ht="15.6" x14ac:dyDescent="0.3">
      <c r="A28" s="180" t="s">
        <v>35</v>
      </c>
      <c r="B28" s="186" t="s">
        <v>4</v>
      </c>
      <c r="C28" s="186" t="s">
        <v>5</v>
      </c>
      <c r="D28" s="186" t="s">
        <v>6</v>
      </c>
      <c r="E28" s="186" t="s">
        <v>7</v>
      </c>
      <c r="F28" s="186" t="s">
        <v>8</v>
      </c>
      <c r="G28" s="186" t="s">
        <v>9</v>
      </c>
      <c r="H28" s="186" t="s">
        <v>10</v>
      </c>
      <c r="I28" s="186" t="s">
        <v>11</v>
      </c>
      <c r="J28" s="186" t="s">
        <v>12</v>
      </c>
      <c r="K28" s="186" t="s">
        <v>13</v>
      </c>
      <c r="L28" s="186" t="s">
        <v>14</v>
      </c>
      <c r="M28" s="186" t="s">
        <v>15</v>
      </c>
    </row>
    <row r="29" spans="1:27" x14ac:dyDescent="0.3">
      <c r="A29" t="s">
        <v>30</v>
      </c>
      <c r="B29" s="173">
        <v>0</v>
      </c>
      <c r="C29" s="173">
        <v>0</v>
      </c>
      <c r="D29" s="173">
        <v>0</v>
      </c>
      <c r="E29">
        <v>0</v>
      </c>
      <c r="F29">
        <v>0</v>
      </c>
      <c r="G29">
        <v>1</v>
      </c>
      <c r="H29">
        <v>1</v>
      </c>
      <c r="I29">
        <v>1</v>
      </c>
      <c r="J29">
        <v>2</v>
      </c>
      <c r="K29">
        <v>2</v>
      </c>
      <c r="L29">
        <v>5</v>
      </c>
      <c r="M29">
        <v>6</v>
      </c>
      <c r="O29" s="33" t="e">
        <f>#REF!</f>
        <v>#REF!</v>
      </c>
    </row>
    <row r="30" spans="1:27" x14ac:dyDescent="0.3">
      <c r="A30" t="s">
        <v>31</v>
      </c>
      <c r="B30" s="173">
        <v>1</v>
      </c>
      <c r="C30" s="173">
        <v>2</v>
      </c>
      <c r="D30" s="173">
        <v>2</v>
      </c>
      <c r="E30" s="173">
        <v>2</v>
      </c>
      <c r="F30">
        <v>2</v>
      </c>
      <c r="G30" s="182">
        <v>2</v>
      </c>
      <c r="H30" s="183">
        <v>2</v>
      </c>
      <c r="I30" s="183">
        <v>2</v>
      </c>
      <c r="J30" s="236">
        <v>2</v>
      </c>
      <c r="K30" s="236">
        <f>'KINERJA ULP'!R11</f>
        <v>2</v>
      </c>
      <c r="L30" s="185"/>
      <c r="M30" s="185"/>
    </row>
    <row r="31" spans="1:27" x14ac:dyDescent="0.3">
      <c r="B31" s="308" t="e">
        <f t="shared" ref="B31:K31" si="2">200%-(B30/B29)</f>
        <v>#DIV/0!</v>
      </c>
      <c r="C31" s="308" t="e">
        <f t="shared" si="2"/>
        <v>#DIV/0!</v>
      </c>
      <c r="D31" s="308" t="e">
        <f t="shared" si="2"/>
        <v>#DIV/0!</v>
      </c>
      <c r="E31" s="308" t="e">
        <f t="shared" si="2"/>
        <v>#DIV/0!</v>
      </c>
      <c r="F31" s="308" t="e">
        <f t="shared" si="2"/>
        <v>#DIV/0!</v>
      </c>
      <c r="G31" s="308">
        <f t="shared" si="2"/>
        <v>0</v>
      </c>
      <c r="H31" s="308">
        <f t="shared" si="2"/>
        <v>0</v>
      </c>
      <c r="I31" s="308">
        <f t="shared" si="2"/>
        <v>0</v>
      </c>
      <c r="J31" s="308">
        <f t="shared" si="2"/>
        <v>1</v>
      </c>
      <c r="K31" s="308">
        <f t="shared" si="2"/>
        <v>1</v>
      </c>
      <c r="L31" s="185"/>
      <c r="M31" s="185"/>
    </row>
    <row r="32" spans="1:27" x14ac:dyDescent="0.3">
      <c r="B32" s="184"/>
      <c r="C32" s="184"/>
      <c r="D32" s="184"/>
      <c r="E32" s="184"/>
      <c r="F32" s="184"/>
      <c r="G32" s="184"/>
      <c r="H32" s="185"/>
      <c r="I32" s="185"/>
      <c r="J32" s="185"/>
      <c r="K32" s="185"/>
      <c r="L32" s="185"/>
      <c r="M32" s="185"/>
    </row>
    <row r="33" spans="1:15" ht="15.6" x14ac:dyDescent="0.3">
      <c r="A33" s="180" t="s">
        <v>38</v>
      </c>
      <c r="B33" s="186" t="s">
        <v>4</v>
      </c>
      <c r="C33" s="186" t="s">
        <v>5</v>
      </c>
      <c r="D33" s="186" t="s">
        <v>6</v>
      </c>
      <c r="E33" s="186" t="s">
        <v>7</v>
      </c>
      <c r="F33" s="186" t="s">
        <v>8</v>
      </c>
      <c r="G33" s="186" t="s">
        <v>9</v>
      </c>
      <c r="H33" s="186" t="s">
        <v>10</v>
      </c>
      <c r="I33" s="186" t="s">
        <v>11</v>
      </c>
      <c r="J33" s="186" t="s">
        <v>12</v>
      </c>
      <c r="K33" s="186" t="s">
        <v>13</v>
      </c>
      <c r="L33" s="186" t="s">
        <v>14</v>
      </c>
      <c r="M33" s="186" t="s">
        <v>15</v>
      </c>
    </row>
    <row r="34" spans="1:15" x14ac:dyDescent="0.3">
      <c r="A34" t="s">
        <v>30</v>
      </c>
      <c r="B34" s="173">
        <v>0</v>
      </c>
      <c r="C34" s="173">
        <v>1</v>
      </c>
      <c r="D34" s="173">
        <v>2</v>
      </c>
      <c r="E34">
        <v>3</v>
      </c>
      <c r="F34">
        <v>3</v>
      </c>
      <c r="G34">
        <v>3</v>
      </c>
      <c r="H34">
        <v>3</v>
      </c>
      <c r="I34">
        <v>3</v>
      </c>
      <c r="J34">
        <v>3</v>
      </c>
      <c r="K34">
        <v>3</v>
      </c>
      <c r="L34">
        <v>5</v>
      </c>
      <c r="M34">
        <v>5</v>
      </c>
      <c r="O34" s="33" t="e">
        <f>#REF!</f>
        <v>#REF!</v>
      </c>
    </row>
    <row r="35" spans="1:15" x14ac:dyDescent="0.3">
      <c r="A35" t="s">
        <v>31</v>
      </c>
      <c r="B35" s="182">
        <v>0</v>
      </c>
      <c r="C35" s="182">
        <v>0</v>
      </c>
      <c r="D35" s="182">
        <v>0</v>
      </c>
      <c r="E35" s="182">
        <v>0</v>
      </c>
      <c r="F35" s="28">
        <v>0</v>
      </c>
      <c r="G35" s="182">
        <v>0</v>
      </c>
      <c r="H35" s="182">
        <v>0</v>
      </c>
      <c r="I35" s="182">
        <v>0</v>
      </c>
      <c r="J35" s="182">
        <v>0</v>
      </c>
      <c r="K35" s="182">
        <f>'KINERJA ULP'!S11</f>
        <v>0</v>
      </c>
      <c r="L35" s="182"/>
      <c r="M35" s="182"/>
    </row>
    <row r="36" spans="1:15" x14ac:dyDescent="0.3">
      <c r="B36" s="308" t="e">
        <f t="shared" ref="B36:K36" si="3">200%-(B35/B34)</f>
        <v>#DIV/0!</v>
      </c>
      <c r="C36" s="308">
        <f t="shared" si="3"/>
        <v>2</v>
      </c>
      <c r="D36" s="308">
        <f t="shared" si="3"/>
        <v>2</v>
      </c>
      <c r="E36" s="308">
        <f t="shared" si="3"/>
        <v>2</v>
      </c>
      <c r="F36" s="308">
        <f t="shared" si="3"/>
        <v>2</v>
      </c>
      <c r="G36" s="308">
        <f t="shared" si="3"/>
        <v>2</v>
      </c>
      <c r="H36" s="308">
        <f t="shared" si="3"/>
        <v>2</v>
      </c>
      <c r="I36" s="308">
        <f t="shared" si="3"/>
        <v>2</v>
      </c>
      <c r="J36" s="308">
        <f t="shared" si="3"/>
        <v>2</v>
      </c>
      <c r="K36" s="308">
        <f t="shared" si="3"/>
        <v>2</v>
      </c>
      <c r="L36" s="185"/>
      <c r="M36" s="185"/>
    </row>
    <row r="37" spans="1:15" x14ac:dyDescent="0.3">
      <c r="B37" s="184"/>
      <c r="C37" s="184"/>
      <c r="D37" s="184"/>
      <c r="E37" s="184"/>
      <c r="F37" s="184"/>
      <c r="G37" s="184"/>
      <c r="H37" s="185"/>
      <c r="I37" s="185"/>
      <c r="J37" s="185"/>
      <c r="K37" s="185"/>
      <c r="L37" s="185"/>
      <c r="M37" s="185"/>
    </row>
    <row r="38" spans="1:15" ht="15.6" x14ac:dyDescent="0.3">
      <c r="A38" s="180" t="s">
        <v>41</v>
      </c>
      <c r="B38" s="186" t="s">
        <v>4</v>
      </c>
      <c r="C38" s="186" t="s">
        <v>5</v>
      </c>
      <c r="D38" s="186" t="s">
        <v>6</v>
      </c>
      <c r="E38" s="186" t="s">
        <v>7</v>
      </c>
      <c r="F38" s="186" t="s">
        <v>8</v>
      </c>
      <c r="G38" s="186" t="s">
        <v>9</v>
      </c>
      <c r="H38" s="186" t="s">
        <v>10</v>
      </c>
      <c r="I38" s="186" t="s">
        <v>11</v>
      </c>
      <c r="J38" s="186" t="s">
        <v>12</v>
      </c>
      <c r="K38" s="186" t="s">
        <v>13</v>
      </c>
      <c r="L38" s="186" t="s">
        <v>14</v>
      </c>
      <c r="M38" s="186" t="s">
        <v>15</v>
      </c>
    </row>
    <row r="39" spans="1:15" x14ac:dyDescent="0.3">
      <c r="A39" t="s">
        <v>30</v>
      </c>
      <c r="B39" s="173">
        <v>0</v>
      </c>
      <c r="C39" s="173">
        <v>0</v>
      </c>
      <c r="D39" s="173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O39" s="33" t="e">
        <f>#REF!</f>
        <v>#REF!</v>
      </c>
    </row>
    <row r="40" spans="1:15" x14ac:dyDescent="0.3">
      <c r="A40" t="s">
        <v>31</v>
      </c>
      <c r="B40" s="182">
        <v>0</v>
      </c>
      <c r="C40" s="182">
        <v>0</v>
      </c>
      <c r="D40" s="182">
        <v>0</v>
      </c>
      <c r="E40" s="182">
        <v>0</v>
      </c>
      <c r="F40" s="182">
        <v>0</v>
      </c>
      <c r="G40" s="182">
        <v>0</v>
      </c>
      <c r="H40" s="182">
        <v>0</v>
      </c>
      <c r="I40" s="182">
        <v>0</v>
      </c>
      <c r="J40" s="182">
        <v>0</v>
      </c>
      <c r="K40" s="182">
        <f>'KINERJA ULP'!T11</f>
        <v>0</v>
      </c>
      <c r="L40" s="182"/>
      <c r="M40" s="182"/>
    </row>
    <row r="41" spans="1:15" x14ac:dyDescent="0.3">
      <c r="B41" s="308" t="e">
        <f t="shared" ref="B41:K41" si="4">200%-(B40/B39)</f>
        <v>#DIV/0!</v>
      </c>
      <c r="C41" s="308" t="e">
        <f t="shared" si="4"/>
        <v>#DIV/0!</v>
      </c>
      <c r="D41" s="308" t="e">
        <f t="shared" si="4"/>
        <v>#DIV/0!</v>
      </c>
      <c r="E41" s="308" t="e">
        <f t="shared" si="4"/>
        <v>#DIV/0!</v>
      </c>
      <c r="F41" s="308" t="e">
        <f t="shared" si="4"/>
        <v>#DIV/0!</v>
      </c>
      <c r="G41" s="308" t="e">
        <f t="shared" si="4"/>
        <v>#DIV/0!</v>
      </c>
      <c r="H41" s="308" t="e">
        <f t="shared" si="4"/>
        <v>#DIV/0!</v>
      </c>
      <c r="I41" s="308" t="e">
        <f t="shared" si="4"/>
        <v>#DIV/0!</v>
      </c>
      <c r="J41" s="308" t="e">
        <f t="shared" si="4"/>
        <v>#DIV/0!</v>
      </c>
      <c r="K41" s="308" t="e">
        <f t="shared" si="4"/>
        <v>#DIV/0!</v>
      </c>
      <c r="L41" s="185"/>
      <c r="M41" s="185"/>
    </row>
    <row r="42" spans="1:15" x14ac:dyDescent="0.3">
      <c r="A42" s="33"/>
    </row>
  </sheetData>
  <dataValidations disablePrompts="1" count="1">
    <dataValidation type="list" allowBlank="1" showInputMessage="1" showErrorMessage="1" sqref="R8 R22" xr:uid="{7978D7EB-0843-45D4-953D-9C41956CA654}">
      <formula1>$B$4:$M$4</formula1>
    </dataValidation>
  </dataValidations>
  <pageMargins left="0.7" right="0.7" top="0.75" bottom="0.75" header="0.3" footer="0.3"/>
  <pageSetup paperSize="9" orientation="portrait" horizontalDpi="0" verticalDpi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33D12-0DC5-4887-BC13-672C52DBC1C1}">
  <sheetPr>
    <tabColor rgb="FF92D050"/>
  </sheetPr>
  <dimension ref="A1:AA42"/>
  <sheetViews>
    <sheetView topLeftCell="A79" zoomScale="55" zoomScaleNormal="55" zoomScaleSheetLayoutView="100" workbookViewId="0">
      <selection activeCell="K41" sqref="K41"/>
    </sheetView>
  </sheetViews>
  <sheetFormatPr defaultColWidth="9" defaultRowHeight="14.4" x14ac:dyDescent="0.3"/>
  <cols>
    <col min="1" max="1" width="17.33203125" customWidth="1"/>
    <col min="2" max="13" width="12.88671875" style="173" customWidth="1"/>
    <col min="14" max="14" width="9" customWidth="1"/>
    <col min="15" max="15" width="9.5546875" customWidth="1"/>
    <col min="19" max="19" width="4.21875" customWidth="1"/>
    <col min="22" max="22" width="3.21875" customWidth="1"/>
    <col min="25" max="25" width="3" customWidth="1"/>
  </cols>
  <sheetData>
    <row r="1" spans="1:18" ht="18" x14ac:dyDescent="0.3">
      <c r="A1" s="174" t="s">
        <v>389</v>
      </c>
    </row>
    <row r="2" spans="1:18" ht="18" x14ac:dyDescent="0.3">
      <c r="A2" s="175" t="s">
        <v>1</v>
      </c>
    </row>
    <row r="3" spans="1:18" x14ac:dyDescent="0.3">
      <c r="A3" s="22" t="s">
        <v>2</v>
      </c>
      <c r="K3" s="184"/>
    </row>
    <row r="4" spans="1:18" x14ac:dyDescent="0.3">
      <c r="A4" s="179" t="s">
        <v>3</v>
      </c>
      <c r="B4" s="181" t="s">
        <v>4</v>
      </c>
      <c r="C4" s="181" t="s">
        <v>5</v>
      </c>
      <c r="D4" s="181" t="s">
        <v>6</v>
      </c>
      <c r="E4" s="181" t="s">
        <v>7</v>
      </c>
      <c r="F4" s="181" t="s">
        <v>8</v>
      </c>
      <c r="G4" s="181" t="s">
        <v>9</v>
      </c>
      <c r="H4" s="181" t="s">
        <v>10</v>
      </c>
      <c r="I4" s="181" t="s">
        <v>11</v>
      </c>
      <c r="J4" s="181" t="s">
        <v>12</v>
      </c>
      <c r="K4" s="181" t="s">
        <v>13</v>
      </c>
      <c r="L4" s="181" t="s">
        <v>14</v>
      </c>
      <c r="M4" s="181" t="s">
        <v>15</v>
      </c>
    </row>
    <row r="5" spans="1:18" x14ac:dyDescent="0.3">
      <c r="A5" t="s">
        <v>30</v>
      </c>
      <c r="B5" s="173">
        <v>8</v>
      </c>
      <c r="C5" s="173">
        <v>13</v>
      </c>
      <c r="D5" s="173">
        <v>21</v>
      </c>
      <c r="E5">
        <v>25</v>
      </c>
      <c r="F5">
        <v>29</v>
      </c>
      <c r="G5">
        <v>31</v>
      </c>
      <c r="H5">
        <v>35</v>
      </c>
      <c r="I5">
        <v>41</v>
      </c>
      <c r="J5">
        <v>41</v>
      </c>
      <c r="K5">
        <v>49</v>
      </c>
      <c r="L5">
        <v>68</v>
      </c>
      <c r="M5">
        <v>72</v>
      </c>
      <c r="O5" s="33" t="e">
        <f>#REF!</f>
        <v>#REF!</v>
      </c>
    </row>
    <row r="6" spans="1:18" x14ac:dyDescent="0.3">
      <c r="A6" t="s">
        <v>31</v>
      </c>
      <c r="B6" s="173">
        <v>8</v>
      </c>
      <c r="C6" s="173">
        <v>13</v>
      </c>
      <c r="D6" s="173">
        <v>20</v>
      </c>
      <c r="E6" s="173">
        <v>24</v>
      </c>
      <c r="F6">
        <v>26</v>
      </c>
      <c r="G6" s="173">
        <v>26</v>
      </c>
      <c r="H6" s="315">
        <v>28</v>
      </c>
      <c r="I6" s="183">
        <f>'KINERJA UP3'!O529</f>
        <v>28</v>
      </c>
      <c r="J6" s="183">
        <f>'KINERJA UP3'!O602</f>
        <v>28</v>
      </c>
      <c r="K6" s="183">
        <f>'KINERJA UP3'!O675</f>
        <v>28</v>
      </c>
      <c r="L6" s="315"/>
      <c r="M6" s="315"/>
    </row>
    <row r="7" spans="1:18" x14ac:dyDescent="0.3">
      <c r="H7" s="191"/>
      <c r="I7" s="191"/>
      <c r="J7" s="191"/>
      <c r="K7" s="191"/>
      <c r="L7" s="191"/>
      <c r="M7" s="191"/>
    </row>
    <row r="8" spans="1:18" x14ac:dyDescent="0.3">
      <c r="B8" s="308">
        <f>200%-(B6/B5)</f>
        <v>1</v>
      </c>
      <c r="C8" s="308">
        <f t="shared" ref="C8:K8" si="0">200%-(C6/C5)</f>
        <v>1</v>
      </c>
      <c r="D8" s="308">
        <f t="shared" si="0"/>
        <v>1.0476190476190477</v>
      </c>
      <c r="E8" s="308">
        <f t="shared" si="0"/>
        <v>1.04</v>
      </c>
      <c r="F8" s="308">
        <f t="shared" si="0"/>
        <v>1.103448275862069</v>
      </c>
      <c r="G8" s="308">
        <f t="shared" si="0"/>
        <v>1.161290322580645</v>
      </c>
      <c r="H8" s="308">
        <f t="shared" si="0"/>
        <v>1.2</v>
      </c>
      <c r="I8" s="308">
        <f t="shared" si="0"/>
        <v>1.3170731707317072</v>
      </c>
      <c r="J8" s="308">
        <f t="shared" si="0"/>
        <v>1.3170731707317072</v>
      </c>
      <c r="K8" s="308">
        <f t="shared" si="0"/>
        <v>1.4285714285714286</v>
      </c>
      <c r="Q8" t="s">
        <v>22</v>
      </c>
      <c r="R8" s="189" t="s">
        <v>13</v>
      </c>
    </row>
    <row r="9" spans="1:18" x14ac:dyDescent="0.3">
      <c r="Q9" t="s">
        <v>45</v>
      </c>
      <c r="R9">
        <f>HLOOKUP($R$8,$B$4:$M$6,2,0)</f>
        <v>49</v>
      </c>
    </row>
    <row r="10" spans="1:18" x14ac:dyDescent="0.3">
      <c r="Q10" t="s">
        <v>46</v>
      </c>
      <c r="R10" s="26">
        <f>HLOOKUP($R$8,$B$4:$M$6,3,0)</f>
        <v>28</v>
      </c>
    </row>
    <row r="22" spans="1:27" x14ac:dyDescent="0.3">
      <c r="A22" s="179" t="s">
        <v>16</v>
      </c>
      <c r="Q22" t="s">
        <v>22</v>
      </c>
      <c r="R22" s="189" t="s">
        <v>13</v>
      </c>
    </row>
    <row r="23" spans="1:27" ht="15.6" x14ac:dyDescent="0.3">
      <c r="A23" s="180" t="s">
        <v>32</v>
      </c>
      <c r="B23" s="181" t="s">
        <v>4</v>
      </c>
      <c r="C23" s="181" t="s">
        <v>5</v>
      </c>
      <c r="D23" s="181" t="s">
        <v>6</v>
      </c>
      <c r="E23" s="181" t="s">
        <v>7</v>
      </c>
      <c r="F23" s="181" t="s">
        <v>8</v>
      </c>
      <c r="G23" s="181" t="s">
        <v>9</v>
      </c>
      <c r="H23" s="181" t="s">
        <v>10</v>
      </c>
      <c r="I23" s="181" t="s">
        <v>11</v>
      </c>
      <c r="J23" s="181" t="s">
        <v>12</v>
      </c>
      <c r="K23" s="181" t="s">
        <v>13</v>
      </c>
      <c r="L23" s="181" t="s">
        <v>14</v>
      </c>
      <c r="M23" s="181" t="s">
        <v>15</v>
      </c>
      <c r="Q23" s="190" t="s">
        <v>23</v>
      </c>
      <c r="R23" s="190"/>
      <c r="T23" t="s">
        <v>24</v>
      </c>
      <c r="W23" t="s">
        <v>25</v>
      </c>
      <c r="Z23" t="s">
        <v>26</v>
      </c>
    </row>
    <row r="24" spans="1:27" x14ac:dyDescent="0.3">
      <c r="A24" t="s">
        <v>30</v>
      </c>
      <c r="B24" s="173">
        <v>4</v>
      </c>
      <c r="C24" s="173">
        <v>6</v>
      </c>
      <c r="D24" s="173">
        <v>11</v>
      </c>
      <c r="E24">
        <v>12</v>
      </c>
      <c r="F24">
        <v>13</v>
      </c>
      <c r="G24">
        <v>14</v>
      </c>
      <c r="H24">
        <v>14</v>
      </c>
      <c r="I24">
        <v>16</v>
      </c>
      <c r="J24">
        <v>16</v>
      </c>
      <c r="K24">
        <v>17</v>
      </c>
      <c r="L24">
        <v>22</v>
      </c>
      <c r="M24">
        <v>24</v>
      </c>
      <c r="O24" s="33" t="e">
        <f>#REF!</f>
        <v>#REF!</v>
      </c>
      <c r="Q24" s="81" t="s">
        <v>27</v>
      </c>
      <c r="R24" s="81" t="s">
        <v>28</v>
      </c>
      <c r="T24" s="81" t="s">
        <v>27</v>
      </c>
      <c r="U24" s="81" t="s">
        <v>28</v>
      </c>
      <c r="W24" s="81" t="s">
        <v>27</v>
      </c>
      <c r="X24" s="81" t="s">
        <v>28</v>
      </c>
      <c r="Z24" s="81" t="s">
        <v>27</v>
      </c>
      <c r="AA24" s="81" t="s">
        <v>28</v>
      </c>
    </row>
    <row r="25" spans="1:27" x14ac:dyDescent="0.3">
      <c r="A25" t="s">
        <v>31</v>
      </c>
      <c r="B25" s="173">
        <v>3</v>
      </c>
      <c r="C25" s="173">
        <v>6</v>
      </c>
      <c r="D25" s="173">
        <v>9</v>
      </c>
      <c r="E25" s="173">
        <v>11</v>
      </c>
      <c r="F25">
        <v>12</v>
      </c>
      <c r="G25" s="182">
        <v>12</v>
      </c>
      <c r="H25" s="183">
        <v>13</v>
      </c>
      <c r="I25" s="183">
        <v>13</v>
      </c>
      <c r="J25" s="236">
        <v>13</v>
      </c>
      <c r="K25" s="236">
        <f>'KINERJA ULP'!Q12</f>
        <v>13</v>
      </c>
      <c r="L25" s="185"/>
      <c r="M25" s="185"/>
      <c r="Q25" s="33">
        <f>HLOOKUP($R$22,$B$23:$M$25,2,0)</f>
        <v>17</v>
      </c>
      <c r="R25" s="33">
        <f>HLOOKUP($R$22,$B$23:$M$25,3,0)</f>
        <v>13</v>
      </c>
      <c r="T25" s="33">
        <f>HLOOKUP($R$22,$B$28:$M$30,2,0)</f>
        <v>13</v>
      </c>
      <c r="U25" s="33">
        <f>HLOOKUP($R$22,$B$28:$M$30,3,0)</f>
        <v>5</v>
      </c>
      <c r="W25" s="33">
        <f>HLOOKUP($R$22,$B$33:$M$35,2,0)</f>
        <v>14</v>
      </c>
      <c r="X25" s="33">
        <f>HLOOKUP($R$22,$B$33:$M$35,3,0)</f>
        <v>7</v>
      </c>
      <c r="Z25" s="33">
        <f>HLOOKUP($R$22,$B$38:$M$40,2,0)</f>
        <v>5</v>
      </c>
      <c r="AA25" s="33">
        <f>HLOOKUP($R$22,$B$38:$M$40,3,0)</f>
        <v>3</v>
      </c>
    </row>
    <row r="26" spans="1:27" x14ac:dyDescent="0.3">
      <c r="B26" s="308">
        <f>200%-(B25/B24)</f>
        <v>1.25</v>
      </c>
      <c r="C26" s="308">
        <f t="shared" ref="C26:K26" si="1">200%-(C25/C24)</f>
        <v>1</v>
      </c>
      <c r="D26" s="308">
        <f t="shared" si="1"/>
        <v>1.1818181818181817</v>
      </c>
      <c r="E26" s="308">
        <f t="shared" si="1"/>
        <v>1.0833333333333335</v>
      </c>
      <c r="F26" s="308">
        <f t="shared" si="1"/>
        <v>1.0769230769230769</v>
      </c>
      <c r="G26" s="308">
        <f t="shared" si="1"/>
        <v>1.1428571428571428</v>
      </c>
      <c r="H26" s="308">
        <f t="shared" si="1"/>
        <v>1.0714285714285714</v>
      </c>
      <c r="I26" s="308">
        <f t="shared" si="1"/>
        <v>1.1875</v>
      </c>
      <c r="J26" s="308">
        <f t="shared" si="1"/>
        <v>1.1875</v>
      </c>
      <c r="K26" s="308">
        <f t="shared" si="1"/>
        <v>1.2352941176470589</v>
      </c>
      <c r="L26" s="185"/>
      <c r="M26" s="185"/>
      <c r="Q26" s="33"/>
      <c r="R26" s="33"/>
      <c r="T26" s="33"/>
      <c r="U26" s="33"/>
      <c r="W26" s="33"/>
      <c r="X26" s="33"/>
      <c r="Z26" s="33"/>
      <c r="AA26" s="33"/>
    </row>
    <row r="27" spans="1:27" x14ac:dyDescent="0.3">
      <c r="B27" s="184"/>
      <c r="C27" s="184"/>
      <c r="D27" s="184"/>
      <c r="E27" s="184"/>
      <c r="F27" s="184"/>
      <c r="G27" s="184"/>
      <c r="H27" s="185"/>
      <c r="I27" s="185"/>
      <c r="J27" s="185"/>
      <c r="K27" s="185"/>
      <c r="L27" s="185"/>
      <c r="M27" s="185"/>
    </row>
    <row r="28" spans="1:27" ht="15.6" x14ac:dyDescent="0.3">
      <c r="A28" s="180" t="s">
        <v>35</v>
      </c>
      <c r="B28" s="186" t="s">
        <v>4</v>
      </c>
      <c r="C28" s="186" t="s">
        <v>5</v>
      </c>
      <c r="D28" s="186" t="s">
        <v>6</v>
      </c>
      <c r="E28" s="186" t="s">
        <v>7</v>
      </c>
      <c r="F28" s="186" t="s">
        <v>8</v>
      </c>
      <c r="G28" s="186" t="s">
        <v>9</v>
      </c>
      <c r="H28" s="186" t="s">
        <v>10</v>
      </c>
      <c r="I28" s="186" t="s">
        <v>11</v>
      </c>
      <c r="J28" s="186" t="s">
        <v>12</v>
      </c>
      <c r="K28" s="186" t="s">
        <v>13</v>
      </c>
      <c r="L28" s="186" t="s">
        <v>14</v>
      </c>
      <c r="M28" s="186" t="s">
        <v>15</v>
      </c>
    </row>
    <row r="29" spans="1:27" x14ac:dyDescent="0.3">
      <c r="A29" t="s">
        <v>30</v>
      </c>
      <c r="B29" s="173">
        <v>2</v>
      </c>
      <c r="C29" s="173">
        <v>3</v>
      </c>
      <c r="D29" s="173">
        <v>5</v>
      </c>
      <c r="E29">
        <v>6</v>
      </c>
      <c r="F29">
        <v>7</v>
      </c>
      <c r="G29">
        <v>8</v>
      </c>
      <c r="H29">
        <v>10</v>
      </c>
      <c r="I29">
        <v>11</v>
      </c>
      <c r="J29">
        <v>11</v>
      </c>
      <c r="K29">
        <v>13</v>
      </c>
      <c r="L29">
        <v>21</v>
      </c>
      <c r="M29">
        <v>21</v>
      </c>
      <c r="O29" s="33" t="e">
        <f>#REF!</f>
        <v>#REF!</v>
      </c>
    </row>
    <row r="30" spans="1:27" x14ac:dyDescent="0.3">
      <c r="A30" t="s">
        <v>31</v>
      </c>
      <c r="B30" s="173">
        <v>2</v>
      </c>
      <c r="C30" s="173">
        <v>2</v>
      </c>
      <c r="D30" s="173">
        <v>5</v>
      </c>
      <c r="E30" s="173">
        <v>5</v>
      </c>
      <c r="F30">
        <v>5</v>
      </c>
      <c r="G30" s="182">
        <v>5</v>
      </c>
      <c r="H30" s="183">
        <v>5</v>
      </c>
      <c r="I30" s="183">
        <v>5</v>
      </c>
      <c r="J30" s="236">
        <v>5</v>
      </c>
      <c r="K30" s="236">
        <f>'KINERJA ULP'!R12</f>
        <v>5</v>
      </c>
      <c r="L30" s="185"/>
      <c r="M30" s="185"/>
    </row>
    <row r="31" spans="1:27" x14ac:dyDescent="0.3">
      <c r="B31" s="308">
        <f t="shared" ref="B31:K31" si="2">200%-(B30/B29)</f>
        <v>1</v>
      </c>
      <c r="C31" s="308">
        <f t="shared" si="2"/>
        <v>1.3333333333333335</v>
      </c>
      <c r="D31" s="308">
        <f t="shared" si="2"/>
        <v>1</v>
      </c>
      <c r="E31" s="308">
        <f t="shared" si="2"/>
        <v>1.1666666666666665</v>
      </c>
      <c r="F31" s="308">
        <f t="shared" si="2"/>
        <v>1.2857142857142856</v>
      </c>
      <c r="G31" s="308">
        <f t="shared" si="2"/>
        <v>1.375</v>
      </c>
      <c r="H31" s="308">
        <f t="shared" si="2"/>
        <v>1.5</v>
      </c>
      <c r="I31" s="308">
        <f t="shared" si="2"/>
        <v>1.5454545454545454</v>
      </c>
      <c r="J31" s="308">
        <f t="shared" si="2"/>
        <v>1.5454545454545454</v>
      </c>
      <c r="K31" s="308">
        <f t="shared" si="2"/>
        <v>1.6153846153846154</v>
      </c>
      <c r="L31" s="185"/>
      <c r="M31" s="185"/>
    </row>
    <row r="32" spans="1:27" x14ac:dyDescent="0.3">
      <c r="B32" s="184"/>
      <c r="C32" s="184"/>
      <c r="D32" s="184"/>
      <c r="E32" s="184"/>
      <c r="F32" s="184"/>
      <c r="G32" s="184"/>
      <c r="H32" s="185"/>
      <c r="I32" s="185"/>
      <c r="J32" s="185"/>
      <c r="K32" s="185"/>
      <c r="L32" s="185"/>
      <c r="M32" s="185"/>
    </row>
    <row r="33" spans="1:15" ht="15.6" x14ac:dyDescent="0.3">
      <c r="A33" s="180" t="s">
        <v>38</v>
      </c>
      <c r="B33" s="186" t="s">
        <v>4</v>
      </c>
      <c r="C33" s="186" t="s">
        <v>5</v>
      </c>
      <c r="D33" s="186" t="s">
        <v>6</v>
      </c>
      <c r="E33" s="186" t="s">
        <v>7</v>
      </c>
      <c r="F33" s="186" t="s">
        <v>8</v>
      </c>
      <c r="G33" s="186" t="s">
        <v>9</v>
      </c>
      <c r="H33" s="186" t="s">
        <v>10</v>
      </c>
      <c r="I33" s="186" t="s">
        <v>11</v>
      </c>
      <c r="J33" s="186" t="s">
        <v>12</v>
      </c>
      <c r="K33" s="186" t="s">
        <v>13</v>
      </c>
      <c r="L33" s="186" t="s">
        <v>14</v>
      </c>
      <c r="M33" s="186" t="s">
        <v>15</v>
      </c>
    </row>
    <row r="34" spans="1:15" x14ac:dyDescent="0.3">
      <c r="A34" t="s">
        <v>30</v>
      </c>
      <c r="B34" s="173">
        <v>1</v>
      </c>
      <c r="C34" s="173">
        <v>2</v>
      </c>
      <c r="D34" s="173">
        <v>3</v>
      </c>
      <c r="E34">
        <v>5</v>
      </c>
      <c r="F34">
        <v>5</v>
      </c>
      <c r="G34">
        <v>5</v>
      </c>
      <c r="H34">
        <v>7</v>
      </c>
      <c r="I34">
        <v>10</v>
      </c>
      <c r="J34">
        <v>10</v>
      </c>
      <c r="K34">
        <v>14</v>
      </c>
      <c r="L34">
        <v>20</v>
      </c>
      <c r="M34">
        <v>22</v>
      </c>
      <c r="O34" s="33" t="e">
        <f>#REF!</f>
        <v>#REF!</v>
      </c>
    </row>
    <row r="35" spans="1:15" x14ac:dyDescent="0.3">
      <c r="A35" t="s">
        <v>31</v>
      </c>
      <c r="B35" s="182">
        <v>2</v>
      </c>
      <c r="C35" s="182">
        <v>3</v>
      </c>
      <c r="D35" s="182">
        <v>4</v>
      </c>
      <c r="E35" s="182">
        <v>5</v>
      </c>
      <c r="F35" s="28">
        <v>6</v>
      </c>
      <c r="G35" s="182">
        <v>6</v>
      </c>
      <c r="H35" s="182">
        <v>7</v>
      </c>
      <c r="I35" s="182">
        <v>7</v>
      </c>
      <c r="J35" s="182">
        <v>7</v>
      </c>
      <c r="K35" s="182">
        <f>'KINERJA ULP'!S12</f>
        <v>7</v>
      </c>
      <c r="L35" s="182"/>
      <c r="M35" s="182"/>
    </row>
    <row r="36" spans="1:15" x14ac:dyDescent="0.3">
      <c r="B36" s="308">
        <f t="shared" ref="B36:K36" si="3">200%-(B35/B34)</f>
        <v>0</v>
      </c>
      <c r="C36" s="308">
        <f t="shared" si="3"/>
        <v>0.5</v>
      </c>
      <c r="D36" s="308">
        <f t="shared" si="3"/>
        <v>0.66666666666666674</v>
      </c>
      <c r="E36" s="308">
        <f t="shared" si="3"/>
        <v>1</v>
      </c>
      <c r="F36" s="308">
        <f t="shared" si="3"/>
        <v>0.8</v>
      </c>
      <c r="G36" s="308">
        <f t="shared" si="3"/>
        <v>0.8</v>
      </c>
      <c r="H36" s="308">
        <f t="shared" si="3"/>
        <v>1</v>
      </c>
      <c r="I36" s="308">
        <f t="shared" si="3"/>
        <v>1.3</v>
      </c>
      <c r="J36" s="308">
        <f t="shared" si="3"/>
        <v>1.3</v>
      </c>
      <c r="K36" s="308">
        <f t="shared" si="3"/>
        <v>1.5</v>
      </c>
      <c r="L36" s="185"/>
      <c r="M36" s="185"/>
    </row>
    <row r="37" spans="1:15" x14ac:dyDescent="0.3">
      <c r="B37" s="184"/>
      <c r="C37" s="184"/>
      <c r="D37" s="184"/>
      <c r="E37" s="184"/>
      <c r="F37" s="184"/>
      <c r="G37" s="184"/>
      <c r="H37" s="185"/>
      <c r="I37" s="185"/>
      <c r="J37" s="185"/>
      <c r="K37" s="185"/>
      <c r="L37" s="185"/>
      <c r="M37" s="185"/>
    </row>
    <row r="38" spans="1:15" ht="15.6" x14ac:dyDescent="0.3">
      <c r="A38" s="180" t="s">
        <v>41</v>
      </c>
      <c r="B38" s="186" t="s">
        <v>4</v>
      </c>
      <c r="C38" s="186" t="s">
        <v>5</v>
      </c>
      <c r="D38" s="186" t="s">
        <v>6</v>
      </c>
      <c r="E38" s="186" t="s">
        <v>7</v>
      </c>
      <c r="F38" s="186" t="s">
        <v>8</v>
      </c>
      <c r="G38" s="186" t="s">
        <v>9</v>
      </c>
      <c r="H38" s="186" t="s">
        <v>10</v>
      </c>
      <c r="I38" s="186" t="s">
        <v>11</v>
      </c>
      <c r="J38" s="186" t="s">
        <v>12</v>
      </c>
      <c r="K38" s="186" t="s">
        <v>13</v>
      </c>
      <c r="L38" s="186" t="s">
        <v>14</v>
      </c>
      <c r="M38" s="186" t="s">
        <v>15</v>
      </c>
    </row>
    <row r="39" spans="1:15" x14ac:dyDescent="0.3">
      <c r="A39" t="s">
        <v>30</v>
      </c>
      <c r="B39" s="173">
        <v>1</v>
      </c>
      <c r="C39" s="173">
        <v>2</v>
      </c>
      <c r="D39" s="173">
        <v>2</v>
      </c>
      <c r="E39">
        <v>2</v>
      </c>
      <c r="F39">
        <v>4</v>
      </c>
      <c r="G39">
        <v>4</v>
      </c>
      <c r="H39">
        <v>4</v>
      </c>
      <c r="I39">
        <v>4</v>
      </c>
      <c r="J39">
        <v>4</v>
      </c>
      <c r="K39">
        <v>5</v>
      </c>
      <c r="L39">
        <v>5</v>
      </c>
      <c r="M39">
        <v>5</v>
      </c>
      <c r="O39" s="33" t="e">
        <f>#REF!</f>
        <v>#REF!</v>
      </c>
    </row>
    <row r="40" spans="1:15" x14ac:dyDescent="0.3">
      <c r="A40" t="s">
        <v>31</v>
      </c>
      <c r="B40" s="182">
        <v>1</v>
      </c>
      <c r="C40" s="182">
        <v>2</v>
      </c>
      <c r="D40" s="182">
        <v>2</v>
      </c>
      <c r="E40" s="182">
        <v>3</v>
      </c>
      <c r="F40" s="182">
        <v>3</v>
      </c>
      <c r="G40" s="182">
        <v>3</v>
      </c>
      <c r="H40" s="182">
        <v>3</v>
      </c>
      <c r="I40" s="182">
        <v>3</v>
      </c>
      <c r="J40" s="182">
        <v>3</v>
      </c>
      <c r="K40" s="182">
        <f>'KINERJA ULP'!T12</f>
        <v>3</v>
      </c>
      <c r="L40" s="182"/>
      <c r="M40" s="182"/>
    </row>
    <row r="41" spans="1:15" x14ac:dyDescent="0.3">
      <c r="B41" s="308">
        <f t="shared" ref="B41:K41" si="4">200%-(B40/B39)</f>
        <v>1</v>
      </c>
      <c r="C41" s="308">
        <f t="shared" si="4"/>
        <v>1</v>
      </c>
      <c r="D41" s="308">
        <f t="shared" si="4"/>
        <v>1</v>
      </c>
      <c r="E41" s="308">
        <f t="shared" si="4"/>
        <v>0.5</v>
      </c>
      <c r="F41" s="308">
        <f t="shared" si="4"/>
        <v>1.25</v>
      </c>
      <c r="G41" s="308">
        <f t="shared" si="4"/>
        <v>1.25</v>
      </c>
      <c r="H41" s="308">
        <f t="shared" si="4"/>
        <v>1.25</v>
      </c>
      <c r="I41" s="308">
        <f t="shared" si="4"/>
        <v>1.25</v>
      </c>
      <c r="J41" s="308">
        <f t="shared" si="4"/>
        <v>1.25</v>
      </c>
      <c r="K41" s="308">
        <f t="shared" si="4"/>
        <v>1.4</v>
      </c>
      <c r="L41" s="185"/>
      <c r="M41" s="185"/>
    </row>
    <row r="42" spans="1:15" x14ac:dyDescent="0.3">
      <c r="A42" s="33"/>
    </row>
  </sheetData>
  <dataValidations disablePrompts="1" count="1">
    <dataValidation type="list" allowBlank="1" showInputMessage="1" showErrorMessage="1" sqref="R8 R22" xr:uid="{653E1A03-BDC0-49F5-A199-BCF40E7144F5}">
      <formula1>$B$4:$M$4</formula1>
    </dataValidation>
  </dataValidations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48</vt:i4>
      </vt:variant>
    </vt:vector>
  </HeadingPairs>
  <TitlesOfParts>
    <vt:vector size="48" baseType="lpstr">
      <vt:lpstr>KINERJA UP3</vt:lpstr>
      <vt:lpstr>KINERJA ULP</vt:lpstr>
      <vt:lpstr>Penjualan</vt:lpstr>
      <vt:lpstr>SAIDI</vt:lpstr>
      <vt:lpstr>SAIFI</vt:lpstr>
      <vt:lpstr>ENS</vt:lpstr>
      <vt:lpstr>FGTM</vt:lpstr>
      <vt:lpstr>JTM Zone 1</vt:lpstr>
      <vt:lpstr>JTM Zone 2</vt:lpstr>
      <vt:lpstr>Susut Tanpa E min</vt:lpstr>
      <vt:lpstr>Feedback rating -</vt:lpstr>
      <vt:lpstr>Gangguan Berulang</vt:lpstr>
      <vt:lpstr>SWACAM</vt:lpstr>
      <vt:lpstr>Transaksi PLN Mobile</vt:lpstr>
      <vt:lpstr>Rating PLN Mobile</vt:lpstr>
      <vt:lpstr>RPT Gangguan</vt:lpstr>
      <vt:lpstr>RPT Keluhan</vt:lpstr>
      <vt:lpstr>RCV JTM</vt:lpstr>
      <vt:lpstr>RCV Gardu</vt:lpstr>
      <vt:lpstr>Gangguan Trafo</vt:lpstr>
      <vt:lpstr>Perolehan kWh P2TL</vt:lpstr>
      <vt:lpstr>720 JN</vt:lpstr>
      <vt:lpstr>Penambahan Jum Plg</vt:lpstr>
      <vt:lpstr>Penambahan daya</vt:lpstr>
      <vt:lpstr>Penyambungan Plg TM</vt:lpstr>
      <vt:lpstr>REC</vt:lpstr>
      <vt:lpstr>Cash In</vt:lpstr>
      <vt:lpstr>Peng Kwh Tua  &amp; Macet</vt:lpstr>
      <vt:lpstr>Pengusahaan</vt:lpstr>
      <vt:lpstr>Peringkat ULP</vt:lpstr>
      <vt:lpstr>BPP X Rupiah JUAL</vt:lpstr>
      <vt:lpstr>Peak Trafo GI</vt:lpstr>
      <vt:lpstr>Gangg Switch</vt:lpstr>
      <vt:lpstr>EXCUTIVE SUM</vt:lpstr>
      <vt:lpstr>PENJUALAN (kwh)</vt:lpstr>
      <vt:lpstr>PENDAPATAN  (Rupiah)</vt:lpstr>
      <vt:lpstr>Data Kinerja YoY</vt:lpstr>
      <vt:lpstr>Chart YoY - ULP</vt:lpstr>
      <vt:lpstr>Chart YoY - UP3</vt:lpstr>
      <vt:lpstr>bpp</vt:lpstr>
      <vt:lpstr>Pencapaian kinerja</vt:lpstr>
      <vt:lpstr>KWH P2TL</vt:lpstr>
      <vt:lpstr>Susut</vt:lpstr>
      <vt:lpstr>RCT</vt:lpstr>
      <vt:lpstr>Target vs real</vt:lpstr>
      <vt:lpstr>CHART Target X Real</vt:lpstr>
      <vt:lpstr>Gangg Zone 1 (Kali)</vt:lpstr>
      <vt:lpstr>Gangg Zone 2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EKO WINARNO</dc:creator>
  <cp:lastModifiedBy>Rizki Dwi Martanto</cp:lastModifiedBy>
  <dcterms:created xsi:type="dcterms:W3CDTF">2024-02-07T02:46:00Z</dcterms:created>
  <dcterms:modified xsi:type="dcterms:W3CDTF">2024-11-19T03:03:30Z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2024-02-07T03:05:52Z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0e48f9d7-2701-4b80-bb71-211bde24768a</vt:lpwstr>
  </property>
  <property fmtid="{D5CDD505-2E9C-101B-9397-08002B2CF9AE}" pid="7" name="MSIP_Label_defa4170-0d19-0005-0004-bc88714345d2_ActionId">
    <vt:lpwstr>4eb8556d-63f1-49bf-8ee1-10cc89b0a22c</vt:lpwstr>
  </property>
  <property fmtid="{D5CDD505-2E9C-101B-9397-08002B2CF9AE}" pid="8" name="MSIP_Label_defa4170-0d19-0005-0004-bc88714345d2_ContentBits">
    <vt:lpwstr>0</vt:lpwstr>
  </property>
  <property fmtid="{D5CDD505-2E9C-101B-9397-08002B2CF9AE}" pid="9" name="ICV">
    <vt:lpwstr>A3986BA854554FC28EE053B8A8193E28_13</vt:lpwstr>
  </property>
  <property fmtid="{D5CDD505-2E9C-101B-9397-08002B2CF9AE}" pid="10" name="KSOProductBuildVer">
    <vt:lpwstr>2057-12.2.0.17562</vt:lpwstr>
  </property>
</Properties>
</file>