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usman\Desktop\"/>
    </mc:Choice>
  </mc:AlternateContent>
  <xr:revisionPtr revIDLastSave="0" documentId="8_{108ACBD4-6E2D-4221-8A70-8487D9C33408}" xr6:coauthVersionLast="47" xr6:coauthVersionMax="47" xr10:uidLastSave="{00000000-0000-0000-0000-000000000000}"/>
  <bookViews>
    <workbookView xWindow="-120" yWindow="-120" windowWidth="19710" windowHeight="11760" tabRatio="730" activeTab="2" xr2:uid="{00000000-000D-0000-FFFF-FFFF00000000}"/>
  </bookViews>
  <sheets>
    <sheet name="Identifikasi_Resiko" sheetId="1" r:id="rId1"/>
    <sheet name="Peta_Profil_Risiko" sheetId="6" r:id="rId2"/>
    <sheet name="Rekap_Resiko" sheetId="7" r:id="rId3"/>
    <sheet name="JANGAN DIHAPUS" sheetId="3" r:id="rId4"/>
    <sheet name="Contoh Pernyataan Risiko" sheetId="5" r:id="rId5"/>
  </sheets>
  <definedNames>
    <definedName name="_xlnm.Print_Area" localSheetId="0">Identifikasi_Resiko!$B$1:$O$30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3" l="1"/>
  <c r="N7" i="1" l="1"/>
  <c r="N8" i="1"/>
  <c r="N9" i="1"/>
  <c r="N10" i="1"/>
  <c r="N11" i="1"/>
  <c r="E24" i="7"/>
  <c r="E25" i="7"/>
  <c r="E26" i="7"/>
  <c r="E27" i="7"/>
  <c r="D24" i="7"/>
  <c r="D25" i="7"/>
  <c r="D26" i="7"/>
  <c r="D27" i="7"/>
  <c r="E23" i="7"/>
  <c r="D23" i="7"/>
  <c r="E19" i="7"/>
  <c r="E20" i="7"/>
  <c r="E21" i="7"/>
  <c r="E22" i="7"/>
  <c r="D19" i="7"/>
  <c r="D20" i="7"/>
  <c r="D21" i="7"/>
  <c r="D22" i="7"/>
  <c r="E18" i="7"/>
  <c r="D18" i="7"/>
  <c r="E14" i="7"/>
  <c r="E15" i="7"/>
  <c r="E16" i="7"/>
  <c r="E17" i="7"/>
  <c r="D14" i="7"/>
  <c r="D15" i="7"/>
  <c r="D16" i="7"/>
  <c r="D17" i="7"/>
  <c r="E13" i="7"/>
  <c r="D13" i="7"/>
  <c r="E9" i="7"/>
  <c r="E10" i="7"/>
  <c r="E11" i="7"/>
  <c r="E12" i="7"/>
  <c r="D9" i="7"/>
  <c r="D10" i="7"/>
  <c r="D11" i="7"/>
  <c r="D12" i="7"/>
  <c r="E8" i="7"/>
  <c r="D8" i="7"/>
  <c r="E4" i="7"/>
  <c r="E5" i="7"/>
  <c r="E6" i="7"/>
  <c r="E7" i="7"/>
  <c r="D4" i="7"/>
  <c r="D5" i="7"/>
  <c r="D6" i="7"/>
  <c r="D7" i="7"/>
  <c r="E3" i="7"/>
  <c r="D3" i="7"/>
  <c r="E14" i="6"/>
  <c r="E13" i="6" s="1"/>
  <c r="F14" i="6"/>
  <c r="F13" i="6" s="1"/>
  <c r="G14" i="6"/>
  <c r="G13" i="6" s="1"/>
  <c r="H14" i="6"/>
  <c r="H13" i="6" s="1"/>
  <c r="I14" i="6"/>
  <c r="I13" i="6" s="1"/>
  <c r="E17" i="6"/>
  <c r="E16" i="6" s="1"/>
  <c r="F17" i="6"/>
  <c r="F16" i="6" s="1"/>
  <c r="G17" i="6"/>
  <c r="G16" i="6" s="1"/>
  <c r="H17" i="6"/>
  <c r="H16" i="6" s="1"/>
  <c r="I17" i="6"/>
  <c r="I16" i="6" s="1"/>
  <c r="C27" i="7"/>
  <c r="C26" i="7"/>
  <c r="C25" i="7"/>
  <c r="C24" i="7"/>
  <c r="C23" i="7"/>
  <c r="C22" i="7"/>
  <c r="C21" i="7"/>
  <c r="C20" i="7"/>
  <c r="C19" i="7"/>
  <c r="C18" i="7"/>
  <c r="C17" i="7"/>
  <c r="C16" i="7"/>
  <c r="C15" i="7"/>
  <c r="C14" i="7"/>
  <c r="C13" i="7"/>
  <c r="C8" i="7"/>
  <c r="C12" i="7"/>
  <c r="C11" i="7"/>
  <c r="C10" i="7"/>
  <c r="C9" i="7"/>
  <c r="C7" i="7"/>
  <c r="C6" i="7"/>
  <c r="C5" i="7"/>
  <c r="C4" i="7"/>
  <c r="C3" i="7"/>
  <c r="E11" i="6"/>
  <c r="E10" i="6" s="1"/>
  <c r="F11" i="6"/>
  <c r="F10" i="6" s="1"/>
  <c r="H10" i="6" s="1"/>
  <c r="G11" i="6"/>
  <c r="G10" i="6" s="1"/>
  <c r="I11" i="6"/>
  <c r="F23" i="6"/>
  <c r="F22" i="6" s="1"/>
  <c r="G23" i="6"/>
  <c r="H23" i="6"/>
  <c r="H22" i="6" s="1"/>
  <c r="I23" i="6"/>
  <c r="I22" i="6" s="1"/>
  <c r="E23" i="6"/>
  <c r="E22" i="6" s="1"/>
  <c r="F20" i="6"/>
  <c r="F19" i="6" s="1"/>
  <c r="G20" i="6"/>
  <c r="G19" i="6" s="1"/>
  <c r="H20" i="6"/>
  <c r="I20" i="6"/>
  <c r="E20" i="6"/>
  <c r="E19" i="6" s="1"/>
  <c r="I13" i="3"/>
  <c r="I14" i="3" l="1"/>
  <c r="J14" i="3" s="1"/>
  <c r="I10" i="6"/>
  <c r="I19" i="6"/>
  <c r="G22" i="6"/>
  <c r="H19" i="6"/>
  <c r="F9" i="7"/>
  <c r="F5" i="7"/>
  <c r="F14" i="7"/>
  <c r="F10" i="7"/>
  <c r="F20" i="7"/>
  <c r="F21" i="7"/>
  <c r="F4" i="7"/>
  <c r="F24" i="7"/>
  <c r="F16" i="7"/>
  <c r="F19" i="7"/>
  <c r="F17" i="7"/>
  <c r="F23" i="7"/>
  <c r="F7" i="7"/>
  <c r="F15" i="7"/>
  <c r="F8" i="7"/>
  <c r="F27" i="7"/>
  <c r="F25" i="7"/>
  <c r="F13" i="7"/>
  <c r="F22" i="7"/>
  <c r="F11" i="7"/>
  <c r="F6" i="7"/>
  <c r="F3" i="7"/>
  <c r="F26" i="7"/>
  <c r="F12" i="7"/>
  <c r="F18" i="7"/>
  <c r="F12" i="6" l="1"/>
  <c r="H21" i="6"/>
  <c r="I24" i="6"/>
  <c r="E24" i="6"/>
  <c r="E18" i="6"/>
  <c r="G21" i="6"/>
  <c r="E21" i="6"/>
  <c r="E15" i="6"/>
  <c r="I15" i="6"/>
  <c r="H15" i="6"/>
  <c r="F18" i="6"/>
  <c r="F15" i="6"/>
  <c r="G18" i="6"/>
  <c r="H24" i="6"/>
  <c r="E12" i="6"/>
  <c r="H12" i="6"/>
  <c r="H18" i="6"/>
  <c r="G12" i="6"/>
  <c r="G15" i="6"/>
  <c r="G24" i="6"/>
  <c r="I21" i="6"/>
  <c r="F24" i="6"/>
  <c r="F21" i="6"/>
  <c r="I12" i="6"/>
  <c r="I18" i="6"/>
  <c r="R7" i="6" l="1"/>
  <c r="R11" i="6"/>
  <c r="R10" i="6"/>
  <c r="R8" i="6"/>
  <c r="R9" i="6"/>
</calcChain>
</file>

<file path=xl/sharedStrings.xml><?xml version="1.0" encoding="utf-8"?>
<sst xmlns="http://schemas.openxmlformats.org/spreadsheetml/2006/main" count="218" uniqueCount="160">
  <si>
    <t>Indikator</t>
  </si>
  <si>
    <t>Pernyataan Risiko</t>
  </si>
  <si>
    <t>Kategori Risiko</t>
  </si>
  <si>
    <t>Uraian Dampak</t>
  </si>
  <si>
    <t>Metode Pencapaian Tujuan SPIP</t>
  </si>
  <si>
    <t>Skor/ Nilai Risiko yang Melekat</t>
  </si>
  <si>
    <t>Skor Dampak</t>
  </si>
  <si>
    <t>Skor Probabilitas</t>
  </si>
  <si>
    <t>Level Risiko</t>
  </si>
  <si>
    <t>IKU</t>
  </si>
  <si>
    <t>Kode Regiser</t>
  </si>
  <si>
    <t>Program Kerja</t>
  </si>
  <si>
    <t>Keterangan:</t>
  </si>
  <si>
    <t>IDENTIFIKASI DAN ANALISIS RISIKO</t>
  </si>
  <si>
    <t>Tahun :</t>
  </si>
  <si>
    <t>Probabilitas</t>
  </si>
  <si>
    <t>3 = Sedang</t>
  </si>
  <si>
    <t>5 = Sangat Tinggi</t>
  </si>
  <si>
    <t>4 = Tinggi</t>
  </si>
  <si>
    <t>2 = Rendah</t>
  </si>
  <si>
    <t>1 = Sangat Rendah</t>
  </si>
  <si>
    <t>Besaran Risiko</t>
  </si>
  <si>
    <t>Warna</t>
  </si>
  <si>
    <t>5 = Sangat Sering</t>
  </si>
  <si>
    <t>4 = Sering</t>
  </si>
  <si>
    <t>3 = Kadang-kadang</t>
  </si>
  <si>
    <t>2 = Jarang</t>
  </si>
  <si>
    <t>1 = Sangat Jarang</t>
  </si>
  <si>
    <t>Dampak</t>
  </si>
  <si>
    <t>5 = Sangat Berpengaruh</t>
  </si>
  <si>
    <t xml:space="preserve">3 = Cukup Berpengaruh </t>
  </si>
  <si>
    <t>4 = Berpengaruh</t>
  </si>
  <si>
    <t xml:space="preserve">2 = Sedikit Berpengaruh </t>
  </si>
  <si>
    <t>1 = Sangat Sedikit Berpengaruh</t>
  </si>
  <si>
    <t>SPIP</t>
  </si>
  <si>
    <t>1. Memberikan keyakinan yang memadai bagi tercapainya efektivitas dan efisiensi pencapaian tujuan penyelenggaraan pemerintahan negara</t>
  </si>
  <si>
    <t>2. Keandalan pelaporan keuangan</t>
  </si>
  <si>
    <t>3. Pengamanan aset negara</t>
  </si>
  <si>
    <t>4. Ketaatan terhadap peraturan perundang-undangan</t>
  </si>
  <si>
    <t>Katagori Risiko</t>
  </si>
  <si>
    <t>1. Risiko Strategis</t>
  </si>
  <si>
    <t>2. Risiko Operasional</t>
  </si>
  <si>
    <t>3. Risiko Keuangan</t>
  </si>
  <si>
    <t>4. Risiko Kepatuhan</t>
  </si>
  <si>
    <t>5. Risiko Kecurangan</t>
  </si>
  <si>
    <t>SASARAN</t>
  </si>
  <si>
    <t>1. Meningkatnya kualitas lulusan pendidikan tinggi</t>
  </si>
  <si>
    <t xml:space="preserve">3. Meningkatnya kualitas kurikulum dan pembelajaran </t>
  </si>
  <si>
    <t>4. Meningkatnya tata kelola satuan kerja di lingkungan Ditjen Pendidikan Vokasi</t>
  </si>
  <si>
    <t>2. Meningkatnya kualitas dosen pendidikan tinggi</t>
  </si>
  <si>
    <t>Sasaran Strategis</t>
  </si>
  <si>
    <t>Anggaran</t>
  </si>
  <si>
    <t>Dana kegiatan</t>
  </si>
  <si>
    <t>Dana total Unit</t>
  </si>
  <si>
    <t>%  Dampak</t>
  </si>
  <si>
    <t>"1=Sangat Sedikit berpengaruh"</t>
  </si>
  <si>
    <t>"2=Sedikit Berpengaruh"</t>
  </si>
  <si>
    <t>"3=Cukup Berpengaruh"</t>
  </si>
  <si>
    <t>4=Berpengaruh</t>
  </si>
  <si>
    <t>5=Sangat Berpengaruh</t>
  </si>
  <si>
    <t>KODE RISIKO</t>
  </si>
  <si>
    <t>PROGRAM KERJA</t>
  </si>
  <si>
    <t xml:space="preserve">MENGAPA </t>
  </si>
  <si>
    <t>KARENA</t>
  </si>
  <si>
    <t>PERNYATAAN RISIKO</t>
  </si>
  <si>
    <t>Tingkat Risiko</t>
  </si>
  <si>
    <t>Pengendalian</t>
  </si>
  <si>
    <t>Alur penetapan pernyataan risiko</t>
  </si>
  <si>
    <t>kalimat kotak ORANGE</t>
  </si>
  <si>
    <t>kalimat kotak GREEN</t>
  </si>
  <si>
    <t>kalimat kotak BLUE</t>
  </si>
  <si>
    <t xml:space="preserve">CONTOH PENETAPAN PERNYATAAN RISIKO (LIHAT SHEET Pernyataan Risiko) </t>
  </si>
  <si>
    <t xml:space="preserve">Hasil penetapan Pernyataan Risiko diatas dipindahkan untuk mengisi pernyataan risiko di Simkeu, digunakan untuk mengisi  </t>
  </si>
  <si>
    <r>
      <rPr>
        <b/>
        <sz val="14"/>
        <color theme="1"/>
        <rFont val="Calibri"/>
        <family val="2"/>
        <scheme val="minor"/>
      </rPr>
      <t>Uraian Dampak</t>
    </r>
    <r>
      <rPr>
        <sz val="14"/>
        <color theme="1"/>
        <rFont val="Calibri"/>
        <family val="2"/>
        <scheme val="minor"/>
      </rPr>
      <t xml:space="preserve"> dan </t>
    </r>
    <r>
      <rPr>
        <b/>
        <sz val="14"/>
        <color theme="1"/>
        <rFont val="Calibri"/>
        <family val="2"/>
        <scheme val="minor"/>
      </rPr>
      <t xml:space="preserve">Pengendalian </t>
    </r>
    <r>
      <rPr>
        <sz val="14"/>
        <color theme="1"/>
        <rFont val="Calibri"/>
        <family val="2"/>
        <scheme val="minor"/>
      </rPr>
      <t xml:space="preserve">untuk mengantisipasi risiko kegiatan </t>
    </r>
  </si>
  <si>
    <t>2024</t>
  </si>
  <si>
    <t xml:space="preserve">Nama Unit Pemilik Risiko: Diisi nama Unit Kerja masing-masing, misalnya: BAK, SPI, D3 AKUNTANSI, UPA PKK, dst. </t>
  </si>
  <si>
    <t>Tahun: Diisi tahun usulan kegiatan dan anggaran, misal 2024</t>
  </si>
  <si>
    <t xml:space="preserve">Kolom 1: Diisi sesuai Kode Nama Unit Kerja diikuti dengan nomer urut kegiatan seperti pada "Tabel Nama Unit Kerja dan Kode Register", ada di pedoman penyusunan peta risiko. </t>
  </si>
  <si>
    <t xml:space="preserve">Kolom 2: Diisi dengan uraian IKU yang ada pada Daftar Penetapan Target Pencapaian IKU &amp; Cascading ke Unit Kerja. </t>
  </si>
  <si>
    <t xml:space="preserve">Kolom 3: Diisi dengan memilih salah satu dari 4 (empat) Sasaran Strategis Penyelarasan Renstra Polinema </t>
  </si>
  <si>
    <t xml:space="preserve">Kolom 4: Diisi Judul Kegiatan yang direncanakan sesuai dengan yang tertulis di KAK (TOR) . </t>
  </si>
  <si>
    <t xml:space="preserve">Kolom 5: Diisi dengan salah satu dari beberapa uraian Indikator Program/Pendukung yang ada pada KAK (TOR) yang paling relevan untuk dipilih. </t>
  </si>
  <si>
    <t xml:space="preserve">Kolom 6: Diisi dengan jumlah rupiah setiap usulan kegiatan. </t>
  </si>
  <si>
    <t xml:space="preserve">Kolom 7: Pernyataan risiko diisi dengan pernyataan / segala sesuatu yang berdampak negatip terhadap pencapaian tujuan yang diukur berdasarkan kemungkinan dan dampaknya. </t>
  </si>
  <si>
    <t xml:space="preserve">Kolom 8: Diisi dengan salah satu jenis katagori risiko ada 5 jenis: Risiko strategis, risiko operasional, risiko keuangan, risiko kepatuhan dan risiko kecurangan. Mohon diisi jenis ke-3 yaitu : risiko operasional  </t>
  </si>
  <si>
    <t xml:space="preserve">Kolom 9: Diisi dengan “uraian akibat/potensi kerugian yang akan diperoleh jika risiko (yang dinyatakan dalam pernyataan risiko) tersebut terjadi. </t>
  </si>
  <si>
    <t>Kolom 10: diisi dengan memilih tujuan SPIP: Diisi dengan memilih salah satu tujuan SPIP. Jika kegiatan operasional rutin disarankan pilih yang pertama.</t>
  </si>
  <si>
    <t>Kolom 11: Diisi frekuensi kemungkinan terjadinya risiko (tingkat frekuensi)</t>
  </si>
  <si>
    <t xml:space="preserve">Kolom 12: Diisi dengan besarnya pengaruh / dampak yang dihitung dari jumlah anggaran suatu kegiatan dibagi total anggaran Unit Kerja kali 100%. </t>
  </si>
  <si>
    <t xml:space="preserve">Kolom 13: Level risiko akan muncul otomatis jika kolom Skor Probabilitas dan Kolom Skor Dampak sudah diisi.  </t>
  </si>
  <si>
    <t>Kolom 14: Pengendalian diisi alternatif solusi untuk mengatasi akar penyebab masalah terjadinya risiko</t>
  </si>
  <si>
    <r>
      <t xml:space="preserve"> </t>
    </r>
    <r>
      <rPr>
        <b/>
        <sz val="14"/>
        <color theme="1"/>
        <rFont val="Calibri"/>
        <family val="2"/>
        <scheme val="minor"/>
      </rPr>
      <t xml:space="preserve"> karena</t>
    </r>
    <r>
      <rPr>
        <sz val="14"/>
        <color theme="1"/>
        <rFont val="Calibri"/>
        <family val="2"/>
        <scheme val="minor"/>
      </rPr>
      <t xml:space="preserve"> --------------------&gt;</t>
    </r>
  </si>
  <si>
    <r>
      <t xml:space="preserve"> </t>
    </r>
    <r>
      <rPr>
        <b/>
        <sz val="14"/>
        <color theme="1"/>
        <rFont val="Calibri"/>
        <family val="2"/>
        <scheme val="minor"/>
      </rPr>
      <t xml:space="preserve"> mungkin</t>
    </r>
    <r>
      <rPr>
        <sz val="14"/>
        <color theme="1"/>
        <rFont val="Calibri"/>
        <family val="2"/>
        <scheme val="minor"/>
      </rPr>
      <t xml:space="preserve">  -----------------&gt;</t>
    </r>
  </si>
  <si>
    <r>
      <t xml:space="preserve"> </t>
    </r>
    <r>
      <rPr>
        <b/>
        <sz val="14"/>
        <color theme="1"/>
        <rFont val="Calibri"/>
        <family val="2"/>
        <scheme val="minor"/>
      </rPr>
      <t xml:space="preserve"> sehingga</t>
    </r>
    <r>
      <rPr>
        <sz val="14"/>
        <color theme="1"/>
        <rFont val="Calibri"/>
        <family val="2"/>
        <scheme val="minor"/>
      </rPr>
      <t xml:space="preserve">  -----------------&gt;</t>
    </r>
  </si>
  <si>
    <t>Matrik Analisis Risiko</t>
  </si>
  <si>
    <t>Kemungkinan</t>
  </si>
  <si>
    <t>Jarang</t>
  </si>
  <si>
    <t>Sering</t>
  </si>
  <si>
    <t>Sangat berpengaruh</t>
  </si>
  <si>
    <t>Berpengaruh</t>
  </si>
  <si>
    <t>Cukup berpengaruh</t>
  </si>
  <si>
    <t>Sedikit berpengaruh</t>
  </si>
  <si>
    <t>Sangat sedikit berpengaruh</t>
  </si>
  <si>
    <t>PETA  RISIKO</t>
  </si>
  <si>
    <t>UNIT KERJA :</t>
  </si>
  <si>
    <t xml:space="preserve">Kadang - kadang </t>
  </si>
  <si>
    <t>Sangat Sering</t>
  </si>
  <si>
    <t>Sangat Jarang</t>
  </si>
  <si>
    <t>Merah</t>
  </si>
  <si>
    <t>Orange</t>
  </si>
  <si>
    <t>Kuning</t>
  </si>
  <si>
    <t>Hijau</t>
  </si>
  <si>
    <t>Biru</t>
  </si>
  <si>
    <t>Rendah</t>
  </si>
  <si>
    <t>Sangat Rendah</t>
  </si>
  <si>
    <t>Sangat Tinggi</t>
  </si>
  <si>
    <t>Tinggi</t>
  </si>
  <si>
    <t>Sedang</t>
  </si>
  <si>
    <t>Nilai awal</t>
  </si>
  <si>
    <t>nilai akhir</t>
  </si>
  <si>
    <t>status</t>
  </si>
  <si>
    <t>Pendekatan Risiko Keuangan</t>
  </si>
  <si>
    <t>DAMPAK</t>
  </si>
  <si>
    <t>PROBABILITAS</t>
  </si>
  <si>
    <t>SKALA</t>
  </si>
  <si>
    <t>GABUNGAN</t>
  </si>
  <si>
    <t>1. Sangat Jarang</t>
  </si>
  <si>
    <t>2. Jarang</t>
  </si>
  <si>
    <t>4. Sering</t>
  </si>
  <si>
    <t xml:space="preserve">3. Kadang - kadang </t>
  </si>
  <si>
    <t>5. Sangat Sering</t>
  </si>
  <si>
    <t>3. Cukup berpengaruh</t>
  </si>
  <si>
    <t>5. Sangat berpengaruh</t>
  </si>
  <si>
    <t>4. Berpengaruh</t>
  </si>
  <si>
    <t>2. Sedikit berpengaruh</t>
  </si>
  <si>
    <t>1. Sangat sedikit berpengaruh</t>
  </si>
  <si>
    <t/>
  </si>
  <si>
    <t>Status</t>
  </si>
  <si>
    <t>Total</t>
  </si>
  <si>
    <t>Nama Unit Pemilik Risiko : UPA BAHASA</t>
  </si>
  <si>
    <t>WDII.1_15</t>
  </si>
  <si>
    <t>WDII.1_16</t>
  </si>
  <si>
    <t>Pengadaan Alat Pengolah Data dan Informasi Pendukung Perkantoran</t>
  </si>
  <si>
    <t>Pengadaan Alat Pengolah Data dan Informasi Pendukung Pembelajaran</t>
  </si>
  <si>
    <t>IKU 10.5</t>
  </si>
  <si>
    <t>IKU 9.2</t>
  </si>
  <si>
    <t>PERSENTASE MODERNISASI PENGELOLAAN KEUANGAN BLU</t>
  </si>
  <si>
    <t>JUMLAH KEGIATAN LAYANAN KAMPUS BERBASIS DIGITAL</t>
  </si>
  <si>
    <t>Karena kurangnya  pengembangan staff yang cukup untuk kepentingan kajian aplikasi yang tepat  mungkin analisis Sistem dan infrastruktur tidak direncanakan secara baik  sehingga Pengadaan Alat pengolah data dan informasi pendukung pembelajaran tidak berfungsi secara efektif.</t>
  </si>
  <si>
    <t>Melakukan analisis kebutuhan pengembangan sistem dengan personil yang mempunyai kualifikasi yang memadahi</t>
  </si>
  <si>
    <t>Karena kurangnya  pengembangan staff yang cukup untuk kepentingan kajian aplikasi yang tepat  mungkin analisis Sistem dan infrastruktur tidak direncanakan secara baik  sehingga Pengadaan Alat pengolah data dan informasi pendukung perkantoran tidak berfungsi secara efektif.</t>
  </si>
  <si>
    <t>Agar pengadaan Alat pengolah data dan informasi pendukung pembelajaran berfungsi secara efektif, perlu dilakukan analisis sistem dan infrastuktur yang terencana dengan baik</t>
  </si>
  <si>
    <t>Agar pengadaan Alat pengolah data dan informasi pendukung perkantoran berfungsi secara efektif, perlu dilakukan analisis sistem dan infrastuktur yang terencana dengan baik</t>
  </si>
  <si>
    <r>
      <rPr>
        <b/>
        <sz val="11"/>
        <color theme="1"/>
        <rFont val="Calibri"/>
        <family val="2"/>
        <scheme val="minor"/>
      </rPr>
      <t>Tidak tersedianya</t>
    </r>
    <r>
      <rPr>
        <sz val="11"/>
        <color theme="1"/>
        <rFont val="Calibri"/>
        <family val="2"/>
        <scheme val="minor"/>
      </rPr>
      <t xml:space="preserve"> peralatan yang mumpuni untuk mendukung aktivitas pembelajaran</t>
    </r>
  </si>
  <si>
    <r>
      <rPr>
        <b/>
        <sz val="11"/>
        <color theme="1"/>
        <rFont val="Calibri"/>
        <family val="2"/>
        <scheme val="minor"/>
      </rPr>
      <t xml:space="preserve">Terlambatnya proses </t>
    </r>
    <r>
      <rPr>
        <sz val="11"/>
        <color theme="1"/>
        <rFont val="Calibri"/>
        <family val="2"/>
        <scheme val="minor"/>
      </rPr>
      <t>peremajaan yang dilakukan pada tahun-tahun sebelumnya</t>
    </r>
  </si>
  <si>
    <r>
      <rPr>
        <b/>
        <sz val="11"/>
        <color theme="1"/>
        <rFont val="Calibri"/>
        <family val="2"/>
        <scheme val="minor"/>
      </rPr>
      <t xml:space="preserve">Lamanya penyusunan HPS </t>
    </r>
    <r>
      <rPr>
        <sz val="11"/>
        <color theme="1"/>
        <rFont val="Calibri"/>
        <family val="2"/>
        <scheme val="minor"/>
      </rPr>
      <t>pada UPA TIK</t>
    </r>
  </si>
  <si>
    <r>
      <rPr>
        <b/>
        <sz val="11"/>
        <color theme="1"/>
        <rFont val="Calibri"/>
        <family val="2"/>
        <scheme val="minor"/>
      </rPr>
      <t xml:space="preserve">Kurangnya pengetahuan dari SDM </t>
    </r>
    <r>
      <rPr>
        <sz val="11"/>
        <color theme="1"/>
        <rFont val="Calibri"/>
        <family val="2"/>
        <scheme val="minor"/>
      </rPr>
      <t>untuk menyusun HPS pada UPA TIK</t>
    </r>
  </si>
  <si>
    <r>
      <rPr>
        <b/>
        <sz val="11"/>
        <color theme="1"/>
        <rFont val="Calibri"/>
        <family val="2"/>
        <scheme val="minor"/>
      </rPr>
      <t>Karena kurangnya pengetahuan dari SDM</t>
    </r>
    <r>
      <rPr>
        <sz val="11"/>
        <color theme="1"/>
        <rFont val="Calibri"/>
        <family val="2"/>
        <scheme val="minor"/>
      </rPr>
      <t xml:space="preserve"> untuk menyusun HPS di UPA TIK </t>
    </r>
    <r>
      <rPr>
        <b/>
        <sz val="11"/>
        <color theme="1"/>
        <rFont val="Calibri"/>
        <family val="2"/>
        <scheme val="minor"/>
      </rPr>
      <t>mungkin</t>
    </r>
    <r>
      <rPr>
        <sz val="11"/>
        <color theme="1"/>
        <rFont val="Calibri"/>
        <family val="2"/>
        <scheme val="minor"/>
      </rPr>
      <t xml:space="preserve"> proses peremajaan menjadi terlambat </t>
    </r>
    <r>
      <rPr>
        <b/>
        <sz val="11"/>
        <color theme="1"/>
        <rFont val="Calibri"/>
        <family val="2"/>
        <scheme val="minor"/>
      </rPr>
      <t>sehingga</t>
    </r>
    <r>
      <rPr>
        <sz val="11"/>
        <color theme="1"/>
        <rFont val="Calibri"/>
        <family val="2"/>
        <scheme val="minor"/>
      </rPr>
      <t xml:space="preserve"> tidak tersedianya peralatan yang mumpuni untuk mendukung aktifitas pembelajaran</t>
    </r>
  </si>
  <si>
    <r>
      <rPr>
        <b/>
        <sz val="11"/>
        <color theme="1"/>
        <rFont val="Calibri"/>
        <family val="2"/>
        <scheme val="minor"/>
      </rPr>
      <t>Tidak tersedianya</t>
    </r>
    <r>
      <rPr>
        <sz val="11"/>
        <color theme="1"/>
        <rFont val="Calibri"/>
        <family val="2"/>
        <scheme val="minor"/>
      </rPr>
      <t xml:space="preserve"> peralatan yang mumpuni untuk mendukung aktivitas perkantoran</t>
    </r>
  </si>
  <si>
    <r>
      <rPr>
        <b/>
        <sz val="11"/>
        <color theme="1"/>
        <rFont val="Calibri"/>
        <family val="2"/>
        <scheme val="minor"/>
      </rPr>
      <t>Karena kurangnya pengetahuan dari SDM</t>
    </r>
    <r>
      <rPr>
        <sz val="11"/>
        <color theme="1"/>
        <rFont val="Calibri"/>
        <family val="2"/>
        <scheme val="minor"/>
      </rPr>
      <t xml:space="preserve"> untuk menyusun HPS di UPA TIK </t>
    </r>
    <r>
      <rPr>
        <b/>
        <sz val="11"/>
        <color theme="1"/>
        <rFont val="Calibri"/>
        <family val="2"/>
        <scheme val="minor"/>
      </rPr>
      <t>mungkin</t>
    </r>
    <r>
      <rPr>
        <sz val="11"/>
        <color theme="1"/>
        <rFont val="Calibri"/>
        <family val="2"/>
        <scheme val="minor"/>
      </rPr>
      <t xml:space="preserve"> proses peremajaan menjadi terlambat </t>
    </r>
    <r>
      <rPr>
        <b/>
        <sz val="11"/>
        <color theme="1"/>
        <rFont val="Calibri"/>
        <family val="2"/>
        <scheme val="minor"/>
      </rPr>
      <t>sehingga</t>
    </r>
    <r>
      <rPr>
        <sz val="11"/>
        <color theme="1"/>
        <rFont val="Calibri"/>
        <family val="2"/>
        <scheme val="minor"/>
      </rPr>
      <t xml:space="preserve"> tidak tersedianya peralatan yang mumpuni untuk mendukung aktifitas perkantoran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</si>
</sst>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00_);_(* \(#,##0.00\);_(* &quot;-&quot;??_);_(@_)"/>
    <numFmt numFmtId="165" formatCode="0.000%"/>
    <numFmt numFmtId="166" formatCode="_-* #,##0.00_-;\-* #,##0.00_-;_-* &quot;-&quot;_-;_-@_-"/>
  </numFmts>
  <fonts count="14" x14ac:knownFonts="1">
    <font>
      <sz val="11"/>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1"/>
      <color theme="1"/>
      <name val="Calibri"/>
      <family val="2"/>
      <scheme val="minor"/>
    </font>
    <font>
      <sz val="11"/>
      <name val="Calibri"/>
      <family val="2"/>
      <scheme val="minor"/>
    </font>
    <font>
      <sz val="14"/>
      <color theme="1"/>
      <name val="Calibri"/>
      <family val="2"/>
      <scheme val="minor"/>
    </font>
    <font>
      <sz val="12"/>
      <color theme="1"/>
      <name val="Calibri"/>
      <family val="2"/>
      <scheme val="minor"/>
    </font>
    <font>
      <b/>
      <sz val="10"/>
      <color theme="1"/>
      <name val="Arial"/>
      <family val="2"/>
    </font>
    <font>
      <sz val="10"/>
      <color theme="1"/>
      <name val="Arial"/>
      <family val="2"/>
    </font>
    <font>
      <b/>
      <sz val="11"/>
      <color theme="1"/>
      <name val="Arial"/>
      <family val="2"/>
    </font>
    <font>
      <sz val="12"/>
      <color theme="1"/>
      <name val="Arial"/>
      <family val="2"/>
    </font>
    <font>
      <sz val="8"/>
      <name val="Calibri"/>
      <family val="2"/>
      <scheme val="minor"/>
    </font>
  </fonts>
  <fills count="19">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rgb="FFBDBDBD"/>
        <bgColor indexed="64"/>
      </patternFill>
    </fill>
    <fill>
      <patternFill patternType="solid">
        <fgColor rgb="FF00AE50"/>
        <bgColor indexed="64"/>
      </patternFill>
    </fill>
    <fill>
      <patternFill patternType="solid">
        <fgColor rgb="FFFFFF00"/>
        <bgColor indexed="64"/>
      </patternFill>
    </fill>
    <fill>
      <patternFill patternType="solid">
        <fgColor rgb="FFFFC000"/>
        <bgColor indexed="64"/>
      </patternFill>
    </fill>
    <fill>
      <patternFill patternType="solid">
        <fgColor rgb="FF00AEEE"/>
        <bgColor indexed="64"/>
      </patternFill>
    </fill>
    <fill>
      <patternFill patternType="solid">
        <fgColor theme="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9"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0" fontId="10" fillId="15" borderId="1">
      <alignment horizontal="center" vertical="top" wrapText="1"/>
    </xf>
    <xf numFmtId="0" fontId="10" fillId="12" borderId="1">
      <alignment horizontal="center" vertical="top" wrapText="1"/>
    </xf>
  </cellStyleXfs>
  <cellXfs count="116">
    <xf numFmtId="0" fontId="0" fillId="0" borderId="0" xfId="0"/>
    <xf numFmtId="0" fontId="1" fillId="0" borderId="0" xfId="0" applyFont="1"/>
    <xf numFmtId="0" fontId="0" fillId="0" borderId="1" xfId="0" applyBorder="1" applyAlignment="1">
      <alignment horizontal="left" vertical="top" wrapText="1"/>
    </xf>
    <xf numFmtId="0" fontId="1" fillId="3"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0" fillId="7" borderId="1" xfId="0" applyFill="1" applyBorder="1" applyAlignment="1">
      <alignment horizontal="center"/>
    </xf>
    <xf numFmtId="0" fontId="0" fillId="0" borderId="1" xfId="0" applyBorder="1" applyAlignment="1">
      <alignment horizontal="left" vertical="top"/>
    </xf>
    <xf numFmtId="0" fontId="0" fillId="0" borderId="0" xfId="0" applyAlignment="1">
      <alignment horizontal="center"/>
    </xf>
    <xf numFmtId="0" fontId="0" fillId="0" borderId="8" xfId="0" applyBorder="1" applyAlignment="1">
      <alignment horizontal="center"/>
    </xf>
    <xf numFmtId="38" fontId="1" fillId="0" borderId="8" xfId="0" applyNumberFormat="1" applyFont="1" applyBorder="1" applyAlignment="1">
      <alignment horizontal="center"/>
    </xf>
    <xf numFmtId="41" fontId="0" fillId="0" borderId="1" xfId="0" applyNumberFormat="1" applyBorder="1"/>
    <xf numFmtId="41" fontId="0" fillId="0" borderId="1" xfId="2" applyFont="1" applyBorder="1"/>
    <xf numFmtId="0" fontId="7" fillId="0" borderId="0" xfId="0" applyFont="1"/>
    <xf numFmtId="0" fontId="1" fillId="8" borderId="1" xfId="0" applyFont="1" applyFill="1" applyBorder="1" applyAlignment="1">
      <alignment horizontal="center" vertical="center"/>
    </xf>
    <xf numFmtId="0" fontId="1" fillId="7" borderId="1" xfId="0" applyFont="1" applyFill="1" applyBorder="1" applyAlignment="1">
      <alignment horizontal="center"/>
    </xf>
    <xf numFmtId="43" fontId="0" fillId="0" borderId="0" xfId="0" applyNumberFormat="1"/>
    <xf numFmtId="0" fontId="0" fillId="9" borderId="1" xfId="0" applyFill="1" applyBorder="1" applyAlignment="1">
      <alignment horizontal="left" vertical="top" wrapText="1"/>
    </xf>
    <xf numFmtId="0" fontId="0" fillId="10" borderId="1" xfId="0" applyFill="1" applyBorder="1" applyAlignment="1">
      <alignment horizontal="left" vertical="top" wrapText="1"/>
    </xf>
    <xf numFmtId="0" fontId="7" fillId="10" borderId="0" xfId="0" applyFont="1" applyFill="1"/>
    <xf numFmtId="0" fontId="7" fillId="11" borderId="0" xfId="0" applyFont="1" applyFill="1"/>
    <xf numFmtId="0" fontId="7" fillId="3" borderId="0" xfId="0" applyFont="1" applyFill="1"/>
    <xf numFmtId="0" fontId="7" fillId="0" borderId="0" xfId="0" applyFont="1" applyAlignment="1">
      <alignment horizontal="left"/>
    </xf>
    <xf numFmtId="0" fontId="8" fillId="0" borderId="0" xfId="0" applyFont="1"/>
    <xf numFmtId="0" fontId="4" fillId="0" borderId="0" xfId="0" applyFont="1"/>
    <xf numFmtId="0" fontId="12" fillId="0" borderId="1" xfId="0" applyFont="1" applyBorder="1" applyAlignment="1">
      <alignment horizontal="left" vertical="top"/>
    </xf>
    <xf numFmtId="0" fontId="4" fillId="0" borderId="1" xfId="0" applyFont="1" applyBorder="1" applyAlignment="1">
      <alignment horizontal="center" vertical="top"/>
    </xf>
    <xf numFmtId="0" fontId="0" fillId="0" borderId="1" xfId="0" applyBorder="1" applyAlignment="1">
      <alignment horizontal="center" vertical="top"/>
    </xf>
    <xf numFmtId="0" fontId="0" fillId="0" borderId="1" xfId="0" quotePrefix="1" applyBorder="1" applyAlignment="1">
      <alignment horizontal="center" vertical="top"/>
    </xf>
    <xf numFmtId="0" fontId="0" fillId="0" borderId="0" xfId="0" applyAlignment="1">
      <alignment horizontal="center" vertical="top"/>
    </xf>
    <xf numFmtId="0" fontId="0" fillId="0" borderId="0" xfId="0" quotePrefix="1" applyAlignment="1">
      <alignment horizontal="center" vertical="top"/>
    </xf>
    <xf numFmtId="0" fontId="12" fillId="0" borderId="0" xfId="0" applyFont="1" applyAlignment="1">
      <alignment horizontal="left" vertical="top"/>
    </xf>
    <xf numFmtId="0" fontId="9" fillId="13" borderId="1" xfId="0" applyFont="1" applyFill="1" applyBorder="1" applyAlignment="1">
      <alignment horizontal="center" vertical="center" wrapText="1"/>
    </xf>
    <xf numFmtId="0" fontId="12" fillId="0" borderId="0" xfId="0" applyFont="1" applyAlignment="1">
      <alignment horizontal="center" vertical="center"/>
    </xf>
    <xf numFmtId="0" fontId="12" fillId="12" borderId="1" xfId="0" applyFont="1" applyFill="1" applyBorder="1" applyAlignment="1">
      <alignment horizontal="center" vertical="center"/>
    </xf>
    <xf numFmtId="0" fontId="12" fillId="16" borderId="1" xfId="0" applyFont="1" applyFill="1" applyBorder="1" applyAlignment="1">
      <alignment horizontal="left" vertical="center"/>
    </xf>
    <xf numFmtId="0" fontId="12" fillId="15" borderId="1" xfId="0" applyFont="1" applyFill="1" applyBorder="1" applyAlignment="1">
      <alignment horizontal="center" vertical="center"/>
    </xf>
    <xf numFmtId="0" fontId="12" fillId="14" borderId="1" xfId="0" applyFont="1" applyFill="1" applyBorder="1" applyAlignment="1">
      <alignment horizontal="center" vertical="center"/>
    </xf>
    <xf numFmtId="0" fontId="12" fillId="17" borderId="1" xfId="0" applyFont="1" applyFill="1" applyBorder="1" applyAlignment="1">
      <alignment horizontal="center" vertical="center"/>
    </xf>
    <xf numFmtId="9" fontId="0" fillId="0" borderId="0" xfId="1" applyFont="1"/>
    <xf numFmtId="0" fontId="6" fillId="0" borderId="0" xfId="0" applyFont="1"/>
    <xf numFmtId="0" fontId="6" fillId="0" borderId="0" xfId="0" applyFont="1" applyAlignment="1">
      <alignment horizontal="center"/>
    </xf>
    <xf numFmtId="9" fontId="6" fillId="0" borderId="0" xfId="1" applyFont="1"/>
    <xf numFmtId="165" fontId="6" fillId="0" borderId="0" xfId="1" applyNumberFormat="1" applyFont="1"/>
    <xf numFmtId="10" fontId="6" fillId="0" borderId="0" xfId="1" applyNumberFormat="1" applyFont="1"/>
    <xf numFmtId="0" fontId="1" fillId="11" borderId="1" xfId="0" applyFont="1" applyFill="1" applyBorder="1" applyAlignment="1">
      <alignment horizontal="center" vertical="center"/>
    </xf>
    <xf numFmtId="0" fontId="3" fillId="0" borderId="0" xfId="0" applyFont="1"/>
    <xf numFmtId="0" fontId="3" fillId="0" borderId="7" xfId="0" quotePrefix="1" applyFont="1" applyBorder="1"/>
    <xf numFmtId="43" fontId="0" fillId="0" borderId="1" xfId="3" applyFont="1" applyBorder="1" applyAlignment="1">
      <alignment horizontal="right" vertical="top"/>
    </xf>
    <xf numFmtId="0" fontId="0" fillId="0" borderId="1" xfId="0" applyBorder="1" applyAlignment="1">
      <alignment horizontal="left"/>
    </xf>
    <xf numFmtId="0" fontId="0" fillId="0" borderId="1" xfId="0" applyBorder="1"/>
    <xf numFmtId="0" fontId="10" fillId="0" borderId="1" xfId="0" applyFont="1" applyBorder="1" applyAlignment="1">
      <alignment horizontal="left" vertical="top"/>
    </xf>
    <xf numFmtId="0" fontId="10" fillId="0" borderId="3" xfId="0" applyFont="1" applyBorder="1" applyAlignment="1">
      <alignment horizontal="center" vertical="top" wrapText="1"/>
    </xf>
    <xf numFmtId="0" fontId="10" fillId="15" borderId="11" xfId="0" applyFont="1" applyFill="1" applyBorder="1" applyAlignment="1">
      <alignment horizontal="center" vertical="top" wrapText="1"/>
    </xf>
    <xf numFmtId="0" fontId="10" fillId="15" borderId="10" xfId="0" applyFont="1" applyFill="1" applyBorder="1" applyAlignment="1">
      <alignment horizontal="center" vertical="top" wrapText="1"/>
    </xf>
    <xf numFmtId="0" fontId="10" fillId="15" borderId="15" xfId="0" applyFont="1" applyFill="1" applyBorder="1" applyAlignment="1">
      <alignment horizontal="center" vertical="top" wrapText="1"/>
    </xf>
    <xf numFmtId="0" fontId="10" fillId="15" borderId="16" xfId="0" applyFont="1" applyFill="1" applyBorder="1" applyAlignment="1">
      <alignment horizontal="center" vertical="top" wrapText="1"/>
    </xf>
    <xf numFmtId="0" fontId="10" fillId="15" borderId="2" xfId="0" applyFont="1" applyFill="1" applyBorder="1" applyAlignment="1">
      <alignment horizontal="center" vertical="top" wrapText="1"/>
    </xf>
    <xf numFmtId="0" fontId="10" fillId="15" borderId="3" xfId="0" applyFont="1" applyFill="1" applyBorder="1" applyAlignment="1">
      <alignment horizontal="center" vertical="top" wrapText="1"/>
    </xf>
    <xf numFmtId="0" fontId="10" fillId="0" borderId="9" xfId="0" applyFont="1" applyBorder="1" applyAlignment="1">
      <alignment horizontal="center" vertical="top" wrapText="1"/>
    </xf>
    <xf numFmtId="0" fontId="0" fillId="0" borderId="1" xfId="0" quotePrefix="1" applyBorder="1" applyAlignment="1">
      <alignment horizontal="left" vertical="top"/>
    </xf>
    <xf numFmtId="0" fontId="8" fillId="0" borderId="1" xfId="0" applyFont="1" applyBorder="1" applyAlignment="1">
      <alignment horizontal="center" vertical="center"/>
    </xf>
    <xf numFmtId="0" fontId="4" fillId="0" borderId="1" xfId="0" applyFont="1" applyBorder="1" applyAlignment="1">
      <alignment horizontal="center" vertical="center"/>
    </xf>
    <xf numFmtId="166" fontId="0" fillId="0" borderId="0" xfId="2" applyNumberFormat="1" applyFont="1"/>
    <xf numFmtId="164" fontId="0" fillId="0" borderId="0" xfId="0" applyNumberFormat="1"/>
    <xf numFmtId="0" fontId="5" fillId="0" borderId="1" xfId="0" applyFont="1" applyBorder="1" applyAlignment="1">
      <alignment wrapText="1"/>
    </xf>
    <xf numFmtId="0" fontId="5" fillId="0" borderId="1" xfId="0" applyFont="1" applyBorder="1" applyAlignment="1">
      <alignment vertical="top" wrapText="1"/>
    </xf>
    <xf numFmtId="0" fontId="0" fillId="0" borderId="2" xfId="0" applyBorder="1" applyAlignment="1">
      <alignment horizontal="left" vertical="top" wrapText="1"/>
    </xf>
    <xf numFmtId="0" fontId="0" fillId="18" borderId="1" xfId="0" applyFill="1" applyBorder="1" applyAlignment="1">
      <alignment horizontal="left" vertical="top" wrapText="1"/>
    </xf>
    <xf numFmtId="0" fontId="6" fillId="0" borderId="1" xfId="0" applyFont="1" applyBorder="1" applyAlignment="1">
      <alignment horizontal="left" vertical="top" wrapText="1"/>
    </xf>
    <xf numFmtId="0" fontId="2" fillId="2" borderId="0" xfId="0" applyFont="1" applyFill="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3" fillId="0" borderId="7" xfId="0" applyFont="1" applyBorder="1" applyAlignment="1">
      <alignment horizontal="left"/>
    </xf>
    <xf numFmtId="0" fontId="9" fillId="13" borderId="11" xfId="0" applyFont="1" applyFill="1" applyBorder="1" applyAlignment="1">
      <alignment horizontal="center" vertical="center" wrapText="1"/>
    </xf>
    <xf numFmtId="0" fontId="9" fillId="13" borderId="13"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11" fillId="13" borderId="2" xfId="0" applyFont="1" applyFill="1" applyBorder="1" applyAlignment="1">
      <alignment horizontal="center" vertical="center" textRotation="90" wrapText="1"/>
    </xf>
    <xf numFmtId="0" fontId="11" fillId="13" borderId="9" xfId="0" applyFont="1" applyFill="1" applyBorder="1" applyAlignment="1">
      <alignment horizontal="center" vertical="center" textRotation="90" wrapText="1"/>
    </xf>
    <xf numFmtId="0" fontId="11" fillId="13" borderId="3" xfId="0" applyFont="1" applyFill="1" applyBorder="1" applyAlignment="1">
      <alignment horizontal="center" vertical="center" textRotation="90" wrapText="1"/>
    </xf>
    <xf numFmtId="0" fontId="4" fillId="0" borderId="0" xfId="0" applyFont="1" applyAlignment="1">
      <alignment horizontal="center"/>
    </xf>
    <xf numFmtId="0" fontId="9" fillId="13" borderId="1" xfId="0" applyFont="1" applyFill="1" applyBorder="1" applyAlignment="1">
      <alignment horizontal="center" vertical="center" wrapText="1"/>
    </xf>
    <xf numFmtId="0" fontId="0" fillId="0" borderId="2" xfId="0" applyBorder="1" applyAlignment="1">
      <alignment horizontal="center" vertical="center" wrapText="1"/>
    </xf>
    <xf numFmtId="0" fontId="11" fillId="13" borderId="1" xfId="0" applyFont="1" applyFill="1" applyBorder="1" applyAlignment="1">
      <alignment horizontal="center" vertical="center" wrapText="1"/>
    </xf>
    <xf numFmtId="0" fontId="9" fillId="13" borderId="2" xfId="0" applyFont="1" applyFill="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6" xfId="0" applyFont="1" applyBorder="1" applyAlignment="1">
      <alignment horizontal="center" vertical="center" wrapText="1"/>
    </xf>
    <xf numFmtId="0" fontId="9" fillId="13" borderId="9" xfId="0" applyFont="1" applyFill="1" applyBorder="1" applyAlignment="1">
      <alignment horizontal="center" vertical="center" wrapText="1"/>
    </xf>
    <xf numFmtId="0" fontId="1" fillId="11" borderId="1" xfId="0" applyFont="1" applyFill="1" applyBorder="1" applyAlignment="1">
      <alignment horizontal="center" vertical="center"/>
    </xf>
    <xf numFmtId="0" fontId="10" fillId="0" borderId="1" xfId="0" applyFont="1" applyBorder="1" applyAlignment="1">
      <alignment horizontal="left" vertical="center" wrapText="1"/>
    </xf>
    <xf numFmtId="0" fontId="1" fillId="11" borderId="2"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5"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Border="1" applyAlignment="1">
      <alignment horizontal="center" vertical="top"/>
    </xf>
    <xf numFmtId="0" fontId="0" fillId="0" borderId="9"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top"/>
    </xf>
    <xf numFmtId="0" fontId="0" fillId="0" borderId="2" xfId="0" applyBorder="1" applyAlignment="1">
      <alignment vertical="center" wrapText="1"/>
    </xf>
    <xf numFmtId="0" fontId="0" fillId="0" borderId="9" xfId="0" applyBorder="1" applyAlignment="1">
      <alignment vertical="center" wrapText="1"/>
    </xf>
    <xf numFmtId="0" fontId="0" fillId="0" borderId="1" xfId="0" applyBorder="1" applyAlignment="1">
      <alignment vertical="center" wrapText="1"/>
    </xf>
    <xf numFmtId="0" fontId="3" fillId="0" borderId="0" xfId="0" applyFont="1" applyAlignment="1">
      <alignment vertical="top" wrapText="1"/>
    </xf>
    <xf numFmtId="0" fontId="0" fillId="0" borderId="0" xfId="0" applyAlignment="1">
      <alignment vertical="top" wrapText="1"/>
    </xf>
  </cellXfs>
  <cellStyles count="6">
    <cellStyle name="Comma" xfId="3" builtinId="3"/>
    <cellStyle name="Comma [0]" xfId="2" builtinId="6"/>
    <cellStyle name="Normal" xfId="0" builtinId="0"/>
    <cellStyle name="Percent" xfId="1" builtinId="5"/>
    <cellStyle name="Style 1" xfId="5" xr:uid="{00000000-0005-0000-0000-000004000000}"/>
    <cellStyle name="WARNA" xfId="4" xr:uid="{00000000-0005-0000-0000-000005000000}"/>
  </cellStyles>
  <dxfs count="7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00B0F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5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F0"/>
        </patternFill>
      </fill>
    </dxf>
    <dxf>
      <fill>
        <patternFill>
          <bgColor rgb="FF00B050"/>
        </patternFill>
      </fill>
    </dxf>
    <dxf>
      <font>
        <b/>
        <i/>
        <color theme="0"/>
      </font>
      <fill>
        <patternFill>
          <bgColor rgb="FF00B050"/>
        </patternFill>
      </fill>
    </dxf>
    <dxf>
      <font>
        <b/>
        <i/>
        <color theme="0"/>
      </font>
      <fill>
        <patternFill>
          <bgColor rgb="FFFF0000"/>
        </patternFill>
      </fill>
    </dxf>
    <dxf>
      <font>
        <b/>
        <i/>
        <color theme="0"/>
      </font>
      <fill>
        <patternFill>
          <bgColor rgb="FFFFC000"/>
        </patternFill>
      </fill>
    </dxf>
    <dxf>
      <font>
        <b/>
        <i/>
        <color theme="0"/>
      </font>
      <fill>
        <patternFill>
          <bgColor rgb="FFFFFF00"/>
        </patternFill>
      </fill>
    </dxf>
    <dxf>
      <font>
        <b/>
        <i/>
        <color theme="0"/>
      </font>
      <fill>
        <patternFill>
          <bgColor rgb="FF00B050"/>
        </patternFill>
      </fill>
    </dxf>
    <dxf>
      <font>
        <b/>
        <i/>
        <color theme="0"/>
      </font>
      <fill>
        <patternFill>
          <bgColor rgb="FF00B0F0"/>
        </patternFill>
      </fill>
    </dxf>
    <dxf>
      <font>
        <b/>
        <i val="0"/>
        <color theme="9" tint="0.39994506668294322"/>
      </font>
    </dxf>
    <dxf>
      <font>
        <b/>
        <i val="0"/>
        <color theme="9"/>
      </font>
    </dxf>
    <dxf>
      <font>
        <b/>
        <i val="0"/>
        <color auto="1"/>
      </font>
    </dxf>
    <dxf>
      <fill>
        <patternFill>
          <bgColor theme="9" tint="0.39994506668294322"/>
        </patternFill>
      </fill>
    </dxf>
    <dxf>
      <font>
        <b/>
        <i val="0"/>
      </font>
    </dxf>
    <dxf>
      <font>
        <b/>
        <i val="0"/>
      </font>
    </dxf>
    <dxf>
      <fill>
        <patternFill>
          <bgColor theme="4" tint="0.39994506668294322"/>
        </patternFill>
      </fill>
    </dxf>
    <dxf>
      <fill>
        <patternFill>
          <bgColor rgb="FFFF0000"/>
        </patternFill>
      </fill>
    </dxf>
    <dxf>
      <font>
        <b/>
        <i val="0"/>
      </font>
      <fill>
        <patternFill>
          <bgColor rgb="FFFFFF00"/>
        </patternFill>
      </fill>
    </dxf>
    <dxf>
      <font>
        <b/>
        <i/>
        <color theme="0"/>
      </font>
    </dxf>
    <dxf>
      <font>
        <color theme="0"/>
      </font>
      <fill>
        <patternFill>
          <bgColor theme="7"/>
        </patternFill>
      </fill>
    </dxf>
    <dxf>
      <font>
        <b/>
        <i/>
        <color theme="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a:t>PROFIL Risiko</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BAD-4654-AF8F-9677CA4B874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5BF-4A48-BBAE-3AFD67BD4D9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4BAD-4654-AF8F-9677CA4B874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BAD-4654-AF8F-9677CA4B874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4BAD-4654-AF8F-9677CA4B87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Peta_Profil_Risiko!$Q$7:$Q$11</c:f>
              <c:strCache>
                <c:ptCount val="5"/>
                <c:pt idx="0">
                  <c:v>Sangat Tinggi</c:v>
                </c:pt>
                <c:pt idx="1">
                  <c:v>Tinggi</c:v>
                </c:pt>
                <c:pt idx="2">
                  <c:v>Sedang</c:v>
                </c:pt>
                <c:pt idx="3">
                  <c:v>Rendah</c:v>
                </c:pt>
                <c:pt idx="4">
                  <c:v>Sangat Rendah</c:v>
                </c:pt>
              </c:strCache>
            </c:strRef>
          </c:cat>
          <c:val>
            <c:numRef>
              <c:f>Peta_Profil_Risiko!$R$7:$R$11</c:f>
              <c:numCache>
                <c:formatCode>General</c:formatCode>
                <c:ptCount val="5"/>
                <c:pt idx="0">
                  <c:v>1</c:v>
                </c:pt>
                <c:pt idx="1">
                  <c:v>1</c:v>
                </c:pt>
                <c:pt idx="2">
                  <c:v>0</c:v>
                </c:pt>
                <c:pt idx="3">
                  <c:v>0</c:v>
                </c:pt>
                <c:pt idx="4">
                  <c:v>0</c:v>
                </c:pt>
              </c:numCache>
            </c:numRef>
          </c:val>
          <c:extLst>
            <c:ext xmlns:c16="http://schemas.microsoft.com/office/drawing/2014/chart" uri="{C3380CC4-5D6E-409C-BE32-E72D297353CC}">
              <c16:uniqueId val="{00000000-4BAD-4654-AF8F-9677CA4B874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406651227420093"/>
          <c:y val="0.21826943910556026"/>
          <c:w val="0.27181584066697545"/>
          <c:h val="0.4783468964506238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10583</xdr:colOff>
      <xdr:row>11</xdr:row>
      <xdr:rowOff>327025</xdr:rowOff>
    </xdr:from>
    <xdr:to>
      <xdr:col>16</xdr:col>
      <xdr:colOff>698500</xdr:colOff>
      <xdr:row>29</xdr:row>
      <xdr:rowOff>52916</xdr:rowOff>
    </xdr:to>
    <xdr:graphicFrame macro="">
      <xdr:nvGraphicFramePr>
        <xdr:cNvPr id="3" name="Chart 2">
          <a:extLst>
            <a:ext uri="{FF2B5EF4-FFF2-40B4-BE49-F238E27FC236}">
              <a16:creationId xmlns:a16="http://schemas.microsoft.com/office/drawing/2014/main" id="{2886C0AA-4906-26C6-43AA-EF8DE3E12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O30"/>
  <sheetViews>
    <sheetView topLeftCell="D1" zoomScale="60" zoomScaleNormal="60" workbookViewId="0">
      <selection activeCell="G7" sqref="G7:G12"/>
    </sheetView>
  </sheetViews>
  <sheetFormatPr defaultRowHeight="15" x14ac:dyDescent="0.25"/>
  <cols>
    <col min="1" max="1" width="0" hidden="1" customWidth="1"/>
    <col min="2" max="2" width="16" customWidth="1"/>
    <col min="3" max="3" width="10.85546875" customWidth="1"/>
    <col min="4" max="4" width="37.140625" customWidth="1"/>
    <col min="5" max="5" width="22.28515625" customWidth="1"/>
    <col min="6" max="6" width="28.28515625" customWidth="1"/>
    <col min="7" max="7" width="23.140625" customWidth="1"/>
    <col min="8" max="8" width="23.42578125" customWidth="1"/>
    <col min="9" max="9" width="21.28515625" customWidth="1"/>
    <col min="10" max="10" width="23.85546875" customWidth="1"/>
    <col min="11" max="11" width="23.42578125" customWidth="1"/>
    <col min="12" max="12" width="20.5703125" customWidth="1"/>
    <col min="13" max="13" width="22.7109375" customWidth="1"/>
    <col min="14" max="14" width="17" customWidth="1"/>
    <col min="15" max="15" width="33.85546875" customWidth="1"/>
    <col min="17" max="17" width="21.140625" customWidth="1"/>
  </cols>
  <sheetData>
    <row r="1" spans="2:15" ht="26.25" customHeight="1" x14ac:dyDescent="0.25">
      <c r="B1" s="70" t="s">
        <v>13</v>
      </c>
      <c r="C1" s="70"/>
      <c r="D1" s="70"/>
      <c r="E1" s="70"/>
      <c r="F1" s="70"/>
      <c r="G1" s="70"/>
      <c r="H1" s="70"/>
      <c r="I1" s="70"/>
      <c r="J1" s="70"/>
      <c r="K1" s="70"/>
      <c r="L1" s="70"/>
      <c r="M1" s="70"/>
      <c r="N1" s="70"/>
      <c r="O1" s="70"/>
    </row>
    <row r="2" spans="2:15" ht="28.5" customHeight="1" x14ac:dyDescent="0.3">
      <c r="B2" s="46" t="s">
        <v>139</v>
      </c>
      <c r="C2" s="46"/>
      <c r="D2" s="46"/>
      <c r="E2" s="22"/>
    </row>
    <row r="3" spans="2:15" ht="28.5" customHeight="1" x14ac:dyDescent="0.3">
      <c r="B3" s="78" t="s">
        <v>14</v>
      </c>
      <c r="C3" s="78"/>
      <c r="D3" s="47" t="s">
        <v>74</v>
      </c>
      <c r="E3" s="22"/>
    </row>
    <row r="4" spans="2:15" x14ac:dyDescent="0.25">
      <c r="B4" s="71" t="s">
        <v>10</v>
      </c>
      <c r="C4" s="71" t="s">
        <v>9</v>
      </c>
      <c r="D4" s="71" t="s">
        <v>50</v>
      </c>
      <c r="E4" s="71" t="s">
        <v>11</v>
      </c>
      <c r="F4" s="71" t="s">
        <v>0</v>
      </c>
      <c r="G4" s="71" t="s">
        <v>51</v>
      </c>
      <c r="H4" s="71" t="s">
        <v>1</v>
      </c>
      <c r="I4" s="71" t="s">
        <v>2</v>
      </c>
      <c r="J4" s="71" t="s">
        <v>3</v>
      </c>
      <c r="K4" s="73" t="s">
        <v>4</v>
      </c>
      <c r="L4" s="75" t="s">
        <v>5</v>
      </c>
      <c r="M4" s="76"/>
      <c r="N4" s="77"/>
      <c r="O4" s="71" t="s">
        <v>66</v>
      </c>
    </row>
    <row r="5" spans="2:15" x14ac:dyDescent="0.25">
      <c r="B5" s="72"/>
      <c r="C5" s="72"/>
      <c r="D5" s="72"/>
      <c r="E5" s="72"/>
      <c r="F5" s="72"/>
      <c r="G5" s="72"/>
      <c r="H5" s="72"/>
      <c r="I5" s="72"/>
      <c r="J5" s="72"/>
      <c r="K5" s="74"/>
      <c r="L5" s="3" t="s">
        <v>7</v>
      </c>
      <c r="M5" s="4" t="s">
        <v>6</v>
      </c>
      <c r="N5" s="5" t="s">
        <v>65</v>
      </c>
      <c r="O5" s="72"/>
    </row>
    <row r="6" spans="2:15" x14ac:dyDescent="0.25">
      <c r="B6" s="6">
        <v>1</v>
      </c>
      <c r="C6" s="6">
        <v>2</v>
      </c>
      <c r="D6" s="6">
        <v>3</v>
      </c>
      <c r="E6" s="6">
        <v>4</v>
      </c>
      <c r="F6" s="6">
        <v>5</v>
      </c>
      <c r="G6" s="6">
        <v>6</v>
      </c>
      <c r="H6" s="6">
        <v>7</v>
      </c>
      <c r="I6" s="6">
        <v>8</v>
      </c>
      <c r="J6" s="6">
        <v>9</v>
      </c>
      <c r="K6" s="6">
        <v>10</v>
      </c>
      <c r="L6" s="6">
        <v>11</v>
      </c>
      <c r="M6" s="6">
        <v>12</v>
      </c>
      <c r="N6" s="6">
        <v>13</v>
      </c>
      <c r="O6" s="15">
        <v>14</v>
      </c>
    </row>
    <row r="7" spans="2:15" ht="195" x14ac:dyDescent="0.25">
      <c r="B7" s="7" t="s">
        <v>140</v>
      </c>
      <c r="C7" s="7" t="s">
        <v>144</v>
      </c>
      <c r="D7" s="2" t="s">
        <v>48</v>
      </c>
      <c r="E7" s="2" t="s">
        <v>143</v>
      </c>
      <c r="F7" s="66" t="s">
        <v>146</v>
      </c>
      <c r="G7" s="48"/>
      <c r="H7" s="2" t="s">
        <v>148</v>
      </c>
      <c r="I7" s="7" t="s">
        <v>40</v>
      </c>
      <c r="J7" s="2" t="s">
        <v>149</v>
      </c>
      <c r="K7" s="2" t="s">
        <v>35</v>
      </c>
      <c r="L7" s="7" t="s">
        <v>24</v>
      </c>
      <c r="M7" s="7" t="s">
        <v>29</v>
      </c>
      <c r="N7" s="27" t="str">
        <f t="shared" ref="N7:N11" si="0">IF(LEFT(L7,1)*LEFT(M7,1)&gt;=21,"EXTREME",IF(LEFT(L7,1)*LEFT(M7,1)&gt;=16,"HIGH",IF(LEFT(L7,1)*LEFT(M7,1)&gt;=11,"MIDDLE",IF(LEFT(L7,1)*LEFT(M7,1)&gt;=6,"LOW","VERY LOW"))))</f>
        <v>HIGH</v>
      </c>
      <c r="O7" s="2" t="s">
        <v>151</v>
      </c>
    </row>
    <row r="8" spans="2:15" ht="195" x14ac:dyDescent="0.25">
      <c r="B8" s="7" t="s">
        <v>141</v>
      </c>
      <c r="C8" s="7" t="s">
        <v>145</v>
      </c>
      <c r="D8" s="2" t="s">
        <v>48</v>
      </c>
      <c r="E8" s="69" t="s">
        <v>142</v>
      </c>
      <c r="F8" s="65" t="s">
        <v>147</v>
      </c>
      <c r="G8" s="48"/>
      <c r="H8" s="2" t="s">
        <v>150</v>
      </c>
      <c r="I8" s="7" t="s">
        <v>41</v>
      </c>
      <c r="J8" s="2" t="s">
        <v>149</v>
      </c>
      <c r="K8" s="2" t="s">
        <v>35</v>
      </c>
      <c r="L8" s="7" t="s">
        <v>24</v>
      </c>
      <c r="M8" s="7" t="s">
        <v>31</v>
      </c>
      <c r="N8" s="27" t="str">
        <f t="shared" si="0"/>
        <v>HIGH</v>
      </c>
      <c r="O8" s="2" t="s">
        <v>152</v>
      </c>
    </row>
    <row r="9" spans="2:15" ht="15" customHeight="1" x14ac:dyDescent="0.25">
      <c r="B9" s="60" t="s">
        <v>136</v>
      </c>
      <c r="C9" s="7"/>
      <c r="D9" s="7"/>
      <c r="E9" s="7"/>
      <c r="F9" s="7"/>
      <c r="G9" s="48"/>
      <c r="H9" s="7"/>
      <c r="I9" s="7"/>
      <c r="J9" s="7"/>
      <c r="K9" s="7"/>
      <c r="L9" s="7" t="s">
        <v>25</v>
      </c>
      <c r="M9" s="7" t="s">
        <v>29</v>
      </c>
      <c r="N9" s="27" t="str">
        <f t="shared" si="0"/>
        <v>MIDDLE</v>
      </c>
      <c r="O9" s="2"/>
    </row>
    <row r="10" spans="2:15" ht="15" customHeight="1" x14ac:dyDescent="0.25">
      <c r="B10" s="60" t="s">
        <v>136</v>
      </c>
      <c r="C10" s="7"/>
      <c r="D10" s="7"/>
      <c r="E10" s="7"/>
      <c r="F10" s="7"/>
      <c r="G10" s="48"/>
      <c r="H10" s="7"/>
      <c r="I10" s="7"/>
      <c r="J10" s="7"/>
      <c r="K10" s="7"/>
      <c r="L10" s="7" t="s">
        <v>27</v>
      </c>
      <c r="M10" s="7" t="s">
        <v>31</v>
      </c>
      <c r="N10" s="27" t="str">
        <f t="shared" si="0"/>
        <v>VERY LOW</v>
      </c>
      <c r="O10" s="2"/>
    </row>
    <row r="11" spans="2:15" ht="15" customHeight="1" x14ac:dyDescent="0.25">
      <c r="B11" s="60" t="s">
        <v>136</v>
      </c>
      <c r="C11" s="7"/>
      <c r="D11" s="7"/>
      <c r="E11" s="7"/>
      <c r="F11" s="7"/>
      <c r="G11" s="48"/>
      <c r="H11" s="7"/>
      <c r="I11" s="7"/>
      <c r="J11" s="7"/>
      <c r="K11" s="7"/>
      <c r="L11" s="7" t="s">
        <v>27</v>
      </c>
      <c r="M11" s="7" t="s">
        <v>29</v>
      </c>
      <c r="N11" s="27" t="str">
        <f t="shared" si="0"/>
        <v>VERY LOW</v>
      </c>
      <c r="O11" s="2"/>
    </row>
    <row r="12" spans="2:15" x14ac:dyDescent="0.25">
      <c r="G12" s="16"/>
    </row>
    <row r="13" spans="2:15" x14ac:dyDescent="0.25">
      <c r="G13" s="63"/>
    </row>
    <row r="14" spans="2:15" ht="15.75" x14ac:dyDescent="0.25">
      <c r="B14" s="24" t="s">
        <v>12</v>
      </c>
      <c r="G14" s="64"/>
    </row>
    <row r="15" spans="2:15" ht="15.75" x14ac:dyDescent="0.25">
      <c r="B15" s="23" t="s">
        <v>75</v>
      </c>
    </row>
    <row r="16" spans="2:15" ht="15.75" x14ac:dyDescent="0.25">
      <c r="B16" s="23" t="s">
        <v>76</v>
      </c>
    </row>
    <row r="17" spans="2:2" ht="15.75" x14ac:dyDescent="0.25">
      <c r="B17" s="23" t="s">
        <v>77</v>
      </c>
    </row>
    <row r="18" spans="2:2" ht="15.75" x14ac:dyDescent="0.25">
      <c r="B18" s="23" t="s">
        <v>78</v>
      </c>
    </row>
    <row r="19" spans="2:2" ht="15.75" x14ac:dyDescent="0.25">
      <c r="B19" s="23" t="s">
        <v>79</v>
      </c>
    </row>
    <row r="20" spans="2:2" ht="15.75" x14ac:dyDescent="0.25">
      <c r="B20" s="23" t="s">
        <v>80</v>
      </c>
    </row>
    <row r="21" spans="2:2" ht="15.75" x14ac:dyDescent="0.25">
      <c r="B21" s="23" t="s">
        <v>81</v>
      </c>
    </row>
    <row r="22" spans="2:2" ht="15.75" x14ac:dyDescent="0.25">
      <c r="B22" s="23" t="s">
        <v>82</v>
      </c>
    </row>
    <row r="23" spans="2:2" ht="15.75" x14ac:dyDescent="0.25">
      <c r="B23" s="23" t="s">
        <v>83</v>
      </c>
    </row>
    <row r="24" spans="2:2" ht="15.75" customHeight="1" x14ac:dyDescent="0.25">
      <c r="B24" s="23" t="s">
        <v>84</v>
      </c>
    </row>
    <row r="25" spans="2:2" ht="15.75" customHeight="1" x14ac:dyDescent="0.25">
      <c r="B25" s="23" t="s">
        <v>85</v>
      </c>
    </row>
    <row r="26" spans="2:2" ht="15.75" customHeight="1" x14ac:dyDescent="0.25">
      <c r="B26" s="23" t="s">
        <v>86</v>
      </c>
    </row>
    <row r="27" spans="2:2" ht="15.75" x14ac:dyDescent="0.25">
      <c r="B27" s="23" t="s">
        <v>87</v>
      </c>
    </row>
    <row r="28" spans="2:2" ht="15.75" x14ac:dyDescent="0.25">
      <c r="B28" s="23" t="s">
        <v>88</v>
      </c>
    </row>
    <row r="29" spans="2:2" ht="15.75" x14ac:dyDescent="0.25">
      <c r="B29" s="23" t="s">
        <v>89</v>
      </c>
    </row>
    <row r="30" spans="2:2" ht="15.75" x14ac:dyDescent="0.25">
      <c r="B30" s="23" t="s">
        <v>90</v>
      </c>
    </row>
  </sheetData>
  <mergeCells count="14">
    <mergeCell ref="B1:O1"/>
    <mergeCell ref="I4:I5"/>
    <mergeCell ref="J4:J5"/>
    <mergeCell ref="K4:K5"/>
    <mergeCell ref="L4:N4"/>
    <mergeCell ref="D4:D5"/>
    <mergeCell ref="F4:F5"/>
    <mergeCell ref="G4:G5"/>
    <mergeCell ref="H4:H5"/>
    <mergeCell ref="O4:O5"/>
    <mergeCell ref="B4:B5"/>
    <mergeCell ref="E4:E5"/>
    <mergeCell ref="C4:C5"/>
    <mergeCell ref="B3:C3"/>
  </mergeCells>
  <phoneticPr fontId="13" type="noConversion"/>
  <conditionalFormatting sqref="N2:N1048576">
    <cfRule type="cellIs" dxfId="69" priority="8" operator="equal">
      <formula>"KUNING"</formula>
    </cfRule>
    <cfRule type="cellIs" dxfId="68" priority="9" operator="equal">
      <formula>"ORANGE"</formula>
    </cfRule>
    <cfRule type="cellIs" dxfId="67" priority="10" operator="equal">
      <formula>"EXTREME"</formula>
    </cfRule>
    <cfRule type="cellIs" dxfId="66" priority="11" operator="equal">
      <formula>"MIDDLE"</formula>
    </cfRule>
    <cfRule type="cellIs" dxfId="65" priority="14" operator="equal">
      <formula>"EXTREME"</formula>
    </cfRule>
    <cfRule type="cellIs" dxfId="64" priority="18" operator="equal">
      <formula>"LOW"</formula>
    </cfRule>
    <cfRule type="cellIs" dxfId="63" priority="19" operator="equal">
      <formula>"LOW"</formula>
    </cfRule>
    <cfRule type="cellIs" dxfId="62" priority="21" operator="equal">
      <formula>"EXTREME"</formula>
    </cfRule>
    <cfRule type="cellIs" dxfId="61" priority="22" operator="equal">
      <formula>"VERY LOW"</formula>
    </cfRule>
    <cfRule type="cellIs" dxfId="60" priority="23" operator="equal">
      <formula>"VERY LOW"</formula>
    </cfRule>
    <cfRule type="cellIs" dxfId="59" priority="24" operator="equal">
      <formula>"VERY LOW"</formula>
    </cfRule>
    <cfRule type="cellIs" dxfId="58" priority="26" operator="equal">
      <formula>"VERY LOW"</formula>
    </cfRule>
  </conditionalFormatting>
  <conditionalFormatting sqref="N7:N11">
    <cfRule type="cellIs" dxfId="57" priority="1" operator="equal">
      <formula>"VERY LOW"</formula>
    </cfRule>
    <cfRule type="cellIs" dxfId="56" priority="2" operator="equal">
      <formula>"LOW"</formula>
    </cfRule>
    <cfRule type="cellIs" dxfId="55" priority="3" operator="equal">
      <formula>"MIDDLE"</formula>
    </cfRule>
    <cfRule type="cellIs" dxfId="54" priority="4" operator="equal">
      <formula>"HIGH"</formula>
    </cfRule>
    <cfRule type="cellIs" dxfId="53" priority="5" operator="equal">
      <formula>"EXTREME"</formula>
    </cfRule>
    <cfRule type="cellIs" dxfId="52" priority="7" operator="equal">
      <formula>"HIJAU"</formula>
    </cfRule>
  </conditionalFormatting>
  <pageMargins left="0.70866141732283472" right="0.51181102362204722" top="0.55118110236220474" bottom="0.35433070866141736" header="0.31496062992125984" footer="0.31496062992125984"/>
  <pageSetup paperSize="9" scale="65" orientation="landscape" horizontalDpi="90" verticalDpi="90"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0000000}">
          <x14:formula1>
            <xm:f xml:space="preserve"> 'JANGAN DIHAPUS'!$L$4:$L$7</xm:f>
          </x14:formula1>
          <xm:sqref>K7:K11</xm:sqref>
        </x14:dataValidation>
        <x14:dataValidation type="list" allowBlank="1" showInputMessage="1" showErrorMessage="1" xr:uid="{00000000-0002-0000-0000-000001000000}">
          <x14:formula1>
            <xm:f>'JANGAN DIHAPUS'!$F$4:$F$8</xm:f>
          </x14:formula1>
          <xm:sqref>I7:I11</xm:sqref>
        </x14:dataValidation>
        <x14:dataValidation type="list" allowBlank="1" showInputMessage="1" showErrorMessage="1" xr:uid="{00000000-0002-0000-0000-000002000000}">
          <x14:formula1>
            <xm:f>'JANGAN DIHAPUS'!$B$12:$B$15</xm:f>
          </x14:formula1>
          <xm:sqref>D7:D11</xm:sqref>
        </x14:dataValidation>
        <x14:dataValidation type="list" allowBlank="1" showInputMessage="1" showErrorMessage="1" xr:uid="{00000000-0002-0000-0000-000003000000}">
          <x14:formula1>
            <xm:f>'JANGAN DIHAPUS'!$B$4:$B$8</xm:f>
          </x14:formula1>
          <xm:sqref>L7:L11</xm:sqref>
        </x14:dataValidation>
        <x14:dataValidation type="list" allowBlank="1" showInputMessage="1" showErrorMessage="1" xr:uid="{00000000-0002-0000-0000-000004000000}">
          <x14:formula1>
            <xm:f>'JANGAN DIHAPUS'!$D$4:$D$8</xm:f>
          </x14:formula1>
          <xm:sqref>M7:M11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24"/>
  <sheetViews>
    <sheetView zoomScale="60" zoomScaleNormal="60" workbookViewId="0">
      <selection activeCell="H15" sqref="H15"/>
    </sheetView>
  </sheetViews>
  <sheetFormatPr defaultRowHeight="15" x14ac:dyDescent="0.25"/>
  <cols>
    <col min="4" max="4" width="13.7109375" customWidth="1"/>
    <col min="5" max="5" width="16.85546875" customWidth="1"/>
    <col min="6" max="7" width="16.42578125" customWidth="1"/>
    <col min="8" max="8" width="16.28515625" customWidth="1"/>
    <col min="9" max="9" width="17.42578125" customWidth="1"/>
    <col min="12" max="12" width="17" bestFit="1" customWidth="1"/>
    <col min="13" max="13" width="14.7109375" customWidth="1"/>
    <col min="14" max="14" width="20.42578125" customWidth="1"/>
    <col min="17" max="17" width="15.28515625" customWidth="1"/>
  </cols>
  <sheetData>
    <row r="1" spans="2:18" ht="15.75" x14ac:dyDescent="0.25">
      <c r="B1" s="85" t="s">
        <v>103</v>
      </c>
      <c r="C1" s="85"/>
      <c r="D1" s="85"/>
      <c r="E1" s="85"/>
      <c r="F1" s="85"/>
      <c r="G1" s="85"/>
      <c r="H1" s="85"/>
      <c r="I1" s="85"/>
    </row>
    <row r="2" spans="2:18" ht="15.75" x14ac:dyDescent="0.25">
      <c r="E2" s="24" t="s">
        <v>104</v>
      </c>
    </row>
    <row r="6" spans="2:18" ht="18.75" customHeight="1" x14ac:dyDescent="0.25">
      <c r="B6" s="90" t="s">
        <v>94</v>
      </c>
      <c r="C6" s="91"/>
      <c r="D6" s="92"/>
      <c r="E6" s="88" t="s">
        <v>95</v>
      </c>
      <c r="F6" s="88"/>
      <c r="G6" s="88"/>
      <c r="H6" s="88"/>
      <c r="I6" s="88"/>
      <c r="L6" s="26" t="s">
        <v>118</v>
      </c>
      <c r="M6" s="26" t="s">
        <v>119</v>
      </c>
      <c r="N6" s="26" t="s">
        <v>120</v>
      </c>
      <c r="O6" s="26" t="s">
        <v>22</v>
      </c>
      <c r="Q6" s="62" t="s">
        <v>137</v>
      </c>
      <c r="R6" s="62" t="s">
        <v>138</v>
      </c>
    </row>
    <row r="7" spans="2:18" ht="16.5" customHeight="1" x14ac:dyDescent="0.25">
      <c r="B7" s="93"/>
      <c r="C7" s="94"/>
      <c r="D7" s="95"/>
      <c r="E7" s="32">
        <v>1</v>
      </c>
      <c r="F7" s="32">
        <v>2</v>
      </c>
      <c r="G7" s="32">
        <v>3</v>
      </c>
      <c r="H7" s="32">
        <v>4</v>
      </c>
      <c r="I7" s="32">
        <v>5</v>
      </c>
      <c r="L7" s="27">
        <v>20</v>
      </c>
      <c r="M7" s="27">
        <v>25</v>
      </c>
      <c r="N7" s="25" t="s">
        <v>115</v>
      </c>
      <c r="O7" s="34" t="s">
        <v>108</v>
      </c>
      <c r="Q7" s="61" t="s">
        <v>115</v>
      </c>
      <c r="R7" s="61">
        <f>(LEN(H12)-LEN(SUBSTITUTE(H12," ",""))+1)+(LEN(I12)-LEN(SUBSTITUTE(I12," ",""))+1)+(LEN(I15)-LEN(SUBSTITUTE(I15," ",""))+1-COUNTBLANK(H12:I12)-COUNTBLANK(I15))</f>
        <v>1</v>
      </c>
    </row>
    <row r="8" spans="2:18" ht="15.75" customHeight="1" x14ac:dyDescent="0.25">
      <c r="B8" s="93"/>
      <c r="C8" s="94"/>
      <c r="D8" s="95"/>
      <c r="E8" s="86" t="s">
        <v>107</v>
      </c>
      <c r="F8" s="86" t="s">
        <v>96</v>
      </c>
      <c r="G8" s="86" t="s">
        <v>105</v>
      </c>
      <c r="H8" s="86" t="s">
        <v>97</v>
      </c>
      <c r="I8" s="86" t="s">
        <v>106</v>
      </c>
      <c r="L8" s="27">
        <v>13</v>
      </c>
      <c r="M8" s="27">
        <v>19</v>
      </c>
      <c r="N8" s="25" t="s">
        <v>116</v>
      </c>
      <c r="O8" s="35" t="s">
        <v>109</v>
      </c>
      <c r="Q8" s="61" t="s">
        <v>116</v>
      </c>
      <c r="R8" s="61">
        <f>(LEN(H15)-LEN(SUBSTITUTE(H15," ",""))+1)+(LEN(G12)-LEN(SUBSTITUTE(G12," ",""))+1)+(LEN(I18)-LEN(SUBSTITUTE(I18," ",""))+1)-COUNTBLANK(G12)-COUNTBLANK(H15)-COUNTBLANK(I18)</f>
        <v>1</v>
      </c>
    </row>
    <row r="9" spans="2:18" ht="15.75" x14ac:dyDescent="0.25">
      <c r="B9" s="96"/>
      <c r="C9" s="97"/>
      <c r="D9" s="98"/>
      <c r="E9" s="87"/>
      <c r="F9" s="87"/>
      <c r="G9" s="89"/>
      <c r="H9" s="87"/>
      <c r="I9" s="87"/>
      <c r="L9" s="27">
        <v>9</v>
      </c>
      <c r="M9" s="28">
        <v>12</v>
      </c>
      <c r="N9" s="25" t="s">
        <v>117</v>
      </c>
      <c r="O9" s="36" t="s">
        <v>110</v>
      </c>
      <c r="Q9" s="61" t="s">
        <v>117</v>
      </c>
      <c r="R9" s="61">
        <f>(LEN(F12)-LEN(SUBSTITUTE(F12," ",""))+1)+(LEN(G15)-LEN(SUBSTITUTE(G15," ",""))+1)+(LEN(G18)-LEN(SUBSTITUTE(G18," ",""))+1)+(LEN(H18)-LEN(SUBSTITUTE(H18," ",""))+1)+(LEN(I21)-LEN(SUBSTITUTE(I21," ",""))+1)-COUNTBLANK(F12)-COUNTBLANK(G15)-COUNTBLANK(G18)-COUNTBLANK(H18)-COUNTBLANK(I21)</f>
        <v>0</v>
      </c>
    </row>
    <row r="10" spans="2:18" ht="25.5" customHeight="1" x14ac:dyDescent="0.25">
      <c r="B10" s="82" t="s">
        <v>28</v>
      </c>
      <c r="C10" s="89">
        <v>5</v>
      </c>
      <c r="D10" s="79" t="s">
        <v>98</v>
      </c>
      <c r="E10" s="53" t="str">
        <f>IF(AND(E11&gt;=(VALUE($L$11)),E11&lt;=(VALUE($M$11))),$N$11,IF(AND(E11&gt;=(VALUE($L$10)),E11&lt;=(VALUE($M$10))),$N$10,IF(AND(E11&gt;=(VALUE($L$9)),E11&lt;=(VALUE($M$9))),$N$9,IF(AND(E11&gt;=(VALUE($L$8)),E11&lt;=(VALUE($M$8))),$N$8,IF(AND(E11&gt;=(VALUE($L$7)),E11&lt;=(VALUE($M$7))),$N$7,"error")))))</f>
        <v>Rendah</v>
      </c>
      <c r="F10" s="53" t="str">
        <f>IF(AND(F11&gt;=(VALUE($L$11)),F11&lt;=(VALUE($M$11))),$N$11,IF(AND(F11&gt;=(VALUE($L$10)),F11&lt;=(VALUE($M$10))),$N$10,IF(AND(F11&gt;=(VALUE($L$9)),F11&lt;=(VALUE($M$9))),$N$9,IF(AND(F11&gt;=(VALUE($L$8)),F11&lt;=(VALUE($M$8))),$N$8,IF(AND(F11&gt;=(VALUE($L$7)),F11&lt;=(VALUE($M$7))),$N$7,"error")))))</f>
        <v>Sedang</v>
      </c>
      <c r="G10" s="57" t="str">
        <f t="shared" ref="G10:I10" si="0">IF(AND(G11&gt;=(VALUE($L$11)),G11&lt;=(VALUE($M$11))),$N$11,IF(AND(G11&gt;=(VALUE($L$10)),G11&lt;=(VALUE($M$10))),$N$10,IF(AND(G11&gt;=(VALUE($L$9)),G11&lt;=(VALUE($M$9))),$N$9,IF(AND(G11&gt;=(VALUE($L$8)),G11&lt;=(VALUE($M$8))),$N$8,IF(AND(G11&gt;=(VALUE($L$7)),G11&lt;=(VALUE($M$7))),$N$7,"error")))))</f>
        <v>Tinggi</v>
      </c>
      <c r="H10" s="54" t="str">
        <f t="shared" si="0"/>
        <v>Sangat Tinggi</v>
      </c>
      <c r="I10" s="54" t="str">
        <f t="shared" si="0"/>
        <v>Sangat Tinggi</v>
      </c>
      <c r="L10" s="27">
        <v>5</v>
      </c>
      <c r="M10" s="28">
        <v>8</v>
      </c>
      <c r="N10" s="25" t="s">
        <v>113</v>
      </c>
      <c r="O10" s="37" t="s">
        <v>111</v>
      </c>
      <c r="Q10" s="61" t="s">
        <v>113</v>
      </c>
      <c r="R10" s="61">
        <f>(LEN(E12)-LEN(SUBSTITUTE(E12," ",""))+1)+(LEN(F15)-LEN(SUBSTITUTE(F15," ",""))+1)+(LEN(F18)-LEN(SUBSTITUTE(F18," ",""))+1)+(LEN(G21)-LEN(SUBSTITUTE(G21," ",""))+1)+(LEN(H21)-LEN(SUBSTITUTE(H21," ",""))+1)+(LEN(I24)-LEN(SUBSTITUTE(I24," ",""))+1)-COUNTBLANK(E12)-COUNTBLANK(F15)-COUNTBLANK(F18)-COUNTBLANK(G21)-COUNTBLANK(H21)-COUNTBLANK(I24)</f>
        <v>0</v>
      </c>
    </row>
    <row r="11" spans="2:18" ht="15.75" x14ac:dyDescent="0.25">
      <c r="B11" s="83"/>
      <c r="C11" s="99"/>
      <c r="D11" s="80"/>
      <c r="E11" s="55">
        <f t="shared" ref="E11:I11" si="1">$C$10*E7</f>
        <v>5</v>
      </c>
      <c r="F11" s="55">
        <f t="shared" si="1"/>
        <v>10</v>
      </c>
      <c r="G11" s="58">
        <f t="shared" si="1"/>
        <v>15</v>
      </c>
      <c r="H11" s="56">
        <v>20</v>
      </c>
      <c r="I11" s="56">
        <f t="shared" si="1"/>
        <v>25</v>
      </c>
      <c r="L11" s="27">
        <v>1</v>
      </c>
      <c r="M11" s="28">
        <v>4</v>
      </c>
      <c r="N11" s="25" t="s">
        <v>114</v>
      </c>
      <c r="O11" s="38" t="s">
        <v>112</v>
      </c>
      <c r="Q11" s="61" t="s">
        <v>114</v>
      </c>
      <c r="R11" s="61">
        <f>(LEN(E15)-LEN(SUBSTITUTE(E15," ",""))+1)+(LEN(E18)-LEN(SUBSTITUTE(E18," ",""))+1)+(LEN(E21)-LEN(SUBSTITUTE(E21," ",""))+1)+(LEN(F21)-LEN(SUBSTITUTE(F21," ",""))+1)+(LEN(E24)-LEN(SUBSTITUTE(E24," ",""))+1)+(LEN(F24)-LEN(SUBSTITUTE(F24," ",""))+1)+(LEN(G24)-LEN(SUBSTITUTE(G24," ",""))+1)+(LEN(H24)-LEN(SUBSTITUTE(H24," ",""))+1)-COUNTBLANK(E15)-COUNTBLANK(E18)-COUNTBLANK(E21)-COUNTBLANK(F21)-COUNTBLANK(E24)-COUNTBLANK(F24)-COUNTBLANK(G24)-COUNTBLANK(H24)</f>
        <v>0</v>
      </c>
    </row>
    <row r="12" spans="2:18" x14ac:dyDescent="0.25">
      <c r="B12" s="83"/>
      <c r="C12" s="81"/>
      <c r="D12" s="81"/>
      <c r="E12" s="59" t="str">
        <f>Rekap_Resiko!F3</f>
        <v/>
      </c>
      <c r="F12" s="59" t="str">
        <f>Rekap_Resiko!F4</f>
        <v/>
      </c>
      <c r="G12" s="59" t="str">
        <f>Rekap_Resiko!F5</f>
        <v/>
      </c>
      <c r="H12" s="59" t="str">
        <f>Rekap_Resiko!F6</f>
        <v>WDII.1_15</v>
      </c>
      <c r="I12" s="59" t="str">
        <f>Rekap_Resiko!F7</f>
        <v/>
      </c>
      <c r="L12" s="29"/>
      <c r="M12" s="30"/>
      <c r="N12" s="31"/>
      <c r="O12" s="33"/>
    </row>
    <row r="13" spans="2:18" x14ac:dyDescent="0.25">
      <c r="B13" s="83"/>
      <c r="C13" s="89">
        <v>4</v>
      </c>
      <c r="D13" s="79" t="s">
        <v>99</v>
      </c>
      <c r="E13" s="53" t="str">
        <f>IF(AND(E14&gt;=(VALUE($L$11)),E14&lt;=(VALUE($M$11))),$N$11,IF(AND(E14&gt;=(VALUE($L$10)),E14&lt;=(VALUE($M$10))),$N$10,IF(AND(E14&gt;=(VALUE($L$9)),E14&lt;=(VALUE($M$9))),$N$9,IF(AND(E14&gt;=(VALUE($L$8)),E14&lt;=(VALUE($M$8))),$N$8,IF(AND(E14&gt;=(VALUE($L$7)),E14&lt;=(VALUE($M$7))),$N$7,"error")))))</f>
        <v>Sangat Rendah</v>
      </c>
      <c r="F13" s="53" t="str">
        <f>IF(AND(F14&gt;=(VALUE($L$11)),F14&lt;=(VALUE($M$11))),$N$11,IF(AND(F14&gt;=(VALUE($L$10)),F14&lt;=(VALUE($M$10))),$N$10,IF(AND(F14&gt;=(VALUE($L$9)),F14&lt;=(VALUE($M$9))),$N$9,IF(AND(F14&gt;=(VALUE($L$8)),F14&lt;=(VALUE($M$8))),$N$8,IF(AND(F14&gt;=(VALUE($L$7)),F14&lt;=(VALUE($M$7))),$N$7,"error")))))</f>
        <v>Rendah</v>
      </c>
      <c r="G13" s="57" t="str">
        <f>IF(AND(G14&gt;=(VALUE($L$11)),G14&lt;=(VALUE($M$11))),$N$11,IF(AND(G14&gt;=(VALUE($L$10)),G14&lt;=(VALUE($M$10))),$N$10,IF(AND(G14&gt;=(VALUE($L$9)),G14&lt;=(VALUE($M$9))),$N$9,IF(AND(G14&gt;=(VALUE($L$8)),G14&lt;=(VALUE($M$8))),$N$8,IF(AND(G14&gt;=(VALUE($L$7)),G14&lt;=(VALUE($M$7))),$N$7,"error")))))</f>
        <v>Sedang</v>
      </c>
      <c r="H13" s="54" t="str">
        <f>IF(AND(H14&gt;=(VALUE($L$11)),H14&lt;=(VALUE($M$11))),$N$11,IF(AND(H14&gt;=(VALUE($L$10)),H14&lt;=(VALUE($M$10))),$N$10,IF(AND(H14&gt;=(VALUE($L$9)),H14&lt;=(VALUE($M$9))),$N$9,IF(AND(H14&gt;=(VALUE($L$8)),H14&lt;=(VALUE($M$8))),$N$8,IF(AND(H14&gt;=(VALUE($L$7)),H14&lt;=(VALUE($M$7))),$N$7,"error")))))</f>
        <v>Tinggi</v>
      </c>
      <c r="I13" s="54" t="str">
        <f>IF(AND(I14&gt;=(VALUE($L$11)),I14&lt;=(VALUE($M$11))),$N$11,IF(AND(I14&gt;=(VALUE($L$10)),I14&lt;=(VALUE($M$10))),$N$10,IF(AND(I14&gt;=(VALUE($L$9)),I14&lt;=(VALUE($M$9))),$N$9,IF(AND(I14&gt;=(VALUE($L$8)),I14&lt;=(VALUE($M$8))),$N$8,IF(AND(I14&gt;=(VALUE($L$7)),I14&lt;=(VALUE($M$7))),$N$7,"error")))))</f>
        <v>Sangat Tinggi</v>
      </c>
    </row>
    <row r="14" spans="2:18" x14ac:dyDescent="0.25">
      <c r="B14" s="83"/>
      <c r="C14" s="99"/>
      <c r="D14" s="80"/>
      <c r="E14" s="55">
        <f>$C$13*E7</f>
        <v>4</v>
      </c>
      <c r="F14" s="55">
        <f>$C$13*F7</f>
        <v>8</v>
      </c>
      <c r="G14" s="58">
        <f>$C$13*G7</f>
        <v>12</v>
      </c>
      <c r="H14" s="56">
        <f>$C$13*H7</f>
        <v>16</v>
      </c>
      <c r="I14" s="56">
        <f>$C$13*I7</f>
        <v>20</v>
      </c>
    </row>
    <row r="15" spans="2:18" x14ac:dyDescent="0.25">
      <c r="B15" s="83"/>
      <c r="C15" s="81"/>
      <c r="D15" s="81"/>
      <c r="E15" s="59" t="str">
        <f>Rekap_Resiko!F8</f>
        <v/>
      </c>
      <c r="F15" s="59" t="str">
        <f>Rekap_Resiko!F9</f>
        <v/>
      </c>
      <c r="G15" s="59" t="str">
        <f>Rekap_Resiko!F10</f>
        <v/>
      </c>
      <c r="H15" s="59" t="str">
        <f>Rekap_Resiko!F11</f>
        <v>WDII.1_16</v>
      </c>
      <c r="I15" s="59" t="str">
        <f>Rekap_Resiko!F12</f>
        <v/>
      </c>
    </row>
    <row r="16" spans="2:18" ht="25.5" customHeight="1" x14ac:dyDescent="0.25">
      <c r="B16" s="83"/>
      <c r="C16" s="89">
        <v>3</v>
      </c>
      <c r="D16" s="79" t="s">
        <v>100</v>
      </c>
      <c r="E16" s="53" t="str">
        <f>IF(AND(E17&gt;=(VALUE($L$11)),E17&lt;=(VALUE($M$11))),$N$11,IF(AND(E17&gt;=(VALUE($L$10)),E17&lt;=(VALUE($M$10))),$N$10,IF(AND(E17&gt;=(VALUE($L$9)),E17&lt;=(VALUE($M$9))),$N$9,IF(AND(E17&gt;=(VALUE($L$8)),E17&lt;=(VALUE($M$8))),$N$8,IF(AND(E17&gt;=(VALUE($L$7)),E17&lt;=(VALUE($M$7))),$N$7,"error")))))</f>
        <v>Sangat Rendah</v>
      </c>
      <c r="F16" s="53" t="str">
        <f>IF(AND(F17&gt;=(VALUE($L$11)),F17&lt;=(VALUE($M$11))),$N$11,IF(AND(F17&gt;=(VALUE($L$10)),F17&lt;=(VALUE($M$10))),$N$10,IF(AND(F17&gt;=(VALUE($L$9)),F17&lt;=(VALUE($M$9))),$N$9,IF(AND(F17&gt;=(VALUE($L$8)),F17&lt;=(VALUE($M$8))),$N$8,IF(AND(F17&gt;=(VALUE($L$7)),F17&lt;=(VALUE($M$7))),$N$7,"error")))))</f>
        <v>Rendah</v>
      </c>
      <c r="G16" s="57" t="str">
        <f>IF(AND(G17&gt;=(VALUE($L$11)),G17&lt;=(VALUE($M$11))),$N$11,IF(AND(G17&gt;=(VALUE($L$10)),G17&lt;=(VALUE($M$10))),$N$10,IF(AND(G17&gt;=(VALUE($L$9)),G17&lt;=(VALUE($M$9))),$N$9,IF(AND(G17&gt;=(VALUE($L$8)),G17&lt;=(VALUE($M$8))),$N$8,IF(AND(G17&gt;=(VALUE($L$7)),G17&lt;=(VALUE($M$7))),$N$7,"error")))))</f>
        <v>Sedang</v>
      </c>
      <c r="H16" s="54" t="str">
        <f>IF(AND(H17&gt;=(VALUE($L$11)),H17&lt;=(VALUE($M$11))),$N$11,IF(AND(H17&gt;=(VALUE($L$10)),H17&lt;=(VALUE($M$10))),$N$10,IF(AND(H17&gt;=(VALUE($L$9)),H17&lt;=(VALUE($M$9))),$N$9,IF(AND(H17&gt;=(VALUE($L$8)),H17&lt;=(VALUE($M$8))),$N$8,IF(AND(H17&gt;=(VALUE($L$7)),H17&lt;=(VALUE($M$7))),$N$7,"error")))))</f>
        <v>Sedang</v>
      </c>
      <c r="I16" s="54" t="str">
        <f>IF(AND(I17&gt;=(VALUE($L$11)),I17&lt;=(VALUE($M$11))),$N$11,IF(AND(I17&gt;=(VALUE($L$10)),I17&lt;=(VALUE($M$10))),$N$10,IF(AND(I17&gt;=(VALUE($L$9)),I17&lt;=(VALUE($M$9))),$N$9,IF(AND(I17&gt;=(VALUE($L$8)),I17&lt;=(VALUE($M$8))),$N$8,IF(AND(I17&gt;=(VALUE($L$7)),I17&lt;=(VALUE($M$7))),$N$7,"error")))))</f>
        <v>Tinggi</v>
      </c>
    </row>
    <row r="17" spans="2:9" x14ac:dyDescent="0.25">
      <c r="B17" s="83"/>
      <c r="C17" s="99"/>
      <c r="D17" s="80"/>
      <c r="E17" s="55">
        <f>$C$16*E7</f>
        <v>3</v>
      </c>
      <c r="F17" s="55">
        <f>$C$16*F7</f>
        <v>6</v>
      </c>
      <c r="G17" s="58">
        <f>$C$16*G7</f>
        <v>9</v>
      </c>
      <c r="H17" s="56">
        <f>$C$16*H7</f>
        <v>12</v>
      </c>
      <c r="I17" s="56">
        <f>$C$16*I7</f>
        <v>15</v>
      </c>
    </row>
    <row r="18" spans="2:9" x14ac:dyDescent="0.25">
      <c r="B18" s="83"/>
      <c r="C18" s="81"/>
      <c r="D18" s="81"/>
      <c r="E18" s="59" t="str">
        <f>Rekap_Resiko!F13</f>
        <v/>
      </c>
      <c r="F18" s="59" t="str">
        <f>Rekap_Resiko!F14</f>
        <v/>
      </c>
      <c r="G18" s="59" t="str">
        <f>Rekap_Resiko!F15</f>
        <v/>
      </c>
      <c r="H18" s="59" t="str">
        <f>Rekap_Resiko!F16</f>
        <v/>
      </c>
      <c r="I18" s="59" t="str">
        <f>Rekap_Resiko!F17</f>
        <v/>
      </c>
    </row>
    <row r="19" spans="2:9" ht="25.5" customHeight="1" x14ac:dyDescent="0.25">
      <c r="B19" s="83"/>
      <c r="C19" s="89">
        <v>2</v>
      </c>
      <c r="D19" s="79" t="s">
        <v>101</v>
      </c>
      <c r="E19" s="53" t="str">
        <f t="shared" ref="E19:I19" si="2">IF(AND(E20&gt;=(VALUE($L$11)),E20&lt;=(VALUE($M$11))),$N$11,IF(AND(E20&gt;=(VALUE($L$10)),E20&lt;=(VALUE($M$10))),$N$10,IF(AND(E20&gt;=(VALUE($L$9)),E20&lt;=(VALUE($M$9))),$N$9,IF(AND(E20&gt;=(VALUE($L$8)),E20&lt;=(VALUE($M$8))),$N$8,IF(AND(E20&gt;=(VALUE($L$7)),E20&lt;=(VALUE($M$7))),$N$7,"error")))))</f>
        <v>Sangat Rendah</v>
      </c>
      <c r="F19" s="53" t="str">
        <f t="shared" si="2"/>
        <v>Sangat Rendah</v>
      </c>
      <c r="G19" s="57" t="str">
        <f t="shared" si="2"/>
        <v>Rendah</v>
      </c>
      <c r="H19" s="54" t="str">
        <f t="shared" si="2"/>
        <v>Rendah</v>
      </c>
      <c r="I19" s="54" t="str">
        <f t="shared" si="2"/>
        <v>Sedang</v>
      </c>
    </row>
    <row r="20" spans="2:9" x14ac:dyDescent="0.25">
      <c r="B20" s="83"/>
      <c r="C20" s="99"/>
      <c r="D20" s="80"/>
      <c r="E20" s="55">
        <f>$C$19*E7</f>
        <v>2</v>
      </c>
      <c r="F20" s="55">
        <f>$C$19*F7</f>
        <v>4</v>
      </c>
      <c r="G20" s="58">
        <f>$C$19*G7</f>
        <v>6</v>
      </c>
      <c r="H20" s="56">
        <f>$C$19*H7</f>
        <v>8</v>
      </c>
      <c r="I20" s="56">
        <f>$C$19*I7</f>
        <v>10</v>
      </c>
    </row>
    <row r="21" spans="2:9" x14ac:dyDescent="0.25">
      <c r="B21" s="83"/>
      <c r="C21" s="81"/>
      <c r="D21" s="81"/>
      <c r="E21" s="59" t="str">
        <f>Rekap_Resiko!F18</f>
        <v/>
      </c>
      <c r="F21" s="59" t="str">
        <f>Rekap_Resiko!F19</f>
        <v/>
      </c>
      <c r="G21" s="59" t="str">
        <f>Rekap_Resiko!F20</f>
        <v/>
      </c>
      <c r="H21" s="59" t="str">
        <f>Rekap_Resiko!F21</f>
        <v/>
      </c>
      <c r="I21" s="59" t="str">
        <f>Rekap_Resiko!F22</f>
        <v/>
      </c>
    </row>
    <row r="22" spans="2:9" ht="15" customHeight="1" x14ac:dyDescent="0.25">
      <c r="B22" s="83"/>
      <c r="C22" s="89">
        <v>1</v>
      </c>
      <c r="D22" s="79" t="s">
        <v>102</v>
      </c>
      <c r="E22" s="53" t="str">
        <f t="shared" ref="E22" si="3">IF(AND(E23&gt;=(VALUE($L$11)),E23&lt;=(VALUE($M$11))),$N$11,IF(AND(E23&gt;=(VALUE($L$10)),E23&lt;=(VALUE($M$10))),$N$10,IF(AND(E23&gt;=(VALUE($L$9)),E23&lt;=(VALUE($M$9))),$N$9,IF(AND(E23&gt;=(VALUE($L$8)),E23&lt;=(VALUE($M$8))),$N$8,IF(AND(E23&gt;=(VALUE($L$7)),E23&lt;=(VALUE($M$7))),$N$7,"error")))))</f>
        <v>Sangat Rendah</v>
      </c>
      <c r="F22" s="53" t="str">
        <f t="shared" ref="F22" si="4">IF(AND(F23&gt;=(VALUE($L$11)),F23&lt;=(VALUE($M$11))),$N$11,IF(AND(F23&gt;=(VALUE($L$10)),F23&lt;=(VALUE($M$10))),$N$10,IF(AND(F23&gt;=(VALUE($L$9)),F23&lt;=(VALUE($M$9))),$N$9,IF(AND(F23&gt;=(VALUE($L$8)),F23&lt;=(VALUE($M$8))),$N$8,IF(AND(F23&gt;=(VALUE($L$7)),F23&lt;=(VALUE($M$7))),$N$7,"error")))))</f>
        <v>Sangat Rendah</v>
      </c>
      <c r="G22" s="57" t="str">
        <f t="shared" ref="G22" si="5">IF(AND(G23&gt;=(VALUE($L$11)),G23&lt;=(VALUE($M$11))),$N$11,IF(AND(G23&gt;=(VALUE($L$10)),G23&lt;=(VALUE($M$10))),$N$10,IF(AND(G23&gt;=(VALUE($L$9)),G23&lt;=(VALUE($M$9))),$N$9,IF(AND(G23&gt;=(VALUE($L$8)),G23&lt;=(VALUE($M$8))),$N$8,IF(AND(G23&gt;=(VALUE($L$7)),G23&lt;=(VALUE($M$7))),$N$7,"error")))))</f>
        <v>Sangat Rendah</v>
      </c>
      <c r="H22" s="54" t="str">
        <f t="shared" ref="H22" si="6">IF(AND(H23&gt;=(VALUE($L$11)),H23&lt;=(VALUE($M$11))),$N$11,IF(AND(H23&gt;=(VALUE($L$10)),H23&lt;=(VALUE($M$10))),$N$10,IF(AND(H23&gt;=(VALUE($L$9)),H23&lt;=(VALUE($M$9))),$N$9,IF(AND(H23&gt;=(VALUE($L$8)),H23&lt;=(VALUE($M$8))),$N$8,IF(AND(H23&gt;=(VALUE($L$7)),H23&lt;=(VALUE($M$7))),$N$7,"error")))))</f>
        <v>Sangat Rendah</v>
      </c>
      <c r="I22" s="54" t="str">
        <f t="shared" ref="I22" si="7">IF(AND(I23&gt;=(VALUE($L$11)),I23&lt;=(VALUE($M$11))),$N$11,IF(AND(I23&gt;=(VALUE($L$10)),I23&lt;=(VALUE($M$10))),$N$10,IF(AND(I23&gt;=(VALUE($L$9)),I23&lt;=(VALUE($M$9))),$N$9,IF(AND(I23&gt;=(VALUE($L$8)),I23&lt;=(VALUE($M$8))),$N$8,IF(AND(I23&gt;=(VALUE($L$7)),I23&lt;=(VALUE($M$7))),$N$7,"error")))))</f>
        <v>Rendah</v>
      </c>
    </row>
    <row r="23" spans="2:9" x14ac:dyDescent="0.25">
      <c r="B23" s="83"/>
      <c r="C23" s="99"/>
      <c r="D23" s="80"/>
      <c r="E23" s="55">
        <f>$C$22*E7</f>
        <v>1</v>
      </c>
      <c r="F23" s="55">
        <f t="shared" ref="F23:I23" si="8">$C$22*F7</f>
        <v>2</v>
      </c>
      <c r="G23" s="58">
        <f t="shared" si="8"/>
        <v>3</v>
      </c>
      <c r="H23" s="56">
        <f t="shared" si="8"/>
        <v>4</v>
      </c>
      <c r="I23" s="56">
        <f t="shared" si="8"/>
        <v>5</v>
      </c>
    </row>
    <row r="24" spans="2:9" x14ac:dyDescent="0.25">
      <c r="B24" s="84"/>
      <c r="C24" s="81"/>
      <c r="D24" s="81"/>
      <c r="E24" s="52" t="str">
        <f>Rekap_Resiko!F23</f>
        <v/>
      </c>
      <c r="F24" s="52" t="str">
        <f>Rekap_Resiko!F24</f>
        <v/>
      </c>
      <c r="G24" s="52" t="str">
        <f>Rekap_Resiko!F25</f>
        <v/>
      </c>
      <c r="H24" s="52" t="str">
        <f>Rekap_Resiko!F26</f>
        <v/>
      </c>
      <c r="I24" s="52" t="str">
        <f>Rekap_Resiko!F27</f>
        <v/>
      </c>
    </row>
  </sheetData>
  <mergeCells count="19">
    <mergeCell ref="C19:C21"/>
    <mergeCell ref="C22:C24"/>
    <mergeCell ref="D13:D15"/>
    <mergeCell ref="D16:D18"/>
    <mergeCell ref="D19:D21"/>
    <mergeCell ref="D22:D24"/>
    <mergeCell ref="B10:B24"/>
    <mergeCell ref="B1:I1"/>
    <mergeCell ref="I8:I9"/>
    <mergeCell ref="E8:E9"/>
    <mergeCell ref="E6:I6"/>
    <mergeCell ref="G8:G9"/>
    <mergeCell ref="B6:D9"/>
    <mergeCell ref="F8:F9"/>
    <mergeCell ref="H8:H9"/>
    <mergeCell ref="D10:D12"/>
    <mergeCell ref="C10:C12"/>
    <mergeCell ref="C13:C15"/>
    <mergeCell ref="C16:C18"/>
  </mergeCells>
  <conditionalFormatting sqref="E12 F15 G21:H21 F18 I24">
    <cfRule type="notContainsBlanks" dxfId="51" priority="144">
      <formula>LEN(TRIM(E12))&gt;0</formula>
    </cfRule>
  </conditionalFormatting>
  <conditionalFormatting sqref="E21:F21 E18 E24:H24">
    <cfRule type="notContainsBlanks" dxfId="50" priority="35">
      <formula>LEN(TRIM(E18))&gt;0</formula>
    </cfRule>
  </conditionalFormatting>
  <conditionalFormatting sqref="E10:I10">
    <cfRule type="cellIs" dxfId="49" priority="139" operator="equal">
      <formula>$N$10</formula>
    </cfRule>
    <cfRule type="cellIs" dxfId="48" priority="138" operator="equal">
      <formula>$N$9</formula>
    </cfRule>
    <cfRule type="cellIs" dxfId="47" priority="137" operator="equal">
      <formula>$N$8</formula>
    </cfRule>
    <cfRule type="cellIs" dxfId="46" priority="136" operator="equal">
      <formula>$N$7</formula>
    </cfRule>
    <cfRule type="cellIs" dxfId="45" priority="140" operator="equal">
      <formula>$N$11</formula>
    </cfRule>
  </conditionalFormatting>
  <conditionalFormatting sqref="E11:I12 E14:I15">
    <cfRule type="cellIs" dxfId="44" priority="82" operator="between">
      <formula>$L$8</formula>
      <formula>$M$8</formula>
    </cfRule>
    <cfRule type="cellIs" dxfId="43" priority="83" operator="between">
      <formula>$L$9</formula>
      <formula>$M$9</formula>
    </cfRule>
    <cfRule type="cellIs" dxfId="42" priority="84" operator="between">
      <formula>$L$10</formula>
      <formula>$M$10</formula>
    </cfRule>
    <cfRule type="cellIs" dxfId="41" priority="85" operator="between">
      <formula>$L$11</formula>
      <formula>$M$11</formula>
    </cfRule>
  </conditionalFormatting>
  <conditionalFormatting sqref="E13:I13">
    <cfRule type="cellIs" dxfId="40" priority="134" operator="equal">
      <formula>$N$10</formula>
    </cfRule>
    <cfRule type="cellIs" dxfId="39" priority="135" operator="equal">
      <formula>$N$11</formula>
    </cfRule>
    <cfRule type="cellIs" dxfId="38" priority="133" operator="equal">
      <formula>$N$9</formula>
    </cfRule>
    <cfRule type="cellIs" dxfId="37" priority="132" operator="equal">
      <formula>$N$8</formula>
    </cfRule>
    <cfRule type="cellIs" dxfId="36" priority="131" operator="equal">
      <formula>$N$7</formula>
    </cfRule>
  </conditionalFormatting>
  <conditionalFormatting sqref="E14:I15 E11:I12">
    <cfRule type="cellIs" dxfId="35" priority="81" operator="between">
      <formula>$L$7</formula>
      <formula>$M$7</formula>
    </cfRule>
  </conditionalFormatting>
  <conditionalFormatting sqref="E15:I15 E21:I21 E18">
    <cfRule type="notContainsBlanks" dxfId="34" priority="11">
      <formula>LEN(TRIM(E15))&gt;0</formula>
    </cfRule>
  </conditionalFormatting>
  <conditionalFormatting sqref="E16:I16">
    <cfRule type="cellIs" dxfId="33" priority="130" operator="equal">
      <formula>$N$11</formula>
    </cfRule>
    <cfRule type="cellIs" dxfId="32" priority="128" operator="equal">
      <formula>$N$9</formula>
    </cfRule>
    <cfRule type="cellIs" dxfId="31" priority="127" operator="equal">
      <formula>$N$8</formula>
    </cfRule>
    <cfRule type="cellIs" dxfId="30" priority="126" operator="equal">
      <formula>$N$7</formula>
    </cfRule>
    <cfRule type="cellIs" dxfId="29" priority="129" operator="equal">
      <formula>$N$10</formula>
    </cfRule>
  </conditionalFormatting>
  <conditionalFormatting sqref="E17:I18">
    <cfRule type="cellIs" dxfId="28" priority="14" operator="between">
      <formula>$L$9</formula>
      <formula>$M$9</formula>
    </cfRule>
    <cfRule type="cellIs" dxfId="27" priority="12" operator="between">
      <formula>$L$7</formula>
      <formula>$M$7</formula>
    </cfRule>
    <cfRule type="cellIs" dxfId="26" priority="13" operator="between">
      <formula>$L$8</formula>
      <formula>$M$8</formula>
    </cfRule>
    <cfRule type="cellIs" dxfId="25" priority="15" operator="between">
      <formula>$L$10</formula>
      <formula>$M$10</formula>
    </cfRule>
    <cfRule type="cellIs" dxfId="24" priority="16" operator="between">
      <formula>$L$11</formula>
      <formula>$M$11</formula>
    </cfRule>
  </conditionalFormatting>
  <conditionalFormatting sqref="E19:I19">
    <cfRule type="cellIs" dxfId="23" priority="113" operator="equal">
      <formula>$N$9</formula>
    </cfRule>
    <cfRule type="cellIs" dxfId="22" priority="114" operator="equal">
      <formula>$N$10</formula>
    </cfRule>
    <cfRule type="cellIs" dxfId="21" priority="115" operator="equal">
      <formula>$N$11</formula>
    </cfRule>
    <cfRule type="cellIs" dxfId="20" priority="111" operator="equal">
      <formula>$N$7</formula>
    </cfRule>
    <cfRule type="cellIs" dxfId="19" priority="112" operator="equal">
      <formula>$N$8</formula>
    </cfRule>
  </conditionalFormatting>
  <conditionalFormatting sqref="E20:I21">
    <cfRule type="cellIs" dxfId="18" priority="28" operator="between">
      <formula>$L$11</formula>
      <formula>$M$11</formula>
    </cfRule>
    <cfRule type="cellIs" dxfId="17" priority="27" operator="between">
      <formula>$L$10</formula>
      <formula>$M$10</formula>
    </cfRule>
    <cfRule type="cellIs" dxfId="16" priority="26" operator="between">
      <formula>$L$9</formula>
      <formula>$M$9</formula>
    </cfRule>
    <cfRule type="cellIs" dxfId="15" priority="25" operator="between">
      <formula>$L$8</formula>
      <formula>$M$8</formula>
    </cfRule>
    <cfRule type="cellIs" dxfId="14" priority="24" operator="between">
      <formula>$L$7</formula>
      <formula>$M$7</formula>
    </cfRule>
  </conditionalFormatting>
  <conditionalFormatting sqref="E22:I22">
    <cfRule type="cellIs" dxfId="13" priority="118" operator="equal">
      <formula>$N$9</formula>
    </cfRule>
    <cfRule type="cellIs" dxfId="12" priority="119" operator="equal">
      <formula>$N$10</formula>
    </cfRule>
    <cfRule type="cellIs" dxfId="11" priority="120" operator="equal">
      <formula>$N$11</formula>
    </cfRule>
    <cfRule type="cellIs" dxfId="10" priority="116" operator="equal">
      <formula>$N$7</formula>
    </cfRule>
    <cfRule type="cellIs" dxfId="9" priority="117" operator="equal">
      <formula>$N$8</formula>
    </cfRule>
  </conditionalFormatting>
  <conditionalFormatting sqref="E23:I24">
    <cfRule type="cellIs" dxfId="8" priority="10" operator="between">
      <formula>$L$11</formula>
      <formula>$M$11</formula>
    </cfRule>
    <cfRule type="cellIs" dxfId="7" priority="9" operator="between">
      <formula>$L$10</formula>
      <formula>$M$10</formula>
    </cfRule>
    <cfRule type="cellIs" dxfId="6" priority="7" operator="between">
      <formula>$L$8</formula>
      <formula>$M$8</formula>
    </cfRule>
    <cfRule type="cellIs" dxfId="5" priority="8" operator="between">
      <formula>$L$9</formula>
      <formula>$M$9</formula>
    </cfRule>
    <cfRule type="cellIs" dxfId="4" priority="6" operator="between">
      <formula>$L$7</formula>
      <formula>$M$7</formula>
    </cfRule>
  </conditionalFormatting>
  <conditionalFormatting sqref="E24:I24">
    <cfRule type="notContainsBlanks" dxfId="3" priority="5">
      <formula>LEN(TRIM(E24))&gt;0</formula>
    </cfRule>
  </conditionalFormatting>
  <conditionalFormatting sqref="F12 G15 G18:H18 I21">
    <cfRule type="notContainsBlanks" dxfId="2" priority="4">
      <formula>LEN(TRIM(F12))&gt;0</formula>
    </cfRule>
  </conditionalFormatting>
  <conditionalFormatting sqref="G12 H15 I18">
    <cfRule type="notContainsBlanks" dxfId="1" priority="3">
      <formula>LEN(TRIM(G12))&gt;0</formula>
    </cfRule>
  </conditionalFormatting>
  <conditionalFormatting sqref="H12:I12 I15">
    <cfRule type="notContainsBlanks" dxfId="0" priority="2">
      <formula>LEN(TRIM(H12))&gt;0</formula>
    </cfRule>
  </conditionalFormatting>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7"/>
  <sheetViews>
    <sheetView tabSelected="1" zoomScale="130" zoomScaleNormal="130" workbookViewId="0">
      <pane xSplit="3" ySplit="1" topLeftCell="D2" activePane="bottomRight" state="frozen"/>
      <selection pane="topRight" activeCell="D1" sqref="D1"/>
      <selection pane="bottomLeft" activeCell="A2" sqref="A2"/>
      <selection pane="bottomRight" activeCell="I15" sqref="I15"/>
    </sheetView>
  </sheetViews>
  <sheetFormatPr defaultRowHeight="15" x14ac:dyDescent="0.25"/>
  <cols>
    <col min="1" max="1" width="11.7109375" customWidth="1"/>
    <col min="2" max="2" width="16.85546875" customWidth="1"/>
    <col min="3" max="3" width="6.5703125" customWidth="1"/>
    <col min="4" max="5" width="10.7109375" customWidth="1"/>
    <col min="6" max="6" width="21.140625" customWidth="1"/>
  </cols>
  <sheetData>
    <row r="1" spans="1:6" x14ac:dyDescent="0.25">
      <c r="A1" s="100" t="s">
        <v>122</v>
      </c>
      <c r="B1" s="100" t="s">
        <v>123</v>
      </c>
      <c r="C1" s="102" t="s">
        <v>124</v>
      </c>
      <c r="D1" s="104"/>
      <c r="E1" s="104"/>
      <c r="F1" s="100" t="s">
        <v>125</v>
      </c>
    </row>
    <row r="2" spans="1:6" x14ac:dyDescent="0.25">
      <c r="A2" s="100"/>
      <c r="B2" s="100"/>
      <c r="C2" s="103"/>
      <c r="D2" s="45">
        <v>15</v>
      </c>
      <c r="E2" s="45">
        <v>16</v>
      </c>
      <c r="F2" s="100"/>
    </row>
    <row r="3" spans="1:6" ht="15" customHeight="1" x14ac:dyDescent="0.25">
      <c r="A3" s="101" t="s">
        <v>132</v>
      </c>
      <c r="B3" s="51" t="s">
        <v>126</v>
      </c>
      <c r="C3" s="51">
        <f>Peta_Profil_Risiko!C10*Peta_Profil_Risiko!E7</f>
        <v>5</v>
      </c>
      <c r="D3" s="50" t="str">
        <f>IF(AND(VALUE(LEFT($A$3))=VALUE(LEFT(Identifikasi_Resiko!$M$7)),VALUE(LEFT($B3))=VALUE(LEFT(Identifikasi_Resiko!$L$7))),Identifikasi_Resiko!$B$7," ")</f>
        <v xml:space="preserve"> </v>
      </c>
      <c r="E3" s="50" t="str">
        <f>IF(AND(VALUE(LEFT($A$3))=VALUE(LEFT(Identifikasi_Resiko!$M$8)),VALUE(LEFT($B3))=VALUE(LEFT(Identifikasi_Resiko!$L$8))),Identifikasi_Resiko!$B$8," ")</f>
        <v xml:space="preserve"> </v>
      </c>
      <c r="F3" s="49" t="str">
        <f t="shared" ref="F3:F27" si="0">TRIM(_xlfn.TEXTJOIN(" ",TRUE,D3:E3))</f>
        <v/>
      </c>
    </row>
    <row r="4" spans="1:6" x14ac:dyDescent="0.25">
      <c r="A4" s="101"/>
      <c r="B4" s="51" t="s">
        <v>127</v>
      </c>
      <c r="C4" s="51">
        <f>Peta_Profil_Risiko!C10*Peta_Profil_Risiko!F7</f>
        <v>10</v>
      </c>
      <c r="D4" s="50" t="str">
        <f>IF(AND(VALUE(LEFT($A$3))=VALUE(LEFT(Identifikasi_Resiko!$M$7)),VALUE(LEFT($B4))=VALUE(LEFT(Identifikasi_Resiko!$L$7))),Identifikasi_Resiko!$B$7," ")</f>
        <v xml:space="preserve"> </v>
      </c>
      <c r="E4" s="50" t="str">
        <f>IF(AND(VALUE(LEFT($A$3))=VALUE(LEFT(Identifikasi_Resiko!$M$8)),VALUE(LEFT($B4))=VALUE(LEFT(Identifikasi_Resiko!$L$8))),Identifikasi_Resiko!$B$8," ")</f>
        <v xml:space="preserve"> </v>
      </c>
      <c r="F4" s="49" t="str">
        <f t="shared" si="0"/>
        <v/>
      </c>
    </row>
    <row r="5" spans="1:6" ht="15" customHeight="1" x14ac:dyDescent="0.25">
      <c r="A5" s="101"/>
      <c r="B5" s="51" t="s">
        <v>129</v>
      </c>
      <c r="C5" s="51">
        <f>Peta_Profil_Risiko!C10*Peta_Profil_Risiko!G7</f>
        <v>15</v>
      </c>
      <c r="D5" s="50" t="str">
        <f>IF(AND(VALUE(LEFT($A$3))=VALUE(LEFT(Identifikasi_Resiko!$M$7)),VALUE(LEFT($B5))=VALUE(LEFT(Identifikasi_Resiko!$L$7))),Identifikasi_Resiko!$B$7," ")</f>
        <v xml:space="preserve"> </v>
      </c>
      <c r="E5" s="50" t="str">
        <f>IF(AND(VALUE(LEFT($A$3))=VALUE(LEFT(Identifikasi_Resiko!$M$8)),VALUE(LEFT($B5))=VALUE(LEFT(Identifikasi_Resiko!$L$8))),Identifikasi_Resiko!$B$8," ")</f>
        <v xml:space="preserve"> </v>
      </c>
      <c r="F5" s="49" t="str">
        <f t="shared" si="0"/>
        <v/>
      </c>
    </row>
    <row r="6" spans="1:6" x14ac:dyDescent="0.25">
      <c r="A6" s="101"/>
      <c r="B6" s="51" t="s">
        <v>128</v>
      </c>
      <c r="C6" s="51">
        <f>Peta_Profil_Risiko!C10*Peta_Profil_Risiko!H7</f>
        <v>20</v>
      </c>
      <c r="D6" s="50" t="str">
        <f>IF(AND(VALUE(LEFT($A$3))=VALUE(LEFT(Identifikasi_Resiko!$M$7)),VALUE(LEFT($B6))=VALUE(LEFT(Identifikasi_Resiko!$L$7))),Identifikasi_Resiko!$B$7," ")</f>
        <v>WDII.1_15</v>
      </c>
      <c r="E6" s="50" t="str">
        <f>IF(AND(VALUE(LEFT($A$3))=VALUE(LEFT(Identifikasi_Resiko!$M$8)),VALUE(LEFT($B6))=VALUE(LEFT(Identifikasi_Resiko!$L$8))),Identifikasi_Resiko!$B$8," ")</f>
        <v xml:space="preserve"> </v>
      </c>
      <c r="F6" s="49" t="str">
        <f t="shared" si="0"/>
        <v>WDII.1_15</v>
      </c>
    </row>
    <row r="7" spans="1:6" ht="15" customHeight="1" x14ac:dyDescent="0.25">
      <c r="A7" s="101"/>
      <c r="B7" s="51" t="s">
        <v>130</v>
      </c>
      <c r="C7" s="51">
        <f>Peta_Profil_Risiko!C10*Peta_Profil_Risiko!I7</f>
        <v>25</v>
      </c>
      <c r="D7" s="50" t="str">
        <f>IF(AND(VALUE(LEFT($A$3))=VALUE(LEFT(Identifikasi_Resiko!$M$7)),VALUE(LEFT($B7))=VALUE(LEFT(Identifikasi_Resiko!$L$7))),Identifikasi_Resiko!$B$7," ")</f>
        <v xml:space="preserve"> </v>
      </c>
      <c r="E7" s="50" t="str">
        <f>IF(AND(VALUE(LEFT($A$3))=VALUE(LEFT(Identifikasi_Resiko!$M$8)),VALUE(LEFT($B7))=VALUE(LEFT(Identifikasi_Resiko!$L$8))),Identifikasi_Resiko!$B$8," ")</f>
        <v xml:space="preserve"> </v>
      </c>
      <c r="F7" s="49" t="str">
        <f t="shared" si="0"/>
        <v/>
      </c>
    </row>
    <row r="8" spans="1:6" x14ac:dyDescent="0.25">
      <c r="A8" s="101" t="s">
        <v>133</v>
      </c>
      <c r="B8" s="51" t="s">
        <v>126</v>
      </c>
      <c r="C8" s="51">
        <f>Peta_Profil_Risiko!C13*Peta_Profil_Risiko!E7</f>
        <v>4</v>
      </c>
      <c r="D8" s="50" t="str">
        <f>IF(AND(VALUE(LEFT($A$8))=VALUE(LEFT(Identifikasi_Resiko!$M$7)),VALUE(LEFT($B8))=VALUE(LEFT(Identifikasi_Resiko!$L$7))),Identifikasi_Resiko!$B$7," ")</f>
        <v xml:space="preserve"> </v>
      </c>
      <c r="E8" s="50" t="str">
        <f>IF(AND(VALUE(LEFT($A$8))=VALUE(LEFT(Identifikasi_Resiko!$M$8)),VALUE(LEFT($B8))=VALUE(LEFT(Identifikasi_Resiko!$L$8))),Identifikasi_Resiko!$B$8," ")</f>
        <v xml:space="preserve"> </v>
      </c>
      <c r="F8" s="49" t="str">
        <f t="shared" si="0"/>
        <v/>
      </c>
    </row>
    <row r="9" spans="1:6" x14ac:dyDescent="0.25">
      <c r="A9" s="101"/>
      <c r="B9" s="51" t="s">
        <v>127</v>
      </c>
      <c r="C9" s="51">
        <f>Peta_Profil_Risiko!C13*Peta_Profil_Risiko!F7</f>
        <v>8</v>
      </c>
      <c r="D9" s="50" t="str">
        <f>IF(AND(VALUE(LEFT($A$8))=VALUE(LEFT(Identifikasi_Resiko!$M$7)),VALUE(LEFT($B9))=VALUE(LEFT(Identifikasi_Resiko!$L$7))),Identifikasi_Resiko!$B$7," ")</f>
        <v xml:space="preserve"> </v>
      </c>
      <c r="E9" s="50" t="str">
        <f>IF(AND(VALUE(LEFT($A$8))=VALUE(LEFT(Identifikasi_Resiko!$M$8)),VALUE(LEFT($B9))=VALUE(LEFT(Identifikasi_Resiko!$L$8))),Identifikasi_Resiko!$B$8," ")</f>
        <v xml:space="preserve"> </v>
      </c>
      <c r="F9" s="49" t="str">
        <f t="shared" si="0"/>
        <v/>
      </c>
    </row>
    <row r="10" spans="1:6" x14ac:dyDescent="0.25">
      <c r="A10" s="101"/>
      <c r="B10" s="51" t="s">
        <v>129</v>
      </c>
      <c r="C10" s="51">
        <f>Peta_Profil_Risiko!C13*Peta_Profil_Risiko!G7</f>
        <v>12</v>
      </c>
      <c r="D10" s="50" t="str">
        <f>IF(AND(VALUE(LEFT($A$8))=VALUE(LEFT(Identifikasi_Resiko!$M$7)),VALUE(LEFT($B10))=VALUE(LEFT(Identifikasi_Resiko!$L$7))),Identifikasi_Resiko!$B$7," ")</f>
        <v xml:space="preserve"> </v>
      </c>
      <c r="E10" s="50" t="str">
        <f>IF(AND(VALUE(LEFT($A$8))=VALUE(LEFT(Identifikasi_Resiko!$M$8)),VALUE(LEFT($B10))=VALUE(LEFT(Identifikasi_Resiko!$L$8))),Identifikasi_Resiko!$B$8," ")</f>
        <v xml:space="preserve"> </v>
      </c>
      <c r="F10" s="49" t="str">
        <f t="shared" si="0"/>
        <v/>
      </c>
    </row>
    <row r="11" spans="1:6" x14ac:dyDescent="0.25">
      <c r="A11" s="101"/>
      <c r="B11" s="51" t="s">
        <v>128</v>
      </c>
      <c r="C11" s="51">
        <f>Peta_Profil_Risiko!C13*Peta_Profil_Risiko!H7</f>
        <v>16</v>
      </c>
      <c r="D11" s="50" t="str">
        <f>IF(AND(VALUE(LEFT($A$8))=VALUE(LEFT(Identifikasi_Resiko!$M$7)),VALUE(LEFT($B11))=VALUE(LEFT(Identifikasi_Resiko!$L$7))),Identifikasi_Resiko!$B$7," ")</f>
        <v xml:space="preserve"> </v>
      </c>
      <c r="E11" s="50" t="str">
        <f>IF(AND(VALUE(LEFT($A$8))=VALUE(LEFT(Identifikasi_Resiko!$M$8)),VALUE(LEFT($B11))=VALUE(LEFT(Identifikasi_Resiko!$L$8))),Identifikasi_Resiko!$B$8," ")</f>
        <v>WDII.1_16</v>
      </c>
      <c r="F11" s="49" t="str">
        <f t="shared" si="0"/>
        <v>WDII.1_16</v>
      </c>
    </row>
    <row r="12" spans="1:6" x14ac:dyDescent="0.25">
      <c r="A12" s="101"/>
      <c r="B12" s="51" t="s">
        <v>130</v>
      </c>
      <c r="C12" s="51">
        <f>Peta_Profil_Risiko!C13*Peta_Profil_Risiko!I7</f>
        <v>20</v>
      </c>
      <c r="D12" s="50" t="str">
        <f>IF(AND(VALUE(LEFT($A$8))=VALUE(LEFT(Identifikasi_Resiko!$M$7)),VALUE(LEFT($B12))=VALUE(LEFT(Identifikasi_Resiko!$L$7))),Identifikasi_Resiko!$B$7," ")</f>
        <v xml:space="preserve"> </v>
      </c>
      <c r="E12" s="50" t="str">
        <f>IF(AND(VALUE(LEFT($A$8))=VALUE(LEFT(Identifikasi_Resiko!$M$8)),VALUE(LEFT($B12))=VALUE(LEFT(Identifikasi_Resiko!$L$8))),Identifikasi_Resiko!$B$8," ")</f>
        <v xml:space="preserve"> </v>
      </c>
      <c r="F12" s="49" t="str">
        <f t="shared" si="0"/>
        <v/>
      </c>
    </row>
    <row r="13" spans="1:6" x14ac:dyDescent="0.25">
      <c r="A13" s="101" t="s">
        <v>131</v>
      </c>
      <c r="B13" s="51" t="s">
        <v>126</v>
      </c>
      <c r="C13" s="51">
        <f>Peta_Profil_Risiko!C16*Peta_Profil_Risiko!E7</f>
        <v>3</v>
      </c>
      <c r="D13" s="50" t="str">
        <f>IF(AND(VALUE(LEFT($A$13))=VALUE(LEFT(Identifikasi_Resiko!$M$7)),VALUE(LEFT($B13))=VALUE(LEFT(Identifikasi_Resiko!$L$7))),Identifikasi_Resiko!$B$7," ")</f>
        <v xml:space="preserve"> </v>
      </c>
      <c r="E13" s="50" t="str">
        <f>IF(AND(VALUE(LEFT($A$13))=VALUE(LEFT(Identifikasi_Resiko!$M$8)),VALUE(LEFT($B13))=VALUE(LEFT(Identifikasi_Resiko!$L$8))),Identifikasi_Resiko!$B$8," ")</f>
        <v xml:space="preserve"> </v>
      </c>
      <c r="F13" s="49" t="str">
        <f t="shared" si="0"/>
        <v/>
      </c>
    </row>
    <row r="14" spans="1:6" x14ac:dyDescent="0.25">
      <c r="A14" s="101"/>
      <c r="B14" s="51" t="s">
        <v>127</v>
      </c>
      <c r="C14" s="51">
        <f>Peta_Profil_Risiko!C16*Peta_Profil_Risiko!F7</f>
        <v>6</v>
      </c>
      <c r="D14" s="50" t="str">
        <f>IF(AND(VALUE(LEFT($A$13))=VALUE(LEFT(Identifikasi_Resiko!$M$7)),VALUE(LEFT($B14))=VALUE(LEFT(Identifikasi_Resiko!$L$7))),Identifikasi_Resiko!$B$7," ")</f>
        <v xml:space="preserve"> </v>
      </c>
      <c r="E14" s="50" t="str">
        <f>IF(AND(VALUE(LEFT($A$13))=VALUE(LEFT(Identifikasi_Resiko!$M$8)),VALUE(LEFT($B14))=VALUE(LEFT(Identifikasi_Resiko!$L$8))),Identifikasi_Resiko!$B$8," ")</f>
        <v xml:space="preserve"> </v>
      </c>
      <c r="F14" s="49" t="str">
        <f t="shared" si="0"/>
        <v/>
      </c>
    </row>
    <row r="15" spans="1:6" x14ac:dyDescent="0.25">
      <c r="A15" s="101"/>
      <c r="B15" s="51" t="s">
        <v>129</v>
      </c>
      <c r="C15" s="51">
        <f>Peta_Profil_Risiko!C16*Peta_Profil_Risiko!G7</f>
        <v>9</v>
      </c>
      <c r="D15" s="50" t="str">
        <f>IF(AND(VALUE(LEFT($A$13))=VALUE(LEFT(Identifikasi_Resiko!$M$7)),VALUE(LEFT($B15))=VALUE(LEFT(Identifikasi_Resiko!$L$7))),Identifikasi_Resiko!$B$7," ")</f>
        <v xml:space="preserve"> </v>
      </c>
      <c r="E15" s="50" t="str">
        <f>IF(AND(VALUE(LEFT($A$13))=VALUE(LEFT(Identifikasi_Resiko!$M$8)),VALUE(LEFT($B15))=VALUE(LEFT(Identifikasi_Resiko!$L$8))),Identifikasi_Resiko!$B$8," ")</f>
        <v xml:space="preserve"> </v>
      </c>
      <c r="F15" s="49" t="str">
        <f t="shared" si="0"/>
        <v/>
      </c>
    </row>
    <row r="16" spans="1:6" x14ac:dyDescent="0.25">
      <c r="A16" s="101"/>
      <c r="B16" s="51" t="s">
        <v>128</v>
      </c>
      <c r="C16" s="51">
        <f>Peta_Profil_Risiko!C16*Peta_Profil_Risiko!H7</f>
        <v>12</v>
      </c>
      <c r="D16" s="50" t="str">
        <f>IF(AND(VALUE(LEFT($A$13))=VALUE(LEFT(Identifikasi_Resiko!$M$7)),VALUE(LEFT($B16))=VALUE(LEFT(Identifikasi_Resiko!$L$7))),Identifikasi_Resiko!$B$7," ")</f>
        <v xml:space="preserve"> </v>
      </c>
      <c r="E16" s="50" t="str">
        <f>IF(AND(VALUE(LEFT($A$13))=VALUE(LEFT(Identifikasi_Resiko!$M$8)),VALUE(LEFT($B16))=VALUE(LEFT(Identifikasi_Resiko!$L$8))),Identifikasi_Resiko!$B$8," ")</f>
        <v xml:space="preserve"> </v>
      </c>
      <c r="F16" s="49" t="str">
        <f t="shared" si="0"/>
        <v/>
      </c>
    </row>
    <row r="17" spans="1:6" x14ac:dyDescent="0.25">
      <c r="A17" s="101"/>
      <c r="B17" s="51" t="s">
        <v>130</v>
      </c>
      <c r="C17" s="51">
        <f>Peta_Profil_Risiko!C16*Peta_Profil_Risiko!I7</f>
        <v>15</v>
      </c>
      <c r="D17" s="50" t="str">
        <f>IF(AND(VALUE(LEFT($A$13))=VALUE(LEFT(Identifikasi_Resiko!$M$7)),VALUE(LEFT($B17))=VALUE(LEFT(Identifikasi_Resiko!$L$7))),Identifikasi_Resiko!$B$7," ")</f>
        <v xml:space="preserve"> </v>
      </c>
      <c r="E17" s="50" t="str">
        <f>IF(AND(VALUE(LEFT($A$13))=VALUE(LEFT(Identifikasi_Resiko!$M$8)),VALUE(LEFT($B17))=VALUE(LEFT(Identifikasi_Resiko!$L$8))),Identifikasi_Resiko!$B$8," ")</f>
        <v xml:space="preserve"> </v>
      </c>
      <c r="F17" s="49" t="str">
        <f t="shared" si="0"/>
        <v/>
      </c>
    </row>
    <row r="18" spans="1:6" x14ac:dyDescent="0.25">
      <c r="A18" s="101" t="s">
        <v>134</v>
      </c>
      <c r="B18" s="51" t="s">
        <v>126</v>
      </c>
      <c r="C18" s="51">
        <f>Peta_Profil_Risiko!C19*Peta_Profil_Risiko!E7</f>
        <v>2</v>
      </c>
      <c r="D18" s="50" t="str">
        <f>IF(AND(VALUE(LEFT($A$18))=VALUE(LEFT(Identifikasi_Resiko!$M$7)),VALUE(LEFT($B18))=VALUE(LEFT(Identifikasi_Resiko!$L$7))),Identifikasi_Resiko!$B$7," ")</f>
        <v xml:space="preserve"> </v>
      </c>
      <c r="E18" s="50" t="str">
        <f>IF(AND(VALUE(LEFT($A$18))=VALUE(LEFT(Identifikasi_Resiko!$M$8)),VALUE(LEFT($B18))=VALUE(LEFT(Identifikasi_Resiko!$L$8))),Identifikasi_Resiko!$B$8," ")</f>
        <v xml:space="preserve"> </v>
      </c>
      <c r="F18" s="49" t="str">
        <f t="shared" si="0"/>
        <v/>
      </c>
    </row>
    <row r="19" spans="1:6" x14ac:dyDescent="0.25">
      <c r="A19" s="101"/>
      <c r="B19" s="51" t="s">
        <v>127</v>
      </c>
      <c r="C19" s="51">
        <f>Peta_Profil_Risiko!C19*Peta_Profil_Risiko!F7</f>
        <v>4</v>
      </c>
      <c r="D19" s="50" t="str">
        <f>IF(AND(VALUE(LEFT($A$18))=VALUE(LEFT(Identifikasi_Resiko!$M$7)),VALUE(LEFT($B19))=VALUE(LEFT(Identifikasi_Resiko!$L$7))),Identifikasi_Resiko!$B$7," ")</f>
        <v xml:space="preserve"> </v>
      </c>
      <c r="E19" s="50" t="str">
        <f>IF(AND(VALUE(LEFT($A$18))=VALUE(LEFT(Identifikasi_Resiko!$M$8)),VALUE(LEFT($B19))=VALUE(LEFT(Identifikasi_Resiko!$L$8))),Identifikasi_Resiko!$B$8," ")</f>
        <v xml:space="preserve"> </v>
      </c>
      <c r="F19" s="49" t="str">
        <f t="shared" si="0"/>
        <v/>
      </c>
    </row>
    <row r="20" spans="1:6" x14ac:dyDescent="0.25">
      <c r="A20" s="101"/>
      <c r="B20" s="51" t="s">
        <v>129</v>
      </c>
      <c r="C20" s="51">
        <f>Peta_Profil_Risiko!C19*Peta_Profil_Risiko!G7</f>
        <v>6</v>
      </c>
      <c r="D20" s="50" t="str">
        <f>IF(AND(VALUE(LEFT($A$18))=VALUE(LEFT(Identifikasi_Resiko!$M$7)),VALUE(LEFT($B20))=VALUE(LEFT(Identifikasi_Resiko!$L$7))),Identifikasi_Resiko!$B$7," ")</f>
        <v xml:space="preserve"> </v>
      </c>
      <c r="E20" s="50" t="str">
        <f>IF(AND(VALUE(LEFT($A$18))=VALUE(LEFT(Identifikasi_Resiko!$M$8)),VALUE(LEFT($B20))=VALUE(LEFT(Identifikasi_Resiko!$L$8))),Identifikasi_Resiko!$B$8," ")</f>
        <v xml:space="preserve"> </v>
      </c>
      <c r="F20" s="49" t="str">
        <f t="shared" si="0"/>
        <v/>
      </c>
    </row>
    <row r="21" spans="1:6" x14ac:dyDescent="0.25">
      <c r="A21" s="101"/>
      <c r="B21" s="51" t="s">
        <v>128</v>
      </c>
      <c r="C21" s="51">
        <f>Peta_Profil_Risiko!C19*Peta_Profil_Risiko!H7</f>
        <v>8</v>
      </c>
      <c r="D21" s="50" t="str">
        <f>IF(AND(VALUE(LEFT($A$18))=VALUE(LEFT(Identifikasi_Resiko!$M$7)),VALUE(LEFT($B21))=VALUE(LEFT(Identifikasi_Resiko!$L$7))),Identifikasi_Resiko!$B$7," ")</f>
        <v xml:space="preserve"> </v>
      </c>
      <c r="E21" s="50" t="str">
        <f>IF(AND(VALUE(LEFT($A$18))=VALUE(LEFT(Identifikasi_Resiko!$M$8)),VALUE(LEFT($B21))=VALUE(LEFT(Identifikasi_Resiko!$L$8))),Identifikasi_Resiko!$B$8," ")</f>
        <v xml:space="preserve"> </v>
      </c>
      <c r="F21" s="49" t="str">
        <f t="shared" si="0"/>
        <v/>
      </c>
    </row>
    <row r="22" spans="1:6" x14ac:dyDescent="0.25">
      <c r="A22" s="101"/>
      <c r="B22" s="51" t="s">
        <v>130</v>
      </c>
      <c r="C22" s="51">
        <f>Peta_Profil_Risiko!C19*Peta_Profil_Risiko!I7</f>
        <v>10</v>
      </c>
      <c r="D22" s="50" t="str">
        <f>IF(AND(VALUE(LEFT($A$18))=VALUE(LEFT(Identifikasi_Resiko!$M$7)),VALUE(LEFT($B22))=VALUE(LEFT(Identifikasi_Resiko!$L$7))),Identifikasi_Resiko!$B$7," ")</f>
        <v xml:space="preserve"> </v>
      </c>
      <c r="E22" s="50" t="str">
        <f>IF(AND(VALUE(LEFT($A$18))=VALUE(LEFT(Identifikasi_Resiko!$M$8)),VALUE(LEFT($B22))=VALUE(LEFT(Identifikasi_Resiko!$L$8))),Identifikasi_Resiko!$B$8," ")</f>
        <v xml:space="preserve"> </v>
      </c>
      <c r="F22" s="49" t="str">
        <f t="shared" si="0"/>
        <v/>
      </c>
    </row>
    <row r="23" spans="1:6" x14ac:dyDescent="0.25">
      <c r="A23" s="101" t="s">
        <v>135</v>
      </c>
      <c r="B23" s="51" t="s">
        <v>126</v>
      </c>
      <c r="C23" s="51">
        <f>Peta_Profil_Risiko!C22*Peta_Profil_Risiko!E7</f>
        <v>1</v>
      </c>
      <c r="D23" s="50" t="str">
        <f>IF(AND(VALUE(LEFT($A$23))=VALUE(LEFT(Identifikasi_Resiko!$M$7)),VALUE(LEFT($B23))=VALUE(LEFT(Identifikasi_Resiko!$L$7))),Identifikasi_Resiko!$B$7," ")</f>
        <v xml:space="preserve"> </v>
      </c>
      <c r="E23" s="50" t="str">
        <f>IF(AND(VALUE(LEFT($A$23))=VALUE(LEFT(Identifikasi_Resiko!$M$8)),VALUE(LEFT($B23))=VALUE(LEFT(Identifikasi_Resiko!$L$8))),Identifikasi_Resiko!$B$8," ")</f>
        <v xml:space="preserve"> </v>
      </c>
      <c r="F23" s="49" t="str">
        <f t="shared" si="0"/>
        <v/>
      </c>
    </row>
    <row r="24" spans="1:6" x14ac:dyDescent="0.25">
      <c r="A24" s="101"/>
      <c r="B24" s="51" t="s">
        <v>127</v>
      </c>
      <c r="C24" s="51">
        <f>Peta_Profil_Risiko!C22*Peta_Profil_Risiko!F7</f>
        <v>2</v>
      </c>
      <c r="D24" s="50" t="str">
        <f>IF(AND(VALUE(LEFT($A$23))=VALUE(LEFT(Identifikasi_Resiko!$M$7)),VALUE(LEFT($B24))=VALUE(LEFT(Identifikasi_Resiko!$L$7))),Identifikasi_Resiko!$B$7," ")</f>
        <v xml:space="preserve"> </v>
      </c>
      <c r="E24" s="50" t="str">
        <f>IF(AND(VALUE(LEFT($A$23))=VALUE(LEFT(Identifikasi_Resiko!$M$8)),VALUE(LEFT($B24))=VALUE(LEFT(Identifikasi_Resiko!$L$8))),Identifikasi_Resiko!$B$8," ")</f>
        <v xml:space="preserve"> </v>
      </c>
      <c r="F24" s="49" t="str">
        <f t="shared" si="0"/>
        <v/>
      </c>
    </row>
    <row r="25" spans="1:6" x14ac:dyDescent="0.25">
      <c r="A25" s="101"/>
      <c r="B25" s="51" t="s">
        <v>129</v>
      </c>
      <c r="C25" s="51">
        <f>Peta_Profil_Risiko!C22*Peta_Profil_Risiko!G7</f>
        <v>3</v>
      </c>
      <c r="D25" s="50" t="str">
        <f>IF(AND(VALUE(LEFT($A$23))=VALUE(LEFT(Identifikasi_Resiko!$M$7)),VALUE(LEFT($B25))=VALUE(LEFT(Identifikasi_Resiko!$L$7))),Identifikasi_Resiko!$B$7," ")</f>
        <v xml:space="preserve"> </v>
      </c>
      <c r="E25" s="50" t="str">
        <f>IF(AND(VALUE(LEFT($A$23))=VALUE(LEFT(Identifikasi_Resiko!$M$8)),VALUE(LEFT($B25))=VALUE(LEFT(Identifikasi_Resiko!$L$8))),Identifikasi_Resiko!$B$8," ")</f>
        <v xml:space="preserve"> </v>
      </c>
      <c r="F25" s="49" t="str">
        <f t="shared" si="0"/>
        <v/>
      </c>
    </row>
    <row r="26" spans="1:6" x14ac:dyDescent="0.25">
      <c r="A26" s="101"/>
      <c r="B26" s="51" t="s">
        <v>128</v>
      </c>
      <c r="C26" s="51">
        <f>Peta_Profil_Risiko!C22*Peta_Profil_Risiko!H7</f>
        <v>4</v>
      </c>
      <c r="D26" s="50" t="str">
        <f>IF(AND(VALUE(LEFT($A$23))=VALUE(LEFT(Identifikasi_Resiko!$M$7)),VALUE(LEFT($B26))=VALUE(LEFT(Identifikasi_Resiko!$L$7))),Identifikasi_Resiko!$B$7," ")</f>
        <v xml:space="preserve"> </v>
      </c>
      <c r="E26" s="50" t="str">
        <f>IF(AND(VALUE(LEFT($A$23))=VALUE(LEFT(Identifikasi_Resiko!$M$8)),VALUE(LEFT($B26))=VALUE(LEFT(Identifikasi_Resiko!$L$8))),Identifikasi_Resiko!$B$8," ")</f>
        <v xml:space="preserve"> </v>
      </c>
      <c r="F26" s="49" t="str">
        <f t="shared" si="0"/>
        <v/>
      </c>
    </row>
    <row r="27" spans="1:6" x14ac:dyDescent="0.25">
      <c r="A27" s="101"/>
      <c r="B27" s="51" t="s">
        <v>130</v>
      </c>
      <c r="C27" s="51">
        <f>Peta_Profil_Risiko!C22*Peta_Profil_Risiko!I7</f>
        <v>5</v>
      </c>
      <c r="D27" s="50" t="str">
        <f>IF(AND(VALUE(LEFT($A$23))=VALUE(LEFT(Identifikasi_Resiko!$M$7)),VALUE(LEFT($B27))=VALUE(LEFT(Identifikasi_Resiko!$L$7))),Identifikasi_Resiko!$B$7," ")</f>
        <v xml:space="preserve"> </v>
      </c>
      <c r="E27" s="50" t="str">
        <f>IF(AND(VALUE(LEFT($A$23))=VALUE(LEFT(Identifikasi_Resiko!$M$8)),VALUE(LEFT($B27))=VALUE(LEFT(Identifikasi_Resiko!$L$8))),Identifikasi_Resiko!$B$8," ")</f>
        <v xml:space="preserve"> </v>
      </c>
      <c r="F27" s="49" t="str">
        <f t="shared" si="0"/>
        <v/>
      </c>
    </row>
  </sheetData>
  <mergeCells count="10">
    <mergeCell ref="F1:F2"/>
    <mergeCell ref="A8:A12"/>
    <mergeCell ref="A13:A17"/>
    <mergeCell ref="A18:A22"/>
    <mergeCell ref="A23:A27"/>
    <mergeCell ref="A1:A2"/>
    <mergeCell ref="B1:B2"/>
    <mergeCell ref="C1:C2"/>
    <mergeCell ref="A3:A7"/>
    <mergeCell ref="D1:E1"/>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3:S24"/>
  <sheetViews>
    <sheetView workbookViewId="0">
      <selection activeCell="I13" sqref="I13"/>
    </sheetView>
  </sheetViews>
  <sheetFormatPr defaultRowHeight="15" x14ac:dyDescent="0.25"/>
  <cols>
    <col min="2" max="2" width="17.5703125" customWidth="1"/>
    <col min="4" max="4" width="19.42578125" customWidth="1"/>
    <col min="6" max="6" width="22.140625" customWidth="1"/>
    <col min="8" max="8" width="18.42578125" customWidth="1"/>
    <col min="9" max="9" width="19" customWidth="1"/>
    <col min="10" max="10" width="23.140625" customWidth="1"/>
    <col min="11" max="11" width="16.7109375" customWidth="1"/>
  </cols>
  <sheetData>
    <row r="3" spans="2:19" x14ac:dyDescent="0.25">
      <c r="B3" s="1" t="s">
        <v>15</v>
      </c>
      <c r="D3" s="1" t="s">
        <v>28</v>
      </c>
      <c r="F3" s="1" t="s">
        <v>39</v>
      </c>
      <c r="H3" s="1" t="s">
        <v>8</v>
      </c>
      <c r="I3" s="1" t="s">
        <v>21</v>
      </c>
      <c r="J3" s="1" t="s">
        <v>22</v>
      </c>
      <c r="L3" s="1" t="s">
        <v>34</v>
      </c>
    </row>
    <row r="4" spans="2:19" x14ac:dyDescent="0.25">
      <c r="B4" t="s">
        <v>23</v>
      </c>
      <c r="D4" t="s">
        <v>29</v>
      </c>
      <c r="F4" t="s">
        <v>40</v>
      </c>
      <c r="H4" t="s">
        <v>17</v>
      </c>
      <c r="L4" t="s">
        <v>35</v>
      </c>
    </row>
    <row r="5" spans="2:19" x14ac:dyDescent="0.25">
      <c r="B5" t="s">
        <v>24</v>
      </c>
      <c r="D5" t="s">
        <v>31</v>
      </c>
      <c r="F5" t="s">
        <v>41</v>
      </c>
      <c r="H5" t="s">
        <v>18</v>
      </c>
      <c r="L5" t="s">
        <v>36</v>
      </c>
    </row>
    <row r="6" spans="2:19" x14ac:dyDescent="0.25">
      <c r="B6" t="s">
        <v>25</v>
      </c>
      <c r="D6" t="s">
        <v>30</v>
      </c>
      <c r="F6" t="s">
        <v>42</v>
      </c>
      <c r="H6" t="s">
        <v>16</v>
      </c>
      <c r="L6" t="s">
        <v>37</v>
      </c>
    </row>
    <row r="7" spans="2:19" x14ac:dyDescent="0.25">
      <c r="B7" t="s">
        <v>26</v>
      </c>
      <c r="D7" t="s">
        <v>32</v>
      </c>
      <c r="F7" t="s">
        <v>43</v>
      </c>
      <c r="H7" t="s">
        <v>19</v>
      </c>
      <c r="L7" t="s">
        <v>38</v>
      </c>
    </row>
    <row r="8" spans="2:19" x14ac:dyDescent="0.25">
      <c r="B8" t="s">
        <v>27</v>
      </c>
      <c r="D8" t="s">
        <v>33</v>
      </c>
      <c r="F8" t="s">
        <v>44</v>
      </c>
      <c r="H8" t="s">
        <v>20</v>
      </c>
    </row>
    <row r="11" spans="2:19" x14ac:dyDescent="0.25">
      <c r="B11" s="1" t="s">
        <v>45</v>
      </c>
      <c r="H11" s="1" t="s">
        <v>121</v>
      </c>
      <c r="J11" s="8" t="s">
        <v>6</v>
      </c>
      <c r="K11" s="8"/>
      <c r="O11" s="40"/>
      <c r="P11" s="40"/>
      <c r="Q11" s="40"/>
      <c r="R11" s="40"/>
      <c r="S11" s="41"/>
    </row>
    <row r="12" spans="2:19" x14ac:dyDescent="0.25">
      <c r="B12" t="s">
        <v>46</v>
      </c>
      <c r="H12" t="s">
        <v>52</v>
      </c>
      <c r="I12" s="11">
        <f>Identifikasi_Resiko!G12</f>
        <v>0</v>
      </c>
      <c r="J12" s="8"/>
      <c r="K12" s="8"/>
      <c r="O12" s="40"/>
      <c r="P12" s="40">
        <v>1</v>
      </c>
      <c r="Q12" s="42">
        <v>0</v>
      </c>
      <c r="R12" s="40" t="s">
        <v>55</v>
      </c>
      <c r="S12" s="41">
        <v>1</v>
      </c>
    </row>
    <row r="13" spans="2:19" ht="15.75" thickBot="1" x14ac:dyDescent="0.3">
      <c r="B13" t="s">
        <v>49</v>
      </c>
      <c r="H13" t="s">
        <v>53</v>
      </c>
      <c r="I13" s="12">
        <f>Identifikasi_Resiko!G12</f>
        <v>0</v>
      </c>
      <c r="J13" s="8"/>
      <c r="K13" s="8"/>
      <c r="O13" s="40"/>
      <c r="P13" s="40">
        <v>2</v>
      </c>
      <c r="Q13" s="43">
        <v>1E-4</v>
      </c>
      <c r="R13" s="40" t="s">
        <v>56</v>
      </c>
      <c r="S13" s="41">
        <v>2</v>
      </c>
    </row>
    <row r="14" spans="2:19" ht="15.75" thickBot="1" x14ac:dyDescent="0.3">
      <c r="B14" t="s">
        <v>47</v>
      </c>
      <c r="H14" t="s">
        <v>54</v>
      </c>
      <c r="I14" s="39" t="e">
        <f>(I12/I13)</f>
        <v>#DIV/0!</v>
      </c>
      <c r="J14" s="10" t="e">
        <f>VLOOKUP(I14,Q12:R16,2)</f>
        <v>#DIV/0!</v>
      </c>
      <c r="K14" s="9"/>
      <c r="O14" s="40"/>
      <c r="P14" s="40">
        <v>3</v>
      </c>
      <c r="Q14" s="43">
        <v>1E-3</v>
      </c>
      <c r="R14" s="40" t="s">
        <v>57</v>
      </c>
      <c r="S14" s="41">
        <v>3</v>
      </c>
    </row>
    <row r="15" spans="2:19" x14ac:dyDescent="0.25">
      <c r="B15" t="s">
        <v>48</v>
      </c>
      <c r="J15" s="8"/>
      <c r="K15" s="8"/>
      <c r="O15" s="40"/>
      <c r="P15" s="40">
        <v>4</v>
      </c>
      <c r="Q15" s="44">
        <v>0.01</v>
      </c>
      <c r="R15" s="40" t="s">
        <v>58</v>
      </c>
      <c r="S15" s="41">
        <v>4</v>
      </c>
    </row>
    <row r="16" spans="2:19" x14ac:dyDescent="0.25">
      <c r="J16" s="8"/>
      <c r="K16" s="8"/>
      <c r="O16" s="40"/>
      <c r="P16" s="40">
        <v>5</v>
      </c>
      <c r="Q16" s="42">
        <v>0.05</v>
      </c>
      <c r="R16" s="40" t="s">
        <v>59</v>
      </c>
      <c r="S16" s="41">
        <v>5</v>
      </c>
    </row>
    <row r="24" spans="10:19" x14ac:dyDescent="0.25">
      <c r="J24" s="8"/>
      <c r="K24" s="8"/>
      <c r="O24" s="40"/>
      <c r="P24" s="40"/>
      <c r="Q24" s="40"/>
      <c r="R24" s="40"/>
      <c r="S24" s="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19"/>
  <sheetViews>
    <sheetView zoomScale="70" zoomScaleNormal="70" workbookViewId="0">
      <pane xSplit="2" ySplit="4" topLeftCell="C5" activePane="bottomRight" state="frozen"/>
      <selection pane="topRight" activeCell="C1" sqref="C1"/>
      <selection pane="bottomLeft" activeCell="A5" sqref="A5"/>
      <selection pane="bottomRight" activeCell="F11" sqref="F11"/>
    </sheetView>
  </sheetViews>
  <sheetFormatPr defaultRowHeight="15" x14ac:dyDescent="0.25"/>
  <cols>
    <col min="1" max="1" width="14.140625" customWidth="1"/>
    <col min="2" max="2" width="32.42578125" customWidth="1"/>
    <col min="3" max="3" width="33.7109375" customWidth="1"/>
    <col min="4" max="4" width="36.7109375" customWidth="1"/>
    <col min="5" max="5" width="38.28515625" customWidth="1"/>
    <col min="6" max="6" width="50.85546875" bestFit="1" customWidth="1"/>
  </cols>
  <sheetData>
    <row r="1" spans="1:5" ht="18.75" x14ac:dyDescent="0.3">
      <c r="A1" s="13" t="s">
        <v>71</v>
      </c>
    </row>
    <row r="3" spans="1:5" x14ac:dyDescent="0.25">
      <c r="A3" s="105" t="s">
        <v>60</v>
      </c>
      <c r="B3" s="105" t="s">
        <v>61</v>
      </c>
      <c r="C3" s="105" t="s">
        <v>62</v>
      </c>
      <c r="D3" s="105" t="s">
        <v>63</v>
      </c>
      <c r="E3" s="105" t="s">
        <v>64</v>
      </c>
    </row>
    <row r="4" spans="1:5" x14ac:dyDescent="0.25">
      <c r="A4" s="106"/>
      <c r="B4" s="106"/>
      <c r="C4" s="106"/>
      <c r="D4" s="106"/>
      <c r="E4" s="106"/>
    </row>
    <row r="5" spans="1:5" x14ac:dyDescent="0.25">
      <c r="A5" s="14">
        <v>1</v>
      </c>
      <c r="B5" s="14">
        <v>2</v>
      </c>
      <c r="C5" s="14">
        <v>3</v>
      </c>
      <c r="D5" s="14">
        <v>4</v>
      </c>
      <c r="E5" s="14">
        <v>5</v>
      </c>
    </row>
    <row r="6" spans="1:5" ht="139.5" customHeight="1" x14ac:dyDescent="0.25">
      <c r="A6" s="107" t="s">
        <v>140</v>
      </c>
      <c r="B6" s="2" t="s">
        <v>143</v>
      </c>
      <c r="C6" s="17" t="s">
        <v>153</v>
      </c>
      <c r="D6" s="2" t="s">
        <v>154</v>
      </c>
      <c r="E6" s="111" t="s">
        <v>157</v>
      </c>
    </row>
    <row r="7" spans="1:5" ht="139.5" customHeight="1" x14ac:dyDescent="0.25">
      <c r="A7" s="108"/>
      <c r="B7" s="2"/>
      <c r="C7" s="2" t="s">
        <v>154</v>
      </c>
      <c r="D7" s="68" t="s">
        <v>155</v>
      </c>
      <c r="E7" s="112"/>
    </row>
    <row r="8" spans="1:5" ht="139.5" customHeight="1" x14ac:dyDescent="0.25">
      <c r="A8" s="109"/>
      <c r="B8" s="67"/>
      <c r="C8" s="2" t="s">
        <v>155</v>
      </c>
      <c r="D8" s="18" t="s">
        <v>156</v>
      </c>
      <c r="E8" s="112"/>
    </row>
    <row r="9" spans="1:5" ht="139.5" customHeight="1" x14ac:dyDescent="0.25">
      <c r="A9" s="110" t="s">
        <v>141</v>
      </c>
      <c r="B9" s="2" t="s">
        <v>142</v>
      </c>
      <c r="C9" s="17" t="s">
        <v>158</v>
      </c>
      <c r="D9" s="2" t="s">
        <v>154</v>
      </c>
      <c r="E9" s="113" t="s">
        <v>159</v>
      </c>
    </row>
    <row r="10" spans="1:5" ht="139.5" customHeight="1" x14ac:dyDescent="0.25">
      <c r="A10" s="110"/>
      <c r="B10" s="2"/>
      <c r="C10" s="2" t="s">
        <v>154</v>
      </c>
      <c r="D10" s="68" t="s">
        <v>155</v>
      </c>
      <c r="E10" s="113"/>
    </row>
    <row r="11" spans="1:5" ht="139.5" customHeight="1" x14ac:dyDescent="0.25">
      <c r="A11" s="110"/>
      <c r="B11" s="2"/>
      <c r="C11" s="2" t="s">
        <v>155</v>
      </c>
      <c r="D11" s="18" t="s">
        <v>156</v>
      </c>
      <c r="E11" s="113"/>
    </row>
    <row r="12" spans="1:5" ht="21.75" customHeight="1" x14ac:dyDescent="0.25"/>
    <row r="13" spans="1:5" ht="18.75" x14ac:dyDescent="0.3">
      <c r="B13" s="114" t="s">
        <v>67</v>
      </c>
      <c r="C13" s="13" t="s">
        <v>91</v>
      </c>
      <c r="D13" s="19" t="s">
        <v>68</v>
      </c>
    </row>
    <row r="14" spans="1:5" ht="18.75" x14ac:dyDescent="0.3">
      <c r="B14" s="115"/>
      <c r="C14" s="13" t="s">
        <v>92</v>
      </c>
      <c r="D14" s="21" t="s">
        <v>69</v>
      </c>
    </row>
    <row r="15" spans="1:5" ht="18.75" x14ac:dyDescent="0.3">
      <c r="B15" s="13"/>
      <c r="C15" s="13" t="s">
        <v>93</v>
      </c>
      <c r="D15" s="20" t="s">
        <v>70</v>
      </c>
    </row>
    <row r="18" spans="2:2" ht="18.75" x14ac:dyDescent="0.3">
      <c r="B18" s="13" t="s">
        <v>72</v>
      </c>
    </row>
    <row r="19" spans="2:2" ht="18.75" x14ac:dyDescent="0.3">
      <c r="B19" s="13" t="s">
        <v>73</v>
      </c>
    </row>
  </sheetData>
  <mergeCells count="10">
    <mergeCell ref="A6:A8"/>
    <mergeCell ref="A9:A11"/>
    <mergeCell ref="E6:E8"/>
    <mergeCell ref="E9:E11"/>
    <mergeCell ref="B13:B14"/>
    <mergeCell ref="A3:A4"/>
    <mergeCell ref="B3:B4"/>
    <mergeCell ref="C3:C4"/>
    <mergeCell ref="D3:D4"/>
    <mergeCell ref="E3:E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Identifikasi_Resiko</vt:lpstr>
      <vt:lpstr>Peta_Profil_Risiko</vt:lpstr>
      <vt:lpstr>Rekap_Resiko</vt:lpstr>
      <vt:lpstr>JANGAN DIHAPUS</vt:lpstr>
      <vt:lpstr>Contoh Pernyataan Risiko</vt:lpstr>
      <vt:lpstr>Identifikasi_Resiko!Print_Area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628123384486</dc:creator>
  <cp:lastModifiedBy>usman nurhasan</cp:lastModifiedBy>
  <cp:lastPrinted>2022-12-28T18:23:59Z</cp:lastPrinted>
  <dcterms:created xsi:type="dcterms:W3CDTF">2022-07-07T05:37:07Z</dcterms:created>
  <dcterms:modified xsi:type="dcterms:W3CDTF">2024-09-02T08:20:29Z</dcterms:modified>
</cp:coreProperties>
</file>