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40"/>
  </bookViews>
  <sheets>
    <sheet name="insurance" sheetId="1" r:id="rId1"/>
  </sheets>
  <definedNames>
    <definedName name="_xlnm._FilterDatabase" localSheetId="0" hidden="1">insurance!$B$2:$AV$2</definedName>
  </definedNames>
  <calcPr calcId="144525"/>
</workbook>
</file>

<file path=xl/sharedStrings.xml><?xml version="1.0" encoding="utf-8"?>
<sst xmlns="http://schemas.openxmlformats.org/spreadsheetml/2006/main" count="8149" uniqueCount="89">
  <si>
    <t>Data ALL</t>
  </si>
  <si>
    <t>Data Perokok</t>
  </si>
  <si>
    <t>Data Non Perokok</t>
  </si>
  <si>
    <t>age</t>
  </si>
  <si>
    <t>sex</t>
  </si>
  <si>
    <t>sex 2</t>
  </si>
  <si>
    <t>bmi</t>
  </si>
  <si>
    <t>children</t>
  </si>
  <si>
    <t>smoker</t>
  </si>
  <si>
    <t>smoker 2</t>
  </si>
  <si>
    <t>region</t>
  </si>
  <si>
    <t>charges</t>
  </si>
  <si>
    <t>Keterangan</t>
  </si>
  <si>
    <t>Keterangan 2</t>
  </si>
  <si>
    <t>ANALISA DESCRIPTIVE STATISTIC</t>
  </si>
  <si>
    <t>ANALISA VARIABEL KATEGORIK (PMF)</t>
  </si>
  <si>
    <t>ANALISA VARIABEL KONTINU</t>
  </si>
  <si>
    <t>female</t>
  </si>
  <si>
    <t>yes</t>
  </si>
  <si>
    <t>southwest</t>
  </si>
  <si>
    <t>male</t>
  </si>
  <si>
    <t>no</t>
  </si>
  <si>
    <t>southeast</t>
  </si>
  <si>
    <t>1. Rata-rata umur pengguna</t>
  </si>
  <si>
    <t>Tagihan tertinggi Laki-laki</t>
  </si>
  <si>
    <t>Jumlah BMI Perokok</t>
  </si>
  <si>
    <t>Tagihan tertinggi Perempuan</t>
  </si>
  <si>
    <t>BMI</t>
  </si>
  <si>
    <t>&gt; 16.700</t>
  </si>
  <si>
    <t>&lt;16.700</t>
  </si>
  <si>
    <t>Total</t>
  </si>
  <si>
    <t>Peluang &gt; 16.700</t>
  </si>
  <si>
    <t>Peluang &lt;16.700</t>
  </si>
  <si>
    <t>Total Peluang</t>
  </si>
  <si>
    <t>northwest</t>
  </si>
  <si>
    <t>Jumlah Perokok</t>
  </si>
  <si>
    <t>1. Gender mana yang memiliki tagihan paling tinggi?</t>
  </si>
  <si>
    <t>Perempuan</t>
  </si>
  <si>
    <t>Perokok</t>
  </si>
  <si>
    <t>≤ 25</t>
  </si>
  <si>
    <t>2. Rata-rata nilai BMI dari pengguna yang merokok</t>
  </si>
  <si>
    <t>&gt; 25</t>
  </si>
  <si>
    <t>northeast</t>
  </si>
  <si>
    <t>3. Berapa rata rata umur pada data tersebut?</t>
  </si>
  <si>
    <t>2. Distribusi peluang tagihan di tiap-tiap region</t>
  </si>
  <si>
    <t>Non Perokok</t>
  </si>
  <si>
    <t>4. Berapa rata rata nilai BMI dari yang merokok?</t>
  </si>
  <si>
    <t>Variansi data perokok</t>
  </si>
  <si>
    <t>Region</t>
  </si>
  <si>
    <t>Jumlah Tagihan</t>
  </si>
  <si>
    <t>Peluang</t>
  </si>
  <si>
    <t>Variansi data non perokok</t>
  </si>
  <si>
    <t>5. Apakah variansi dari data charges perokok dan non perokok sama?</t>
  </si>
  <si>
    <t>Tidak Sama</t>
  </si>
  <si>
    <t>Jumlah umur perempuan merokok</t>
  </si>
  <si>
    <t>Jumlah perempuan merokok</t>
  </si>
  <si>
    <t>Rata-rata umur perempuan merokok</t>
  </si>
  <si>
    <t>Jumlah umur laki-laki merokok</t>
  </si>
  <si>
    <t>Jumlah laki-laki merokok</t>
  </si>
  <si>
    <t>Rata-rata umur laki-laki merokok</t>
  </si>
  <si>
    <t>6. Apakah rata rata umur perempuan dan laki-laki yang merokok sama?</t>
  </si>
  <si>
    <t>Rata-rata tagihan kesehatan perokok</t>
  </si>
  <si>
    <t>Rata-rata taighan kesehatan non perokok</t>
  </si>
  <si>
    <t>3. Apakah setiap region memiliki proporsi data banyak orang yang sama?</t>
  </si>
  <si>
    <t>Tidak</t>
  </si>
  <si>
    <t>7. Mana yang lebih tinggi, rata rata tagihan kesehatan perokok atau non merokok?</t>
  </si>
  <si>
    <t>Tagihan kesehatan perokok</t>
  </si>
  <si>
    <t>Jumlah tagihan kesehatan perokok BMI diatas 25</t>
  </si>
  <si>
    <t>Jumlah perokok diatas BMI 25</t>
  </si>
  <si>
    <t>Rata-rata tagihan kesehatan perokok BMI diatas 25</t>
  </si>
  <si>
    <t>4. Mana yang lebih tinggi proporsi perokok atau non perokok?</t>
  </si>
  <si>
    <t>Jumlah tagihan kesehatan non perokok BMI diatas 25</t>
  </si>
  <si>
    <t>Jumlah non perokok diatas BMI 25</t>
  </si>
  <si>
    <t>Rata-rata tagihan kesehatan non perokok BMI diatas 25</t>
  </si>
  <si>
    <t>Gender</t>
  </si>
  <si>
    <t>Peluang Perokok</t>
  </si>
  <si>
    <t>Peluang Non Perokok</t>
  </si>
  <si>
    <t>8. Mana yang lebih tinggi, rata rata tagihan kesehatan perokok yang BMI nya diatas 25 atau non perokok yang BMI nya diatas 25</t>
  </si>
  <si>
    <t>Rata-rata tagihan kesehatan perokok yang BMI nya diatas 25</t>
  </si>
  <si>
    <t>BMI tertinggi laki-laki</t>
  </si>
  <si>
    <t>Laki-laki</t>
  </si>
  <si>
    <t>BMI tertinggi perempuan</t>
  </si>
  <si>
    <t>9. BMI mana yang lebih tinggi, seseorang laki-laki atau perempuan?</t>
  </si>
  <si>
    <t>BMI tertinggi perokok</t>
  </si>
  <si>
    <t>BMI tertinggi non perokok</t>
  </si>
  <si>
    <t>5. Berapa peluang seseorang tersebut adalah perempuan diketahui dia adalah perokok?</t>
  </si>
  <si>
    <t>10. BMI mana yang lebih tinggi, seseorang perokok atau non perokok?</t>
  </si>
  <si>
    <t>BMI perokok</t>
  </si>
  <si>
    <t>6. Berapa peluang seseorang tersebut adalah laki-laki diketahui dia adalah perokok?</t>
  </si>
</sst>
</file>

<file path=xl/styles.xml><?xml version="1.0" encoding="utf-8"?>
<styleSheet xmlns="http://schemas.openxmlformats.org/spreadsheetml/2006/main">
  <numFmts count="11">
    <numFmt numFmtId="176" formatCode="0_ "/>
    <numFmt numFmtId="177" formatCode="0.00_ "/>
    <numFmt numFmtId="178" formatCode="0_);[Red]\(0\)"/>
    <numFmt numFmtId="179" formatCode="_ * #,##0_ ;_ * \-#,##0_ ;_ * &quot;-&quot;??_ ;_ @_ "/>
    <numFmt numFmtId="180" formatCode="0.00_);[Red]\(0.00\)"/>
    <numFmt numFmtId="181" formatCode="_(&quot;$&quot;* #,##0.00_);_(&quot;$&quot;* \(#,##0.00\);_(&quot;$&quot;* &quot;-&quot;??_);_(@_)"/>
    <numFmt numFmtId="182" formatCode="_ * #,##0_ ;_ * \-#,##0_ ;_ * &quot;-&quot;_ ;_ @_ "/>
    <numFmt numFmtId="183" formatCode="_ * #,##0.00_ ;_ * \-#,##0.00_ ;_ * &quot;-&quot;??.00_ ;_ @_ "/>
    <numFmt numFmtId="184" formatCode="_ * #,##0.00_ ;_ * \-#,##0.00_ ;_ * &quot;-&quot;??_ ;_ @_ "/>
    <numFmt numFmtId="185" formatCode="0.0_ "/>
    <numFmt numFmtId="186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3" fillId="10" borderId="19" applyNumberFormat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1" borderId="18" applyNumberFormat="0" applyFont="0" applyAlignment="0" applyProtection="0">
      <alignment vertical="center"/>
    </xf>
    <xf numFmtId="0" fontId="12" fillId="12" borderId="17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0" borderId="1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86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0" fontId="20" fillId="32" borderId="23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84" fontId="0" fillId="0" borderId="0" xfId="44">
      <alignment vertical="center"/>
    </xf>
    <xf numFmtId="4" fontId="0" fillId="0" borderId="0" xfId="0" applyNumberFormat="1">
      <alignment vertical="center"/>
    </xf>
    <xf numFmtId="179" fontId="0" fillId="0" borderId="0" xfId="44" applyNumberFormat="1">
      <alignment vertical="center"/>
    </xf>
    <xf numFmtId="179" fontId="0" fillId="0" borderId="0" xfId="44" applyNumberFormat="1" applyFill="1">
      <alignment vertical="center"/>
    </xf>
    <xf numFmtId="178" fontId="0" fillId="0" borderId="0" xfId="44" applyNumberFormat="1" applyAlignment="1">
      <alignment horizontal="center" vertical="center"/>
    </xf>
    <xf numFmtId="179" fontId="0" fillId="0" borderId="0" xfId="44" applyNumberFormat="1" applyAlignment="1">
      <alignment horizontal="center" vertical="center"/>
    </xf>
    <xf numFmtId="180" fontId="0" fillId="0" borderId="0" xfId="44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" fontId="1" fillId="3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2" borderId="0" xfId="0" applyFont="1" applyFill="1">
      <alignment vertical="center"/>
    </xf>
    <xf numFmtId="184" fontId="1" fillId="3" borderId="1" xfId="44" applyFont="1" applyFill="1" applyBorder="1" applyAlignment="1">
      <alignment horizontal="center" vertical="center"/>
    </xf>
    <xf numFmtId="184" fontId="0" fillId="0" borderId="1" xfId="44" applyBorder="1">
      <alignment vertical="center"/>
    </xf>
    <xf numFmtId="177" fontId="0" fillId="0" borderId="0" xfId="0" applyNumberFormat="1">
      <alignment vertical="center"/>
    </xf>
    <xf numFmtId="179" fontId="1" fillId="3" borderId="1" xfId="44" applyNumberFormat="1" applyFont="1" applyFill="1" applyBorder="1" applyAlignment="1">
      <alignment horizontal="center" vertical="center"/>
    </xf>
    <xf numFmtId="179" fontId="0" fillId="0" borderId="1" xfId="44" applyNumberFormat="1" applyBorder="1" applyAlignment="1">
      <alignment horizontal="center" vertical="center"/>
    </xf>
    <xf numFmtId="179" fontId="0" fillId="2" borderId="0" xfId="44" applyNumberFormat="1" applyFill="1" applyAlignment="1">
      <alignment horizontal="center" vertical="center"/>
    </xf>
    <xf numFmtId="184" fontId="1" fillId="0" borderId="0" xfId="44" applyFont="1" applyFill="1" applyAlignment="1">
      <alignment horizontal="center" vertical="center"/>
    </xf>
    <xf numFmtId="178" fontId="1" fillId="3" borderId="1" xfId="44" applyNumberFormat="1" applyFont="1" applyFill="1" applyBorder="1" applyAlignment="1">
      <alignment horizontal="center" vertical="center"/>
    </xf>
    <xf numFmtId="180" fontId="1" fillId="3" borderId="1" xfId="44" applyNumberFormat="1" applyFont="1" applyFill="1" applyBorder="1" applyAlignment="1">
      <alignment horizontal="center" vertical="center"/>
    </xf>
    <xf numFmtId="184" fontId="0" fillId="0" borderId="0" xfId="44" applyFill="1" applyAlignment="1">
      <alignment horizontal="center" vertical="center"/>
    </xf>
    <xf numFmtId="178" fontId="0" fillId="0" borderId="1" xfId="44" applyNumberFormat="1" applyBorder="1" applyAlignment="1">
      <alignment horizontal="center" vertical="center"/>
    </xf>
    <xf numFmtId="180" fontId="0" fillId="0" borderId="1" xfId="44" applyNumberFormat="1" applyBorder="1" applyAlignment="1">
      <alignment horizontal="center" vertical="center"/>
    </xf>
    <xf numFmtId="183" fontId="0" fillId="0" borderId="0" xfId="44" applyNumberFormat="1" applyFill="1" applyAlignment="1">
      <alignment horizontal="center" vertical="center"/>
    </xf>
    <xf numFmtId="179" fontId="0" fillId="0" borderId="0" xfId="44" applyNumberFormat="1" applyFill="1" applyAlignment="1">
      <alignment horizontal="center" vertical="center"/>
    </xf>
    <xf numFmtId="179" fontId="1" fillId="0" borderId="0" xfId="44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4" borderId="2" xfId="0" applyFont="1" applyFill="1" applyBorder="1">
      <alignment vertical="center"/>
    </xf>
    <xf numFmtId="180" fontId="0" fillId="0" borderId="3" xfId="44" applyNumberFormat="1" applyFill="1" applyBorder="1" applyAlignment="1">
      <alignment horizontal="left" vertical="center"/>
    </xf>
    <xf numFmtId="180" fontId="0" fillId="0" borderId="4" xfId="44" applyNumberForma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0" fillId="0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1" fillId="4" borderId="5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178" fontId="1" fillId="4" borderId="6" xfId="44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179" fontId="0" fillId="0" borderId="7" xfId="44" applyNumberFormat="1" applyBorder="1" applyAlignment="1">
      <alignment horizontal="center" vertical="center"/>
    </xf>
    <xf numFmtId="38" fontId="0" fillId="0" borderId="7" xfId="44" applyNumberForma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179" fontId="0" fillId="0" borderId="8" xfId="44" applyNumberFormat="1" applyBorder="1" applyAlignment="1">
      <alignment horizontal="center" vertical="center"/>
    </xf>
    <xf numFmtId="178" fontId="0" fillId="0" borderId="8" xfId="44" applyNumberFormat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180" fontId="1" fillId="4" borderId="9" xfId="44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vertical="center" wrapText="1"/>
    </xf>
    <xf numFmtId="180" fontId="1" fillId="4" borderId="6" xfId="44" applyNumberFormat="1" applyFont="1" applyFill="1" applyBorder="1" applyAlignment="1">
      <alignment horizontal="center" vertical="center"/>
    </xf>
    <xf numFmtId="179" fontId="0" fillId="0" borderId="7" xfId="44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9" fontId="0" fillId="0" borderId="8" xfId="44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38" fontId="0" fillId="0" borderId="8" xfId="44" applyNumberFormat="1" applyBorder="1" applyAlignment="1">
      <alignment horizontal="center" vertical="center"/>
    </xf>
    <xf numFmtId="180" fontId="0" fillId="0" borderId="8" xfId="44" applyNumberForma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80" fontId="0" fillId="0" borderId="3" xfId="44" applyNumberForma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180" fontId="0" fillId="0" borderId="4" xfId="44" applyNumberForma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180" fontId="1" fillId="4" borderId="9" xfId="44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80" fontId="0" fillId="0" borderId="7" xfId="44" applyNumberForma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 wrapText="1"/>
    </xf>
    <xf numFmtId="4" fontId="0" fillId="0" borderId="1" xfId="44" applyNumberFormat="1" applyBorder="1" applyAlignment="1">
      <alignment horizontal="center" vertical="center"/>
    </xf>
    <xf numFmtId="3" fontId="1" fillId="3" borderId="1" xfId="44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85" fontId="0" fillId="0" borderId="4" xfId="0" applyNumberForma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85" fontId="1" fillId="3" borderId="5" xfId="0" applyNumberFormat="1" applyFont="1" applyFill="1" applyBorder="1" applyAlignment="1">
      <alignment horizontal="center" vertical="center"/>
    </xf>
    <xf numFmtId="185" fontId="1" fillId="3" borderId="11" xfId="0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3" fontId="1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1" xfId="44" applyNumberForma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185" fontId="0" fillId="0" borderId="8" xfId="0" applyNumberFormat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Y1340"/>
  <sheetViews>
    <sheetView showGridLines="0" tabSelected="1" zoomScaleSheetLayoutView="60" topLeftCell="B1" workbookViewId="0">
      <selection activeCell="K9" sqref="K9"/>
    </sheetView>
  </sheetViews>
  <sheetFormatPr defaultColWidth="10.2890625" defaultRowHeight="14"/>
  <cols>
    <col min="2" max="2" width="10.2890625" style="1"/>
    <col min="4" max="4" width="6.5703125" style="1" customWidth="1"/>
    <col min="5" max="5" width="10.2890625" style="2"/>
    <col min="6" max="8" width="10.2890625" style="1"/>
    <col min="10" max="10" width="10.5703125" style="3"/>
    <col min="11" max="13" width="13.859375" customWidth="1"/>
    <col min="14" max="14" width="13.859375" style="4" customWidth="1"/>
    <col min="15" max="17" width="13.859375" customWidth="1"/>
    <col min="18" max="18" width="13.859375" style="5" customWidth="1"/>
    <col min="19" max="19" width="12.859375" style="5" customWidth="1"/>
    <col min="20" max="20" width="14.4296875" style="5" customWidth="1"/>
    <col min="21" max="21" width="13.859375" style="6" customWidth="1"/>
    <col min="22" max="22" width="13.859375" style="7" customWidth="1"/>
    <col min="23" max="23" width="13.859375" style="8" customWidth="1"/>
    <col min="24" max="24" width="13.859375" style="9" customWidth="1"/>
    <col min="25" max="25" width="13.859375" style="7" customWidth="1"/>
    <col min="26" max="28" width="13.859375" style="8" customWidth="1"/>
    <col min="29" max="30" width="12.859375" style="8" customWidth="1"/>
    <col min="31" max="31" width="13.859375" style="6" customWidth="1"/>
    <col min="32" max="32" width="74" style="10" customWidth="1"/>
    <col min="33" max="33" width="29.4296875" style="9" customWidth="1"/>
    <col min="34" max="34" width="23.7109375" style="9" customWidth="1"/>
    <col min="35" max="35" width="32.140625" style="1" customWidth="1"/>
    <col min="36" max="36" width="13.4296875" style="1" customWidth="1"/>
    <col min="37" max="37" width="15.7109375" style="1" customWidth="1"/>
    <col min="38" max="38" width="12.859375"/>
    <col min="39" max="39" width="17.2890625" customWidth="1"/>
    <col min="40" max="41" width="21.859375" style="1" customWidth="1"/>
    <col min="42" max="42" width="15.7109375" customWidth="1"/>
    <col min="44" max="46" width="14" customWidth="1"/>
    <col min="47" max="47" width="16.859375" customWidth="1"/>
    <col min="48" max="48" width="16.4296875" customWidth="1"/>
    <col min="49" max="49" width="13.5703125" style="11" customWidth="1"/>
    <col min="50" max="50" width="13.4296875" style="11" customWidth="1"/>
    <col min="51" max="51" width="10.2890625" style="11"/>
  </cols>
  <sheetData>
    <row r="1" spans="2:23">
      <c r="B1" s="12" t="s">
        <v>0</v>
      </c>
      <c r="L1" s="18" t="s">
        <v>1</v>
      </c>
      <c r="V1" s="18" t="s">
        <v>2</v>
      </c>
      <c r="W1" s="24"/>
    </row>
    <row r="2" ht="14.75" spans="2:45">
      <c r="B2" s="13" t="s">
        <v>3</v>
      </c>
      <c r="C2" s="13" t="s">
        <v>4</v>
      </c>
      <c r="D2" s="13" t="s">
        <v>5</v>
      </c>
      <c r="E2" s="16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9" t="s">
        <v>11</v>
      </c>
      <c r="L2" s="13" t="s">
        <v>3</v>
      </c>
      <c r="M2" s="13" t="s">
        <v>4</v>
      </c>
      <c r="N2" s="16" t="s">
        <v>6</v>
      </c>
      <c r="O2" s="13" t="s">
        <v>7</v>
      </c>
      <c r="P2" s="13" t="s">
        <v>8</v>
      </c>
      <c r="Q2" s="13" t="s">
        <v>10</v>
      </c>
      <c r="R2" s="22" t="s">
        <v>11</v>
      </c>
      <c r="S2" s="22" t="s">
        <v>12</v>
      </c>
      <c r="T2" s="22" t="s">
        <v>13</v>
      </c>
      <c r="U2" s="25"/>
      <c r="V2" s="26" t="s">
        <v>3</v>
      </c>
      <c r="W2" s="22" t="s">
        <v>4</v>
      </c>
      <c r="X2" s="27" t="s">
        <v>6</v>
      </c>
      <c r="Y2" s="26" t="s">
        <v>7</v>
      </c>
      <c r="Z2" s="22" t="s">
        <v>8</v>
      </c>
      <c r="AA2" s="22" t="s">
        <v>10</v>
      </c>
      <c r="AB2" s="22" t="s">
        <v>11</v>
      </c>
      <c r="AC2" s="22" t="s">
        <v>12</v>
      </c>
      <c r="AD2" s="22" t="s">
        <v>13</v>
      </c>
      <c r="AE2" s="33"/>
      <c r="AF2" s="34" t="s">
        <v>14</v>
      </c>
      <c r="AI2" s="34" t="s">
        <v>15</v>
      </c>
      <c r="AJ2" s="47"/>
      <c r="AN2"/>
      <c r="AO2"/>
      <c r="AP2" s="18" t="s">
        <v>16</v>
      </c>
      <c r="AQ2" s="95"/>
      <c r="AR2" s="10"/>
      <c r="AS2" s="10"/>
    </row>
    <row r="3" ht="14.75" spans="2:51">
      <c r="B3" s="14">
        <v>19</v>
      </c>
      <c r="C3" s="15" t="s">
        <v>17</v>
      </c>
      <c r="D3" s="14">
        <f>IF(C3="FEMALE",1,0)</f>
        <v>1</v>
      </c>
      <c r="E3" s="17">
        <v>27.9</v>
      </c>
      <c r="F3" s="14">
        <v>0</v>
      </c>
      <c r="G3" s="14" t="s">
        <v>18</v>
      </c>
      <c r="H3" s="14">
        <f>IF(G3="yes",1,0)</f>
        <v>1</v>
      </c>
      <c r="I3" s="15" t="s">
        <v>19</v>
      </c>
      <c r="J3" s="20">
        <v>16884.924</v>
      </c>
      <c r="K3" s="21"/>
      <c r="L3" s="14">
        <v>19</v>
      </c>
      <c r="M3" s="14" t="s">
        <v>17</v>
      </c>
      <c r="N3" s="17">
        <v>27.9</v>
      </c>
      <c r="O3" s="14">
        <v>0</v>
      </c>
      <c r="P3" s="14" t="s">
        <v>18</v>
      </c>
      <c r="Q3" s="14" t="s">
        <v>19</v>
      </c>
      <c r="R3" s="23">
        <v>16884.924</v>
      </c>
      <c r="S3" s="23" t="b">
        <f>N3&gt;=25</f>
        <v>1</v>
      </c>
      <c r="T3" s="23" t="b">
        <f>R3&gt;16700</f>
        <v>1</v>
      </c>
      <c r="U3" s="28"/>
      <c r="V3" s="29">
        <v>18</v>
      </c>
      <c r="W3" s="23" t="s">
        <v>20</v>
      </c>
      <c r="X3" s="30">
        <v>33.77</v>
      </c>
      <c r="Y3" s="29">
        <v>1</v>
      </c>
      <c r="Z3" s="23" t="s">
        <v>21</v>
      </c>
      <c r="AA3" s="23" t="s">
        <v>22</v>
      </c>
      <c r="AB3" s="23">
        <v>1725.5523</v>
      </c>
      <c r="AC3" s="23" t="b">
        <f>X3&gt;=25</f>
        <v>1</v>
      </c>
      <c r="AD3" s="23" t="b">
        <f>AB3&gt;16700</f>
        <v>0</v>
      </c>
      <c r="AE3" s="32"/>
      <c r="AF3" s="35" t="s">
        <v>23</v>
      </c>
      <c r="AG3" s="48">
        <f>AVERAGE(B3:B1340)</f>
        <v>39.2070254110613</v>
      </c>
      <c r="AI3" s="49" t="s">
        <v>24</v>
      </c>
      <c r="AJ3" s="50">
        <f>_xlfn.MAXIFS($J:$J,$C:$C,"male")</f>
        <v>62592.87309</v>
      </c>
      <c r="AN3"/>
      <c r="AO3"/>
      <c r="AQ3" s="96"/>
      <c r="AR3" s="11"/>
      <c r="AS3" s="11"/>
      <c r="AT3" s="11"/>
      <c r="AW3"/>
      <c r="AX3"/>
      <c r="AY3"/>
    </row>
    <row r="4" spans="2:51">
      <c r="B4" s="14">
        <v>18</v>
      </c>
      <c r="C4" s="15" t="s">
        <v>20</v>
      </c>
      <c r="D4" s="14">
        <f t="shared" ref="D4:D67" si="0">IF(C4="FEMALE",1,0)</f>
        <v>0</v>
      </c>
      <c r="E4" s="17">
        <v>33.77</v>
      </c>
      <c r="F4" s="14">
        <v>1</v>
      </c>
      <c r="G4" s="14" t="s">
        <v>21</v>
      </c>
      <c r="H4" s="14">
        <f t="shared" ref="H4:H67" si="1">IF(G4="yes",1,0)</f>
        <v>0</v>
      </c>
      <c r="I4" s="15" t="s">
        <v>22</v>
      </c>
      <c r="J4" s="20">
        <v>1725.5523</v>
      </c>
      <c r="K4" s="21"/>
      <c r="L4" s="14">
        <v>62</v>
      </c>
      <c r="M4" s="14" t="s">
        <v>17</v>
      </c>
      <c r="N4" s="17">
        <v>26.29</v>
      </c>
      <c r="O4" s="14">
        <v>0</v>
      </c>
      <c r="P4" s="14" t="s">
        <v>18</v>
      </c>
      <c r="Q4" s="14" t="s">
        <v>22</v>
      </c>
      <c r="R4" s="23">
        <v>27808.7251</v>
      </c>
      <c r="S4" s="23" t="b">
        <f t="shared" ref="S4:S67" si="2">N4&gt;=25</f>
        <v>1</v>
      </c>
      <c r="T4" s="23" t="b">
        <f t="shared" ref="T4:T67" si="3">R4&gt;16700</f>
        <v>1</v>
      </c>
      <c r="U4" s="31"/>
      <c r="V4" s="29">
        <v>28</v>
      </c>
      <c r="W4" s="23" t="s">
        <v>20</v>
      </c>
      <c r="X4" s="30">
        <v>33</v>
      </c>
      <c r="Y4" s="29">
        <v>3</v>
      </c>
      <c r="Z4" s="23" t="s">
        <v>21</v>
      </c>
      <c r="AA4" s="23" t="s">
        <v>22</v>
      </c>
      <c r="AB4" s="23">
        <v>4449.462</v>
      </c>
      <c r="AC4" s="23" t="b">
        <f t="shared" ref="AC4:AC67" si="4">X4&gt;=25</f>
        <v>1</v>
      </c>
      <c r="AD4" s="23" t="b">
        <f t="shared" ref="AD4:AD67" si="5">AB4&gt;16700</f>
        <v>0</v>
      </c>
      <c r="AE4" s="32"/>
      <c r="AF4" s="36" t="s">
        <v>25</v>
      </c>
      <c r="AG4" s="51">
        <f>SUMIF($G:$G,"yes",$E:$E)</f>
        <v>8414.115</v>
      </c>
      <c r="AI4" s="52" t="s">
        <v>26</v>
      </c>
      <c r="AJ4" s="53">
        <f>_xlfn.MAXIFS($J:$J,$C:$C,"female")</f>
        <v>63770.42801</v>
      </c>
      <c r="AN4"/>
      <c r="AO4"/>
      <c r="AP4" s="62" t="s">
        <v>12</v>
      </c>
      <c r="AQ4" s="62" t="s">
        <v>27</v>
      </c>
      <c r="AR4" s="97" t="s">
        <v>28</v>
      </c>
      <c r="AS4" s="97" t="s">
        <v>29</v>
      </c>
      <c r="AT4" s="97" t="s">
        <v>30</v>
      </c>
      <c r="AU4" s="97" t="s">
        <v>31</v>
      </c>
      <c r="AV4" s="97" t="s">
        <v>32</v>
      </c>
      <c r="AW4" s="97" t="s">
        <v>33</v>
      </c>
      <c r="AX4"/>
      <c r="AY4"/>
    </row>
    <row r="5" ht="15" customHeight="1" spans="2:51">
      <c r="B5" s="14">
        <v>28</v>
      </c>
      <c r="C5" s="15" t="s">
        <v>20</v>
      </c>
      <c r="D5" s="14">
        <f t="shared" si="0"/>
        <v>0</v>
      </c>
      <c r="E5" s="17">
        <v>33</v>
      </c>
      <c r="F5" s="14">
        <v>3</v>
      </c>
      <c r="G5" s="14" t="s">
        <v>21</v>
      </c>
      <c r="H5" s="14">
        <f t="shared" si="1"/>
        <v>0</v>
      </c>
      <c r="I5" s="15" t="s">
        <v>22</v>
      </c>
      <c r="J5" s="20">
        <v>4449.462</v>
      </c>
      <c r="K5" s="21"/>
      <c r="L5" s="14">
        <v>27</v>
      </c>
      <c r="M5" s="14" t="s">
        <v>20</v>
      </c>
      <c r="N5" s="17">
        <v>42.13</v>
      </c>
      <c r="O5" s="14">
        <v>0</v>
      </c>
      <c r="P5" s="14" t="s">
        <v>18</v>
      </c>
      <c r="Q5" s="14" t="s">
        <v>22</v>
      </c>
      <c r="R5" s="23">
        <v>39611.7577</v>
      </c>
      <c r="S5" s="23" t="b">
        <f t="shared" si="2"/>
        <v>1</v>
      </c>
      <c r="T5" s="23" t="b">
        <f t="shared" si="3"/>
        <v>1</v>
      </c>
      <c r="U5" s="31"/>
      <c r="V5" s="29">
        <v>33</v>
      </c>
      <c r="W5" s="23" t="s">
        <v>20</v>
      </c>
      <c r="X5" s="30">
        <v>22.705</v>
      </c>
      <c r="Y5" s="29">
        <v>0</v>
      </c>
      <c r="Z5" s="23" t="s">
        <v>21</v>
      </c>
      <c r="AA5" s="23" t="s">
        <v>34</v>
      </c>
      <c r="AB5" s="23">
        <v>21984.47061</v>
      </c>
      <c r="AC5" s="23" t="b">
        <f t="shared" si="4"/>
        <v>0</v>
      </c>
      <c r="AD5" s="23" t="b">
        <f t="shared" si="5"/>
        <v>1</v>
      </c>
      <c r="AE5" s="32"/>
      <c r="AF5" s="37" t="s">
        <v>35</v>
      </c>
      <c r="AG5" s="54">
        <f>COUNTIF($G$3:$G$1340,"yes")</f>
        <v>274</v>
      </c>
      <c r="AI5" s="44" t="s">
        <v>36</v>
      </c>
      <c r="AJ5" s="55" t="s">
        <v>37</v>
      </c>
      <c r="AN5"/>
      <c r="AO5"/>
      <c r="AP5" s="14" t="s">
        <v>38</v>
      </c>
      <c r="AQ5" s="98" t="s">
        <v>39</v>
      </c>
      <c r="AR5" s="99">
        <f>COUNTIFS($S:$S,"FALSE",$T:$T,"TRUE")</f>
        <v>39</v>
      </c>
      <c r="AS5" s="99">
        <f>COUNTIFS($S:$S,"FALSE",$T:$T,"FALSE")</f>
        <v>16</v>
      </c>
      <c r="AT5" s="99">
        <f>SUM(AR5:AS5)</f>
        <v>55</v>
      </c>
      <c r="AU5" s="17">
        <f>AR5/$AT$9</f>
        <v>0.0291479820627803</v>
      </c>
      <c r="AV5" s="17">
        <f>AS5/$AT$9</f>
        <v>0.0119581464872945</v>
      </c>
      <c r="AW5" s="17">
        <f>AT5/$AT$9</f>
        <v>0.0411061285500747</v>
      </c>
      <c r="AX5"/>
      <c r="AY5"/>
    </row>
    <row r="6" ht="14.75" spans="2:51">
      <c r="B6" s="14">
        <v>33</v>
      </c>
      <c r="C6" s="15" t="s">
        <v>20</v>
      </c>
      <c r="D6" s="14">
        <f t="shared" si="0"/>
        <v>0</v>
      </c>
      <c r="E6" s="17">
        <v>22.705</v>
      </c>
      <c r="F6" s="14">
        <v>0</v>
      </c>
      <c r="G6" s="14" t="s">
        <v>21</v>
      </c>
      <c r="H6" s="14">
        <f t="shared" si="1"/>
        <v>0</v>
      </c>
      <c r="I6" s="15" t="s">
        <v>34</v>
      </c>
      <c r="J6" s="20">
        <v>21984.47061</v>
      </c>
      <c r="K6"/>
      <c r="L6" s="14">
        <v>30</v>
      </c>
      <c r="M6" s="14" t="s">
        <v>20</v>
      </c>
      <c r="N6" s="17">
        <v>35.3</v>
      </c>
      <c r="O6" s="14">
        <v>0</v>
      </c>
      <c r="P6" s="14" t="s">
        <v>18</v>
      </c>
      <c r="Q6" s="14" t="s">
        <v>19</v>
      </c>
      <c r="R6" s="23">
        <v>36837.467</v>
      </c>
      <c r="S6" s="23" t="b">
        <f t="shared" si="2"/>
        <v>1</v>
      </c>
      <c r="T6" s="23" t="b">
        <f t="shared" si="3"/>
        <v>1</v>
      </c>
      <c r="U6" s="32"/>
      <c r="V6" s="29">
        <v>32</v>
      </c>
      <c r="W6" s="23" t="s">
        <v>20</v>
      </c>
      <c r="X6" s="30">
        <v>28.88</v>
      </c>
      <c r="Y6" s="29">
        <v>0</v>
      </c>
      <c r="Z6" s="23" t="s">
        <v>21</v>
      </c>
      <c r="AA6" s="23" t="s">
        <v>34</v>
      </c>
      <c r="AB6" s="23">
        <v>3866.8552</v>
      </c>
      <c r="AC6" s="23" t="b">
        <f t="shared" si="4"/>
        <v>1</v>
      </c>
      <c r="AD6" s="23" t="b">
        <f t="shared" si="5"/>
        <v>0</v>
      </c>
      <c r="AE6" s="32"/>
      <c r="AF6" s="38" t="s">
        <v>40</v>
      </c>
      <c r="AG6" s="56">
        <f>AG4/AG5</f>
        <v>30.7084489051095</v>
      </c>
      <c r="AI6" s="57"/>
      <c r="AJ6" s="58"/>
      <c r="AK6" s="10"/>
      <c r="AL6" s="85"/>
      <c r="AM6" s="85"/>
      <c r="AN6" s="85"/>
      <c r="AO6" s="85"/>
      <c r="AP6" s="14"/>
      <c r="AQ6" s="14" t="s">
        <v>41</v>
      </c>
      <c r="AR6" s="99">
        <f>COUNTIFS($S:$S,"TRUE",$T:$T,"TRUE")</f>
        <v>215</v>
      </c>
      <c r="AS6" s="99">
        <f>COUNTIFS($S:$S,"TRUE",$T:$T,"FALSE")</f>
        <v>4</v>
      </c>
      <c r="AT6" s="99">
        <f>SUM(AR6:AS6)</f>
        <v>219</v>
      </c>
      <c r="AU6" s="17">
        <f>AR6/$AT$9</f>
        <v>0.160687593423019</v>
      </c>
      <c r="AV6" s="17">
        <f>AS6/$AT$9</f>
        <v>0.00298953662182362</v>
      </c>
      <c r="AW6" s="17">
        <f>AT6/$AT$9</f>
        <v>0.163677130044843</v>
      </c>
      <c r="AX6"/>
      <c r="AY6"/>
    </row>
    <row r="7" spans="2:51">
      <c r="B7" s="14">
        <v>32</v>
      </c>
      <c r="C7" s="15" t="s">
        <v>20</v>
      </c>
      <c r="D7" s="14">
        <f t="shared" si="0"/>
        <v>0</v>
      </c>
      <c r="E7" s="17">
        <v>28.88</v>
      </c>
      <c r="F7" s="14">
        <v>0</v>
      </c>
      <c r="G7" s="14" t="s">
        <v>21</v>
      </c>
      <c r="H7" s="14">
        <f t="shared" si="1"/>
        <v>0</v>
      </c>
      <c r="I7" s="15" t="s">
        <v>34</v>
      </c>
      <c r="J7" s="20">
        <v>3866.8552</v>
      </c>
      <c r="K7"/>
      <c r="L7" s="14">
        <v>34</v>
      </c>
      <c r="M7" s="14" t="s">
        <v>17</v>
      </c>
      <c r="N7" s="17">
        <v>31.92</v>
      </c>
      <c r="O7" s="14">
        <v>1</v>
      </c>
      <c r="P7" s="14" t="s">
        <v>18</v>
      </c>
      <c r="Q7" s="14" t="s">
        <v>42</v>
      </c>
      <c r="R7" s="23">
        <v>37701.8768</v>
      </c>
      <c r="S7" s="23" t="b">
        <f t="shared" si="2"/>
        <v>1</v>
      </c>
      <c r="T7" s="23" t="b">
        <f t="shared" si="3"/>
        <v>1</v>
      </c>
      <c r="U7" s="32"/>
      <c r="V7" s="29">
        <v>31</v>
      </c>
      <c r="W7" s="23" t="s">
        <v>17</v>
      </c>
      <c r="X7" s="30">
        <v>25.74</v>
      </c>
      <c r="Y7" s="29">
        <v>0</v>
      </c>
      <c r="Z7" s="23" t="s">
        <v>21</v>
      </c>
      <c r="AA7" s="23" t="s">
        <v>22</v>
      </c>
      <c r="AB7" s="23">
        <v>3756.6216</v>
      </c>
      <c r="AC7" s="23" t="b">
        <f t="shared" si="4"/>
        <v>1</v>
      </c>
      <c r="AD7" s="23" t="b">
        <f t="shared" si="5"/>
        <v>0</v>
      </c>
      <c r="AE7" s="32"/>
      <c r="AF7" s="35" t="s">
        <v>43</v>
      </c>
      <c r="AG7" s="48">
        <f>AVERAGE(B3:B1340)</f>
        <v>39.2070254110613</v>
      </c>
      <c r="AI7" s="59" t="s">
        <v>44</v>
      </c>
      <c r="AJ7" s="59"/>
      <c r="AK7" s="86"/>
      <c r="AO7"/>
      <c r="AP7" s="14" t="s">
        <v>45</v>
      </c>
      <c r="AQ7" s="98" t="s">
        <v>39</v>
      </c>
      <c r="AR7" s="99">
        <f>COUNTIFS($AC:$AC,"false",$AD:$AD,"true")</f>
        <v>12</v>
      </c>
      <c r="AS7" s="99">
        <f>COUNTIFS($AC:$AC,"false",$AD:$AD,"false")</f>
        <v>178</v>
      </c>
      <c r="AT7" s="99">
        <f>SUM(AR7:AS7)</f>
        <v>190</v>
      </c>
      <c r="AU7" s="17">
        <f>AR7/$AT$9</f>
        <v>0.00896860986547085</v>
      </c>
      <c r="AV7" s="17">
        <f>AS7/$AT$9</f>
        <v>0.133034379671151</v>
      </c>
      <c r="AW7" s="17">
        <f>AT7/$AT$9</f>
        <v>0.142002989536622</v>
      </c>
      <c r="AX7"/>
      <c r="AY7"/>
    </row>
    <row r="8" spans="2:51">
      <c r="B8" s="14">
        <v>31</v>
      </c>
      <c r="C8" s="15" t="s">
        <v>17</v>
      </c>
      <c r="D8" s="14">
        <f t="shared" si="0"/>
        <v>1</v>
      </c>
      <c r="E8" s="17">
        <v>25.74</v>
      </c>
      <c r="F8" s="14">
        <v>0</v>
      </c>
      <c r="G8" s="14" t="s">
        <v>21</v>
      </c>
      <c r="H8" s="14">
        <f t="shared" si="1"/>
        <v>0</v>
      </c>
      <c r="I8" s="15" t="s">
        <v>22</v>
      </c>
      <c r="J8" s="20">
        <v>3756.6216</v>
      </c>
      <c r="L8" s="14">
        <v>31</v>
      </c>
      <c r="M8" s="14" t="s">
        <v>20</v>
      </c>
      <c r="N8" s="17">
        <v>36.3</v>
      </c>
      <c r="O8" s="14">
        <v>2</v>
      </c>
      <c r="P8" s="14" t="s">
        <v>18</v>
      </c>
      <c r="Q8" s="14" t="s">
        <v>19</v>
      </c>
      <c r="R8" s="23">
        <v>38711</v>
      </c>
      <c r="S8" s="23" t="b">
        <f t="shared" si="2"/>
        <v>1</v>
      </c>
      <c r="T8" s="23" t="b">
        <f t="shared" si="3"/>
        <v>1</v>
      </c>
      <c r="U8" s="32"/>
      <c r="V8" s="29">
        <v>46</v>
      </c>
      <c r="W8" s="23" t="s">
        <v>17</v>
      </c>
      <c r="X8" s="30">
        <v>33.44</v>
      </c>
      <c r="Y8" s="29">
        <v>1</v>
      </c>
      <c r="Z8" s="23" t="s">
        <v>21</v>
      </c>
      <c r="AA8" s="23" t="s">
        <v>22</v>
      </c>
      <c r="AB8" s="23">
        <v>8240.5896</v>
      </c>
      <c r="AC8" s="23" t="b">
        <f t="shared" si="4"/>
        <v>1</v>
      </c>
      <c r="AD8" s="23" t="b">
        <f t="shared" si="5"/>
        <v>0</v>
      </c>
      <c r="AE8" s="32"/>
      <c r="AF8" s="35" t="s">
        <v>46</v>
      </c>
      <c r="AG8" s="60">
        <f>AG4/AG5</f>
        <v>30.7084489051095</v>
      </c>
      <c r="AI8" s="9"/>
      <c r="AO8"/>
      <c r="AP8" s="15"/>
      <c r="AQ8" s="14" t="s">
        <v>41</v>
      </c>
      <c r="AR8" s="99">
        <f>COUNTIFS($AC:$AC,"true",$AD:$AD,"true")</f>
        <v>68</v>
      </c>
      <c r="AS8" s="99">
        <f>COUNTIFS($AC:$AC,"true",$AD:$AD,"false")</f>
        <v>806</v>
      </c>
      <c r="AT8" s="99">
        <f>SUM(AR8:AS8)</f>
        <v>874</v>
      </c>
      <c r="AU8" s="17">
        <f>AR8/$AT$9</f>
        <v>0.0508221225710015</v>
      </c>
      <c r="AV8" s="17">
        <f>AS8/$AT$9</f>
        <v>0.602391629297459</v>
      </c>
      <c r="AW8" s="17">
        <f>AT8/$AT$9</f>
        <v>0.65321375186846</v>
      </c>
      <c r="AX8"/>
      <c r="AY8"/>
    </row>
    <row r="9" spans="2:51">
      <c r="B9" s="14">
        <v>46</v>
      </c>
      <c r="C9" s="15" t="s">
        <v>17</v>
      </c>
      <c r="D9" s="14">
        <f t="shared" si="0"/>
        <v>1</v>
      </c>
      <c r="E9" s="17">
        <v>33.44</v>
      </c>
      <c r="F9" s="14">
        <v>1</v>
      </c>
      <c r="G9" s="14" t="s">
        <v>21</v>
      </c>
      <c r="H9" s="14">
        <f t="shared" si="1"/>
        <v>0</v>
      </c>
      <c r="I9" s="15" t="s">
        <v>22</v>
      </c>
      <c r="J9" s="20">
        <v>8240.5896</v>
      </c>
      <c r="L9" s="14">
        <v>22</v>
      </c>
      <c r="M9" s="14" t="s">
        <v>20</v>
      </c>
      <c r="N9" s="17">
        <v>35.6</v>
      </c>
      <c r="O9" s="14">
        <v>0</v>
      </c>
      <c r="P9" s="14" t="s">
        <v>18</v>
      </c>
      <c r="Q9" s="14" t="s">
        <v>19</v>
      </c>
      <c r="R9" s="23">
        <v>35585.576</v>
      </c>
      <c r="S9" s="23" t="b">
        <f t="shared" si="2"/>
        <v>1</v>
      </c>
      <c r="T9" s="23" t="b">
        <f t="shared" si="3"/>
        <v>1</v>
      </c>
      <c r="U9" s="32"/>
      <c r="V9" s="29">
        <v>37</v>
      </c>
      <c r="W9" s="23" t="s">
        <v>17</v>
      </c>
      <c r="X9" s="30">
        <v>27.74</v>
      </c>
      <c r="Y9" s="29">
        <v>3</v>
      </c>
      <c r="Z9" s="23" t="s">
        <v>21</v>
      </c>
      <c r="AA9" s="23" t="s">
        <v>34</v>
      </c>
      <c r="AB9" s="23">
        <v>7281.5056</v>
      </c>
      <c r="AC9" s="23" t="b">
        <f t="shared" si="4"/>
        <v>1</v>
      </c>
      <c r="AD9" s="23" t="b">
        <f t="shared" si="5"/>
        <v>0</v>
      </c>
      <c r="AE9" s="32"/>
      <c r="AF9" s="39" t="s">
        <v>47</v>
      </c>
      <c r="AG9" s="61">
        <f>_xlfn.VAR.S(R3:R276)</f>
        <v>133207311.206349</v>
      </c>
      <c r="AI9" s="62" t="s">
        <v>48</v>
      </c>
      <c r="AJ9" s="62" t="s">
        <v>49</v>
      </c>
      <c r="AK9" s="62" t="s">
        <v>50</v>
      </c>
      <c r="AO9"/>
      <c r="AP9" s="100" t="s">
        <v>30</v>
      </c>
      <c r="AQ9" s="101"/>
      <c r="AR9" s="88">
        <f>SUM(AR5:AR8)</f>
        <v>334</v>
      </c>
      <c r="AS9" s="88">
        <f>SUM(AS5:AS8)</f>
        <v>1004</v>
      </c>
      <c r="AT9" s="88">
        <f>SUM(AT5:AT8)</f>
        <v>1338</v>
      </c>
      <c r="AU9" s="16">
        <f>SUM(AU5:AU8)</f>
        <v>0.249626307922272</v>
      </c>
      <c r="AV9" s="16">
        <f>SUM(AV5:AV8)</f>
        <v>0.750373692077728</v>
      </c>
      <c r="AW9" s="104">
        <f>AT9/$AT$9</f>
        <v>1</v>
      </c>
      <c r="AX9"/>
      <c r="AY9"/>
    </row>
    <row r="10" spans="2:51">
      <c r="B10" s="14">
        <v>37</v>
      </c>
      <c r="C10" s="15" t="s">
        <v>17</v>
      </c>
      <c r="D10" s="14">
        <f t="shared" si="0"/>
        <v>1</v>
      </c>
      <c r="E10" s="17">
        <v>27.74</v>
      </c>
      <c r="F10" s="14">
        <v>3</v>
      </c>
      <c r="G10" s="14" t="s">
        <v>21</v>
      </c>
      <c r="H10" s="14">
        <f t="shared" si="1"/>
        <v>0</v>
      </c>
      <c r="I10" s="15" t="s">
        <v>34</v>
      </c>
      <c r="J10" s="20">
        <v>7281.5056</v>
      </c>
      <c r="L10" s="14">
        <v>28</v>
      </c>
      <c r="M10" s="14" t="s">
        <v>20</v>
      </c>
      <c r="N10" s="17">
        <v>36.4</v>
      </c>
      <c r="O10" s="14">
        <v>1</v>
      </c>
      <c r="P10" s="14" t="s">
        <v>18</v>
      </c>
      <c r="Q10" s="14" t="s">
        <v>19</v>
      </c>
      <c r="R10" s="23">
        <v>51194.55914</v>
      </c>
      <c r="S10" s="23" t="b">
        <f t="shared" si="2"/>
        <v>1</v>
      </c>
      <c r="T10" s="23" t="b">
        <f t="shared" si="3"/>
        <v>1</v>
      </c>
      <c r="U10" s="32"/>
      <c r="V10" s="29">
        <v>37</v>
      </c>
      <c r="W10" s="23" t="s">
        <v>20</v>
      </c>
      <c r="X10" s="30">
        <v>29.83</v>
      </c>
      <c r="Y10" s="29">
        <v>2</v>
      </c>
      <c r="Z10" s="23" t="s">
        <v>21</v>
      </c>
      <c r="AA10" s="23" t="s">
        <v>42</v>
      </c>
      <c r="AB10" s="23">
        <v>6406.4107</v>
      </c>
      <c r="AC10" s="23" t="b">
        <f t="shared" si="4"/>
        <v>1</v>
      </c>
      <c r="AD10" s="23" t="b">
        <f t="shared" si="5"/>
        <v>0</v>
      </c>
      <c r="AE10" s="32"/>
      <c r="AF10" s="40" t="s">
        <v>51</v>
      </c>
      <c r="AG10" s="63">
        <f>_xlfn.VAR.S(AB3:AB1066)</f>
        <v>35925420.4961117</v>
      </c>
      <c r="AI10" s="64" t="s">
        <v>19</v>
      </c>
      <c r="AJ10" s="23">
        <f>SUMIF($I:$I,AI10,$J:$J)</f>
        <v>4012754.64762</v>
      </c>
      <c r="AK10" s="87">
        <f>AJ10/$AJ$14</f>
        <v>0.225996519435646</v>
      </c>
      <c r="AO10"/>
      <c r="AR10" s="11"/>
      <c r="AS10" s="11"/>
      <c r="AT10" s="11"/>
      <c r="AW10"/>
      <c r="AX10"/>
      <c r="AY10"/>
    </row>
    <row r="11" ht="14.75" spans="2:51">
      <c r="B11" s="14">
        <v>37</v>
      </c>
      <c r="C11" s="15" t="s">
        <v>20</v>
      </c>
      <c r="D11" s="14">
        <f t="shared" si="0"/>
        <v>0</v>
      </c>
      <c r="E11" s="17">
        <v>29.83</v>
      </c>
      <c r="F11" s="14">
        <v>2</v>
      </c>
      <c r="G11" s="14" t="s">
        <v>21</v>
      </c>
      <c r="H11" s="14">
        <f t="shared" si="1"/>
        <v>0</v>
      </c>
      <c r="I11" s="15" t="s">
        <v>42</v>
      </c>
      <c r="J11" s="20">
        <v>6406.4107</v>
      </c>
      <c r="L11" s="14">
        <v>35</v>
      </c>
      <c r="M11" s="14" t="s">
        <v>20</v>
      </c>
      <c r="N11" s="17">
        <v>36.67</v>
      </c>
      <c r="O11" s="14">
        <v>1</v>
      </c>
      <c r="P11" s="14" t="s">
        <v>18</v>
      </c>
      <c r="Q11" s="14" t="s">
        <v>42</v>
      </c>
      <c r="R11" s="23">
        <v>39774.2763</v>
      </c>
      <c r="S11" s="23" t="b">
        <f t="shared" si="2"/>
        <v>1</v>
      </c>
      <c r="T11" s="23" t="b">
        <f t="shared" si="3"/>
        <v>1</v>
      </c>
      <c r="U11" s="32"/>
      <c r="V11" s="29">
        <v>60</v>
      </c>
      <c r="W11" s="23" t="s">
        <v>17</v>
      </c>
      <c r="X11" s="30">
        <v>25.84</v>
      </c>
      <c r="Y11" s="29">
        <v>0</v>
      </c>
      <c r="Z11" s="23" t="s">
        <v>21</v>
      </c>
      <c r="AA11" s="23" t="s">
        <v>34</v>
      </c>
      <c r="AB11" s="23">
        <v>28923.13692</v>
      </c>
      <c r="AC11" s="23" t="b">
        <f t="shared" si="4"/>
        <v>1</v>
      </c>
      <c r="AD11" s="23" t="b">
        <f t="shared" si="5"/>
        <v>1</v>
      </c>
      <c r="AE11" s="32"/>
      <c r="AF11" s="41" t="s">
        <v>52</v>
      </c>
      <c r="AG11" s="56" t="s">
        <v>53</v>
      </c>
      <c r="AI11" s="64" t="s">
        <v>22</v>
      </c>
      <c r="AJ11" s="23">
        <f>SUMIF($I:$I,AI11,$J:$J)</f>
        <v>5363689.76329</v>
      </c>
      <c r="AK11" s="87">
        <f>AJ11/$AJ$14</f>
        <v>0.302080571647982</v>
      </c>
      <c r="AO11"/>
      <c r="AR11" s="11"/>
      <c r="AS11" s="11"/>
      <c r="AT11" s="11"/>
      <c r="AW11"/>
      <c r="AX11"/>
      <c r="AY11"/>
    </row>
    <row r="12" spans="2:51">
      <c r="B12" s="14">
        <v>60</v>
      </c>
      <c r="C12" s="15" t="s">
        <v>17</v>
      </c>
      <c r="D12" s="14">
        <f t="shared" si="0"/>
        <v>1</v>
      </c>
      <c r="E12" s="17">
        <v>25.84</v>
      </c>
      <c r="F12" s="14">
        <v>0</v>
      </c>
      <c r="G12" s="14" t="s">
        <v>21</v>
      </c>
      <c r="H12" s="14">
        <f t="shared" si="1"/>
        <v>0</v>
      </c>
      <c r="I12" s="15" t="s">
        <v>34</v>
      </c>
      <c r="J12" s="20">
        <v>28923.13692</v>
      </c>
      <c r="L12" s="14">
        <v>60</v>
      </c>
      <c r="M12" s="14" t="s">
        <v>20</v>
      </c>
      <c r="N12" s="17">
        <v>39.9</v>
      </c>
      <c r="O12" s="14">
        <v>0</v>
      </c>
      <c r="P12" s="14" t="s">
        <v>18</v>
      </c>
      <c r="Q12" s="14" t="s">
        <v>19</v>
      </c>
      <c r="R12" s="23">
        <v>48173.361</v>
      </c>
      <c r="S12" s="23" t="b">
        <f t="shared" si="2"/>
        <v>1</v>
      </c>
      <c r="T12" s="23" t="b">
        <f t="shared" si="3"/>
        <v>1</v>
      </c>
      <c r="U12" s="32"/>
      <c r="V12" s="29">
        <v>25</v>
      </c>
      <c r="W12" s="23" t="s">
        <v>20</v>
      </c>
      <c r="X12" s="30">
        <v>26.22</v>
      </c>
      <c r="Y12" s="29">
        <v>0</v>
      </c>
      <c r="Z12" s="23" t="s">
        <v>21</v>
      </c>
      <c r="AA12" s="23" t="s">
        <v>42</v>
      </c>
      <c r="AB12" s="23">
        <v>2721.3208</v>
      </c>
      <c r="AC12" s="23" t="b">
        <f t="shared" si="4"/>
        <v>1</v>
      </c>
      <c r="AD12" s="23" t="b">
        <f t="shared" si="5"/>
        <v>0</v>
      </c>
      <c r="AE12" s="32"/>
      <c r="AF12" s="39" t="s">
        <v>54</v>
      </c>
      <c r="AG12" s="51">
        <f>SUMIF($M$3:$M$276,"female",$L$3:$L$276)</f>
        <v>4440</v>
      </c>
      <c r="AI12" s="64" t="s">
        <v>34</v>
      </c>
      <c r="AJ12" s="23">
        <f>SUMIF($I:$I,AI12,$J:$J)</f>
        <v>4035711.99654</v>
      </c>
      <c r="AK12" s="87">
        <f>AJ12/$AJ$14</f>
        <v>0.227289466901165</v>
      </c>
      <c r="AO12"/>
      <c r="AR12" s="11"/>
      <c r="AS12" s="11"/>
      <c r="AT12" s="11"/>
      <c r="AW12"/>
      <c r="AX12"/>
      <c r="AY12"/>
    </row>
    <row r="13" spans="2:51">
      <c r="B13" s="14">
        <v>25</v>
      </c>
      <c r="C13" s="15" t="s">
        <v>20</v>
      </c>
      <c r="D13" s="14">
        <f t="shared" si="0"/>
        <v>0</v>
      </c>
      <c r="E13" s="17">
        <v>26.22</v>
      </c>
      <c r="F13" s="14">
        <v>0</v>
      </c>
      <c r="G13" s="14" t="s">
        <v>21</v>
      </c>
      <c r="H13" s="14">
        <f t="shared" si="1"/>
        <v>0</v>
      </c>
      <c r="I13" s="15" t="s">
        <v>42</v>
      </c>
      <c r="J13" s="20">
        <v>2721.3208</v>
      </c>
      <c r="L13" s="14">
        <v>36</v>
      </c>
      <c r="M13" s="14" t="s">
        <v>20</v>
      </c>
      <c r="N13" s="17">
        <v>35.2</v>
      </c>
      <c r="O13" s="14">
        <v>1</v>
      </c>
      <c r="P13" s="14" t="s">
        <v>18</v>
      </c>
      <c r="Q13" s="14" t="s">
        <v>22</v>
      </c>
      <c r="R13" s="23">
        <v>38709.176</v>
      </c>
      <c r="S13" s="23" t="b">
        <f t="shared" si="2"/>
        <v>1</v>
      </c>
      <c r="T13" s="23" t="b">
        <f t="shared" si="3"/>
        <v>1</v>
      </c>
      <c r="U13" s="32"/>
      <c r="V13" s="29">
        <v>23</v>
      </c>
      <c r="W13" s="23" t="s">
        <v>20</v>
      </c>
      <c r="X13" s="30">
        <v>34.4</v>
      </c>
      <c r="Y13" s="29">
        <v>0</v>
      </c>
      <c r="Z13" s="23" t="s">
        <v>21</v>
      </c>
      <c r="AA13" s="23" t="s">
        <v>19</v>
      </c>
      <c r="AB13" s="23">
        <v>1826.843</v>
      </c>
      <c r="AC13" s="23" t="b">
        <f t="shared" si="4"/>
        <v>1</v>
      </c>
      <c r="AD13" s="23" t="b">
        <f t="shared" si="5"/>
        <v>0</v>
      </c>
      <c r="AE13" s="32"/>
      <c r="AF13" s="40" t="s">
        <v>55</v>
      </c>
      <c r="AG13" s="65">
        <f>COUNTIF($M$3:$M$276,"female")</f>
        <v>115</v>
      </c>
      <c r="AI13" s="64" t="s">
        <v>42</v>
      </c>
      <c r="AJ13" s="23">
        <f>SUMIF($I:$I,AI13,$J:$J)</f>
        <v>4343668.583309</v>
      </c>
      <c r="AK13" s="87">
        <f>AJ13/$AJ$14</f>
        <v>0.244633442015207</v>
      </c>
      <c r="AO13"/>
      <c r="AR13" s="11"/>
      <c r="AS13" s="11"/>
      <c r="AT13" s="11"/>
      <c r="AW13"/>
      <c r="AX13"/>
      <c r="AY13"/>
    </row>
    <row r="14" spans="2:51">
      <c r="B14" s="14">
        <v>62</v>
      </c>
      <c r="C14" s="15" t="s">
        <v>17</v>
      </c>
      <c r="D14" s="14">
        <f t="shared" si="0"/>
        <v>1</v>
      </c>
      <c r="E14" s="17">
        <v>26.29</v>
      </c>
      <c r="F14" s="14">
        <v>0</v>
      </c>
      <c r="G14" s="14" t="s">
        <v>18</v>
      </c>
      <c r="H14" s="14">
        <f t="shared" si="1"/>
        <v>1</v>
      </c>
      <c r="I14" s="15" t="s">
        <v>22</v>
      </c>
      <c r="J14" s="20">
        <v>27808.7251</v>
      </c>
      <c r="L14" s="14">
        <v>48</v>
      </c>
      <c r="M14" s="14" t="s">
        <v>20</v>
      </c>
      <c r="N14" s="17">
        <v>28</v>
      </c>
      <c r="O14" s="14">
        <v>1</v>
      </c>
      <c r="P14" s="14" t="s">
        <v>18</v>
      </c>
      <c r="Q14" s="14" t="s">
        <v>19</v>
      </c>
      <c r="R14" s="23">
        <v>23568.272</v>
      </c>
      <c r="S14" s="23" t="b">
        <f t="shared" si="2"/>
        <v>1</v>
      </c>
      <c r="T14" s="23" t="b">
        <f t="shared" si="3"/>
        <v>1</v>
      </c>
      <c r="U14" s="32"/>
      <c r="V14" s="29">
        <v>56</v>
      </c>
      <c r="W14" s="23" t="s">
        <v>17</v>
      </c>
      <c r="X14" s="30">
        <v>39.82</v>
      </c>
      <c r="Y14" s="29">
        <v>0</v>
      </c>
      <c r="Z14" s="23" t="s">
        <v>21</v>
      </c>
      <c r="AA14" s="23" t="s">
        <v>22</v>
      </c>
      <c r="AB14" s="23">
        <v>11090.7178</v>
      </c>
      <c r="AC14" s="23" t="b">
        <f t="shared" si="4"/>
        <v>1</v>
      </c>
      <c r="AD14" s="23" t="b">
        <f t="shared" si="5"/>
        <v>0</v>
      </c>
      <c r="AE14" s="32"/>
      <c r="AF14" s="40" t="s">
        <v>56</v>
      </c>
      <c r="AG14" s="66">
        <f>AG12/AG13</f>
        <v>38.6086956521739</v>
      </c>
      <c r="AI14" s="13" t="s">
        <v>30</v>
      </c>
      <c r="AJ14" s="22">
        <f>SUM(AJ10:AJ13)</f>
        <v>17755824.990759</v>
      </c>
      <c r="AK14" s="88">
        <f>AJ14/$AJ$14</f>
        <v>1</v>
      </c>
      <c r="AO14"/>
      <c r="AR14" s="11"/>
      <c r="AS14" s="11"/>
      <c r="AT14" s="11"/>
      <c r="AW14"/>
      <c r="AX14"/>
      <c r="AY14"/>
    </row>
    <row r="15" ht="14.75" spans="2:51">
      <c r="B15" s="14">
        <v>23</v>
      </c>
      <c r="C15" s="15" t="s">
        <v>20</v>
      </c>
      <c r="D15" s="14">
        <f t="shared" si="0"/>
        <v>0</v>
      </c>
      <c r="E15" s="17">
        <v>34.4</v>
      </c>
      <c r="F15" s="14">
        <v>0</v>
      </c>
      <c r="G15" s="14" t="s">
        <v>21</v>
      </c>
      <c r="H15" s="14">
        <f t="shared" si="1"/>
        <v>0</v>
      </c>
      <c r="I15" s="15" t="s">
        <v>19</v>
      </c>
      <c r="J15" s="20">
        <v>1826.843</v>
      </c>
      <c r="L15" s="14">
        <v>36</v>
      </c>
      <c r="M15" s="14" t="s">
        <v>20</v>
      </c>
      <c r="N15" s="17">
        <v>34.43</v>
      </c>
      <c r="O15" s="14">
        <v>0</v>
      </c>
      <c r="P15" s="14" t="s">
        <v>18</v>
      </c>
      <c r="Q15" s="14" t="s">
        <v>22</v>
      </c>
      <c r="R15" s="23">
        <v>37742.5757</v>
      </c>
      <c r="S15" s="23" t="b">
        <f t="shared" si="2"/>
        <v>1</v>
      </c>
      <c r="T15" s="23" t="b">
        <f t="shared" si="3"/>
        <v>1</v>
      </c>
      <c r="U15" s="32"/>
      <c r="V15" s="29">
        <v>19</v>
      </c>
      <c r="W15" s="23" t="s">
        <v>20</v>
      </c>
      <c r="X15" s="30">
        <v>24.6</v>
      </c>
      <c r="Y15" s="29">
        <v>1</v>
      </c>
      <c r="Z15" s="23" t="s">
        <v>21</v>
      </c>
      <c r="AA15" s="23" t="s">
        <v>19</v>
      </c>
      <c r="AB15" s="23">
        <v>1837.237</v>
      </c>
      <c r="AC15" s="23" t="b">
        <f t="shared" si="4"/>
        <v>0</v>
      </c>
      <c r="AD15" s="23" t="b">
        <f t="shared" si="5"/>
        <v>0</v>
      </c>
      <c r="AE15" s="32"/>
      <c r="AF15" s="40" t="s">
        <v>57</v>
      </c>
      <c r="AG15" s="65">
        <f>SUMIF($M$3:$M$276,"male",$L$3:$L$276)</f>
        <v>6113</v>
      </c>
      <c r="AI15" s="9"/>
      <c r="AJ15" s="67"/>
      <c r="AO15"/>
      <c r="AX15"/>
      <c r="AY15"/>
    </row>
    <row r="16" spans="2:51">
      <c r="B16" s="14">
        <v>56</v>
      </c>
      <c r="C16" s="15" t="s">
        <v>17</v>
      </c>
      <c r="D16" s="14">
        <f t="shared" si="0"/>
        <v>1</v>
      </c>
      <c r="E16" s="17">
        <v>39.82</v>
      </c>
      <c r="F16" s="14">
        <v>0</v>
      </c>
      <c r="G16" s="14" t="s">
        <v>21</v>
      </c>
      <c r="H16" s="14">
        <f t="shared" si="1"/>
        <v>0</v>
      </c>
      <c r="I16" s="15" t="s">
        <v>22</v>
      </c>
      <c r="J16" s="20">
        <v>11090.7178</v>
      </c>
      <c r="L16" s="14">
        <v>58</v>
      </c>
      <c r="M16" s="14" t="s">
        <v>20</v>
      </c>
      <c r="N16" s="17">
        <v>36.955</v>
      </c>
      <c r="O16" s="14">
        <v>2</v>
      </c>
      <c r="P16" s="14" t="s">
        <v>18</v>
      </c>
      <c r="Q16" s="14" t="s">
        <v>34</v>
      </c>
      <c r="R16" s="23">
        <v>47496.49445</v>
      </c>
      <c r="S16" s="23" t="b">
        <f t="shared" si="2"/>
        <v>1</v>
      </c>
      <c r="T16" s="23" t="b">
        <f t="shared" si="3"/>
        <v>1</v>
      </c>
      <c r="U16" s="32"/>
      <c r="V16" s="29">
        <v>52</v>
      </c>
      <c r="W16" s="23" t="s">
        <v>17</v>
      </c>
      <c r="X16" s="30">
        <v>30.78</v>
      </c>
      <c r="Y16" s="29">
        <v>1</v>
      </c>
      <c r="Z16" s="23" t="s">
        <v>21</v>
      </c>
      <c r="AA16" s="23" t="s">
        <v>42</v>
      </c>
      <c r="AB16" s="23">
        <v>10797.3362</v>
      </c>
      <c r="AC16" s="23" t="b">
        <f t="shared" si="4"/>
        <v>1</v>
      </c>
      <c r="AD16" s="23" t="b">
        <f t="shared" si="5"/>
        <v>0</v>
      </c>
      <c r="AE16" s="32"/>
      <c r="AF16" s="40" t="s">
        <v>58</v>
      </c>
      <c r="AG16" s="65">
        <f>COUNTIF($M$3:$M$276,"male")</f>
        <v>159</v>
      </c>
      <c r="AI16" s="68" t="s">
        <v>19</v>
      </c>
      <c r="AJ16" s="69">
        <f>COUNTIF($I:$I,AI16)</f>
        <v>325</v>
      </c>
      <c r="AO16"/>
      <c r="AX16"/>
      <c r="AY16"/>
    </row>
    <row r="17" spans="2:51">
      <c r="B17" s="14">
        <v>27</v>
      </c>
      <c r="C17" s="15" t="s">
        <v>20</v>
      </c>
      <c r="D17" s="14">
        <f t="shared" si="0"/>
        <v>0</v>
      </c>
      <c r="E17" s="17">
        <v>42.13</v>
      </c>
      <c r="F17" s="14">
        <v>0</v>
      </c>
      <c r="G17" s="14" t="s">
        <v>18</v>
      </c>
      <c r="H17" s="14">
        <f t="shared" si="1"/>
        <v>1</v>
      </c>
      <c r="I17" s="15" t="s">
        <v>22</v>
      </c>
      <c r="J17" s="20">
        <v>39611.7577</v>
      </c>
      <c r="L17" s="14">
        <v>18</v>
      </c>
      <c r="M17" s="14" t="s">
        <v>20</v>
      </c>
      <c r="N17" s="17">
        <v>31.68</v>
      </c>
      <c r="O17" s="14">
        <v>2</v>
      </c>
      <c r="P17" s="14" t="s">
        <v>18</v>
      </c>
      <c r="Q17" s="14" t="s">
        <v>22</v>
      </c>
      <c r="R17" s="23">
        <v>34303.1672</v>
      </c>
      <c r="S17" s="23" t="b">
        <f t="shared" si="2"/>
        <v>1</v>
      </c>
      <c r="T17" s="23" t="b">
        <f t="shared" si="3"/>
        <v>1</v>
      </c>
      <c r="U17" s="32"/>
      <c r="V17" s="29">
        <v>23</v>
      </c>
      <c r="W17" s="23" t="s">
        <v>20</v>
      </c>
      <c r="X17" s="30">
        <v>23.845</v>
      </c>
      <c r="Y17" s="29">
        <v>0</v>
      </c>
      <c r="Z17" s="23" t="s">
        <v>21</v>
      </c>
      <c r="AA17" s="23" t="s">
        <v>42</v>
      </c>
      <c r="AB17" s="23">
        <v>2395.17155</v>
      </c>
      <c r="AC17" s="23" t="b">
        <f t="shared" si="4"/>
        <v>0</v>
      </c>
      <c r="AD17" s="23" t="b">
        <f t="shared" si="5"/>
        <v>0</v>
      </c>
      <c r="AE17" s="32"/>
      <c r="AF17" s="40" t="s">
        <v>59</v>
      </c>
      <c r="AG17" s="66">
        <f>AG15/AG16</f>
        <v>38.4465408805031</v>
      </c>
      <c r="AI17" s="70" t="s">
        <v>22</v>
      </c>
      <c r="AJ17" s="71">
        <f>COUNTIF($I:$I,AI17)</f>
        <v>364</v>
      </c>
      <c r="AO17"/>
      <c r="AX17"/>
      <c r="AY17"/>
    </row>
    <row r="18" ht="14.75" spans="2:51">
      <c r="B18" s="14">
        <v>19</v>
      </c>
      <c r="C18" s="15" t="s">
        <v>20</v>
      </c>
      <c r="D18" s="14">
        <f t="shared" si="0"/>
        <v>0</v>
      </c>
      <c r="E18" s="17">
        <v>24.6</v>
      </c>
      <c r="F18" s="14">
        <v>1</v>
      </c>
      <c r="G18" s="14" t="s">
        <v>21</v>
      </c>
      <c r="H18" s="14">
        <f t="shared" si="1"/>
        <v>0</v>
      </c>
      <c r="I18" s="15" t="s">
        <v>19</v>
      </c>
      <c r="J18" s="20">
        <v>1837.237</v>
      </c>
      <c r="L18" s="14">
        <v>53</v>
      </c>
      <c r="M18" s="14" t="s">
        <v>17</v>
      </c>
      <c r="N18" s="17">
        <v>22.88</v>
      </c>
      <c r="O18" s="14">
        <v>1</v>
      </c>
      <c r="P18" s="14" t="s">
        <v>18</v>
      </c>
      <c r="Q18" s="14" t="s">
        <v>22</v>
      </c>
      <c r="R18" s="23">
        <v>23244.7902</v>
      </c>
      <c r="S18" s="23" t="b">
        <f t="shared" si="2"/>
        <v>0</v>
      </c>
      <c r="T18" s="23" t="b">
        <f t="shared" si="3"/>
        <v>1</v>
      </c>
      <c r="U18" s="32"/>
      <c r="V18" s="29">
        <v>56</v>
      </c>
      <c r="W18" s="23" t="s">
        <v>20</v>
      </c>
      <c r="X18" s="30">
        <v>40.3</v>
      </c>
      <c r="Y18" s="29">
        <v>0</v>
      </c>
      <c r="Z18" s="23" t="s">
        <v>21</v>
      </c>
      <c r="AA18" s="23" t="s">
        <v>19</v>
      </c>
      <c r="AB18" s="23">
        <v>10602.385</v>
      </c>
      <c r="AC18" s="23" t="b">
        <f t="shared" si="4"/>
        <v>1</v>
      </c>
      <c r="AD18" s="23" t="b">
        <f t="shared" si="5"/>
        <v>0</v>
      </c>
      <c r="AE18" s="32"/>
      <c r="AF18" s="41" t="s">
        <v>60</v>
      </c>
      <c r="AG18" s="56" t="s">
        <v>53</v>
      </c>
      <c r="AI18" s="70" t="s">
        <v>34</v>
      </c>
      <c r="AJ18" s="71">
        <f>COUNTIF($I:$I,AI18)</f>
        <v>325</v>
      </c>
      <c r="AO18"/>
      <c r="AX18"/>
      <c r="AY18"/>
    </row>
    <row r="19" spans="2:36">
      <c r="B19" s="14">
        <v>52</v>
      </c>
      <c r="C19" s="15" t="s">
        <v>17</v>
      </c>
      <c r="D19" s="14">
        <f t="shared" si="0"/>
        <v>1</v>
      </c>
      <c r="E19" s="17">
        <v>30.78</v>
      </c>
      <c r="F19" s="14">
        <v>1</v>
      </c>
      <c r="G19" s="14" t="s">
        <v>21</v>
      </c>
      <c r="H19" s="14">
        <f t="shared" si="1"/>
        <v>0</v>
      </c>
      <c r="I19" s="15" t="s">
        <v>42</v>
      </c>
      <c r="J19" s="20">
        <v>10797.3362</v>
      </c>
      <c r="L19" s="14">
        <v>20</v>
      </c>
      <c r="M19" s="14" t="s">
        <v>17</v>
      </c>
      <c r="N19" s="17">
        <v>22.42</v>
      </c>
      <c r="O19" s="14">
        <v>0</v>
      </c>
      <c r="P19" s="14" t="s">
        <v>18</v>
      </c>
      <c r="Q19" s="14" t="s">
        <v>34</v>
      </c>
      <c r="R19" s="23">
        <v>14711.7438</v>
      </c>
      <c r="S19" s="23" t="b">
        <f t="shared" si="2"/>
        <v>0</v>
      </c>
      <c r="T19" s="23" t="b">
        <f t="shared" si="3"/>
        <v>0</v>
      </c>
      <c r="U19" s="32"/>
      <c r="V19" s="29">
        <v>60</v>
      </c>
      <c r="W19" s="23" t="s">
        <v>17</v>
      </c>
      <c r="X19" s="30">
        <v>36.005</v>
      </c>
      <c r="Y19" s="29">
        <v>0</v>
      </c>
      <c r="Z19" s="23" t="s">
        <v>21</v>
      </c>
      <c r="AA19" s="23" t="s">
        <v>42</v>
      </c>
      <c r="AB19" s="23">
        <v>13228.84695</v>
      </c>
      <c r="AC19" s="23" t="b">
        <f t="shared" si="4"/>
        <v>1</v>
      </c>
      <c r="AD19" s="23" t="b">
        <f t="shared" si="5"/>
        <v>0</v>
      </c>
      <c r="AE19" s="32"/>
      <c r="AF19" s="42" t="s">
        <v>61</v>
      </c>
      <c r="AG19" s="61">
        <f>AVERAGE(R3:R276)</f>
        <v>32050.2318315328</v>
      </c>
      <c r="AI19" s="70" t="s">
        <v>42</v>
      </c>
      <c r="AJ19" s="71">
        <f>COUNTIF($I:$I,AI19)</f>
        <v>324</v>
      </c>
    </row>
    <row r="20" ht="42.75" spans="2:36">
      <c r="B20" s="14">
        <v>23</v>
      </c>
      <c r="C20" s="15" t="s">
        <v>20</v>
      </c>
      <c r="D20" s="14">
        <f t="shared" si="0"/>
        <v>0</v>
      </c>
      <c r="E20" s="17">
        <v>23.845</v>
      </c>
      <c r="F20" s="14">
        <v>0</v>
      </c>
      <c r="G20" s="14" t="s">
        <v>21</v>
      </c>
      <c r="H20" s="14">
        <f t="shared" si="1"/>
        <v>0</v>
      </c>
      <c r="I20" s="15" t="s">
        <v>42</v>
      </c>
      <c r="J20" s="20">
        <v>2395.17155</v>
      </c>
      <c r="L20" s="14">
        <v>28</v>
      </c>
      <c r="M20" s="14" t="s">
        <v>20</v>
      </c>
      <c r="N20" s="17">
        <v>23.98</v>
      </c>
      <c r="O20" s="14">
        <v>3</v>
      </c>
      <c r="P20" s="14" t="s">
        <v>18</v>
      </c>
      <c r="Q20" s="14" t="s">
        <v>22</v>
      </c>
      <c r="R20" s="23">
        <v>17663.1442</v>
      </c>
      <c r="S20" s="23" t="b">
        <f t="shared" si="2"/>
        <v>0</v>
      </c>
      <c r="T20" s="23" t="b">
        <f t="shared" si="3"/>
        <v>1</v>
      </c>
      <c r="U20" s="32"/>
      <c r="V20" s="29">
        <v>30</v>
      </c>
      <c r="W20" s="23" t="s">
        <v>17</v>
      </c>
      <c r="X20" s="30">
        <v>32.4</v>
      </c>
      <c r="Y20" s="29">
        <v>1</v>
      </c>
      <c r="Z20" s="23" t="s">
        <v>21</v>
      </c>
      <c r="AA20" s="23" t="s">
        <v>19</v>
      </c>
      <c r="AB20" s="23">
        <v>4149.736</v>
      </c>
      <c r="AC20" s="23" t="b">
        <f t="shared" si="4"/>
        <v>1</v>
      </c>
      <c r="AD20" s="23" t="b">
        <f t="shared" si="5"/>
        <v>0</v>
      </c>
      <c r="AE20" s="32"/>
      <c r="AF20" s="43" t="s">
        <v>62</v>
      </c>
      <c r="AG20" s="63">
        <f>AVERAGE(AB3:AB1066)</f>
        <v>8434.2682978562</v>
      </c>
      <c r="AI20" s="44" t="s">
        <v>63</v>
      </c>
      <c r="AJ20" s="55" t="s">
        <v>64</v>
      </c>
    </row>
    <row r="21" ht="14.75" spans="2:36">
      <c r="B21" s="14">
        <v>56</v>
      </c>
      <c r="C21" s="15" t="s">
        <v>20</v>
      </c>
      <c r="D21" s="14">
        <f t="shared" si="0"/>
        <v>0</v>
      </c>
      <c r="E21" s="17">
        <v>40.3</v>
      </c>
      <c r="F21" s="14">
        <v>0</v>
      </c>
      <c r="G21" s="14" t="s">
        <v>21</v>
      </c>
      <c r="H21" s="14">
        <f t="shared" si="1"/>
        <v>0</v>
      </c>
      <c r="I21" s="15" t="s">
        <v>19</v>
      </c>
      <c r="J21" s="20">
        <v>10602.385</v>
      </c>
      <c r="L21" s="14">
        <v>27</v>
      </c>
      <c r="M21" s="14" t="s">
        <v>17</v>
      </c>
      <c r="N21" s="17">
        <v>24.75</v>
      </c>
      <c r="O21" s="14">
        <v>0</v>
      </c>
      <c r="P21" s="14" t="s">
        <v>18</v>
      </c>
      <c r="Q21" s="14" t="s">
        <v>22</v>
      </c>
      <c r="R21" s="23">
        <v>16577.7795</v>
      </c>
      <c r="S21" s="23" t="b">
        <f t="shared" si="2"/>
        <v>0</v>
      </c>
      <c r="T21" s="23" t="b">
        <f t="shared" si="3"/>
        <v>0</v>
      </c>
      <c r="U21" s="32"/>
      <c r="V21" s="29">
        <v>18</v>
      </c>
      <c r="W21" s="23" t="s">
        <v>20</v>
      </c>
      <c r="X21" s="30">
        <v>34.1</v>
      </c>
      <c r="Y21" s="29">
        <v>0</v>
      </c>
      <c r="Z21" s="23" t="s">
        <v>21</v>
      </c>
      <c r="AA21" s="23" t="s">
        <v>22</v>
      </c>
      <c r="AB21" s="23">
        <v>1137.011</v>
      </c>
      <c r="AC21" s="23" t="b">
        <f t="shared" si="4"/>
        <v>1</v>
      </c>
      <c r="AD21" s="23" t="b">
        <f t="shared" si="5"/>
        <v>0</v>
      </c>
      <c r="AE21" s="32"/>
      <c r="AF21" s="41" t="s">
        <v>65</v>
      </c>
      <c r="AG21" s="56" t="s">
        <v>66</v>
      </c>
      <c r="AI21" s="72"/>
      <c r="AJ21" s="73"/>
    </row>
    <row r="22" spans="2:36">
      <c r="B22" s="14">
        <v>30</v>
      </c>
      <c r="C22" s="15" t="s">
        <v>20</v>
      </c>
      <c r="D22" s="14">
        <f t="shared" si="0"/>
        <v>0</v>
      </c>
      <c r="E22" s="17">
        <v>35.3</v>
      </c>
      <c r="F22" s="14">
        <v>0</v>
      </c>
      <c r="G22" s="14" t="s">
        <v>18</v>
      </c>
      <c r="H22" s="14">
        <f t="shared" si="1"/>
        <v>1</v>
      </c>
      <c r="I22" s="15" t="s">
        <v>19</v>
      </c>
      <c r="J22" s="20">
        <v>36837.467</v>
      </c>
      <c r="L22" s="14">
        <v>22</v>
      </c>
      <c r="M22" s="14" t="s">
        <v>20</v>
      </c>
      <c r="N22" s="17">
        <v>37.62</v>
      </c>
      <c r="O22" s="14">
        <v>1</v>
      </c>
      <c r="P22" s="14" t="s">
        <v>18</v>
      </c>
      <c r="Q22" s="14" t="s">
        <v>22</v>
      </c>
      <c r="R22" s="23">
        <v>37165.1638</v>
      </c>
      <c r="S22" s="23" t="b">
        <f t="shared" si="2"/>
        <v>1</v>
      </c>
      <c r="T22" s="23" t="b">
        <f t="shared" si="3"/>
        <v>1</v>
      </c>
      <c r="U22" s="32"/>
      <c r="V22" s="29">
        <v>37</v>
      </c>
      <c r="W22" s="23" t="s">
        <v>20</v>
      </c>
      <c r="X22" s="30">
        <v>28.025</v>
      </c>
      <c r="Y22" s="29">
        <v>2</v>
      </c>
      <c r="Z22" s="23" t="s">
        <v>21</v>
      </c>
      <c r="AA22" s="23" t="s">
        <v>34</v>
      </c>
      <c r="AB22" s="23">
        <v>6203.90175</v>
      </c>
      <c r="AC22" s="23" t="b">
        <f t="shared" si="4"/>
        <v>1</v>
      </c>
      <c r="AD22" s="23" t="b">
        <f t="shared" si="5"/>
        <v>0</v>
      </c>
      <c r="AE22" s="32"/>
      <c r="AF22" s="42" t="s">
        <v>67</v>
      </c>
      <c r="AG22" s="50">
        <f>SUMIF($S:$S,"TRUE",$R:$R)</f>
        <v>7690603.21487</v>
      </c>
      <c r="AI22" s="49" t="s">
        <v>38</v>
      </c>
      <c r="AJ22" s="69">
        <f>COUNTIF($G:$G,"yes")</f>
        <v>274</v>
      </c>
    </row>
    <row r="23" spans="2:36">
      <c r="B23" s="14">
        <v>60</v>
      </c>
      <c r="C23" s="15" t="s">
        <v>17</v>
      </c>
      <c r="D23" s="14">
        <f t="shared" si="0"/>
        <v>1</v>
      </c>
      <c r="E23" s="17">
        <v>36.005</v>
      </c>
      <c r="F23" s="14">
        <v>0</v>
      </c>
      <c r="G23" s="14" t="s">
        <v>21</v>
      </c>
      <c r="H23" s="14">
        <f t="shared" si="1"/>
        <v>0</v>
      </c>
      <c r="I23" s="15" t="s">
        <v>42</v>
      </c>
      <c r="J23" s="20">
        <v>13228.84695</v>
      </c>
      <c r="L23" s="14">
        <v>37</v>
      </c>
      <c r="M23" s="14" t="s">
        <v>17</v>
      </c>
      <c r="N23" s="17">
        <v>34.8</v>
      </c>
      <c r="O23" s="14">
        <v>2</v>
      </c>
      <c r="P23" s="14" t="s">
        <v>18</v>
      </c>
      <c r="Q23" s="14" t="s">
        <v>19</v>
      </c>
      <c r="R23" s="23">
        <v>39836.519</v>
      </c>
      <c r="S23" s="23" t="b">
        <f t="shared" si="2"/>
        <v>1</v>
      </c>
      <c r="T23" s="23" t="b">
        <f t="shared" si="3"/>
        <v>1</v>
      </c>
      <c r="U23" s="32"/>
      <c r="V23" s="29">
        <v>59</v>
      </c>
      <c r="W23" s="23" t="s">
        <v>17</v>
      </c>
      <c r="X23" s="30">
        <v>27.72</v>
      </c>
      <c r="Y23" s="29">
        <v>3</v>
      </c>
      <c r="Z23" s="23" t="s">
        <v>21</v>
      </c>
      <c r="AA23" s="23" t="s">
        <v>22</v>
      </c>
      <c r="AB23" s="23">
        <v>14001.1338</v>
      </c>
      <c r="AC23" s="23" t="b">
        <f t="shared" si="4"/>
        <v>1</v>
      </c>
      <c r="AD23" s="23" t="b">
        <f t="shared" si="5"/>
        <v>0</v>
      </c>
      <c r="AE23" s="32"/>
      <c r="AF23" s="43" t="s">
        <v>68</v>
      </c>
      <c r="AG23" s="65">
        <f>COUNTIF($S:$S,"TRUE")</f>
        <v>219</v>
      </c>
      <c r="AI23" s="52" t="s">
        <v>45</v>
      </c>
      <c r="AJ23" s="71">
        <f>COUNTIF($G:$G,"no")</f>
        <v>1064</v>
      </c>
    </row>
    <row r="24" ht="28.75" spans="2:36">
      <c r="B24" s="14">
        <v>30</v>
      </c>
      <c r="C24" s="15" t="s">
        <v>17</v>
      </c>
      <c r="D24" s="14">
        <f t="shared" si="0"/>
        <v>1</v>
      </c>
      <c r="E24" s="17">
        <v>32.4</v>
      </c>
      <c r="F24" s="14">
        <v>1</v>
      </c>
      <c r="G24" s="14" t="s">
        <v>21</v>
      </c>
      <c r="H24" s="14">
        <f t="shared" si="1"/>
        <v>0</v>
      </c>
      <c r="I24" s="15" t="s">
        <v>19</v>
      </c>
      <c r="J24" s="20">
        <v>4149.736</v>
      </c>
      <c r="L24" s="14">
        <v>45</v>
      </c>
      <c r="M24" s="14" t="s">
        <v>20</v>
      </c>
      <c r="N24" s="17">
        <v>22.895</v>
      </c>
      <c r="O24" s="14">
        <v>2</v>
      </c>
      <c r="P24" s="14" t="s">
        <v>18</v>
      </c>
      <c r="Q24" s="14" t="s">
        <v>34</v>
      </c>
      <c r="R24" s="23">
        <v>21098.55405</v>
      </c>
      <c r="S24" s="23" t="b">
        <f t="shared" si="2"/>
        <v>0</v>
      </c>
      <c r="T24" s="23" t="b">
        <f t="shared" si="3"/>
        <v>1</v>
      </c>
      <c r="U24" s="32"/>
      <c r="V24" s="29">
        <v>63</v>
      </c>
      <c r="W24" s="23" t="s">
        <v>17</v>
      </c>
      <c r="X24" s="30">
        <v>23.085</v>
      </c>
      <c r="Y24" s="29">
        <v>0</v>
      </c>
      <c r="Z24" s="23" t="s">
        <v>21</v>
      </c>
      <c r="AA24" s="23" t="s">
        <v>42</v>
      </c>
      <c r="AB24" s="23">
        <v>14451.83515</v>
      </c>
      <c r="AC24" s="23" t="b">
        <f t="shared" si="4"/>
        <v>0</v>
      </c>
      <c r="AD24" s="23" t="b">
        <f t="shared" si="5"/>
        <v>0</v>
      </c>
      <c r="AE24" s="32"/>
      <c r="AF24" s="43" t="s">
        <v>69</v>
      </c>
      <c r="AG24" s="53">
        <f>AG22/AG23</f>
        <v>35116.9096569406</v>
      </c>
      <c r="AI24" s="44" t="s">
        <v>70</v>
      </c>
      <c r="AJ24" s="55" t="s">
        <v>45</v>
      </c>
    </row>
    <row r="25" spans="2:36">
      <c r="B25" s="14">
        <v>18</v>
      </c>
      <c r="C25" s="15" t="s">
        <v>20</v>
      </c>
      <c r="D25" s="14">
        <f t="shared" si="0"/>
        <v>0</v>
      </c>
      <c r="E25" s="17">
        <v>34.1</v>
      </c>
      <c r="F25" s="14">
        <v>0</v>
      </c>
      <c r="G25" s="14" t="s">
        <v>21</v>
      </c>
      <c r="H25" s="14">
        <f t="shared" si="1"/>
        <v>0</v>
      </c>
      <c r="I25" s="15" t="s">
        <v>22</v>
      </c>
      <c r="J25" s="20">
        <v>1137.011</v>
      </c>
      <c r="L25" s="14">
        <v>57</v>
      </c>
      <c r="M25" s="14" t="s">
        <v>17</v>
      </c>
      <c r="N25" s="17">
        <v>31.16</v>
      </c>
      <c r="O25" s="14">
        <v>0</v>
      </c>
      <c r="P25" s="14" t="s">
        <v>18</v>
      </c>
      <c r="Q25" s="14" t="s">
        <v>34</v>
      </c>
      <c r="R25" s="23">
        <v>43578.9394</v>
      </c>
      <c r="S25" s="23" t="b">
        <f t="shared" si="2"/>
        <v>1</v>
      </c>
      <c r="T25" s="23" t="b">
        <f t="shared" si="3"/>
        <v>1</v>
      </c>
      <c r="U25" s="32"/>
      <c r="V25" s="29">
        <v>55</v>
      </c>
      <c r="W25" s="23" t="s">
        <v>17</v>
      </c>
      <c r="X25" s="30">
        <v>32.775</v>
      </c>
      <c r="Y25" s="29">
        <v>2</v>
      </c>
      <c r="Z25" s="23" t="s">
        <v>21</v>
      </c>
      <c r="AA25" s="23" t="s">
        <v>34</v>
      </c>
      <c r="AB25" s="23">
        <v>12268.63225</v>
      </c>
      <c r="AC25" s="23" t="b">
        <f t="shared" si="4"/>
        <v>1</v>
      </c>
      <c r="AD25" s="23" t="b">
        <f t="shared" si="5"/>
        <v>0</v>
      </c>
      <c r="AE25" s="32"/>
      <c r="AF25" s="43" t="s">
        <v>71</v>
      </c>
      <c r="AG25" s="53">
        <f>SUMIF($AC:$AC,"TRUE",$AB:$AB)</f>
        <v>7546076.77966899</v>
      </c>
      <c r="AI25" s="72"/>
      <c r="AJ25" s="73"/>
    </row>
    <row r="26" ht="14.75" spans="2:36">
      <c r="B26" s="14">
        <v>34</v>
      </c>
      <c r="C26" s="15" t="s">
        <v>17</v>
      </c>
      <c r="D26" s="14">
        <f t="shared" si="0"/>
        <v>1</v>
      </c>
      <c r="E26" s="17">
        <v>31.92</v>
      </c>
      <c r="F26" s="14">
        <v>1</v>
      </c>
      <c r="G26" s="14" t="s">
        <v>18</v>
      </c>
      <c r="H26" s="14">
        <f t="shared" si="1"/>
        <v>1</v>
      </c>
      <c r="I26" s="15" t="s">
        <v>42</v>
      </c>
      <c r="J26" s="20">
        <v>37701.8768</v>
      </c>
      <c r="L26" s="14">
        <v>59</v>
      </c>
      <c r="M26" s="14" t="s">
        <v>20</v>
      </c>
      <c r="N26" s="17">
        <v>29.83</v>
      </c>
      <c r="O26" s="14">
        <v>3</v>
      </c>
      <c r="P26" s="14" t="s">
        <v>18</v>
      </c>
      <c r="Q26" s="14" t="s">
        <v>42</v>
      </c>
      <c r="R26" s="23">
        <v>30184.9367</v>
      </c>
      <c r="S26" s="23" t="b">
        <f t="shared" si="2"/>
        <v>1</v>
      </c>
      <c r="T26" s="23" t="b">
        <f t="shared" si="3"/>
        <v>1</v>
      </c>
      <c r="U26" s="32"/>
      <c r="V26" s="29">
        <v>23</v>
      </c>
      <c r="W26" s="23" t="s">
        <v>20</v>
      </c>
      <c r="X26" s="30">
        <v>17.385</v>
      </c>
      <c r="Y26" s="29">
        <v>1</v>
      </c>
      <c r="Z26" s="23" t="s">
        <v>21</v>
      </c>
      <c r="AA26" s="23" t="s">
        <v>34</v>
      </c>
      <c r="AB26" s="23">
        <v>2775.19215</v>
      </c>
      <c r="AC26" s="23" t="b">
        <f t="shared" si="4"/>
        <v>0</v>
      </c>
      <c r="AD26" s="23" t="b">
        <f t="shared" si="5"/>
        <v>0</v>
      </c>
      <c r="AE26" s="32"/>
      <c r="AF26" s="43" t="s">
        <v>72</v>
      </c>
      <c r="AG26" s="65">
        <f>COUNTIF($AC:$AC,"TRUE")</f>
        <v>874</v>
      </c>
      <c r="AI26" s="72"/>
      <c r="AJ26" s="73"/>
    </row>
    <row r="27" spans="2:41">
      <c r="B27" s="14">
        <v>37</v>
      </c>
      <c r="C27" s="15" t="s">
        <v>20</v>
      </c>
      <c r="D27" s="14">
        <f t="shared" si="0"/>
        <v>0</v>
      </c>
      <c r="E27" s="17">
        <v>28.025</v>
      </c>
      <c r="F27" s="14">
        <v>2</v>
      </c>
      <c r="G27" s="14" t="s">
        <v>21</v>
      </c>
      <c r="H27" s="14">
        <f t="shared" si="1"/>
        <v>0</v>
      </c>
      <c r="I27" s="15" t="s">
        <v>34</v>
      </c>
      <c r="J27" s="20">
        <v>6203.90175</v>
      </c>
      <c r="L27" s="14">
        <v>64</v>
      </c>
      <c r="M27" s="14" t="s">
        <v>17</v>
      </c>
      <c r="N27" s="17">
        <v>31.3</v>
      </c>
      <c r="O27" s="14">
        <v>2</v>
      </c>
      <c r="P27" s="14" t="s">
        <v>18</v>
      </c>
      <c r="Q27" s="14" t="s">
        <v>19</v>
      </c>
      <c r="R27" s="23">
        <v>47291.055</v>
      </c>
      <c r="S27" s="23" t="b">
        <f t="shared" si="2"/>
        <v>1</v>
      </c>
      <c r="T27" s="23" t="b">
        <f t="shared" si="3"/>
        <v>1</v>
      </c>
      <c r="U27" s="32"/>
      <c r="V27" s="29">
        <v>18</v>
      </c>
      <c r="W27" s="23" t="s">
        <v>17</v>
      </c>
      <c r="X27" s="30">
        <v>26.315</v>
      </c>
      <c r="Y27" s="29">
        <v>0</v>
      </c>
      <c r="Z27" s="23" t="s">
        <v>21</v>
      </c>
      <c r="AA27" s="23" t="s">
        <v>42</v>
      </c>
      <c r="AB27" s="23">
        <v>2198.18985</v>
      </c>
      <c r="AC27" s="23" t="b">
        <f t="shared" si="4"/>
        <v>1</v>
      </c>
      <c r="AD27" s="23" t="b">
        <f t="shared" si="5"/>
        <v>0</v>
      </c>
      <c r="AE27" s="32"/>
      <c r="AF27" s="43" t="s">
        <v>73</v>
      </c>
      <c r="AG27" s="53">
        <f>AG25/AG26</f>
        <v>8633.9551254794</v>
      </c>
      <c r="AI27" s="74" t="s">
        <v>74</v>
      </c>
      <c r="AJ27" s="75" t="s">
        <v>38</v>
      </c>
      <c r="AK27" s="75" t="s">
        <v>45</v>
      </c>
      <c r="AL27" s="89" t="s">
        <v>30</v>
      </c>
      <c r="AM27" s="74" t="s">
        <v>75</v>
      </c>
      <c r="AN27" s="75" t="s">
        <v>76</v>
      </c>
      <c r="AO27" s="89" t="s">
        <v>33</v>
      </c>
    </row>
    <row r="28" ht="28.75" spans="2:41">
      <c r="B28" s="14">
        <v>59</v>
      </c>
      <c r="C28" s="15" t="s">
        <v>17</v>
      </c>
      <c r="D28" s="14">
        <f t="shared" si="0"/>
        <v>1</v>
      </c>
      <c r="E28" s="17">
        <v>27.72</v>
      </c>
      <c r="F28" s="14">
        <v>3</v>
      </c>
      <c r="G28" s="14" t="s">
        <v>21</v>
      </c>
      <c r="H28" s="14">
        <f t="shared" si="1"/>
        <v>0</v>
      </c>
      <c r="I28" s="15" t="s">
        <v>22</v>
      </c>
      <c r="J28" s="20">
        <v>14001.1338</v>
      </c>
      <c r="L28" s="14">
        <v>56</v>
      </c>
      <c r="M28" s="14" t="s">
        <v>20</v>
      </c>
      <c r="N28" s="17">
        <v>19.95</v>
      </c>
      <c r="O28" s="14">
        <v>0</v>
      </c>
      <c r="P28" s="14" t="s">
        <v>18</v>
      </c>
      <c r="Q28" s="14" t="s">
        <v>42</v>
      </c>
      <c r="R28" s="23">
        <v>22412.6485</v>
      </c>
      <c r="S28" s="23" t="b">
        <f t="shared" si="2"/>
        <v>0</v>
      </c>
      <c r="T28" s="23" t="b">
        <f t="shared" si="3"/>
        <v>1</v>
      </c>
      <c r="U28" s="32"/>
      <c r="V28" s="29">
        <v>19</v>
      </c>
      <c r="W28" s="23" t="s">
        <v>17</v>
      </c>
      <c r="X28" s="30">
        <v>28.6</v>
      </c>
      <c r="Y28" s="29">
        <v>5</v>
      </c>
      <c r="Z28" s="23" t="s">
        <v>21</v>
      </c>
      <c r="AA28" s="23" t="s">
        <v>19</v>
      </c>
      <c r="AB28" s="23">
        <v>4687.797</v>
      </c>
      <c r="AC28" s="23" t="b">
        <f t="shared" si="4"/>
        <v>1</v>
      </c>
      <c r="AD28" s="23" t="b">
        <f t="shared" si="5"/>
        <v>0</v>
      </c>
      <c r="AE28" s="32"/>
      <c r="AF28" s="44" t="s">
        <v>77</v>
      </c>
      <c r="AG28" s="76" t="s">
        <v>78</v>
      </c>
      <c r="AI28" s="77" t="s">
        <v>37</v>
      </c>
      <c r="AJ28" s="14">
        <f>COUNTIFS($C:$C,"female",$G:$G,"yes")</f>
        <v>115</v>
      </c>
      <c r="AK28" s="14">
        <f>COUNTIFS($C:$C,"female",$G:$G,"no")</f>
        <v>547</v>
      </c>
      <c r="AL28" s="71">
        <f>SUM(AJ28:AK28)</f>
        <v>662</v>
      </c>
      <c r="AM28" s="90">
        <f>AJ28/$AL$30</f>
        <v>0.085949177877429</v>
      </c>
      <c r="AN28" s="91">
        <f>AK28/$AL$30</f>
        <v>0.40881913303438</v>
      </c>
      <c r="AO28" s="102">
        <f>SUM(AM28:AN28)</f>
        <v>0.494768310911809</v>
      </c>
    </row>
    <row r="29" spans="2:41">
      <c r="B29" s="14">
        <v>63</v>
      </c>
      <c r="C29" s="15" t="s">
        <v>17</v>
      </c>
      <c r="D29" s="14">
        <f t="shared" si="0"/>
        <v>1</v>
      </c>
      <c r="E29" s="17">
        <v>23.085</v>
      </c>
      <c r="F29" s="14">
        <v>0</v>
      </c>
      <c r="G29" s="14" t="s">
        <v>21</v>
      </c>
      <c r="H29" s="14">
        <f t="shared" si="1"/>
        <v>0</v>
      </c>
      <c r="I29" s="15" t="s">
        <v>42</v>
      </c>
      <c r="J29" s="20">
        <v>14451.83515</v>
      </c>
      <c r="L29" s="14">
        <v>38</v>
      </c>
      <c r="M29" s="14" t="s">
        <v>20</v>
      </c>
      <c r="N29" s="17">
        <v>19.3</v>
      </c>
      <c r="O29" s="14">
        <v>0</v>
      </c>
      <c r="P29" s="14" t="s">
        <v>18</v>
      </c>
      <c r="Q29" s="14" t="s">
        <v>19</v>
      </c>
      <c r="R29" s="23">
        <v>15820.699</v>
      </c>
      <c r="S29" s="23" t="b">
        <f t="shared" si="2"/>
        <v>0</v>
      </c>
      <c r="T29" s="23" t="b">
        <f t="shared" si="3"/>
        <v>0</v>
      </c>
      <c r="U29" s="32"/>
      <c r="V29" s="29">
        <v>63</v>
      </c>
      <c r="W29" s="23" t="s">
        <v>20</v>
      </c>
      <c r="X29" s="30">
        <v>28.31</v>
      </c>
      <c r="Y29" s="29">
        <v>0</v>
      </c>
      <c r="Z29" s="23" t="s">
        <v>21</v>
      </c>
      <c r="AA29" s="23" t="s">
        <v>34</v>
      </c>
      <c r="AB29" s="23">
        <v>13770.0979</v>
      </c>
      <c r="AC29" s="23" t="b">
        <f t="shared" si="4"/>
        <v>1</v>
      </c>
      <c r="AD29" s="23" t="b">
        <f t="shared" si="5"/>
        <v>0</v>
      </c>
      <c r="AE29" s="32"/>
      <c r="AF29" s="45" t="s">
        <v>79</v>
      </c>
      <c r="AG29" s="78">
        <f>_xlfn.MAXIFS($E:$E,$C:$C,"male")</f>
        <v>53.13</v>
      </c>
      <c r="AI29" s="77" t="s">
        <v>80</v>
      </c>
      <c r="AJ29" s="14">
        <f>COUNTIFS($C:$C,"male",$G:$G,"yes")</f>
        <v>159</v>
      </c>
      <c r="AK29" s="14">
        <f>COUNTIFS($C:$C,"male",$G:$G,"no")</f>
        <v>517</v>
      </c>
      <c r="AL29" s="71">
        <f>SUM(AJ29:AK29)</f>
        <v>676</v>
      </c>
      <c r="AM29" s="90">
        <f>AJ29/$AL$30</f>
        <v>0.118834080717489</v>
      </c>
      <c r="AN29" s="91">
        <f>AK29/$AL$30</f>
        <v>0.386397608370703</v>
      </c>
      <c r="AO29" s="102">
        <f>SUM(AM29:AN29)</f>
        <v>0.505231689088191</v>
      </c>
    </row>
    <row r="30" ht="14.75" spans="2:41">
      <c r="B30" s="14">
        <v>55</v>
      </c>
      <c r="C30" s="15" t="s">
        <v>17</v>
      </c>
      <c r="D30" s="14">
        <f t="shared" si="0"/>
        <v>1</v>
      </c>
      <c r="E30" s="17">
        <v>32.775</v>
      </c>
      <c r="F30" s="14">
        <v>2</v>
      </c>
      <c r="G30" s="14" t="s">
        <v>21</v>
      </c>
      <c r="H30" s="14">
        <f t="shared" si="1"/>
        <v>0</v>
      </c>
      <c r="I30" s="15" t="s">
        <v>34</v>
      </c>
      <c r="J30" s="20">
        <v>12268.63225</v>
      </c>
      <c r="L30" s="14">
        <v>61</v>
      </c>
      <c r="M30" s="14" t="s">
        <v>17</v>
      </c>
      <c r="N30" s="17">
        <v>29.92</v>
      </c>
      <c r="O30" s="14">
        <v>3</v>
      </c>
      <c r="P30" s="14" t="s">
        <v>18</v>
      </c>
      <c r="Q30" s="14" t="s">
        <v>22</v>
      </c>
      <c r="R30" s="23">
        <v>30942.1918</v>
      </c>
      <c r="S30" s="23" t="b">
        <f t="shared" si="2"/>
        <v>1</v>
      </c>
      <c r="T30" s="23" t="b">
        <f t="shared" si="3"/>
        <v>1</v>
      </c>
      <c r="U30" s="32"/>
      <c r="V30" s="29">
        <v>19</v>
      </c>
      <c r="W30" s="23" t="s">
        <v>20</v>
      </c>
      <c r="X30" s="30">
        <v>20.425</v>
      </c>
      <c r="Y30" s="29">
        <v>0</v>
      </c>
      <c r="Z30" s="23" t="s">
        <v>21</v>
      </c>
      <c r="AA30" s="23" t="s">
        <v>34</v>
      </c>
      <c r="AB30" s="23">
        <v>1625.43375</v>
      </c>
      <c r="AC30" s="23" t="b">
        <f t="shared" si="4"/>
        <v>0</v>
      </c>
      <c r="AD30" s="23" t="b">
        <f t="shared" si="5"/>
        <v>0</v>
      </c>
      <c r="AE30" s="32"/>
      <c r="AF30" s="46" t="s">
        <v>81</v>
      </c>
      <c r="AG30" s="66">
        <f>_xlfn.MAXIFS($E:$E,$C:$C,"female")</f>
        <v>48.07</v>
      </c>
      <c r="AI30" s="79" t="s">
        <v>30</v>
      </c>
      <c r="AJ30" s="80">
        <f>SUM(AJ28:AJ29)</f>
        <v>274</v>
      </c>
      <c r="AK30" s="80">
        <f>SUM(AK28:AK29)</f>
        <v>1064</v>
      </c>
      <c r="AL30" s="92">
        <f>SUM(AL28:AL29)</f>
        <v>1338</v>
      </c>
      <c r="AM30" s="93">
        <f>SUM(AM28:AM29)</f>
        <v>0.204783258594918</v>
      </c>
      <c r="AN30" s="94">
        <f>SUM(AN28:AN29)</f>
        <v>0.795216741405082</v>
      </c>
      <c r="AO30" s="103">
        <f>SUM(AM30:AN30)</f>
        <v>1</v>
      </c>
    </row>
    <row r="31" ht="14.75" spans="2:36">
      <c r="B31" s="14">
        <v>23</v>
      </c>
      <c r="C31" s="15" t="s">
        <v>20</v>
      </c>
      <c r="D31" s="14">
        <f t="shared" si="0"/>
        <v>0</v>
      </c>
      <c r="E31" s="17">
        <v>17.385</v>
      </c>
      <c r="F31" s="14">
        <v>1</v>
      </c>
      <c r="G31" s="14" t="s">
        <v>21</v>
      </c>
      <c r="H31" s="14">
        <f t="shared" si="1"/>
        <v>0</v>
      </c>
      <c r="I31" s="15" t="s">
        <v>34</v>
      </c>
      <c r="J31" s="20">
        <v>2775.19215</v>
      </c>
      <c r="L31" s="14">
        <v>20</v>
      </c>
      <c r="M31" s="14" t="s">
        <v>20</v>
      </c>
      <c r="N31" s="17">
        <v>28.025</v>
      </c>
      <c r="O31" s="14">
        <v>1</v>
      </c>
      <c r="P31" s="14" t="s">
        <v>18</v>
      </c>
      <c r="Q31" s="14" t="s">
        <v>34</v>
      </c>
      <c r="R31" s="23">
        <v>17560.37975</v>
      </c>
      <c r="S31" s="23" t="b">
        <f t="shared" si="2"/>
        <v>1</v>
      </c>
      <c r="T31" s="23" t="b">
        <f t="shared" si="3"/>
        <v>1</v>
      </c>
      <c r="U31" s="32"/>
      <c r="V31" s="29">
        <v>62</v>
      </c>
      <c r="W31" s="23" t="s">
        <v>17</v>
      </c>
      <c r="X31" s="30">
        <v>32.965</v>
      </c>
      <c r="Y31" s="29">
        <v>3</v>
      </c>
      <c r="Z31" s="23" t="s">
        <v>21</v>
      </c>
      <c r="AA31" s="23" t="s">
        <v>34</v>
      </c>
      <c r="AB31" s="23">
        <v>15612.19335</v>
      </c>
      <c r="AC31" s="23" t="b">
        <f t="shared" si="4"/>
        <v>1</v>
      </c>
      <c r="AD31" s="23" t="b">
        <f t="shared" si="5"/>
        <v>0</v>
      </c>
      <c r="AE31" s="32"/>
      <c r="AF31" s="41" t="s">
        <v>82</v>
      </c>
      <c r="AG31" s="56" t="s">
        <v>80</v>
      </c>
      <c r="AI31" s="72"/>
      <c r="AJ31" s="67"/>
    </row>
    <row r="32" ht="14.75" spans="2:36">
      <c r="B32" s="14">
        <v>31</v>
      </c>
      <c r="C32" s="15" t="s">
        <v>20</v>
      </c>
      <c r="D32" s="14">
        <f t="shared" si="0"/>
        <v>0</v>
      </c>
      <c r="E32" s="17">
        <v>36.3</v>
      </c>
      <c r="F32" s="14">
        <v>2</v>
      </c>
      <c r="G32" s="14" t="s">
        <v>18</v>
      </c>
      <c r="H32" s="14">
        <f t="shared" si="1"/>
        <v>1</v>
      </c>
      <c r="I32" s="15" t="s">
        <v>19</v>
      </c>
      <c r="J32" s="20">
        <v>38711</v>
      </c>
      <c r="L32" s="14">
        <v>63</v>
      </c>
      <c r="M32" s="14" t="s">
        <v>20</v>
      </c>
      <c r="N32" s="17">
        <v>35.09</v>
      </c>
      <c r="O32" s="14">
        <v>0</v>
      </c>
      <c r="P32" s="14" t="s">
        <v>18</v>
      </c>
      <c r="Q32" s="14" t="s">
        <v>22</v>
      </c>
      <c r="R32" s="23">
        <v>47055.5321</v>
      </c>
      <c r="S32" s="23" t="b">
        <f t="shared" si="2"/>
        <v>1</v>
      </c>
      <c r="T32" s="23" t="b">
        <f t="shared" si="3"/>
        <v>1</v>
      </c>
      <c r="U32" s="32"/>
      <c r="V32" s="29">
        <v>26</v>
      </c>
      <c r="W32" s="23" t="s">
        <v>20</v>
      </c>
      <c r="X32" s="30">
        <v>20.8</v>
      </c>
      <c r="Y32" s="29">
        <v>0</v>
      </c>
      <c r="Z32" s="23" t="s">
        <v>21</v>
      </c>
      <c r="AA32" s="23" t="s">
        <v>19</v>
      </c>
      <c r="AB32" s="23">
        <v>2302.3</v>
      </c>
      <c r="AC32" s="23" t="b">
        <f t="shared" si="4"/>
        <v>0</v>
      </c>
      <c r="AD32" s="23" t="b">
        <f t="shared" si="5"/>
        <v>0</v>
      </c>
      <c r="AE32" s="32"/>
      <c r="AF32" s="42" t="s">
        <v>83</v>
      </c>
      <c r="AG32" s="78">
        <f>_xlfn.MAXIFS($E:$E,$G:$G,"yes")</f>
        <v>52.58</v>
      </c>
      <c r="AI32" s="72"/>
      <c r="AJ32" s="67"/>
    </row>
    <row r="33" ht="42.75" spans="2:36">
      <c r="B33" s="14">
        <v>22</v>
      </c>
      <c r="C33" s="15" t="s">
        <v>20</v>
      </c>
      <c r="D33" s="14">
        <f t="shared" si="0"/>
        <v>0</v>
      </c>
      <c r="E33" s="17">
        <v>35.6</v>
      </c>
      <c r="F33" s="14">
        <v>0</v>
      </c>
      <c r="G33" s="14" t="s">
        <v>18</v>
      </c>
      <c r="H33" s="14">
        <f t="shared" si="1"/>
        <v>1</v>
      </c>
      <c r="I33" s="15" t="s">
        <v>19</v>
      </c>
      <c r="J33" s="20">
        <v>35585.576</v>
      </c>
      <c r="L33" s="14">
        <v>29</v>
      </c>
      <c r="M33" s="14" t="s">
        <v>17</v>
      </c>
      <c r="N33" s="17">
        <v>27.94</v>
      </c>
      <c r="O33" s="14">
        <v>1</v>
      </c>
      <c r="P33" s="14" t="s">
        <v>18</v>
      </c>
      <c r="Q33" s="14" t="s">
        <v>22</v>
      </c>
      <c r="R33" s="23">
        <v>19107.7796</v>
      </c>
      <c r="S33" s="23" t="b">
        <f t="shared" si="2"/>
        <v>1</v>
      </c>
      <c r="T33" s="23" t="b">
        <f t="shared" si="3"/>
        <v>1</v>
      </c>
      <c r="U33" s="32"/>
      <c r="V33" s="29">
        <v>24</v>
      </c>
      <c r="W33" s="23" t="s">
        <v>17</v>
      </c>
      <c r="X33" s="30">
        <v>26.6</v>
      </c>
      <c r="Y33" s="29">
        <v>0</v>
      </c>
      <c r="Z33" s="23" t="s">
        <v>21</v>
      </c>
      <c r="AA33" s="23" t="s">
        <v>42</v>
      </c>
      <c r="AB33" s="23">
        <v>3046.062</v>
      </c>
      <c r="AC33" s="23" t="b">
        <f t="shared" si="4"/>
        <v>1</v>
      </c>
      <c r="AD33" s="23" t="b">
        <f t="shared" si="5"/>
        <v>0</v>
      </c>
      <c r="AE33" s="32"/>
      <c r="AF33" s="43" t="s">
        <v>84</v>
      </c>
      <c r="AG33" s="66">
        <f>_xlfn.MAXIFS($E:$E,$G:$G,"no")</f>
        <v>53.13</v>
      </c>
      <c r="AI33" s="81" t="s">
        <v>85</v>
      </c>
      <c r="AJ33" s="82">
        <v>0.1</v>
      </c>
    </row>
    <row r="34" ht="42.75" spans="2:36">
      <c r="B34" s="14">
        <v>18</v>
      </c>
      <c r="C34" s="15" t="s">
        <v>17</v>
      </c>
      <c r="D34" s="14">
        <f t="shared" si="0"/>
        <v>1</v>
      </c>
      <c r="E34" s="17">
        <v>26.315</v>
      </c>
      <c r="F34" s="14">
        <v>0</v>
      </c>
      <c r="G34" s="14" t="s">
        <v>21</v>
      </c>
      <c r="H34" s="14">
        <f t="shared" si="1"/>
        <v>0</v>
      </c>
      <c r="I34" s="15" t="s">
        <v>42</v>
      </c>
      <c r="J34" s="20">
        <v>2198.18985</v>
      </c>
      <c r="L34" s="14">
        <v>44</v>
      </c>
      <c r="M34" s="14" t="s">
        <v>20</v>
      </c>
      <c r="N34" s="17">
        <v>31.35</v>
      </c>
      <c r="O34" s="14">
        <v>1</v>
      </c>
      <c r="P34" s="14" t="s">
        <v>18</v>
      </c>
      <c r="Q34" s="14" t="s">
        <v>42</v>
      </c>
      <c r="R34" s="23">
        <v>39556.4945</v>
      </c>
      <c r="S34" s="23" t="b">
        <f t="shared" si="2"/>
        <v>1</v>
      </c>
      <c r="T34" s="23" t="b">
        <f t="shared" si="3"/>
        <v>1</v>
      </c>
      <c r="U34" s="32"/>
      <c r="V34" s="29">
        <v>31</v>
      </c>
      <c r="W34" s="23" t="s">
        <v>17</v>
      </c>
      <c r="X34" s="30">
        <v>36.63</v>
      </c>
      <c r="Y34" s="29">
        <v>2</v>
      </c>
      <c r="Z34" s="23" t="s">
        <v>21</v>
      </c>
      <c r="AA34" s="23" t="s">
        <v>22</v>
      </c>
      <c r="AB34" s="23">
        <v>4949.7587</v>
      </c>
      <c r="AC34" s="23" t="b">
        <f t="shared" si="4"/>
        <v>1</v>
      </c>
      <c r="AD34" s="23" t="b">
        <f t="shared" si="5"/>
        <v>0</v>
      </c>
      <c r="AE34" s="32"/>
      <c r="AF34" s="41" t="s">
        <v>86</v>
      </c>
      <c r="AG34" s="56" t="s">
        <v>87</v>
      </c>
      <c r="AI34" s="83" t="s">
        <v>88</v>
      </c>
      <c r="AJ34" s="84">
        <v>0.1</v>
      </c>
    </row>
    <row r="35" spans="2:35">
      <c r="B35" s="14">
        <v>19</v>
      </c>
      <c r="C35" s="15" t="s">
        <v>17</v>
      </c>
      <c r="D35" s="14">
        <f t="shared" si="0"/>
        <v>1</v>
      </c>
      <c r="E35" s="17">
        <v>28.6</v>
      </c>
      <c r="F35" s="14">
        <v>5</v>
      </c>
      <c r="G35" s="14" t="s">
        <v>21</v>
      </c>
      <c r="H35" s="14">
        <f t="shared" si="1"/>
        <v>0</v>
      </c>
      <c r="I35" s="15" t="s">
        <v>19</v>
      </c>
      <c r="J35" s="20">
        <v>4687.797</v>
      </c>
      <c r="L35" s="14">
        <v>19</v>
      </c>
      <c r="M35" s="14" t="s">
        <v>17</v>
      </c>
      <c r="N35" s="17">
        <v>28.3</v>
      </c>
      <c r="O35" s="14">
        <v>0</v>
      </c>
      <c r="P35" s="14" t="s">
        <v>18</v>
      </c>
      <c r="Q35" s="14" t="s">
        <v>19</v>
      </c>
      <c r="R35" s="23">
        <v>17081.08</v>
      </c>
      <c r="S35" s="23" t="b">
        <f t="shared" si="2"/>
        <v>1</v>
      </c>
      <c r="T35" s="23" t="b">
        <f t="shared" si="3"/>
        <v>1</v>
      </c>
      <c r="U35" s="32"/>
      <c r="V35" s="29">
        <v>41</v>
      </c>
      <c r="W35" s="23" t="s">
        <v>20</v>
      </c>
      <c r="X35" s="30">
        <v>21.78</v>
      </c>
      <c r="Y35" s="29">
        <v>1</v>
      </c>
      <c r="Z35" s="23" t="s">
        <v>21</v>
      </c>
      <c r="AA35" s="23" t="s">
        <v>22</v>
      </c>
      <c r="AB35" s="23">
        <v>6272.4772</v>
      </c>
      <c r="AC35" s="23" t="b">
        <f t="shared" si="4"/>
        <v>0</v>
      </c>
      <c r="AD35" s="23" t="b">
        <f t="shared" si="5"/>
        <v>0</v>
      </c>
      <c r="AE35" s="32"/>
      <c r="AI35" s="72"/>
    </row>
    <row r="36" spans="2:31">
      <c r="B36" s="14">
        <v>63</v>
      </c>
      <c r="C36" s="15" t="s">
        <v>20</v>
      </c>
      <c r="D36" s="14">
        <f t="shared" si="0"/>
        <v>0</v>
      </c>
      <c r="E36" s="17">
        <v>28.31</v>
      </c>
      <c r="F36" s="14">
        <v>0</v>
      </c>
      <c r="G36" s="14" t="s">
        <v>21</v>
      </c>
      <c r="H36" s="14">
        <f t="shared" si="1"/>
        <v>0</v>
      </c>
      <c r="I36" s="15" t="s">
        <v>34</v>
      </c>
      <c r="J36" s="20">
        <v>13770.0979</v>
      </c>
      <c r="L36" s="14">
        <v>32</v>
      </c>
      <c r="M36" s="14" t="s">
        <v>17</v>
      </c>
      <c r="N36" s="17">
        <v>17.765</v>
      </c>
      <c r="O36" s="14">
        <v>2</v>
      </c>
      <c r="P36" s="14" t="s">
        <v>18</v>
      </c>
      <c r="Q36" s="14" t="s">
        <v>34</v>
      </c>
      <c r="R36" s="23">
        <v>32734.1863</v>
      </c>
      <c r="S36" s="23" t="b">
        <f t="shared" si="2"/>
        <v>0</v>
      </c>
      <c r="T36" s="23" t="b">
        <f t="shared" si="3"/>
        <v>1</v>
      </c>
      <c r="U36" s="32"/>
      <c r="V36" s="29">
        <v>37</v>
      </c>
      <c r="W36" s="23" t="s">
        <v>17</v>
      </c>
      <c r="X36" s="30">
        <v>30.8</v>
      </c>
      <c r="Y36" s="29">
        <v>2</v>
      </c>
      <c r="Z36" s="23" t="s">
        <v>21</v>
      </c>
      <c r="AA36" s="23" t="s">
        <v>22</v>
      </c>
      <c r="AB36" s="23">
        <v>6313.759</v>
      </c>
      <c r="AC36" s="23" t="b">
        <f t="shared" si="4"/>
        <v>1</v>
      </c>
      <c r="AD36" s="23" t="b">
        <f t="shared" si="5"/>
        <v>0</v>
      </c>
      <c r="AE36" s="32"/>
    </row>
    <row r="37" spans="2:31">
      <c r="B37" s="14">
        <v>28</v>
      </c>
      <c r="C37" s="15" t="s">
        <v>20</v>
      </c>
      <c r="D37" s="14">
        <f t="shared" si="0"/>
        <v>0</v>
      </c>
      <c r="E37" s="17">
        <v>36.4</v>
      </c>
      <c r="F37" s="14">
        <v>1</v>
      </c>
      <c r="G37" s="14" t="s">
        <v>18</v>
      </c>
      <c r="H37" s="14">
        <f t="shared" si="1"/>
        <v>1</v>
      </c>
      <c r="I37" s="15" t="s">
        <v>19</v>
      </c>
      <c r="J37" s="20">
        <v>51194.55914</v>
      </c>
      <c r="L37" s="14">
        <v>34</v>
      </c>
      <c r="M37" s="14" t="s">
        <v>20</v>
      </c>
      <c r="N37" s="17">
        <v>25.3</v>
      </c>
      <c r="O37" s="14">
        <v>2</v>
      </c>
      <c r="P37" s="14" t="s">
        <v>18</v>
      </c>
      <c r="Q37" s="14" t="s">
        <v>22</v>
      </c>
      <c r="R37" s="23">
        <v>18972.495</v>
      </c>
      <c r="S37" s="23" t="b">
        <f t="shared" si="2"/>
        <v>1</v>
      </c>
      <c r="T37" s="23" t="b">
        <f t="shared" si="3"/>
        <v>1</v>
      </c>
      <c r="U37" s="32"/>
      <c r="V37" s="29">
        <v>38</v>
      </c>
      <c r="W37" s="23" t="s">
        <v>20</v>
      </c>
      <c r="X37" s="30">
        <v>37.05</v>
      </c>
      <c r="Y37" s="29">
        <v>1</v>
      </c>
      <c r="Z37" s="23" t="s">
        <v>21</v>
      </c>
      <c r="AA37" s="23" t="s">
        <v>42</v>
      </c>
      <c r="AB37" s="23">
        <v>6079.6715</v>
      </c>
      <c r="AC37" s="23" t="b">
        <f t="shared" si="4"/>
        <v>1</v>
      </c>
      <c r="AD37" s="23" t="b">
        <f t="shared" si="5"/>
        <v>0</v>
      </c>
      <c r="AE37" s="32"/>
    </row>
    <row r="38" spans="2:31">
      <c r="B38" s="14">
        <v>19</v>
      </c>
      <c r="C38" s="15" t="s">
        <v>20</v>
      </c>
      <c r="D38" s="14">
        <f t="shared" si="0"/>
        <v>0</v>
      </c>
      <c r="E38" s="17">
        <v>20.425</v>
      </c>
      <c r="F38" s="14">
        <v>0</v>
      </c>
      <c r="G38" s="14" t="s">
        <v>21</v>
      </c>
      <c r="H38" s="14">
        <f t="shared" si="1"/>
        <v>0</v>
      </c>
      <c r="I38" s="15" t="s">
        <v>34</v>
      </c>
      <c r="J38" s="20">
        <v>1625.43375</v>
      </c>
      <c r="L38" s="14">
        <v>30</v>
      </c>
      <c r="M38" s="14" t="s">
        <v>20</v>
      </c>
      <c r="N38" s="17">
        <v>28.69</v>
      </c>
      <c r="O38" s="14">
        <v>3</v>
      </c>
      <c r="P38" s="14" t="s">
        <v>18</v>
      </c>
      <c r="Q38" s="14" t="s">
        <v>34</v>
      </c>
      <c r="R38" s="23">
        <v>20745.9891</v>
      </c>
      <c r="S38" s="23" t="b">
        <f t="shared" si="2"/>
        <v>1</v>
      </c>
      <c r="T38" s="23" t="b">
        <f t="shared" si="3"/>
        <v>1</v>
      </c>
      <c r="U38" s="32"/>
      <c r="V38" s="29">
        <v>55</v>
      </c>
      <c r="W38" s="23" t="s">
        <v>20</v>
      </c>
      <c r="X38" s="30">
        <v>37.3</v>
      </c>
      <c r="Y38" s="29">
        <v>0</v>
      </c>
      <c r="Z38" s="23" t="s">
        <v>21</v>
      </c>
      <c r="AA38" s="23" t="s">
        <v>19</v>
      </c>
      <c r="AB38" s="23">
        <v>20630.28351</v>
      </c>
      <c r="AC38" s="23" t="b">
        <f t="shared" si="4"/>
        <v>1</v>
      </c>
      <c r="AD38" s="23" t="b">
        <f t="shared" si="5"/>
        <v>1</v>
      </c>
      <c r="AE38" s="32"/>
    </row>
    <row r="39" spans="2:31">
      <c r="B39" s="14">
        <v>62</v>
      </c>
      <c r="C39" s="15" t="s">
        <v>17</v>
      </c>
      <c r="D39" s="14">
        <f t="shared" si="0"/>
        <v>1</v>
      </c>
      <c r="E39" s="17">
        <v>32.965</v>
      </c>
      <c r="F39" s="14">
        <v>3</v>
      </c>
      <c r="G39" s="14" t="s">
        <v>21</v>
      </c>
      <c r="H39" s="14">
        <f t="shared" si="1"/>
        <v>0</v>
      </c>
      <c r="I39" s="15" t="s">
        <v>34</v>
      </c>
      <c r="J39" s="20">
        <v>15612.19335</v>
      </c>
      <c r="L39" s="14">
        <v>46</v>
      </c>
      <c r="M39" s="14" t="s">
        <v>20</v>
      </c>
      <c r="N39" s="17">
        <v>30.495</v>
      </c>
      <c r="O39" s="14">
        <v>3</v>
      </c>
      <c r="P39" s="14" t="s">
        <v>18</v>
      </c>
      <c r="Q39" s="14" t="s">
        <v>34</v>
      </c>
      <c r="R39" s="23">
        <v>40720.55105</v>
      </c>
      <c r="S39" s="23" t="b">
        <f t="shared" si="2"/>
        <v>1</v>
      </c>
      <c r="T39" s="23" t="b">
        <f t="shared" si="3"/>
        <v>1</v>
      </c>
      <c r="U39" s="32"/>
      <c r="V39" s="29">
        <v>18</v>
      </c>
      <c r="W39" s="23" t="s">
        <v>17</v>
      </c>
      <c r="X39" s="30">
        <v>38.665</v>
      </c>
      <c r="Y39" s="29">
        <v>2</v>
      </c>
      <c r="Z39" s="23" t="s">
        <v>21</v>
      </c>
      <c r="AA39" s="23" t="s">
        <v>42</v>
      </c>
      <c r="AB39" s="23">
        <v>3393.35635</v>
      </c>
      <c r="AC39" s="23" t="b">
        <f t="shared" si="4"/>
        <v>1</v>
      </c>
      <c r="AD39" s="23" t="b">
        <f t="shared" si="5"/>
        <v>0</v>
      </c>
      <c r="AE39" s="32"/>
    </row>
    <row r="40" spans="2:31">
      <c r="B40" s="14">
        <v>26</v>
      </c>
      <c r="C40" s="15" t="s">
        <v>20</v>
      </c>
      <c r="D40" s="14">
        <f t="shared" si="0"/>
        <v>0</v>
      </c>
      <c r="E40" s="17">
        <v>20.8</v>
      </c>
      <c r="F40" s="14">
        <v>0</v>
      </c>
      <c r="G40" s="14" t="s">
        <v>21</v>
      </c>
      <c r="H40" s="14">
        <f t="shared" si="1"/>
        <v>0</v>
      </c>
      <c r="I40" s="15" t="s">
        <v>19</v>
      </c>
      <c r="J40" s="20">
        <v>2302.3</v>
      </c>
      <c r="L40" s="14">
        <v>42</v>
      </c>
      <c r="M40" s="14" t="s">
        <v>17</v>
      </c>
      <c r="N40" s="17">
        <v>23.37</v>
      </c>
      <c r="O40" s="14">
        <v>0</v>
      </c>
      <c r="P40" s="14" t="s">
        <v>18</v>
      </c>
      <c r="Q40" s="14" t="s">
        <v>42</v>
      </c>
      <c r="R40" s="23">
        <v>19964.7463</v>
      </c>
      <c r="S40" s="23" t="b">
        <f t="shared" si="2"/>
        <v>0</v>
      </c>
      <c r="T40" s="23" t="b">
        <f t="shared" si="3"/>
        <v>1</v>
      </c>
      <c r="U40" s="32"/>
      <c r="V40" s="29">
        <v>28</v>
      </c>
      <c r="W40" s="23" t="s">
        <v>17</v>
      </c>
      <c r="X40" s="30">
        <v>34.77</v>
      </c>
      <c r="Y40" s="29">
        <v>0</v>
      </c>
      <c r="Z40" s="23" t="s">
        <v>21</v>
      </c>
      <c r="AA40" s="23" t="s">
        <v>34</v>
      </c>
      <c r="AB40" s="23">
        <v>3556.9223</v>
      </c>
      <c r="AC40" s="23" t="b">
        <f t="shared" si="4"/>
        <v>1</v>
      </c>
      <c r="AD40" s="23" t="b">
        <f t="shared" si="5"/>
        <v>0</v>
      </c>
      <c r="AE40" s="32"/>
    </row>
    <row r="41" spans="2:31">
      <c r="B41" s="14">
        <v>35</v>
      </c>
      <c r="C41" s="15" t="s">
        <v>20</v>
      </c>
      <c r="D41" s="14">
        <f t="shared" si="0"/>
        <v>0</v>
      </c>
      <c r="E41" s="17">
        <v>36.67</v>
      </c>
      <c r="F41" s="14">
        <v>1</v>
      </c>
      <c r="G41" s="14" t="s">
        <v>18</v>
      </c>
      <c r="H41" s="14">
        <f t="shared" si="1"/>
        <v>1</v>
      </c>
      <c r="I41" s="15" t="s">
        <v>42</v>
      </c>
      <c r="J41" s="20">
        <v>39774.2763</v>
      </c>
      <c r="L41" s="14">
        <v>48</v>
      </c>
      <c r="M41" s="14" t="s">
        <v>20</v>
      </c>
      <c r="N41" s="17">
        <v>24.42</v>
      </c>
      <c r="O41" s="14">
        <v>0</v>
      </c>
      <c r="P41" s="14" t="s">
        <v>18</v>
      </c>
      <c r="Q41" s="14" t="s">
        <v>22</v>
      </c>
      <c r="R41" s="23">
        <v>21223.6758</v>
      </c>
      <c r="S41" s="23" t="b">
        <f t="shared" si="2"/>
        <v>0</v>
      </c>
      <c r="T41" s="23" t="b">
        <f t="shared" si="3"/>
        <v>1</v>
      </c>
      <c r="U41" s="32"/>
      <c r="V41" s="29">
        <v>60</v>
      </c>
      <c r="W41" s="23" t="s">
        <v>17</v>
      </c>
      <c r="X41" s="30">
        <v>24.53</v>
      </c>
      <c r="Y41" s="29">
        <v>0</v>
      </c>
      <c r="Z41" s="23" t="s">
        <v>21</v>
      </c>
      <c r="AA41" s="23" t="s">
        <v>22</v>
      </c>
      <c r="AB41" s="23">
        <v>12629.8967</v>
      </c>
      <c r="AC41" s="23" t="b">
        <f t="shared" si="4"/>
        <v>0</v>
      </c>
      <c r="AD41" s="23" t="b">
        <f t="shared" si="5"/>
        <v>0</v>
      </c>
      <c r="AE41" s="32"/>
    </row>
    <row r="42" spans="2:31">
      <c r="B42" s="14">
        <v>60</v>
      </c>
      <c r="C42" s="15" t="s">
        <v>20</v>
      </c>
      <c r="D42" s="14">
        <f t="shared" si="0"/>
        <v>0</v>
      </c>
      <c r="E42" s="17">
        <v>39.9</v>
      </c>
      <c r="F42" s="14">
        <v>0</v>
      </c>
      <c r="G42" s="14" t="s">
        <v>18</v>
      </c>
      <c r="H42" s="14">
        <f t="shared" si="1"/>
        <v>1</v>
      </c>
      <c r="I42" s="15" t="s">
        <v>19</v>
      </c>
      <c r="J42" s="20">
        <v>48173.361</v>
      </c>
      <c r="L42" s="14">
        <v>18</v>
      </c>
      <c r="M42" s="14" t="s">
        <v>20</v>
      </c>
      <c r="N42" s="17">
        <v>25.175</v>
      </c>
      <c r="O42" s="14">
        <v>0</v>
      </c>
      <c r="P42" s="14" t="s">
        <v>18</v>
      </c>
      <c r="Q42" s="14" t="s">
        <v>42</v>
      </c>
      <c r="R42" s="23">
        <v>15518.18025</v>
      </c>
      <c r="S42" s="23" t="b">
        <f t="shared" si="2"/>
        <v>1</v>
      </c>
      <c r="T42" s="23" t="b">
        <f t="shared" si="3"/>
        <v>0</v>
      </c>
      <c r="U42" s="32"/>
      <c r="V42" s="29">
        <v>18</v>
      </c>
      <c r="W42" s="23" t="s">
        <v>17</v>
      </c>
      <c r="X42" s="30">
        <v>35.625</v>
      </c>
      <c r="Y42" s="29">
        <v>0</v>
      </c>
      <c r="Z42" s="23" t="s">
        <v>21</v>
      </c>
      <c r="AA42" s="23" t="s">
        <v>42</v>
      </c>
      <c r="AB42" s="23">
        <v>2211.13075</v>
      </c>
      <c r="AC42" s="23" t="b">
        <f t="shared" si="4"/>
        <v>1</v>
      </c>
      <c r="AD42" s="23" t="b">
        <f t="shared" si="5"/>
        <v>0</v>
      </c>
      <c r="AE42" s="32"/>
    </row>
    <row r="43" spans="2:31">
      <c r="B43" s="14">
        <v>24</v>
      </c>
      <c r="C43" s="15" t="s">
        <v>17</v>
      </c>
      <c r="D43" s="14">
        <f t="shared" si="0"/>
        <v>1</v>
      </c>
      <c r="E43" s="17">
        <v>26.6</v>
      </c>
      <c r="F43" s="14">
        <v>0</v>
      </c>
      <c r="G43" s="14" t="s">
        <v>21</v>
      </c>
      <c r="H43" s="14">
        <f t="shared" si="1"/>
        <v>0</v>
      </c>
      <c r="I43" s="15" t="s">
        <v>42</v>
      </c>
      <c r="J43" s="20">
        <v>3046.062</v>
      </c>
      <c r="L43" s="14">
        <v>30</v>
      </c>
      <c r="M43" s="14" t="s">
        <v>20</v>
      </c>
      <c r="N43" s="17">
        <v>35.53</v>
      </c>
      <c r="O43" s="14">
        <v>0</v>
      </c>
      <c r="P43" s="14" t="s">
        <v>18</v>
      </c>
      <c r="Q43" s="14" t="s">
        <v>22</v>
      </c>
      <c r="R43" s="23">
        <v>36950.2567</v>
      </c>
      <c r="S43" s="23" t="b">
        <f t="shared" si="2"/>
        <v>1</v>
      </c>
      <c r="T43" s="23" t="b">
        <f t="shared" si="3"/>
        <v>1</v>
      </c>
      <c r="U43" s="32"/>
      <c r="V43" s="29">
        <v>21</v>
      </c>
      <c r="W43" s="23" t="s">
        <v>17</v>
      </c>
      <c r="X43" s="30">
        <v>33.63</v>
      </c>
      <c r="Y43" s="29">
        <v>2</v>
      </c>
      <c r="Z43" s="23" t="s">
        <v>21</v>
      </c>
      <c r="AA43" s="23" t="s">
        <v>34</v>
      </c>
      <c r="AB43" s="23">
        <v>3579.8287</v>
      </c>
      <c r="AC43" s="23" t="b">
        <f t="shared" si="4"/>
        <v>1</v>
      </c>
      <c r="AD43" s="23" t="b">
        <f t="shared" si="5"/>
        <v>0</v>
      </c>
      <c r="AE43" s="32"/>
    </row>
    <row r="44" spans="2:31">
      <c r="B44" s="14">
        <v>31</v>
      </c>
      <c r="C44" s="15" t="s">
        <v>17</v>
      </c>
      <c r="D44" s="14">
        <f t="shared" si="0"/>
        <v>1</v>
      </c>
      <c r="E44" s="17">
        <v>36.63</v>
      </c>
      <c r="F44" s="14">
        <v>2</v>
      </c>
      <c r="G44" s="14" t="s">
        <v>21</v>
      </c>
      <c r="H44" s="14">
        <f t="shared" si="1"/>
        <v>0</v>
      </c>
      <c r="I44" s="15" t="s">
        <v>22</v>
      </c>
      <c r="J44" s="20">
        <v>4949.7587</v>
      </c>
      <c r="L44" s="14">
        <v>42</v>
      </c>
      <c r="M44" s="14" t="s">
        <v>17</v>
      </c>
      <c r="N44" s="17">
        <v>26.6</v>
      </c>
      <c r="O44" s="14">
        <v>0</v>
      </c>
      <c r="P44" s="14" t="s">
        <v>18</v>
      </c>
      <c r="Q44" s="14" t="s">
        <v>34</v>
      </c>
      <c r="R44" s="23">
        <v>21348.706</v>
      </c>
      <c r="S44" s="23" t="b">
        <f t="shared" si="2"/>
        <v>1</v>
      </c>
      <c r="T44" s="23" t="b">
        <f t="shared" si="3"/>
        <v>1</v>
      </c>
      <c r="U44" s="32"/>
      <c r="V44" s="29">
        <v>40</v>
      </c>
      <c r="W44" s="23" t="s">
        <v>17</v>
      </c>
      <c r="X44" s="30">
        <v>28.69</v>
      </c>
      <c r="Y44" s="29">
        <v>3</v>
      </c>
      <c r="Z44" s="23" t="s">
        <v>21</v>
      </c>
      <c r="AA44" s="23" t="s">
        <v>34</v>
      </c>
      <c r="AB44" s="23">
        <v>8059.6791</v>
      </c>
      <c r="AC44" s="23" t="b">
        <f t="shared" si="4"/>
        <v>1</v>
      </c>
      <c r="AD44" s="23" t="b">
        <f t="shared" si="5"/>
        <v>0</v>
      </c>
      <c r="AE44" s="32"/>
    </row>
    <row r="45" spans="2:31">
      <c r="B45" s="14">
        <v>41</v>
      </c>
      <c r="C45" s="15" t="s">
        <v>20</v>
      </c>
      <c r="D45" s="14">
        <f t="shared" si="0"/>
        <v>0</v>
      </c>
      <c r="E45" s="17">
        <v>21.78</v>
      </c>
      <c r="F45" s="14">
        <v>1</v>
      </c>
      <c r="G45" s="14" t="s">
        <v>21</v>
      </c>
      <c r="H45" s="14">
        <f t="shared" si="1"/>
        <v>0</v>
      </c>
      <c r="I45" s="15" t="s">
        <v>22</v>
      </c>
      <c r="J45" s="20">
        <v>6272.4772</v>
      </c>
      <c r="L45" s="14">
        <v>18</v>
      </c>
      <c r="M45" s="14" t="s">
        <v>17</v>
      </c>
      <c r="N45" s="17">
        <v>36.85</v>
      </c>
      <c r="O45" s="14">
        <v>0</v>
      </c>
      <c r="P45" s="14" t="s">
        <v>18</v>
      </c>
      <c r="Q45" s="14" t="s">
        <v>22</v>
      </c>
      <c r="R45" s="23">
        <v>36149.4835</v>
      </c>
      <c r="S45" s="23" t="b">
        <f t="shared" si="2"/>
        <v>1</v>
      </c>
      <c r="T45" s="23" t="b">
        <f t="shared" si="3"/>
        <v>1</v>
      </c>
      <c r="U45" s="32"/>
      <c r="V45" s="29">
        <v>58</v>
      </c>
      <c r="W45" s="23" t="s">
        <v>17</v>
      </c>
      <c r="X45" s="30">
        <v>31.825</v>
      </c>
      <c r="Y45" s="29">
        <v>2</v>
      </c>
      <c r="Z45" s="23" t="s">
        <v>21</v>
      </c>
      <c r="AA45" s="23" t="s">
        <v>42</v>
      </c>
      <c r="AB45" s="23">
        <v>13607.36875</v>
      </c>
      <c r="AC45" s="23" t="b">
        <f t="shared" si="4"/>
        <v>1</v>
      </c>
      <c r="AD45" s="23" t="b">
        <f t="shared" si="5"/>
        <v>0</v>
      </c>
      <c r="AE45" s="32"/>
    </row>
    <row r="46" spans="2:31">
      <c r="B46" s="14">
        <v>37</v>
      </c>
      <c r="C46" s="15" t="s">
        <v>17</v>
      </c>
      <c r="D46" s="14">
        <f t="shared" si="0"/>
        <v>1</v>
      </c>
      <c r="E46" s="17">
        <v>30.8</v>
      </c>
      <c r="F46" s="14">
        <v>2</v>
      </c>
      <c r="G46" s="14" t="s">
        <v>21</v>
      </c>
      <c r="H46" s="14">
        <f t="shared" si="1"/>
        <v>0</v>
      </c>
      <c r="I46" s="15" t="s">
        <v>22</v>
      </c>
      <c r="J46" s="20">
        <v>6313.759</v>
      </c>
      <c r="L46" s="14">
        <v>63</v>
      </c>
      <c r="M46" s="14" t="s">
        <v>17</v>
      </c>
      <c r="N46" s="17">
        <v>37.7</v>
      </c>
      <c r="O46" s="14">
        <v>0</v>
      </c>
      <c r="P46" s="14" t="s">
        <v>18</v>
      </c>
      <c r="Q46" s="14" t="s">
        <v>19</v>
      </c>
      <c r="R46" s="23">
        <v>48824.45</v>
      </c>
      <c r="S46" s="23" t="b">
        <f t="shared" si="2"/>
        <v>1</v>
      </c>
      <c r="T46" s="23" t="b">
        <f t="shared" si="3"/>
        <v>1</v>
      </c>
      <c r="U46" s="32"/>
      <c r="V46" s="29">
        <v>34</v>
      </c>
      <c r="W46" s="23" t="s">
        <v>17</v>
      </c>
      <c r="X46" s="30">
        <v>37.335</v>
      </c>
      <c r="Y46" s="29">
        <v>2</v>
      </c>
      <c r="Z46" s="23" t="s">
        <v>21</v>
      </c>
      <c r="AA46" s="23" t="s">
        <v>34</v>
      </c>
      <c r="AB46" s="23">
        <v>5989.52365</v>
      </c>
      <c r="AC46" s="23" t="b">
        <f t="shared" si="4"/>
        <v>1</v>
      </c>
      <c r="AD46" s="23" t="b">
        <f t="shared" si="5"/>
        <v>0</v>
      </c>
      <c r="AE46" s="32"/>
    </row>
    <row r="47" spans="2:31">
      <c r="B47" s="14">
        <v>38</v>
      </c>
      <c r="C47" s="15" t="s">
        <v>20</v>
      </c>
      <c r="D47" s="14">
        <f t="shared" si="0"/>
        <v>0</v>
      </c>
      <c r="E47" s="17">
        <v>37.05</v>
      </c>
      <c r="F47" s="14">
        <v>1</v>
      </c>
      <c r="G47" s="14" t="s">
        <v>21</v>
      </c>
      <c r="H47" s="14">
        <f t="shared" si="1"/>
        <v>0</v>
      </c>
      <c r="I47" s="15" t="s">
        <v>42</v>
      </c>
      <c r="J47" s="20">
        <v>6079.6715</v>
      </c>
      <c r="L47" s="14">
        <v>36</v>
      </c>
      <c r="M47" s="14" t="s">
        <v>20</v>
      </c>
      <c r="N47" s="17">
        <v>41.895</v>
      </c>
      <c r="O47" s="14">
        <v>3</v>
      </c>
      <c r="P47" s="14" t="s">
        <v>18</v>
      </c>
      <c r="Q47" s="14" t="s">
        <v>42</v>
      </c>
      <c r="R47" s="23">
        <v>43753.33705</v>
      </c>
      <c r="S47" s="23" t="b">
        <f t="shared" si="2"/>
        <v>1</v>
      </c>
      <c r="T47" s="23" t="b">
        <f t="shared" si="3"/>
        <v>1</v>
      </c>
      <c r="U47" s="32"/>
      <c r="V47" s="29">
        <v>43</v>
      </c>
      <c r="W47" s="23" t="s">
        <v>20</v>
      </c>
      <c r="X47" s="30">
        <v>27.36</v>
      </c>
      <c r="Y47" s="29">
        <v>3</v>
      </c>
      <c r="Z47" s="23" t="s">
        <v>21</v>
      </c>
      <c r="AA47" s="23" t="s">
        <v>42</v>
      </c>
      <c r="AB47" s="23">
        <v>8606.2174</v>
      </c>
      <c r="AC47" s="23" t="b">
        <f t="shared" si="4"/>
        <v>1</v>
      </c>
      <c r="AD47" s="23" t="b">
        <f t="shared" si="5"/>
        <v>0</v>
      </c>
      <c r="AE47" s="32"/>
    </row>
    <row r="48" spans="2:31">
      <c r="B48" s="14">
        <v>55</v>
      </c>
      <c r="C48" s="15" t="s">
        <v>20</v>
      </c>
      <c r="D48" s="14">
        <f t="shared" si="0"/>
        <v>0</v>
      </c>
      <c r="E48" s="17">
        <v>37.3</v>
      </c>
      <c r="F48" s="14">
        <v>0</v>
      </c>
      <c r="G48" s="14" t="s">
        <v>21</v>
      </c>
      <c r="H48" s="14">
        <f t="shared" si="1"/>
        <v>0</v>
      </c>
      <c r="I48" s="15" t="s">
        <v>19</v>
      </c>
      <c r="J48" s="20">
        <v>20630.28351</v>
      </c>
      <c r="L48" s="14">
        <v>27</v>
      </c>
      <c r="M48" s="14" t="s">
        <v>17</v>
      </c>
      <c r="N48" s="17">
        <v>36.08</v>
      </c>
      <c r="O48" s="14">
        <v>0</v>
      </c>
      <c r="P48" s="14" t="s">
        <v>18</v>
      </c>
      <c r="Q48" s="14" t="s">
        <v>22</v>
      </c>
      <c r="R48" s="23">
        <v>37133.8982</v>
      </c>
      <c r="S48" s="23" t="b">
        <f t="shared" si="2"/>
        <v>1</v>
      </c>
      <c r="T48" s="23" t="b">
        <f t="shared" si="3"/>
        <v>1</v>
      </c>
      <c r="U48" s="32"/>
      <c r="V48" s="29">
        <v>25</v>
      </c>
      <c r="W48" s="23" t="s">
        <v>20</v>
      </c>
      <c r="X48" s="30">
        <v>33.66</v>
      </c>
      <c r="Y48" s="29">
        <v>4</v>
      </c>
      <c r="Z48" s="23" t="s">
        <v>21</v>
      </c>
      <c r="AA48" s="23" t="s">
        <v>22</v>
      </c>
      <c r="AB48" s="23">
        <v>4504.6624</v>
      </c>
      <c r="AC48" s="23" t="b">
        <f t="shared" si="4"/>
        <v>1</v>
      </c>
      <c r="AD48" s="23" t="b">
        <f t="shared" si="5"/>
        <v>0</v>
      </c>
      <c r="AE48" s="32"/>
    </row>
    <row r="49" spans="2:31">
      <c r="B49" s="14">
        <v>18</v>
      </c>
      <c r="C49" s="15" t="s">
        <v>17</v>
      </c>
      <c r="D49" s="14">
        <f t="shared" si="0"/>
        <v>1</v>
      </c>
      <c r="E49" s="17">
        <v>38.665</v>
      </c>
      <c r="F49" s="14">
        <v>2</v>
      </c>
      <c r="G49" s="14" t="s">
        <v>21</v>
      </c>
      <c r="H49" s="14">
        <f t="shared" si="1"/>
        <v>0</v>
      </c>
      <c r="I49" s="15" t="s">
        <v>42</v>
      </c>
      <c r="J49" s="20">
        <v>3393.35635</v>
      </c>
      <c r="L49" s="14">
        <v>35</v>
      </c>
      <c r="M49" s="14" t="s">
        <v>20</v>
      </c>
      <c r="N49" s="17">
        <v>27.74</v>
      </c>
      <c r="O49" s="14">
        <v>2</v>
      </c>
      <c r="P49" s="14" t="s">
        <v>18</v>
      </c>
      <c r="Q49" s="14" t="s">
        <v>42</v>
      </c>
      <c r="R49" s="23">
        <v>20984.0936</v>
      </c>
      <c r="S49" s="23" t="b">
        <f t="shared" si="2"/>
        <v>1</v>
      </c>
      <c r="T49" s="23" t="b">
        <f t="shared" si="3"/>
        <v>1</v>
      </c>
      <c r="U49" s="32"/>
      <c r="V49" s="29">
        <v>64</v>
      </c>
      <c r="W49" s="23" t="s">
        <v>20</v>
      </c>
      <c r="X49" s="30">
        <v>24.7</v>
      </c>
      <c r="Y49" s="29">
        <v>1</v>
      </c>
      <c r="Z49" s="23" t="s">
        <v>21</v>
      </c>
      <c r="AA49" s="23" t="s">
        <v>34</v>
      </c>
      <c r="AB49" s="23">
        <v>30166.61817</v>
      </c>
      <c r="AC49" s="23" t="b">
        <f t="shared" si="4"/>
        <v>0</v>
      </c>
      <c r="AD49" s="23" t="b">
        <f t="shared" si="5"/>
        <v>1</v>
      </c>
      <c r="AE49" s="32"/>
    </row>
    <row r="50" spans="2:31">
      <c r="B50" s="14">
        <v>28</v>
      </c>
      <c r="C50" s="15" t="s">
        <v>17</v>
      </c>
      <c r="D50" s="14">
        <f t="shared" si="0"/>
        <v>1</v>
      </c>
      <c r="E50" s="17">
        <v>34.77</v>
      </c>
      <c r="F50" s="14">
        <v>0</v>
      </c>
      <c r="G50" s="14" t="s">
        <v>21</v>
      </c>
      <c r="H50" s="14">
        <f t="shared" si="1"/>
        <v>0</v>
      </c>
      <c r="I50" s="15" t="s">
        <v>34</v>
      </c>
      <c r="J50" s="20">
        <v>3556.9223</v>
      </c>
      <c r="L50" s="14">
        <v>19</v>
      </c>
      <c r="M50" s="14" t="s">
        <v>20</v>
      </c>
      <c r="N50" s="17">
        <v>34.8</v>
      </c>
      <c r="O50" s="14">
        <v>0</v>
      </c>
      <c r="P50" s="14" t="s">
        <v>18</v>
      </c>
      <c r="Q50" s="14" t="s">
        <v>19</v>
      </c>
      <c r="R50" s="23">
        <v>34779.615</v>
      </c>
      <c r="S50" s="23" t="b">
        <f t="shared" si="2"/>
        <v>1</v>
      </c>
      <c r="T50" s="23" t="b">
        <f t="shared" si="3"/>
        <v>1</v>
      </c>
      <c r="U50" s="32"/>
      <c r="V50" s="29">
        <v>28</v>
      </c>
      <c r="W50" s="23" t="s">
        <v>17</v>
      </c>
      <c r="X50" s="30">
        <v>25.935</v>
      </c>
      <c r="Y50" s="29">
        <v>1</v>
      </c>
      <c r="Z50" s="23" t="s">
        <v>21</v>
      </c>
      <c r="AA50" s="23" t="s">
        <v>34</v>
      </c>
      <c r="AB50" s="23">
        <v>4133.64165</v>
      </c>
      <c r="AC50" s="23" t="b">
        <f t="shared" si="4"/>
        <v>1</v>
      </c>
      <c r="AD50" s="23" t="b">
        <f t="shared" si="5"/>
        <v>0</v>
      </c>
      <c r="AE50" s="32"/>
    </row>
    <row r="51" spans="2:31">
      <c r="B51" s="14">
        <v>60</v>
      </c>
      <c r="C51" s="15" t="s">
        <v>17</v>
      </c>
      <c r="D51" s="14">
        <f t="shared" si="0"/>
        <v>1</v>
      </c>
      <c r="E51" s="17">
        <v>24.53</v>
      </c>
      <c r="F51" s="14">
        <v>0</v>
      </c>
      <c r="G51" s="14" t="s">
        <v>21</v>
      </c>
      <c r="H51" s="14">
        <f t="shared" si="1"/>
        <v>0</v>
      </c>
      <c r="I51" s="15" t="s">
        <v>22</v>
      </c>
      <c r="J51" s="20">
        <v>12629.8967</v>
      </c>
      <c r="L51" s="14">
        <v>42</v>
      </c>
      <c r="M51" s="14" t="s">
        <v>20</v>
      </c>
      <c r="N51" s="17">
        <v>24.64</v>
      </c>
      <c r="O51" s="14">
        <v>0</v>
      </c>
      <c r="P51" s="14" t="s">
        <v>18</v>
      </c>
      <c r="Q51" s="14" t="s">
        <v>22</v>
      </c>
      <c r="R51" s="23">
        <v>19515.5416</v>
      </c>
      <c r="S51" s="23" t="b">
        <f t="shared" si="2"/>
        <v>0</v>
      </c>
      <c r="T51" s="23" t="b">
        <f t="shared" si="3"/>
        <v>1</v>
      </c>
      <c r="U51" s="32"/>
      <c r="V51" s="29">
        <v>19</v>
      </c>
      <c r="W51" s="23" t="s">
        <v>17</v>
      </c>
      <c r="X51" s="30">
        <v>28.9</v>
      </c>
      <c r="Y51" s="29">
        <v>0</v>
      </c>
      <c r="Z51" s="23" t="s">
        <v>21</v>
      </c>
      <c r="AA51" s="23" t="s">
        <v>19</v>
      </c>
      <c r="AB51" s="23">
        <v>1743.214</v>
      </c>
      <c r="AC51" s="23" t="b">
        <f t="shared" si="4"/>
        <v>1</v>
      </c>
      <c r="AD51" s="23" t="b">
        <f t="shared" si="5"/>
        <v>0</v>
      </c>
      <c r="AE51" s="32"/>
    </row>
    <row r="52" spans="2:31">
      <c r="B52" s="14">
        <v>36</v>
      </c>
      <c r="C52" s="15" t="s">
        <v>20</v>
      </c>
      <c r="D52" s="14">
        <f t="shared" si="0"/>
        <v>0</v>
      </c>
      <c r="E52" s="17">
        <v>35.2</v>
      </c>
      <c r="F52" s="14">
        <v>1</v>
      </c>
      <c r="G52" s="14" t="s">
        <v>18</v>
      </c>
      <c r="H52" s="14">
        <f t="shared" si="1"/>
        <v>1</v>
      </c>
      <c r="I52" s="15" t="s">
        <v>22</v>
      </c>
      <c r="J52" s="20">
        <v>38709.176</v>
      </c>
      <c r="L52" s="14">
        <v>40</v>
      </c>
      <c r="M52" s="14" t="s">
        <v>17</v>
      </c>
      <c r="N52" s="17">
        <v>22.22</v>
      </c>
      <c r="O52" s="14">
        <v>2</v>
      </c>
      <c r="P52" s="14" t="s">
        <v>18</v>
      </c>
      <c r="Q52" s="14" t="s">
        <v>22</v>
      </c>
      <c r="R52" s="23">
        <v>19444.2658</v>
      </c>
      <c r="S52" s="23" t="b">
        <f t="shared" si="2"/>
        <v>0</v>
      </c>
      <c r="T52" s="23" t="b">
        <f t="shared" si="3"/>
        <v>1</v>
      </c>
      <c r="U52" s="32"/>
      <c r="V52" s="29">
        <v>61</v>
      </c>
      <c r="W52" s="23" t="s">
        <v>17</v>
      </c>
      <c r="X52" s="30">
        <v>39.1</v>
      </c>
      <c r="Y52" s="29">
        <v>2</v>
      </c>
      <c r="Z52" s="23" t="s">
        <v>21</v>
      </c>
      <c r="AA52" s="23" t="s">
        <v>19</v>
      </c>
      <c r="AB52" s="23">
        <v>14235.072</v>
      </c>
      <c r="AC52" s="23" t="b">
        <f t="shared" si="4"/>
        <v>1</v>
      </c>
      <c r="AD52" s="23" t="b">
        <f t="shared" si="5"/>
        <v>0</v>
      </c>
      <c r="AE52" s="32"/>
    </row>
    <row r="53" spans="2:31">
      <c r="B53" s="14">
        <v>18</v>
      </c>
      <c r="C53" s="15" t="s">
        <v>17</v>
      </c>
      <c r="D53" s="14">
        <f t="shared" si="0"/>
        <v>1</v>
      </c>
      <c r="E53" s="17">
        <v>35.625</v>
      </c>
      <c r="F53" s="14">
        <v>0</v>
      </c>
      <c r="G53" s="14" t="s">
        <v>21</v>
      </c>
      <c r="H53" s="14">
        <f t="shared" si="1"/>
        <v>0</v>
      </c>
      <c r="I53" s="15" t="s">
        <v>42</v>
      </c>
      <c r="J53" s="20">
        <v>2211.13075</v>
      </c>
      <c r="L53" s="14">
        <v>19</v>
      </c>
      <c r="M53" s="14" t="s">
        <v>20</v>
      </c>
      <c r="N53" s="17">
        <v>29.07</v>
      </c>
      <c r="O53" s="14">
        <v>0</v>
      </c>
      <c r="P53" s="14" t="s">
        <v>18</v>
      </c>
      <c r="Q53" s="14" t="s">
        <v>34</v>
      </c>
      <c r="R53" s="23">
        <v>17352.6803</v>
      </c>
      <c r="S53" s="23" t="b">
        <f t="shared" si="2"/>
        <v>1</v>
      </c>
      <c r="T53" s="23" t="b">
        <f t="shared" si="3"/>
        <v>1</v>
      </c>
      <c r="U53" s="32"/>
      <c r="V53" s="29">
        <v>40</v>
      </c>
      <c r="W53" s="23" t="s">
        <v>20</v>
      </c>
      <c r="X53" s="30">
        <v>26.315</v>
      </c>
      <c r="Y53" s="29">
        <v>1</v>
      </c>
      <c r="Z53" s="23" t="s">
        <v>21</v>
      </c>
      <c r="AA53" s="23" t="s">
        <v>34</v>
      </c>
      <c r="AB53" s="23">
        <v>6389.37785</v>
      </c>
      <c r="AC53" s="23" t="b">
        <f t="shared" si="4"/>
        <v>1</v>
      </c>
      <c r="AD53" s="23" t="b">
        <f t="shared" si="5"/>
        <v>0</v>
      </c>
      <c r="AE53" s="32"/>
    </row>
    <row r="54" spans="2:31">
      <c r="B54" s="14">
        <v>21</v>
      </c>
      <c r="C54" s="15" t="s">
        <v>17</v>
      </c>
      <c r="D54" s="14">
        <f t="shared" si="0"/>
        <v>1</v>
      </c>
      <c r="E54" s="17">
        <v>33.63</v>
      </c>
      <c r="F54" s="14">
        <v>2</v>
      </c>
      <c r="G54" s="14" t="s">
        <v>21</v>
      </c>
      <c r="H54" s="14">
        <f t="shared" si="1"/>
        <v>0</v>
      </c>
      <c r="I54" s="15" t="s">
        <v>34</v>
      </c>
      <c r="J54" s="20">
        <v>3579.8287</v>
      </c>
      <c r="L54" s="14">
        <v>23</v>
      </c>
      <c r="M54" s="14" t="s">
        <v>17</v>
      </c>
      <c r="N54" s="17">
        <v>36.67</v>
      </c>
      <c r="O54" s="14">
        <v>2</v>
      </c>
      <c r="P54" s="14" t="s">
        <v>18</v>
      </c>
      <c r="Q54" s="14" t="s">
        <v>42</v>
      </c>
      <c r="R54" s="23">
        <v>38511.6283</v>
      </c>
      <c r="S54" s="23" t="b">
        <f t="shared" si="2"/>
        <v>1</v>
      </c>
      <c r="T54" s="23" t="b">
        <f t="shared" si="3"/>
        <v>1</v>
      </c>
      <c r="U54" s="32"/>
      <c r="V54" s="29">
        <v>40</v>
      </c>
      <c r="W54" s="23" t="s">
        <v>17</v>
      </c>
      <c r="X54" s="30">
        <v>36.19</v>
      </c>
      <c r="Y54" s="29">
        <v>0</v>
      </c>
      <c r="Z54" s="23" t="s">
        <v>21</v>
      </c>
      <c r="AA54" s="23" t="s">
        <v>22</v>
      </c>
      <c r="AB54" s="23">
        <v>5920.1041</v>
      </c>
      <c r="AC54" s="23" t="b">
        <f t="shared" si="4"/>
        <v>1</v>
      </c>
      <c r="AD54" s="23" t="b">
        <f t="shared" si="5"/>
        <v>0</v>
      </c>
      <c r="AE54" s="32"/>
    </row>
    <row r="55" spans="2:31">
      <c r="B55" s="14">
        <v>48</v>
      </c>
      <c r="C55" s="15" t="s">
        <v>20</v>
      </c>
      <c r="D55" s="14">
        <f t="shared" si="0"/>
        <v>0</v>
      </c>
      <c r="E55" s="17">
        <v>28</v>
      </c>
      <c r="F55" s="14">
        <v>1</v>
      </c>
      <c r="G55" s="14" t="s">
        <v>18</v>
      </c>
      <c r="H55" s="14">
        <f t="shared" si="1"/>
        <v>1</v>
      </c>
      <c r="I55" s="15" t="s">
        <v>19</v>
      </c>
      <c r="J55" s="20">
        <v>23568.272</v>
      </c>
      <c r="L55" s="14">
        <v>63</v>
      </c>
      <c r="M55" s="14" t="s">
        <v>17</v>
      </c>
      <c r="N55" s="17">
        <v>27.74</v>
      </c>
      <c r="O55" s="14">
        <v>0</v>
      </c>
      <c r="P55" s="14" t="s">
        <v>18</v>
      </c>
      <c r="Q55" s="14" t="s">
        <v>42</v>
      </c>
      <c r="R55" s="23">
        <v>29523.1656</v>
      </c>
      <c r="S55" s="23" t="b">
        <f t="shared" si="2"/>
        <v>1</v>
      </c>
      <c r="T55" s="23" t="b">
        <f t="shared" si="3"/>
        <v>1</v>
      </c>
      <c r="U55" s="32"/>
      <c r="V55" s="29">
        <v>31</v>
      </c>
      <c r="W55" s="23" t="s">
        <v>20</v>
      </c>
      <c r="X55" s="30">
        <v>28.5</v>
      </c>
      <c r="Y55" s="29">
        <v>5</v>
      </c>
      <c r="Z55" s="23" t="s">
        <v>21</v>
      </c>
      <c r="AA55" s="23" t="s">
        <v>42</v>
      </c>
      <c r="AB55" s="23">
        <v>6799.458</v>
      </c>
      <c r="AC55" s="23" t="b">
        <f t="shared" si="4"/>
        <v>1</v>
      </c>
      <c r="AD55" s="23" t="b">
        <f t="shared" si="5"/>
        <v>0</v>
      </c>
      <c r="AE55" s="32"/>
    </row>
    <row r="56" spans="2:31">
      <c r="B56" s="14">
        <v>36</v>
      </c>
      <c r="C56" s="15" t="s">
        <v>20</v>
      </c>
      <c r="D56" s="14">
        <f t="shared" si="0"/>
        <v>0</v>
      </c>
      <c r="E56" s="17">
        <v>34.43</v>
      </c>
      <c r="F56" s="14">
        <v>0</v>
      </c>
      <c r="G56" s="14" t="s">
        <v>18</v>
      </c>
      <c r="H56" s="14">
        <f t="shared" si="1"/>
        <v>1</v>
      </c>
      <c r="I56" s="15" t="s">
        <v>22</v>
      </c>
      <c r="J56" s="20">
        <v>37742.5757</v>
      </c>
      <c r="L56" s="14">
        <v>18</v>
      </c>
      <c r="M56" s="14" t="s">
        <v>20</v>
      </c>
      <c r="N56" s="17">
        <v>17.29</v>
      </c>
      <c r="O56" s="14">
        <v>2</v>
      </c>
      <c r="P56" s="14" t="s">
        <v>18</v>
      </c>
      <c r="Q56" s="14" t="s">
        <v>42</v>
      </c>
      <c r="R56" s="23">
        <v>12829.4551</v>
      </c>
      <c r="S56" s="23" t="b">
        <f t="shared" si="2"/>
        <v>0</v>
      </c>
      <c r="T56" s="23" t="b">
        <f t="shared" si="3"/>
        <v>0</v>
      </c>
      <c r="U56" s="32"/>
      <c r="V56" s="29">
        <v>53</v>
      </c>
      <c r="W56" s="23" t="s">
        <v>17</v>
      </c>
      <c r="X56" s="30">
        <v>28.1</v>
      </c>
      <c r="Y56" s="29">
        <v>3</v>
      </c>
      <c r="Z56" s="23" t="s">
        <v>21</v>
      </c>
      <c r="AA56" s="23" t="s">
        <v>19</v>
      </c>
      <c r="AB56" s="23">
        <v>11741.726</v>
      </c>
      <c r="AC56" s="23" t="b">
        <f t="shared" si="4"/>
        <v>1</v>
      </c>
      <c r="AD56" s="23" t="b">
        <f t="shared" si="5"/>
        <v>0</v>
      </c>
      <c r="AE56" s="32"/>
    </row>
    <row r="57" spans="2:31">
      <c r="B57" s="14">
        <v>40</v>
      </c>
      <c r="C57" s="15" t="s">
        <v>17</v>
      </c>
      <c r="D57" s="14">
        <f t="shared" si="0"/>
        <v>1</v>
      </c>
      <c r="E57" s="17">
        <v>28.69</v>
      </c>
      <c r="F57" s="14">
        <v>3</v>
      </c>
      <c r="G57" s="14" t="s">
        <v>21</v>
      </c>
      <c r="H57" s="14">
        <f t="shared" si="1"/>
        <v>0</v>
      </c>
      <c r="I57" s="15" t="s">
        <v>34</v>
      </c>
      <c r="J57" s="20">
        <v>8059.6791</v>
      </c>
      <c r="L57" s="14">
        <v>63</v>
      </c>
      <c r="M57" s="14" t="s">
        <v>17</v>
      </c>
      <c r="N57" s="17">
        <v>32.2</v>
      </c>
      <c r="O57" s="14">
        <v>2</v>
      </c>
      <c r="P57" s="14" t="s">
        <v>18</v>
      </c>
      <c r="Q57" s="14" t="s">
        <v>19</v>
      </c>
      <c r="R57" s="23">
        <v>47305.305</v>
      </c>
      <c r="S57" s="23" t="b">
        <f t="shared" si="2"/>
        <v>1</v>
      </c>
      <c r="T57" s="23" t="b">
        <f t="shared" si="3"/>
        <v>1</v>
      </c>
      <c r="U57" s="32"/>
      <c r="V57" s="29">
        <v>58</v>
      </c>
      <c r="W57" s="23" t="s">
        <v>20</v>
      </c>
      <c r="X57" s="30">
        <v>32.01</v>
      </c>
      <c r="Y57" s="29">
        <v>1</v>
      </c>
      <c r="Z57" s="23" t="s">
        <v>21</v>
      </c>
      <c r="AA57" s="23" t="s">
        <v>22</v>
      </c>
      <c r="AB57" s="23">
        <v>11946.6259</v>
      </c>
      <c r="AC57" s="23" t="b">
        <f t="shared" si="4"/>
        <v>1</v>
      </c>
      <c r="AD57" s="23" t="b">
        <f t="shared" si="5"/>
        <v>0</v>
      </c>
      <c r="AE57" s="32"/>
    </row>
    <row r="58" spans="2:31">
      <c r="B58" s="14">
        <v>58</v>
      </c>
      <c r="C58" s="15" t="s">
        <v>20</v>
      </c>
      <c r="D58" s="14">
        <f t="shared" si="0"/>
        <v>0</v>
      </c>
      <c r="E58" s="17">
        <v>36.955</v>
      </c>
      <c r="F58" s="14">
        <v>2</v>
      </c>
      <c r="G58" s="14" t="s">
        <v>18</v>
      </c>
      <c r="H58" s="14">
        <f t="shared" si="1"/>
        <v>1</v>
      </c>
      <c r="I58" s="15" t="s">
        <v>34</v>
      </c>
      <c r="J58" s="20">
        <v>47496.49445</v>
      </c>
      <c r="L58" s="14">
        <v>54</v>
      </c>
      <c r="M58" s="14" t="s">
        <v>20</v>
      </c>
      <c r="N58" s="17">
        <v>34.21</v>
      </c>
      <c r="O58" s="14">
        <v>2</v>
      </c>
      <c r="P58" s="14" t="s">
        <v>18</v>
      </c>
      <c r="Q58" s="14" t="s">
        <v>22</v>
      </c>
      <c r="R58" s="23">
        <v>44260.7499</v>
      </c>
      <c r="S58" s="23" t="b">
        <f t="shared" si="2"/>
        <v>1</v>
      </c>
      <c r="T58" s="23" t="b">
        <f t="shared" si="3"/>
        <v>1</v>
      </c>
      <c r="U58" s="32"/>
      <c r="V58" s="29">
        <v>44</v>
      </c>
      <c r="W58" s="23" t="s">
        <v>20</v>
      </c>
      <c r="X58" s="30">
        <v>27.4</v>
      </c>
      <c r="Y58" s="29">
        <v>2</v>
      </c>
      <c r="Z58" s="23" t="s">
        <v>21</v>
      </c>
      <c r="AA58" s="23" t="s">
        <v>19</v>
      </c>
      <c r="AB58" s="23">
        <v>7726.854</v>
      </c>
      <c r="AC58" s="23" t="b">
        <f t="shared" si="4"/>
        <v>1</v>
      </c>
      <c r="AD58" s="23" t="b">
        <f t="shared" si="5"/>
        <v>0</v>
      </c>
      <c r="AE58" s="32"/>
    </row>
    <row r="59" spans="2:31">
      <c r="B59" s="14">
        <v>58</v>
      </c>
      <c r="C59" s="15" t="s">
        <v>17</v>
      </c>
      <c r="D59" s="14">
        <f t="shared" si="0"/>
        <v>1</v>
      </c>
      <c r="E59" s="17">
        <v>31.825</v>
      </c>
      <c r="F59" s="14">
        <v>2</v>
      </c>
      <c r="G59" s="14" t="s">
        <v>21</v>
      </c>
      <c r="H59" s="14">
        <f t="shared" si="1"/>
        <v>0</v>
      </c>
      <c r="I59" s="15" t="s">
        <v>42</v>
      </c>
      <c r="J59" s="20">
        <v>13607.36875</v>
      </c>
      <c r="L59" s="14">
        <v>50</v>
      </c>
      <c r="M59" s="14" t="s">
        <v>20</v>
      </c>
      <c r="N59" s="17">
        <v>31.825</v>
      </c>
      <c r="O59" s="14">
        <v>0</v>
      </c>
      <c r="P59" s="14" t="s">
        <v>18</v>
      </c>
      <c r="Q59" s="14" t="s">
        <v>42</v>
      </c>
      <c r="R59" s="23">
        <v>41097.16175</v>
      </c>
      <c r="S59" s="23" t="b">
        <f t="shared" si="2"/>
        <v>1</v>
      </c>
      <c r="T59" s="23" t="b">
        <f t="shared" si="3"/>
        <v>1</v>
      </c>
      <c r="U59" s="32"/>
      <c r="V59" s="29">
        <v>57</v>
      </c>
      <c r="W59" s="23" t="s">
        <v>20</v>
      </c>
      <c r="X59" s="30">
        <v>34.01</v>
      </c>
      <c r="Y59" s="29">
        <v>0</v>
      </c>
      <c r="Z59" s="23" t="s">
        <v>21</v>
      </c>
      <c r="AA59" s="23" t="s">
        <v>34</v>
      </c>
      <c r="AB59" s="23">
        <v>11356.6609</v>
      </c>
      <c r="AC59" s="23" t="b">
        <f t="shared" si="4"/>
        <v>1</v>
      </c>
      <c r="AD59" s="23" t="b">
        <f t="shared" si="5"/>
        <v>0</v>
      </c>
      <c r="AE59" s="32"/>
    </row>
    <row r="60" spans="2:31">
      <c r="B60" s="14">
        <v>18</v>
      </c>
      <c r="C60" s="15" t="s">
        <v>20</v>
      </c>
      <c r="D60" s="14">
        <f t="shared" si="0"/>
        <v>0</v>
      </c>
      <c r="E60" s="17">
        <v>31.68</v>
      </c>
      <c r="F60" s="14">
        <v>2</v>
      </c>
      <c r="G60" s="14" t="s">
        <v>18</v>
      </c>
      <c r="H60" s="14">
        <f t="shared" si="1"/>
        <v>1</v>
      </c>
      <c r="I60" s="15" t="s">
        <v>22</v>
      </c>
      <c r="J60" s="20">
        <v>34303.1672</v>
      </c>
      <c r="L60" s="14">
        <v>56</v>
      </c>
      <c r="M60" s="14" t="s">
        <v>20</v>
      </c>
      <c r="N60" s="17">
        <v>33.63</v>
      </c>
      <c r="O60" s="14">
        <v>0</v>
      </c>
      <c r="P60" s="14" t="s">
        <v>18</v>
      </c>
      <c r="Q60" s="14" t="s">
        <v>34</v>
      </c>
      <c r="R60" s="23">
        <v>43921.1837</v>
      </c>
      <c r="S60" s="23" t="b">
        <f t="shared" si="2"/>
        <v>1</v>
      </c>
      <c r="T60" s="23" t="b">
        <f t="shared" si="3"/>
        <v>1</v>
      </c>
      <c r="U60" s="32"/>
      <c r="V60" s="29">
        <v>29</v>
      </c>
      <c r="W60" s="23" t="s">
        <v>17</v>
      </c>
      <c r="X60" s="30">
        <v>29.59</v>
      </c>
      <c r="Y60" s="29">
        <v>1</v>
      </c>
      <c r="Z60" s="23" t="s">
        <v>21</v>
      </c>
      <c r="AA60" s="23" t="s">
        <v>22</v>
      </c>
      <c r="AB60" s="23">
        <v>3947.4131</v>
      </c>
      <c r="AC60" s="23" t="b">
        <f t="shared" si="4"/>
        <v>1</v>
      </c>
      <c r="AD60" s="23" t="b">
        <f t="shared" si="5"/>
        <v>0</v>
      </c>
      <c r="AE60" s="32"/>
    </row>
    <row r="61" spans="2:31">
      <c r="B61" s="14">
        <v>53</v>
      </c>
      <c r="C61" s="15" t="s">
        <v>17</v>
      </c>
      <c r="D61" s="14">
        <f t="shared" si="0"/>
        <v>1</v>
      </c>
      <c r="E61" s="17">
        <v>22.88</v>
      </c>
      <c r="F61" s="14">
        <v>1</v>
      </c>
      <c r="G61" s="14" t="s">
        <v>18</v>
      </c>
      <c r="H61" s="14">
        <f t="shared" si="1"/>
        <v>1</v>
      </c>
      <c r="I61" s="15" t="s">
        <v>22</v>
      </c>
      <c r="J61" s="20">
        <v>23244.7902</v>
      </c>
      <c r="L61" s="14">
        <v>19</v>
      </c>
      <c r="M61" s="14" t="s">
        <v>20</v>
      </c>
      <c r="N61" s="17">
        <v>31.92</v>
      </c>
      <c r="O61" s="14">
        <v>0</v>
      </c>
      <c r="P61" s="14" t="s">
        <v>18</v>
      </c>
      <c r="Q61" s="14" t="s">
        <v>34</v>
      </c>
      <c r="R61" s="23">
        <v>33750.2918</v>
      </c>
      <c r="S61" s="23" t="b">
        <f t="shared" si="2"/>
        <v>1</v>
      </c>
      <c r="T61" s="23" t="b">
        <f t="shared" si="3"/>
        <v>1</v>
      </c>
      <c r="U61" s="32"/>
      <c r="V61" s="29">
        <v>21</v>
      </c>
      <c r="W61" s="23" t="s">
        <v>20</v>
      </c>
      <c r="X61" s="30">
        <v>35.53</v>
      </c>
      <c r="Y61" s="29">
        <v>0</v>
      </c>
      <c r="Z61" s="23" t="s">
        <v>21</v>
      </c>
      <c r="AA61" s="23" t="s">
        <v>22</v>
      </c>
      <c r="AB61" s="23">
        <v>1532.4697</v>
      </c>
      <c r="AC61" s="23" t="b">
        <f t="shared" si="4"/>
        <v>1</v>
      </c>
      <c r="AD61" s="23" t="b">
        <f t="shared" si="5"/>
        <v>0</v>
      </c>
      <c r="AE61" s="32"/>
    </row>
    <row r="62" spans="2:31">
      <c r="B62" s="14">
        <v>34</v>
      </c>
      <c r="C62" s="15" t="s">
        <v>17</v>
      </c>
      <c r="D62" s="14">
        <f t="shared" si="0"/>
        <v>1</v>
      </c>
      <c r="E62" s="17">
        <v>37.335</v>
      </c>
      <c r="F62" s="14">
        <v>2</v>
      </c>
      <c r="G62" s="14" t="s">
        <v>21</v>
      </c>
      <c r="H62" s="14">
        <f t="shared" si="1"/>
        <v>0</v>
      </c>
      <c r="I62" s="15" t="s">
        <v>34</v>
      </c>
      <c r="J62" s="20">
        <v>5989.52365</v>
      </c>
      <c r="L62" s="14">
        <v>20</v>
      </c>
      <c r="M62" s="14" t="s">
        <v>17</v>
      </c>
      <c r="N62" s="17">
        <v>26.84</v>
      </c>
      <c r="O62" s="14">
        <v>1</v>
      </c>
      <c r="P62" s="14" t="s">
        <v>18</v>
      </c>
      <c r="Q62" s="14" t="s">
        <v>22</v>
      </c>
      <c r="R62" s="23">
        <v>17085.2676</v>
      </c>
      <c r="S62" s="23" t="b">
        <f t="shared" si="2"/>
        <v>1</v>
      </c>
      <c r="T62" s="23" t="b">
        <f t="shared" si="3"/>
        <v>1</v>
      </c>
      <c r="U62" s="32"/>
      <c r="V62" s="29">
        <v>22</v>
      </c>
      <c r="W62" s="23" t="s">
        <v>17</v>
      </c>
      <c r="X62" s="30">
        <v>39.805</v>
      </c>
      <c r="Y62" s="29">
        <v>0</v>
      </c>
      <c r="Z62" s="23" t="s">
        <v>21</v>
      </c>
      <c r="AA62" s="23" t="s">
        <v>42</v>
      </c>
      <c r="AB62" s="23">
        <v>2755.02095</v>
      </c>
      <c r="AC62" s="23" t="b">
        <f t="shared" si="4"/>
        <v>1</v>
      </c>
      <c r="AD62" s="23" t="b">
        <f t="shared" si="5"/>
        <v>0</v>
      </c>
      <c r="AE62" s="32"/>
    </row>
    <row r="63" spans="2:31">
      <c r="B63" s="14">
        <v>43</v>
      </c>
      <c r="C63" s="15" t="s">
        <v>20</v>
      </c>
      <c r="D63" s="14">
        <f t="shared" si="0"/>
        <v>0</v>
      </c>
      <c r="E63" s="17">
        <v>27.36</v>
      </c>
      <c r="F63" s="14">
        <v>3</v>
      </c>
      <c r="G63" s="14" t="s">
        <v>21</v>
      </c>
      <c r="H63" s="14">
        <f t="shared" si="1"/>
        <v>0</v>
      </c>
      <c r="I63" s="15" t="s">
        <v>42</v>
      </c>
      <c r="J63" s="20">
        <v>8606.2174</v>
      </c>
      <c r="L63" s="14">
        <v>52</v>
      </c>
      <c r="M63" s="14" t="s">
        <v>20</v>
      </c>
      <c r="N63" s="17">
        <v>24.32</v>
      </c>
      <c r="O63" s="14">
        <v>3</v>
      </c>
      <c r="P63" s="14" t="s">
        <v>18</v>
      </c>
      <c r="Q63" s="14" t="s">
        <v>42</v>
      </c>
      <c r="R63" s="23">
        <v>24869.8368</v>
      </c>
      <c r="S63" s="23" t="b">
        <f t="shared" si="2"/>
        <v>0</v>
      </c>
      <c r="T63" s="23" t="b">
        <f t="shared" si="3"/>
        <v>1</v>
      </c>
      <c r="U63" s="32"/>
      <c r="V63" s="29">
        <v>41</v>
      </c>
      <c r="W63" s="23" t="s">
        <v>17</v>
      </c>
      <c r="X63" s="30">
        <v>32.965</v>
      </c>
      <c r="Y63" s="29">
        <v>0</v>
      </c>
      <c r="Z63" s="23" t="s">
        <v>21</v>
      </c>
      <c r="AA63" s="23" t="s">
        <v>34</v>
      </c>
      <c r="AB63" s="23">
        <v>6571.02435</v>
      </c>
      <c r="AC63" s="23" t="b">
        <f t="shared" si="4"/>
        <v>1</v>
      </c>
      <c r="AD63" s="23" t="b">
        <f t="shared" si="5"/>
        <v>0</v>
      </c>
      <c r="AE63" s="32"/>
    </row>
    <row r="64" spans="2:31">
      <c r="B64" s="14">
        <v>25</v>
      </c>
      <c r="C64" s="15" t="s">
        <v>20</v>
      </c>
      <c r="D64" s="14">
        <f t="shared" si="0"/>
        <v>0</v>
      </c>
      <c r="E64" s="17">
        <v>33.66</v>
      </c>
      <c r="F64" s="14">
        <v>4</v>
      </c>
      <c r="G64" s="14" t="s">
        <v>21</v>
      </c>
      <c r="H64" s="14">
        <f t="shared" si="1"/>
        <v>0</v>
      </c>
      <c r="I64" s="15" t="s">
        <v>22</v>
      </c>
      <c r="J64" s="20">
        <v>4504.6624</v>
      </c>
      <c r="L64" s="14">
        <v>19</v>
      </c>
      <c r="M64" s="14" t="s">
        <v>20</v>
      </c>
      <c r="N64" s="17">
        <v>36.955</v>
      </c>
      <c r="O64" s="14">
        <v>0</v>
      </c>
      <c r="P64" s="14" t="s">
        <v>18</v>
      </c>
      <c r="Q64" s="14" t="s">
        <v>34</v>
      </c>
      <c r="R64" s="23">
        <v>36219.40545</v>
      </c>
      <c r="S64" s="23" t="b">
        <f t="shared" si="2"/>
        <v>1</v>
      </c>
      <c r="T64" s="23" t="b">
        <f t="shared" si="3"/>
        <v>1</v>
      </c>
      <c r="U64" s="32"/>
      <c r="V64" s="29">
        <v>31</v>
      </c>
      <c r="W64" s="23" t="s">
        <v>20</v>
      </c>
      <c r="X64" s="30">
        <v>26.885</v>
      </c>
      <c r="Y64" s="29">
        <v>1</v>
      </c>
      <c r="Z64" s="23" t="s">
        <v>21</v>
      </c>
      <c r="AA64" s="23" t="s">
        <v>42</v>
      </c>
      <c r="AB64" s="23">
        <v>4441.21315</v>
      </c>
      <c r="AC64" s="23" t="b">
        <f t="shared" si="4"/>
        <v>1</v>
      </c>
      <c r="AD64" s="23" t="b">
        <f t="shared" si="5"/>
        <v>0</v>
      </c>
      <c r="AE64" s="32"/>
    </row>
    <row r="65" spans="2:31">
      <c r="B65" s="14">
        <v>64</v>
      </c>
      <c r="C65" s="15" t="s">
        <v>20</v>
      </c>
      <c r="D65" s="14">
        <f t="shared" si="0"/>
        <v>0</v>
      </c>
      <c r="E65" s="17">
        <v>24.7</v>
      </c>
      <c r="F65" s="14">
        <v>1</v>
      </c>
      <c r="G65" s="14" t="s">
        <v>21</v>
      </c>
      <c r="H65" s="14">
        <f t="shared" si="1"/>
        <v>0</v>
      </c>
      <c r="I65" s="15" t="s">
        <v>34</v>
      </c>
      <c r="J65" s="20">
        <v>30166.61817</v>
      </c>
      <c r="L65" s="14">
        <v>46</v>
      </c>
      <c r="M65" s="14" t="s">
        <v>20</v>
      </c>
      <c r="N65" s="17">
        <v>42.35</v>
      </c>
      <c r="O65" s="14">
        <v>3</v>
      </c>
      <c r="P65" s="14" t="s">
        <v>18</v>
      </c>
      <c r="Q65" s="14" t="s">
        <v>22</v>
      </c>
      <c r="R65" s="23">
        <v>46151.1245</v>
      </c>
      <c r="S65" s="23" t="b">
        <f t="shared" si="2"/>
        <v>1</v>
      </c>
      <c r="T65" s="23" t="b">
        <f t="shared" si="3"/>
        <v>1</v>
      </c>
      <c r="U65" s="32"/>
      <c r="V65" s="29">
        <v>45</v>
      </c>
      <c r="W65" s="23" t="s">
        <v>17</v>
      </c>
      <c r="X65" s="30">
        <v>38.285</v>
      </c>
      <c r="Y65" s="29">
        <v>0</v>
      </c>
      <c r="Z65" s="23" t="s">
        <v>21</v>
      </c>
      <c r="AA65" s="23" t="s">
        <v>42</v>
      </c>
      <c r="AB65" s="23">
        <v>7935.29115</v>
      </c>
      <c r="AC65" s="23" t="b">
        <f t="shared" si="4"/>
        <v>1</v>
      </c>
      <c r="AD65" s="23" t="b">
        <f t="shared" si="5"/>
        <v>0</v>
      </c>
      <c r="AE65" s="32"/>
    </row>
    <row r="66" spans="2:31">
      <c r="B66" s="14">
        <v>28</v>
      </c>
      <c r="C66" s="15" t="s">
        <v>17</v>
      </c>
      <c r="D66" s="14">
        <f t="shared" si="0"/>
        <v>1</v>
      </c>
      <c r="E66" s="17">
        <v>25.935</v>
      </c>
      <c r="F66" s="14">
        <v>1</v>
      </c>
      <c r="G66" s="14" t="s">
        <v>21</v>
      </c>
      <c r="H66" s="14">
        <f t="shared" si="1"/>
        <v>0</v>
      </c>
      <c r="I66" s="15" t="s">
        <v>34</v>
      </c>
      <c r="J66" s="20">
        <v>4133.64165</v>
      </c>
      <c r="L66" s="14">
        <v>40</v>
      </c>
      <c r="M66" s="14" t="s">
        <v>20</v>
      </c>
      <c r="N66" s="17">
        <v>19.8</v>
      </c>
      <c r="O66" s="14">
        <v>1</v>
      </c>
      <c r="P66" s="14" t="s">
        <v>18</v>
      </c>
      <c r="Q66" s="14" t="s">
        <v>22</v>
      </c>
      <c r="R66" s="23">
        <v>17179.522</v>
      </c>
      <c r="S66" s="23" t="b">
        <f t="shared" si="2"/>
        <v>0</v>
      </c>
      <c r="T66" s="23" t="b">
        <f t="shared" si="3"/>
        <v>1</v>
      </c>
      <c r="U66" s="32"/>
      <c r="V66" s="29">
        <v>48</v>
      </c>
      <c r="W66" s="23" t="s">
        <v>17</v>
      </c>
      <c r="X66" s="30">
        <v>41.23</v>
      </c>
      <c r="Y66" s="29">
        <v>4</v>
      </c>
      <c r="Z66" s="23" t="s">
        <v>21</v>
      </c>
      <c r="AA66" s="23" t="s">
        <v>34</v>
      </c>
      <c r="AB66" s="23">
        <v>11033.6617</v>
      </c>
      <c r="AC66" s="23" t="b">
        <f t="shared" si="4"/>
        <v>1</v>
      </c>
      <c r="AD66" s="23" t="b">
        <f t="shared" si="5"/>
        <v>0</v>
      </c>
      <c r="AE66" s="32"/>
    </row>
    <row r="67" spans="2:31">
      <c r="B67" s="14">
        <v>20</v>
      </c>
      <c r="C67" s="15" t="s">
        <v>17</v>
      </c>
      <c r="D67" s="14">
        <f t="shared" si="0"/>
        <v>1</v>
      </c>
      <c r="E67" s="17">
        <v>22.42</v>
      </c>
      <c r="F67" s="14">
        <v>0</v>
      </c>
      <c r="G67" s="14" t="s">
        <v>18</v>
      </c>
      <c r="H67" s="14">
        <f t="shared" si="1"/>
        <v>1</v>
      </c>
      <c r="I67" s="15" t="s">
        <v>34</v>
      </c>
      <c r="J67" s="20">
        <v>14711.7438</v>
      </c>
      <c r="L67" s="14">
        <v>50</v>
      </c>
      <c r="M67" s="14" t="s">
        <v>20</v>
      </c>
      <c r="N67" s="17">
        <v>34.2</v>
      </c>
      <c r="O67" s="14">
        <v>2</v>
      </c>
      <c r="P67" s="14" t="s">
        <v>18</v>
      </c>
      <c r="Q67" s="14" t="s">
        <v>19</v>
      </c>
      <c r="R67" s="23">
        <v>42856.838</v>
      </c>
      <c r="S67" s="23" t="b">
        <f t="shared" si="2"/>
        <v>1</v>
      </c>
      <c r="T67" s="23" t="b">
        <f t="shared" si="3"/>
        <v>1</v>
      </c>
      <c r="U67" s="32"/>
      <c r="V67" s="29">
        <v>56</v>
      </c>
      <c r="W67" s="23" t="s">
        <v>17</v>
      </c>
      <c r="X67" s="30">
        <v>27.2</v>
      </c>
      <c r="Y67" s="29">
        <v>0</v>
      </c>
      <c r="Z67" s="23" t="s">
        <v>21</v>
      </c>
      <c r="AA67" s="23" t="s">
        <v>19</v>
      </c>
      <c r="AB67" s="23">
        <v>11073.176</v>
      </c>
      <c r="AC67" s="23" t="b">
        <f t="shared" si="4"/>
        <v>1</v>
      </c>
      <c r="AD67" s="23" t="b">
        <f t="shared" si="5"/>
        <v>0</v>
      </c>
      <c r="AE67" s="32"/>
    </row>
    <row r="68" spans="2:31">
      <c r="B68" s="14">
        <v>19</v>
      </c>
      <c r="C68" s="15" t="s">
        <v>17</v>
      </c>
      <c r="D68" s="14">
        <f t="shared" ref="D68:D131" si="6">IF(C68="FEMALE",1,0)</f>
        <v>1</v>
      </c>
      <c r="E68" s="17">
        <v>28.9</v>
      </c>
      <c r="F68" s="14">
        <v>0</v>
      </c>
      <c r="G68" s="14" t="s">
        <v>21</v>
      </c>
      <c r="H68" s="14">
        <f t="shared" ref="H68:H131" si="7">IF(G68="yes",1,0)</f>
        <v>0</v>
      </c>
      <c r="I68" s="15" t="s">
        <v>19</v>
      </c>
      <c r="J68" s="20">
        <v>1743.214</v>
      </c>
      <c r="L68" s="14">
        <v>40</v>
      </c>
      <c r="M68" s="14" t="s">
        <v>17</v>
      </c>
      <c r="N68" s="17">
        <v>28.12</v>
      </c>
      <c r="O68" s="14">
        <v>1</v>
      </c>
      <c r="P68" s="14" t="s">
        <v>18</v>
      </c>
      <c r="Q68" s="14" t="s">
        <v>42</v>
      </c>
      <c r="R68" s="23">
        <v>22331.5668</v>
      </c>
      <c r="S68" s="23" t="b">
        <f t="shared" ref="S68:S131" si="8">N68&gt;=25</f>
        <v>1</v>
      </c>
      <c r="T68" s="23" t="b">
        <f t="shared" ref="T68:T131" si="9">R68&gt;16700</f>
        <v>1</v>
      </c>
      <c r="U68" s="32"/>
      <c r="V68" s="29">
        <v>46</v>
      </c>
      <c r="W68" s="23" t="s">
        <v>17</v>
      </c>
      <c r="X68" s="30">
        <v>27.74</v>
      </c>
      <c r="Y68" s="29">
        <v>0</v>
      </c>
      <c r="Z68" s="23" t="s">
        <v>21</v>
      </c>
      <c r="AA68" s="23" t="s">
        <v>34</v>
      </c>
      <c r="AB68" s="23">
        <v>8026.6666</v>
      </c>
      <c r="AC68" s="23" t="b">
        <f t="shared" ref="AC68:AC131" si="10">X68&gt;=25</f>
        <v>1</v>
      </c>
      <c r="AD68" s="23" t="b">
        <f t="shared" ref="AD68:AD131" si="11">AB68&gt;16700</f>
        <v>0</v>
      </c>
      <c r="AE68" s="32"/>
    </row>
    <row r="69" spans="2:31">
      <c r="B69" s="14">
        <v>61</v>
      </c>
      <c r="C69" s="15" t="s">
        <v>17</v>
      </c>
      <c r="D69" s="14">
        <f t="shared" si="6"/>
        <v>1</v>
      </c>
      <c r="E69" s="17">
        <v>39.1</v>
      </c>
      <c r="F69" s="14">
        <v>2</v>
      </c>
      <c r="G69" s="14" t="s">
        <v>21</v>
      </c>
      <c r="H69" s="14">
        <f t="shared" si="7"/>
        <v>0</v>
      </c>
      <c r="I69" s="15" t="s">
        <v>19</v>
      </c>
      <c r="J69" s="20">
        <v>14235.072</v>
      </c>
      <c r="L69" s="14">
        <v>54</v>
      </c>
      <c r="M69" s="14" t="s">
        <v>20</v>
      </c>
      <c r="N69" s="17">
        <v>40.565</v>
      </c>
      <c r="O69" s="14">
        <v>3</v>
      </c>
      <c r="P69" s="14" t="s">
        <v>18</v>
      </c>
      <c r="Q69" s="14" t="s">
        <v>42</v>
      </c>
      <c r="R69" s="23">
        <v>48549.17835</v>
      </c>
      <c r="S69" s="23" t="b">
        <f t="shared" si="8"/>
        <v>1</v>
      </c>
      <c r="T69" s="23" t="b">
        <f t="shared" si="9"/>
        <v>1</v>
      </c>
      <c r="U69" s="32"/>
      <c r="V69" s="29">
        <v>55</v>
      </c>
      <c r="W69" s="23" t="s">
        <v>17</v>
      </c>
      <c r="X69" s="30">
        <v>26.98</v>
      </c>
      <c r="Y69" s="29">
        <v>0</v>
      </c>
      <c r="Z69" s="23" t="s">
        <v>21</v>
      </c>
      <c r="AA69" s="23" t="s">
        <v>34</v>
      </c>
      <c r="AB69" s="23">
        <v>11082.5772</v>
      </c>
      <c r="AC69" s="23" t="b">
        <f t="shared" si="10"/>
        <v>1</v>
      </c>
      <c r="AD69" s="23" t="b">
        <f t="shared" si="11"/>
        <v>0</v>
      </c>
      <c r="AE69" s="32"/>
    </row>
    <row r="70" spans="2:31">
      <c r="B70" s="14">
        <v>40</v>
      </c>
      <c r="C70" s="15" t="s">
        <v>20</v>
      </c>
      <c r="D70" s="14">
        <f t="shared" si="6"/>
        <v>0</v>
      </c>
      <c r="E70" s="17">
        <v>26.315</v>
      </c>
      <c r="F70" s="14">
        <v>1</v>
      </c>
      <c r="G70" s="14" t="s">
        <v>21</v>
      </c>
      <c r="H70" s="14">
        <f t="shared" si="7"/>
        <v>0</v>
      </c>
      <c r="I70" s="15" t="s">
        <v>34</v>
      </c>
      <c r="J70" s="20">
        <v>6389.37785</v>
      </c>
      <c r="L70" s="14">
        <v>59</v>
      </c>
      <c r="M70" s="14" t="s">
        <v>17</v>
      </c>
      <c r="N70" s="17">
        <v>36.765</v>
      </c>
      <c r="O70" s="14">
        <v>1</v>
      </c>
      <c r="P70" s="14" t="s">
        <v>18</v>
      </c>
      <c r="Q70" s="14" t="s">
        <v>42</v>
      </c>
      <c r="R70" s="23">
        <v>47896.79135</v>
      </c>
      <c r="S70" s="23" t="b">
        <f t="shared" si="8"/>
        <v>1</v>
      </c>
      <c r="T70" s="23" t="b">
        <f t="shared" si="9"/>
        <v>1</v>
      </c>
      <c r="U70" s="32"/>
      <c r="V70" s="29">
        <v>21</v>
      </c>
      <c r="W70" s="23" t="s">
        <v>17</v>
      </c>
      <c r="X70" s="30">
        <v>39.49</v>
      </c>
      <c r="Y70" s="29">
        <v>0</v>
      </c>
      <c r="Z70" s="23" t="s">
        <v>21</v>
      </c>
      <c r="AA70" s="23" t="s">
        <v>22</v>
      </c>
      <c r="AB70" s="23">
        <v>2026.9741</v>
      </c>
      <c r="AC70" s="23" t="b">
        <f t="shared" si="10"/>
        <v>1</v>
      </c>
      <c r="AD70" s="23" t="b">
        <f t="shared" si="11"/>
        <v>0</v>
      </c>
      <c r="AE70" s="32"/>
    </row>
    <row r="71" spans="2:31">
      <c r="B71" s="14">
        <v>40</v>
      </c>
      <c r="C71" s="15" t="s">
        <v>17</v>
      </c>
      <c r="D71" s="14">
        <f t="shared" si="6"/>
        <v>1</v>
      </c>
      <c r="E71" s="17">
        <v>36.19</v>
      </c>
      <c r="F71" s="14">
        <v>0</v>
      </c>
      <c r="G71" s="14" t="s">
        <v>21</v>
      </c>
      <c r="H71" s="14">
        <f t="shared" si="7"/>
        <v>0</v>
      </c>
      <c r="I71" s="15" t="s">
        <v>22</v>
      </c>
      <c r="J71" s="20">
        <v>5920.1041</v>
      </c>
      <c r="L71" s="14">
        <v>25</v>
      </c>
      <c r="M71" s="14" t="s">
        <v>20</v>
      </c>
      <c r="N71" s="17">
        <v>45.54</v>
      </c>
      <c r="O71" s="14">
        <v>2</v>
      </c>
      <c r="P71" s="14" t="s">
        <v>18</v>
      </c>
      <c r="Q71" s="14" t="s">
        <v>22</v>
      </c>
      <c r="R71" s="23">
        <v>42112.2356</v>
      </c>
      <c r="S71" s="23" t="b">
        <f t="shared" si="8"/>
        <v>1</v>
      </c>
      <c r="T71" s="23" t="b">
        <f t="shared" si="9"/>
        <v>1</v>
      </c>
      <c r="U71" s="32"/>
      <c r="V71" s="29">
        <v>53</v>
      </c>
      <c r="W71" s="23" t="s">
        <v>17</v>
      </c>
      <c r="X71" s="30">
        <v>24.795</v>
      </c>
      <c r="Y71" s="29">
        <v>1</v>
      </c>
      <c r="Z71" s="23" t="s">
        <v>21</v>
      </c>
      <c r="AA71" s="23" t="s">
        <v>34</v>
      </c>
      <c r="AB71" s="23">
        <v>10942.13205</v>
      </c>
      <c r="AC71" s="23" t="b">
        <f t="shared" si="10"/>
        <v>0</v>
      </c>
      <c r="AD71" s="23" t="b">
        <f t="shared" si="11"/>
        <v>0</v>
      </c>
      <c r="AE71" s="32"/>
    </row>
    <row r="72" spans="2:31">
      <c r="B72" s="14">
        <v>28</v>
      </c>
      <c r="C72" s="15" t="s">
        <v>20</v>
      </c>
      <c r="D72" s="14">
        <f t="shared" si="6"/>
        <v>0</v>
      </c>
      <c r="E72" s="17">
        <v>23.98</v>
      </c>
      <c r="F72" s="14">
        <v>3</v>
      </c>
      <c r="G72" s="14" t="s">
        <v>18</v>
      </c>
      <c r="H72" s="14">
        <f t="shared" si="7"/>
        <v>1</v>
      </c>
      <c r="I72" s="15" t="s">
        <v>22</v>
      </c>
      <c r="J72" s="20">
        <v>17663.1442</v>
      </c>
      <c r="L72" s="14">
        <v>19</v>
      </c>
      <c r="M72" s="14" t="s">
        <v>20</v>
      </c>
      <c r="N72" s="17">
        <v>27.7</v>
      </c>
      <c r="O72" s="14">
        <v>0</v>
      </c>
      <c r="P72" s="14" t="s">
        <v>18</v>
      </c>
      <c r="Q72" s="14" t="s">
        <v>19</v>
      </c>
      <c r="R72" s="23">
        <v>16297.846</v>
      </c>
      <c r="S72" s="23" t="b">
        <f t="shared" si="8"/>
        <v>1</v>
      </c>
      <c r="T72" s="23" t="b">
        <f t="shared" si="9"/>
        <v>0</v>
      </c>
      <c r="U72" s="32"/>
      <c r="V72" s="29">
        <v>35</v>
      </c>
      <c r="W72" s="23" t="s">
        <v>20</v>
      </c>
      <c r="X72" s="30">
        <v>34.77</v>
      </c>
      <c r="Y72" s="29">
        <v>2</v>
      </c>
      <c r="Z72" s="23" t="s">
        <v>21</v>
      </c>
      <c r="AA72" s="23" t="s">
        <v>34</v>
      </c>
      <c r="AB72" s="23">
        <v>5729.0053</v>
      </c>
      <c r="AC72" s="23" t="b">
        <f t="shared" si="10"/>
        <v>1</v>
      </c>
      <c r="AD72" s="23" t="b">
        <f t="shared" si="11"/>
        <v>0</v>
      </c>
      <c r="AE72" s="32"/>
    </row>
    <row r="73" spans="2:31">
      <c r="B73" s="14">
        <v>27</v>
      </c>
      <c r="C73" s="15" t="s">
        <v>17</v>
      </c>
      <c r="D73" s="14">
        <f t="shared" si="6"/>
        <v>1</v>
      </c>
      <c r="E73" s="17">
        <v>24.75</v>
      </c>
      <c r="F73" s="14">
        <v>0</v>
      </c>
      <c r="G73" s="14" t="s">
        <v>18</v>
      </c>
      <c r="H73" s="14">
        <f t="shared" si="7"/>
        <v>1</v>
      </c>
      <c r="I73" s="15" t="s">
        <v>22</v>
      </c>
      <c r="J73" s="20">
        <v>16577.7795</v>
      </c>
      <c r="L73" s="14">
        <v>47</v>
      </c>
      <c r="M73" s="14" t="s">
        <v>20</v>
      </c>
      <c r="N73" s="17">
        <v>25.41</v>
      </c>
      <c r="O73" s="14">
        <v>1</v>
      </c>
      <c r="P73" s="14" t="s">
        <v>18</v>
      </c>
      <c r="Q73" s="14" t="s">
        <v>22</v>
      </c>
      <c r="R73" s="23">
        <v>21978.6769</v>
      </c>
      <c r="S73" s="23" t="b">
        <f t="shared" si="8"/>
        <v>1</v>
      </c>
      <c r="T73" s="23" t="b">
        <f t="shared" si="9"/>
        <v>1</v>
      </c>
      <c r="U73" s="32"/>
      <c r="V73" s="29">
        <v>28</v>
      </c>
      <c r="W73" s="23" t="s">
        <v>17</v>
      </c>
      <c r="X73" s="30">
        <v>37.62</v>
      </c>
      <c r="Y73" s="29">
        <v>1</v>
      </c>
      <c r="Z73" s="23" t="s">
        <v>21</v>
      </c>
      <c r="AA73" s="23" t="s">
        <v>22</v>
      </c>
      <c r="AB73" s="23">
        <v>3766.8838</v>
      </c>
      <c r="AC73" s="23" t="b">
        <f t="shared" si="10"/>
        <v>1</v>
      </c>
      <c r="AD73" s="23" t="b">
        <f t="shared" si="11"/>
        <v>0</v>
      </c>
      <c r="AE73" s="32"/>
    </row>
    <row r="74" spans="2:31">
      <c r="B74" s="14">
        <v>31</v>
      </c>
      <c r="C74" s="15" t="s">
        <v>20</v>
      </c>
      <c r="D74" s="14">
        <f t="shared" si="6"/>
        <v>0</v>
      </c>
      <c r="E74" s="17">
        <v>28.5</v>
      </c>
      <c r="F74" s="14">
        <v>5</v>
      </c>
      <c r="G74" s="14" t="s">
        <v>21</v>
      </c>
      <c r="H74" s="14">
        <f t="shared" si="7"/>
        <v>0</v>
      </c>
      <c r="I74" s="15" t="s">
        <v>42</v>
      </c>
      <c r="J74" s="20">
        <v>6799.458</v>
      </c>
      <c r="L74" s="14">
        <v>31</v>
      </c>
      <c r="M74" s="14" t="s">
        <v>20</v>
      </c>
      <c r="N74" s="17">
        <v>34.39</v>
      </c>
      <c r="O74" s="14">
        <v>3</v>
      </c>
      <c r="P74" s="14" t="s">
        <v>18</v>
      </c>
      <c r="Q74" s="14" t="s">
        <v>34</v>
      </c>
      <c r="R74" s="23">
        <v>38746.3551</v>
      </c>
      <c r="S74" s="23" t="b">
        <f t="shared" si="8"/>
        <v>1</v>
      </c>
      <c r="T74" s="23" t="b">
        <f t="shared" si="9"/>
        <v>1</v>
      </c>
      <c r="U74" s="32"/>
      <c r="V74" s="29">
        <v>54</v>
      </c>
      <c r="W74" s="23" t="s">
        <v>17</v>
      </c>
      <c r="X74" s="30">
        <v>30.8</v>
      </c>
      <c r="Y74" s="29">
        <v>3</v>
      </c>
      <c r="Z74" s="23" t="s">
        <v>21</v>
      </c>
      <c r="AA74" s="23" t="s">
        <v>19</v>
      </c>
      <c r="AB74" s="23">
        <v>12105.32</v>
      </c>
      <c r="AC74" s="23" t="b">
        <f t="shared" si="10"/>
        <v>1</v>
      </c>
      <c r="AD74" s="23" t="b">
        <f t="shared" si="11"/>
        <v>0</v>
      </c>
      <c r="AE74" s="32"/>
    </row>
    <row r="75" spans="2:31">
      <c r="B75" s="14">
        <v>53</v>
      </c>
      <c r="C75" s="15" t="s">
        <v>17</v>
      </c>
      <c r="D75" s="14">
        <f t="shared" si="6"/>
        <v>1</v>
      </c>
      <c r="E75" s="17">
        <v>28.1</v>
      </c>
      <c r="F75" s="14">
        <v>3</v>
      </c>
      <c r="G75" s="14" t="s">
        <v>21</v>
      </c>
      <c r="H75" s="14">
        <f t="shared" si="7"/>
        <v>0</v>
      </c>
      <c r="I75" s="15" t="s">
        <v>19</v>
      </c>
      <c r="J75" s="20">
        <v>11741.726</v>
      </c>
      <c r="L75" s="14">
        <v>53</v>
      </c>
      <c r="M75" s="14" t="s">
        <v>17</v>
      </c>
      <c r="N75" s="17">
        <v>22.61</v>
      </c>
      <c r="O75" s="14">
        <v>3</v>
      </c>
      <c r="P75" s="14" t="s">
        <v>18</v>
      </c>
      <c r="Q75" s="14" t="s">
        <v>42</v>
      </c>
      <c r="R75" s="23">
        <v>24873.3849</v>
      </c>
      <c r="S75" s="23" t="b">
        <f t="shared" si="8"/>
        <v>0</v>
      </c>
      <c r="T75" s="23" t="b">
        <f t="shared" si="9"/>
        <v>1</v>
      </c>
      <c r="U75" s="32"/>
      <c r="V75" s="29">
        <v>55</v>
      </c>
      <c r="W75" s="23" t="s">
        <v>20</v>
      </c>
      <c r="X75" s="30">
        <v>38.28</v>
      </c>
      <c r="Y75" s="29">
        <v>0</v>
      </c>
      <c r="Z75" s="23" t="s">
        <v>21</v>
      </c>
      <c r="AA75" s="23" t="s">
        <v>22</v>
      </c>
      <c r="AB75" s="23">
        <v>10226.2842</v>
      </c>
      <c r="AC75" s="23" t="b">
        <f t="shared" si="10"/>
        <v>1</v>
      </c>
      <c r="AD75" s="23" t="b">
        <f t="shared" si="11"/>
        <v>0</v>
      </c>
      <c r="AE75" s="32"/>
    </row>
    <row r="76" spans="2:31">
      <c r="B76" s="14">
        <v>58</v>
      </c>
      <c r="C76" s="15" t="s">
        <v>20</v>
      </c>
      <c r="D76" s="14">
        <f t="shared" si="6"/>
        <v>0</v>
      </c>
      <c r="E76" s="17">
        <v>32.01</v>
      </c>
      <c r="F76" s="14">
        <v>1</v>
      </c>
      <c r="G76" s="14" t="s">
        <v>21</v>
      </c>
      <c r="H76" s="14">
        <f t="shared" si="7"/>
        <v>0</v>
      </c>
      <c r="I76" s="15" t="s">
        <v>22</v>
      </c>
      <c r="J76" s="20">
        <v>11946.6259</v>
      </c>
      <c r="L76" s="14">
        <v>43</v>
      </c>
      <c r="M76" s="14" t="s">
        <v>20</v>
      </c>
      <c r="N76" s="17">
        <v>35.97</v>
      </c>
      <c r="O76" s="14">
        <v>3</v>
      </c>
      <c r="P76" s="14" t="s">
        <v>18</v>
      </c>
      <c r="Q76" s="14" t="s">
        <v>22</v>
      </c>
      <c r="R76" s="23">
        <v>42124.5153</v>
      </c>
      <c r="S76" s="23" t="b">
        <f t="shared" si="8"/>
        <v>1</v>
      </c>
      <c r="T76" s="23" t="b">
        <f t="shared" si="9"/>
        <v>1</v>
      </c>
      <c r="U76" s="32"/>
      <c r="V76" s="29">
        <v>41</v>
      </c>
      <c r="W76" s="23" t="s">
        <v>17</v>
      </c>
      <c r="X76" s="30">
        <v>31.6</v>
      </c>
      <c r="Y76" s="29">
        <v>0</v>
      </c>
      <c r="Z76" s="23" t="s">
        <v>21</v>
      </c>
      <c r="AA76" s="23" t="s">
        <v>19</v>
      </c>
      <c r="AB76" s="23">
        <v>6186.127</v>
      </c>
      <c r="AC76" s="23" t="b">
        <f t="shared" si="10"/>
        <v>1</v>
      </c>
      <c r="AD76" s="23" t="b">
        <f t="shared" si="11"/>
        <v>0</v>
      </c>
      <c r="AE76" s="32"/>
    </row>
    <row r="77" spans="2:31">
      <c r="B77" s="14">
        <v>44</v>
      </c>
      <c r="C77" s="15" t="s">
        <v>20</v>
      </c>
      <c r="D77" s="14">
        <f t="shared" si="6"/>
        <v>0</v>
      </c>
      <c r="E77" s="17">
        <v>27.4</v>
      </c>
      <c r="F77" s="14">
        <v>2</v>
      </c>
      <c r="G77" s="14" t="s">
        <v>21</v>
      </c>
      <c r="H77" s="14">
        <f t="shared" si="7"/>
        <v>0</v>
      </c>
      <c r="I77" s="15" t="s">
        <v>19</v>
      </c>
      <c r="J77" s="20">
        <v>7726.854</v>
      </c>
      <c r="L77" s="14">
        <v>27</v>
      </c>
      <c r="M77" s="14" t="s">
        <v>17</v>
      </c>
      <c r="N77" s="17">
        <v>31.4</v>
      </c>
      <c r="O77" s="14">
        <v>0</v>
      </c>
      <c r="P77" s="14" t="s">
        <v>18</v>
      </c>
      <c r="Q77" s="14" t="s">
        <v>19</v>
      </c>
      <c r="R77" s="23">
        <v>34838.873</v>
      </c>
      <c r="S77" s="23" t="b">
        <f t="shared" si="8"/>
        <v>1</v>
      </c>
      <c r="T77" s="23" t="b">
        <f t="shared" si="9"/>
        <v>1</v>
      </c>
      <c r="U77" s="32"/>
      <c r="V77" s="29">
        <v>30</v>
      </c>
      <c r="W77" s="23" t="s">
        <v>20</v>
      </c>
      <c r="X77" s="30">
        <v>25.46</v>
      </c>
      <c r="Y77" s="29">
        <v>0</v>
      </c>
      <c r="Z77" s="23" t="s">
        <v>21</v>
      </c>
      <c r="AA77" s="23" t="s">
        <v>42</v>
      </c>
      <c r="AB77" s="23">
        <v>3645.0894</v>
      </c>
      <c r="AC77" s="23" t="b">
        <f t="shared" si="10"/>
        <v>1</v>
      </c>
      <c r="AD77" s="23" t="b">
        <f t="shared" si="11"/>
        <v>0</v>
      </c>
      <c r="AE77" s="32"/>
    </row>
    <row r="78" spans="2:31">
      <c r="B78" s="14">
        <v>57</v>
      </c>
      <c r="C78" s="15" t="s">
        <v>20</v>
      </c>
      <c r="D78" s="14">
        <f t="shared" si="6"/>
        <v>0</v>
      </c>
      <c r="E78" s="17">
        <v>34.01</v>
      </c>
      <c r="F78" s="14">
        <v>0</v>
      </c>
      <c r="G78" s="14" t="s">
        <v>21</v>
      </c>
      <c r="H78" s="14">
        <f t="shared" si="7"/>
        <v>0</v>
      </c>
      <c r="I78" s="15" t="s">
        <v>34</v>
      </c>
      <c r="J78" s="20">
        <v>11356.6609</v>
      </c>
      <c r="L78" s="14">
        <v>34</v>
      </c>
      <c r="M78" s="14" t="s">
        <v>20</v>
      </c>
      <c r="N78" s="17">
        <v>30.8</v>
      </c>
      <c r="O78" s="14">
        <v>0</v>
      </c>
      <c r="P78" s="14" t="s">
        <v>18</v>
      </c>
      <c r="Q78" s="14" t="s">
        <v>19</v>
      </c>
      <c r="R78" s="23">
        <v>35491.64</v>
      </c>
      <c r="S78" s="23" t="b">
        <f t="shared" si="8"/>
        <v>1</v>
      </c>
      <c r="T78" s="23" t="b">
        <f t="shared" si="9"/>
        <v>1</v>
      </c>
      <c r="U78" s="32"/>
      <c r="V78" s="29">
        <v>18</v>
      </c>
      <c r="W78" s="23" t="s">
        <v>17</v>
      </c>
      <c r="X78" s="30">
        <v>30.115</v>
      </c>
      <c r="Y78" s="29">
        <v>0</v>
      </c>
      <c r="Z78" s="23" t="s">
        <v>21</v>
      </c>
      <c r="AA78" s="23" t="s">
        <v>42</v>
      </c>
      <c r="AB78" s="23">
        <v>21344.8467</v>
      </c>
      <c r="AC78" s="23" t="b">
        <f t="shared" si="10"/>
        <v>1</v>
      </c>
      <c r="AD78" s="23" t="b">
        <f t="shared" si="11"/>
        <v>1</v>
      </c>
      <c r="AE78" s="32"/>
    </row>
    <row r="79" spans="2:31">
      <c r="B79" s="14">
        <v>29</v>
      </c>
      <c r="C79" s="15" t="s">
        <v>17</v>
      </c>
      <c r="D79" s="14">
        <f t="shared" si="6"/>
        <v>1</v>
      </c>
      <c r="E79" s="17">
        <v>29.59</v>
      </c>
      <c r="F79" s="14">
        <v>1</v>
      </c>
      <c r="G79" s="14" t="s">
        <v>21</v>
      </c>
      <c r="H79" s="14">
        <f t="shared" si="7"/>
        <v>0</v>
      </c>
      <c r="I79" s="15" t="s">
        <v>22</v>
      </c>
      <c r="J79" s="20">
        <v>3947.4131</v>
      </c>
      <c r="L79" s="14">
        <v>45</v>
      </c>
      <c r="M79" s="14" t="s">
        <v>20</v>
      </c>
      <c r="N79" s="17">
        <v>36.48</v>
      </c>
      <c r="O79" s="14">
        <v>2</v>
      </c>
      <c r="P79" s="14" t="s">
        <v>18</v>
      </c>
      <c r="Q79" s="14" t="s">
        <v>34</v>
      </c>
      <c r="R79" s="23">
        <v>42760.5022</v>
      </c>
      <c r="S79" s="23" t="b">
        <f t="shared" si="8"/>
        <v>1</v>
      </c>
      <c r="T79" s="23" t="b">
        <f t="shared" si="9"/>
        <v>1</v>
      </c>
      <c r="U79" s="32"/>
      <c r="V79" s="29">
        <v>34</v>
      </c>
      <c r="W79" s="23" t="s">
        <v>17</v>
      </c>
      <c r="X79" s="30">
        <v>27.5</v>
      </c>
      <c r="Y79" s="29">
        <v>1</v>
      </c>
      <c r="Z79" s="23" t="s">
        <v>21</v>
      </c>
      <c r="AA79" s="23" t="s">
        <v>19</v>
      </c>
      <c r="AB79" s="23">
        <v>5003.853</v>
      </c>
      <c r="AC79" s="23" t="b">
        <f t="shared" si="10"/>
        <v>1</v>
      </c>
      <c r="AD79" s="23" t="b">
        <f t="shared" si="11"/>
        <v>0</v>
      </c>
      <c r="AE79" s="32"/>
    </row>
    <row r="80" spans="2:31">
      <c r="B80" s="14">
        <v>21</v>
      </c>
      <c r="C80" s="15" t="s">
        <v>20</v>
      </c>
      <c r="D80" s="14">
        <f t="shared" si="6"/>
        <v>0</v>
      </c>
      <c r="E80" s="17">
        <v>35.53</v>
      </c>
      <c r="F80" s="14">
        <v>0</v>
      </c>
      <c r="G80" s="14" t="s">
        <v>21</v>
      </c>
      <c r="H80" s="14">
        <f t="shared" si="7"/>
        <v>0</v>
      </c>
      <c r="I80" s="15" t="s">
        <v>22</v>
      </c>
      <c r="J80" s="20">
        <v>1532.4697</v>
      </c>
      <c r="L80" s="14">
        <v>64</v>
      </c>
      <c r="M80" s="14" t="s">
        <v>17</v>
      </c>
      <c r="N80" s="17">
        <v>33.8</v>
      </c>
      <c r="O80" s="14">
        <v>1</v>
      </c>
      <c r="P80" s="14" t="s">
        <v>18</v>
      </c>
      <c r="Q80" s="14" t="s">
        <v>19</v>
      </c>
      <c r="R80" s="23">
        <v>47928.03</v>
      </c>
      <c r="S80" s="23" t="b">
        <f t="shared" si="8"/>
        <v>1</v>
      </c>
      <c r="T80" s="23" t="b">
        <f t="shared" si="9"/>
        <v>1</v>
      </c>
      <c r="U80" s="32"/>
      <c r="V80" s="29">
        <v>19</v>
      </c>
      <c r="W80" s="23" t="s">
        <v>17</v>
      </c>
      <c r="X80" s="30">
        <v>28.4</v>
      </c>
      <c r="Y80" s="29">
        <v>1</v>
      </c>
      <c r="Z80" s="23" t="s">
        <v>21</v>
      </c>
      <c r="AA80" s="23" t="s">
        <v>19</v>
      </c>
      <c r="AB80" s="23">
        <v>2331.519</v>
      </c>
      <c r="AC80" s="23" t="b">
        <f t="shared" si="10"/>
        <v>1</v>
      </c>
      <c r="AD80" s="23" t="b">
        <f t="shared" si="11"/>
        <v>0</v>
      </c>
      <c r="AE80" s="32"/>
    </row>
    <row r="81" spans="2:31">
      <c r="B81" s="14">
        <v>22</v>
      </c>
      <c r="C81" s="15" t="s">
        <v>17</v>
      </c>
      <c r="D81" s="14">
        <f t="shared" si="6"/>
        <v>1</v>
      </c>
      <c r="E81" s="17">
        <v>39.805</v>
      </c>
      <c r="F81" s="14">
        <v>0</v>
      </c>
      <c r="G81" s="14" t="s">
        <v>21</v>
      </c>
      <c r="H81" s="14">
        <f t="shared" si="7"/>
        <v>0</v>
      </c>
      <c r="I81" s="15" t="s">
        <v>42</v>
      </c>
      <c r="J81" s="20">
        <v>2755.02095</v>
      </c>
      <c r="L81" s="14">
        <v>61</v>
      </c>
      <c r="M81" s="14" t="s">
        <v>17</v>
      </c>
      <c r="N81" s="17">
        <v>36.385</v>
      </c>
      <c r="O81" s="14">
        <v>1</v>
      </c>
      <c r="P81" s="14" t="s">
        <v>18</v>
      </c>
      <c r="Q81" s="14" t="s">
        <v>42</v>
      </c>
      <c r="R81" s="23">
        <v>48517.56315</v>
      </c>
      <c r="S81" s="23" t="b">
        <f t="shared" si="8"/>
        <v>1</v>
      </c>
      <c r="T81" s="23" t="b">
        <f t="shared" si="9"/>
        <v>1</v>
      </c>
      <c r="U81" s="32"/>
      <c r="V81" s="29">
        <v>26</v>
      </c>
      <c r="W81" s="23" t="s">
        <v>20</v>
      </c>
      <c r="X81" s="30">
        <v>30.875</v>
      </c>
      <c r="Y81" s="29">
        <v>2</v>
      </c>
      <c r="Z81" s="23" t="s">
        <v>21</v>
      </c>
      <c r="AA81" s="23" t="s">
        <v>34</v>
      </c>
      <c r="AB81" s="23">
        <v>3877.30425</v>
      </c>
      <c r="AC81" s="23" t="b">
        <f t="shared" si="10"/>
        <v>1</v>
      </c>
      <c r="AD81" s="23" t="b">
        <f t="shared" si="11"/>
        <v>0</v>
      </c>
      <c r="AE81" s="32"/>
    </row>
    <row r="82" spans="2:31">
      <c r="B82" s="14">
        <v>41</v>
      </c>
      <c r="C82" s="15" t="s">
        <v>17</v>
      </c>
      <c r="D82" s="14">
        <f t="shared" si="6"/>
        <v>1</v>
      </c>
      <c r="E82" s="17">
        <v>32.965</v>
      </c>
      <c r="F82" s="14">
        <v>0</v>
      </c>
      <c r="G82" s="14" t="s">
        <v>21</v>
      </c>
      <c r="H82" s="14">
        <f t="shared" si="7"/>
        <v>0</v>
      </c>
      <c r="I82" s="15" t="s">
        <v>34</v>
      </c>
      <c r="J82" s="20">
        <v>6571.02435</v>
      </c>
      <c r="L82" s="14">
        <v>52</v>
      </c>
      <c r="M82" s="14" t="s">
        <v>20</v>
      </c>
      <c r="N82" s="17">
        <v>27.36</v>
      </c>
      <c r="O82" s="14">
        <v>0</v>
      </c>
      <c r="P82" s="14" t="s">
        <v>18</v>
      </c>
      <c r="Q82" s="14" t="s">
        <v>34</v>
      </c>
      <c r="R82" s="23">
        <v>24393.6224</v>
      </c>
      <c r="S82" s="23" t="b">
        <f t="shared" si="8"/>
        <v>1</v>
      </c>
      <c r="T82" s="23" t="b">
        <f t="shared" si="9"/>
        <v>1</v>
      </c>
      <c r="U82" s="32"/>
      <c r="V82" s="29">
        <v>29</v>
      </c>
      <c r="W82" s="23" t="s">
        <v>20</v>
      </c>
      <c r="X82" s="30">
        <v>27.94</v>
      </c>
      <c r="Y82" s="29">
        <v>0</v>
      </c>
      <c r="Z82" s="23" t="s">
        <v>21</v>
      </c>
      <c r="AA82" s="23" t="s">
        <v>22</v>
      </c>
      <c r="AB82" s="23">
        <v>2867.1196</v>
      </c>
      <c r="AC82" s="23" t="b">
        <f t="shared" si="10"/>
        <v>1</v>
      </c>
      <c r="AD82" s="23" t="b">
        <f t="shared" si="11"/>
        <v>0</v>
      </c>
      <c r="AE82" s="32"/>
    </row>
    <row r="83" spans="2:31">
      <c r="B83" s="14">
        <v>31</v>
      </c>
      <c r="C83" s="15" t="s">
        <v>20</v>
      </c>
      <c r="D83" s="14">
        <f t="shared" si="6"/>
        <v>0</v>
      </c>
      <c r="E83" s="17">
        <v>26.885</v>
      </c>
      <c r="F83" s="14">
        <v>1</v>
      </c>
      <c r="G83" s="14" t="s">
        <v>21</v>
      </c>
      <c r="H83" s="14">
        <f t="shared" si="7"/>
        <v>0</v>
      </c>
      <c r="I83" s="15" t="s">
        <v>42</v>
      </c>
      <c r="J83" s="20">
        <v>4441.21315</v>
      </c>
      <c r="L83" s="14">
        <v>50</v>
      </c>
      <c r="M83" s="14" t="s">
        <v>20</v>
      </c>
      <c r="N83" s="17">
        <v>32.3</v>
      </c>
      <c r="O83" s="14">
        <v>1</v>
      </c>
      <c r="P83" s="14" t="s">
        <v>18</v>
      </c>
      <c r="Q83" s="14" t="s">
        <v>42</v>
      </c>
      <c r="R83" s="23">
        <v>41919.097</v>
      </c>
      <c r="S83" s="23" t="b">
        <f t="shared" si="8"/>
        <v>1</v>
      </c>
      <c r="T83" s="23" t="b">
        <f t="shared" si="9"/>
        <v>1</v>
      </c>
      <c r="U83" s="32"/>
      <c r="V83" s="29">
        <v>54</v>
      </c>
      <c r="W83" s="23" t="s">
        <v>20</v>
      </c>
      <c r="X83" s="30">
        <v>33.63</v>
      </c>
      <c r="Y83" s="29">
        <v>1</v>
      </c>
      <c r="Z83" s="23" t="s">
        <v>21</v>
      </c>
      <c r="AA83" s="23" t="s">
        <v>34</v>
      </c>
      <c r="AB83" s="23">
        <v>10825.2537</v>
      </c>
      <c r="AC83" s="23" t="b">
        <f t="shared" si="10"/>
        <v>1</v>
      </c>
      <c r="AD83" s="23" t="b">
        <f t="shared" si="11"/>
        <v>0</v>
      </c>
      <c r="AE83" s="32"/>
    </row>
    <row r="84" spans="2:31">
      <c r="B84" s="14">
        <v>45</v>
      </c>
      <c r="C84" s="15" t="s">
        <v>17</v>
      </c>
      <c r="D84" s="14">
        <f t="shared" si="6"/>
        <v>1</v>
      </c>
      <c r="E84" s="17">
        <v>38.285</v>
      </c>
      <c r="F84" s="14">
        <v>0</v>
      </c>
      <c r="G84" s="14" t="s">
        <v>21</v>
      </c>
      <c r="H84" s="14">
        <f t="shared" si="7"/>
        <v>0</v>
      </c>
      <c r="I84" s="15" t="s">
        <v>42</v>
      </c>
      <c r="J84" s="20">
        <v>7935.29115</v>
      </c>
      <c r="L84" s="14">
        <v>19</v>
      </c>
      <c r="M84" s="14" t="s">
        <v>17</v>
      </c>
      <c r="N84" s="17">
        <v>21.7</v>
      </c>
      <c r="O84" s="14">
        <v>0</v>
      </c>
      <c r="P84" s="14" t="s">
        <v>18</v>
      </c>
      <c r="Q84" s="14" t="s">
        <v>19</v>
      </c>
      <c r="R84" s="23">
        <v>13844.506</v>
      </c>
      <c r="S84" s="23" t="b">
        <f t="shared" si="8"/>
        <v>0</v>
      </c>
      <c r="T84" s="23" t="b">
        <f t="shared" si="9"/>
        <v>0</v>
      </c>
      <c r="U84" s="32"/>
      <c r="V84" s="29">
        <v>55</v>
      </c>
      <c r="W84" s="23" t="s">
        <v>17</v>
      </c>
      <c r="X84" s="30">
        <v>29.7</v>
      </c>
      <c r="Y84" s="29">
        <v>2</v>
      </c>
      <c r="Z84" s="23" t="s">
        <v>21</v>
      </c>
      <c r="AA84" s="23" t="s">
        <v>19</v>
      </c>
      <c r="AB84" s="23">
        <v>11881.358</v>
      </c>
      <c r="AC84" s="23" t="b">
        <f t="shared" si="10"/>
        <v>1</v>
      </c>
      <c r="AD84" s="23" t="b">
        <f t="shared" si="11"/>
        <v>0</v>
      </c>
      <c r="AE84" s="32"/>
    </row>
    <row r="85" spans="2:31">
      <c r="B85" s="14">
        <v>22</v>
      </c>
      <c r="C85" s="15" t="s">
        <v>20</v>
      </c>
      <c r="D85" s="14">
        <f t="shared" si="6"/>
        <v>0</v>
      </c>
      <c r="E85" s="17">
        <v>37.62</v>
      </c>
      <c r="F85" s="14">
        <v>1</v>
      </c>
      <c r="G85" s="14" t="s">
        <v>18</v>
      </c>
      <c r="H85" s="14">
        <f t="shared" si="7"/>
        <v>1</v>
      </c>
      <c r="I85" s="15" t="s">
        <v>22</v>
      </c>
      <c r="J85" s="20">
        <v>37165.1638</v>
      </c>
      <c r="L85" s="14">
        <v>26</v>
      </c>
      <c r="M85" s="14" t="s">
        <v>20</v>
      </c>
      <c r="N85" s="17">
        <v>32.9</v>
      </c>
      <c r="O85" s="14">
        <v>2</v>
      </c>
      <c r="P85" s="14" t="s">
        <v>18</v>
      </c>
      <c r="Q85" s="14" t="s">
        <v>19</v>
      </c>
      <c r="R85" s="23">
        <v>36085.219</v>
      </c>
      <c r="S85" s="23" t="b">
        <f t="shared" si="8"/>
        <v>1</v>
      </c>
      <c r="T85" s="23" t="b">
        <f t="shared" si="9"/>
        <v>1</v>
      </c>
      <c r="U85" s="32"/>
      <c r="V85" s="29">
        <v>37</v>
      </c>
      <c r="W85" s="23" t="s">
        <v>20</v>
      </c>
      <c r="X85" s="30">
        <v>30.8</v>
      </c>
      <c r="Y85" s="29">
        <v>0</v>
      </c>
      <c r="Z85" s="23" t="s">
        <v>21</v>
      </c>
      <c r="AA85" s="23" t="s">
        <v>19</v>
      </c>
      <c r="AB85" s="23">
        <v>4646.759</v>
      </c>
      <c r="AC85" s="23" t="b">
        <f t="shared" si="10"/>
        <v>1</v>
      </c>
      <c r="AD85" s="23" t="b">
        <f t="shared" si="11"/>
        <v>0</v>
      </c>
      <c r="AE85" s="32"/>
    </row>
    <row r="86" spans="2:31">
      <c r="B86" s="14">
        <v>48</v>
      </c>
      <c r="C86" s="15" t="s">
        <v>17</v>
      </c>
      <c r="D86" s="14">
        <f t="shared" si="6"/>
        <v>1</v>
      </c>
      <c r="E86" s="17">
        <v>41.23</v>
      </c>
      <c r="F86" s="14">
        <v>4</v>
      </c>
      <c r="G86" s="14" t="s">
        <v>21</v>
      </c>
      <c r="H86" s="14">
        <f t="shared" si="7"/>
        <v>0</v>
      </c>
      <c r="I86" s="15" t="s">
        <v>34</v>
      </c>
      <c r="J86" s="20">
        <v>11033.6617</v>
      </c>
      <c r="L86" s="14">
        <v>23</v>
      </c>
      <c r="M86" s="14" t="s">
        <v>17</v>
      </c>
      <c r="N86" s="17">
        <v>28.31</v>
      </c>
      <c r="O86" s="14">
        <v>0</v>
      </c>
      <c r="P86" s="14" t="s">
        <v>18</v>
      </c>
      <c r="Q86" s="14" t="s">
        <v>34</v>
      </c>
      <c r="R86" s="23">
        <v>18033.9679</v>
      </c>
      <c r="S86" s="23" t="b">
        <f t="shared" si="8"/>
        <v>1</v>
      </c>
      <c r="T86" s="23" t="b">
        <f t="shared" si="9"/>
        <v>1</v>
      </c>
      <c r="U86" s="32"/>
      <c r="V86" s="29">
        <v>21</v>
      </c>
      <c r="W86" s="23" t="s">
        <v>17</v>
      </c>
      <c r="X86" s="30">
        <v>35.72</v>
      </c>
      <c r="Y86" s="29">
        <v>0</v>
      </c>
      <c r="Z86" s="23" t="s">
        <v>21</v>
      </c>
      <c r="AA86" s="23" t="s">
        <v>34</v>
      </c>
      <c r="AB86" s="23">
        <v>2404.7338</v>
      </c>
      <c r="AC86" s="23" t="b">
        <f t="shared" si="10"/>
        <v>1</v>
      </c>
      <c r="AD86" s="23" t="b">
        <f t="shared" si="11"/>
        <v>0</v>
      </c>
      <c r="AE86" s="32"/>
    </row>
    <row r="87" spans="2:31">
      <c r="B87" s="14">
        <v>37</v>
      </c>
      <c r="C87" s="15" t="s">
        <v>17</v>
      </c>
      <c r="D87" s="14">
        <f t="shared" si="6"/>
        <v>1</v>
      </c>
      <c r="E87" s="17">
        <v>34.8</v>
      </c>
      <c r="F87" s="14">
        <v>2</v>
      </c>
      <c r="G87" s="14" t="s">
        <v>18</v>
      </c>
      <c r="H87" s="14">
        <f t="shared" si="7"/>
        <v>1</v>
      </c>
      <c r="I87" s="15" t="s">
        <v>19</v>
      </c>
      <c r="J87" s="20">
        <v>39836.519</v>
      </c>
      <c r="L87" s="14">
        <v>39</v>
      </c>
      <c r="M87" s="14" t="s">
        <v>17</v>
      </c>
      <c r="N87" s="17">
        <v>24.89</v>
      </c>
      <c r="O87" s="14">
        <v>3</v>
      </c>
      <c r="P87" s="14" t="s">
        <v>18</v>
      </c>
      <c r="Q87" s="14" t="s">
        <v>42</v>
      </c>
      <c r="R87" s="23">
        <v>21659.9301</v>
      </c>
      <c r="S87" s="23" t="b">
        <f t="shared" si="8"/>
        <v>0</v>
      </c>
      <c r="T87" s="23" t="b">
        <f t="shared" si="9"/>
        <v>1</v>
      </c>
      <c r="U87" s="32"/>
      <c r="V87" s="29">
        <v>52</v>
      </c>
      <c r="W87" s="23" t="s">
        <v>20</v>
      </c>
      <c r="X87" s="30">
        <v>32.205</v>
      </c>
      <c r="Y87" s="29">
        <v>3</v>
      </c>
      <c r="Z87" s="23" t="s">
        <v>21</v>
      </c>
      <c r="AA87" s="23" t="s">
        <v>42</v>
      </c>
      <c r="AB87" s="23">
        <v>11488.31695</v>
      </c>
      <c r="AC87" s="23" t="b">
        <f t="shared" si="10"/>
        <v>1</v>
      </c>
      <c r="AD87" s="23" t="b">
        <f t="shared" si="11"/>
        <v>0</v>
      </c>
      <c r="AE87" s="32"/>
    </row>
    <row r="88" spans="2:31">
      <c r="B88" s="14">
        <v>45</v>
      </c>
      <c r="C88" s="15" t="s">
        <v>20</v>
      </c>
      <c r="D88" s="14">
        <f t="shared" si="6"/>
        <v>0</v>
      </c>
      <c r="E88" s="17">
        <v>22.895</v>
      </c>
      <c r="F88" s="14">
        <v>2</v>
      </c>
      <c r="G88" s="14" t="s">
        <v>18</v>
      </c>
      <c r="H88" s="14">
        <f t="shared" si="7"/>
        <v>1</v>
      </c>
      <c r="I88" s="15" t="s">
        <v>34</v>
      </c>
      <c r="J88" s="20">
        <v>21098.55405</v>
      </c>
      <c r="L88" s="14">
        <v>24</v>
      </c>
      <c r="M88" s="14" t="s">
        <v>20</v>
      </c>
      <c r="N88" s="17">
        <v>40.15</v>
      </c>
      <c r="O88" s="14">
        <v>0</v>
      </c>
      <c r="P88" s="14" t="s">
        <v>18</v>
      </c>
      <c r="Q88" s="14" t="s">
        <v>22</v>
      </c>
      <c r="R88" s="23">
        <v>38126.2465</v>
      </c>
      <c r="S88" s="23" t="b">
        <f t="shared" si="8"/>
        <v>1</v>
      </c>
      <c r="T88" s="23" t="b">
        <f t="shared" si="9"/>
        <v>1</v>
      </c>
      <c r="U88" s="32"/>
      <c r="V88" s="29">
        <v>60</v>
      </c>
      <c r="W88" s="23" t="s">
        <v>20</v>
      </c>
      <c r="X88" s="30">
        <v>28.595</v>
      </c>
      <c r="Y88" s="29">
        <v>0</v>
      </c>
      <c r="Z88" s="23" t="s">
        <v>21</v>
      </c>
      <c r="AA88" s="23" t="s">
        <v>42</v>
      </c>
      <c r="AB88" s="23">
        <v>30259.99556</v>
      </c>
      <c r="AC88" s="23" t="b">
        <f t="shared" si="10"/>
        <v>1</v>
      </c>
      <c r="AD88" s="23" t="b">
        <f t="shared" si="11"/>
        <v>1</v>
      </c>
      <c r="AE88" s="32"/>
    </row>
    <row r="89" spans="2:31">
      <c r="B89" s="14">
        <v>57</v>
      </c>
      <c r="C89" s="15" t="s">
        <v>17</v>
      </c>
      <c r="D89" s="14">
        <f t="shared" si="6"/>
        <v>1</v>
      </c>
      <c r="E89" s="17">
        <v>31.16</v>
      </c>
      <c r="F89" s="14">
        <v>0</v>
      </c>
      <c r="G89" s="14" t="s">
        <v>18</v>
      </c>
      <c r="H89" s="14">
        <f t="shared" si="7"/>
        <v>1</v>
      </c>
      <c r="I89" s="15" t="s">
        <v>34</v>
      </c>
      <c r="J89" s="20">
        <v>43578.9394</v>
      </c>
      <c r="L89" s="14">
        <v>27</v>
      </c>
      <c r="M89" s="14" t="s">
        <v>17</v>
      </c>
      <c r="N89" s="17">
        <v>17.955</v>
      </c>
      <c r="O89" s="14">
        <v>2</v>
      </c>
      <c r="P89" s="14" t="s">
        <v>18</v>
      </c>
      <c r="Q89" s="14" t="s">
        <v>42</v>
      </c>
      <c r="R89" s="23">
        <v>15006.57945</v>
      </c>
      <c r="S89" s="23" t="b">
        <f t="shared" si="8"/>
        <v>0</v>
      </c>
      <c r="T89" s="23" t="b">
        <f t="shared" si="9"/>
        <v>0</v>
      </c>
      <c r="U89" s="32"/>
      <c r="V89" s="29">
        <v>58</v>
      </c>
      <c r="W89" s="23" t="s">
        <v>20</v>
      </c>
      <c r="X89" s="30">
        <v>49.06</v>
      </c>
      <c r="Y89" s="29">
        <v>0</v>
      </c>
      <c r="Z89" s="23" t="s">
        <v>21</v>
      </c>
      <c r="AA89" s="23" t="s">
        <v>22</v>
      </c>
      <c r="AB89" s="23">
        <v>11381.3254</v>
      </c>
      <c r="AC89" s="23" t="b">
        <f t="shared" si="10"/>
        <v>1</v>
      </c>
      <c r="AD89" s="23" t="b">
        <f t="shared" si="11"/>
        <v>0</v>
      </c>
      <c r="AE89" s="32"/>
    </row>
    <row r="90" spans="2:31">
      <c r="B90" s="14">
        <v>56</v>
      </c>
      <c r="C90" s="15" t="s">
        <v>17</v>
      </c>
      <c r="D90" s="14">
        <f t="shared" si="6"/>
        <v>1</v>
      </c>
      <c r="E90" s="17">
        <v>27.2</v>
      </c>
      <c r="F90" s="14">
        <v>0</v>
      </c>
      <c r="G90" s="14" t="s">
        <v>21</v>
      </c>
      <c r="H90" s="14">
        <f t="shared" si="7"/>
        <v>0</v>
      </c>
      <c r="I90" s="15" t="s">
        <v>19</v>
      </c>
      <c r="J90" s="20">
        <v>11073.176</v>
      </c>
      <c r="L90" s="14">
        <v>55</v>
      </c>
      <c r="M90" s="14" t="s">
        <v>20</v>
      </c>
      <c r="N90" s="17">
        <v>30.685</v>
      </c>
      <c r="O90" s="14">
        <v>0</v>
      </c>
      <c r="P90" s="14" t="s">
        <v>18</v>
      </c>
      <c r="Q90" s="14" t="s">
        <v>42</v>
      </c>
      <c r="R90" s="23">
        <v>42303.69215</v>
      </c>
      <c r="S90" s="23" t="b">
        <f t="shared" si="8"/>
        <v>1</v>
      </c>
      <c r="T90" s="23" t="b">
        <f t="shared" si="9"/>
        <v>1</v>
      </c>
      <c r="U90" s="32"/>
      <c r="V90" s="29">
        <v>49</v>
      </c>
      <c r="W90" s="23" t="s">
        <v>17</v>
      </c>
      <c r="X90" s="30">
        <v>27.17</v>
      </c>
      <c r="Y90" s="29">
        <v>0</v>
      </c>
      <c r="Z90" s="23" t="s">
        <v>21</v>
      </c>
      <c r="AA90" s="23" t="s">
        <v>22</v>
      </c>
      <c r="AB90" s="23">
        <v>8601.3293</v>
      </c>
      <c r="AC90" s="23" t="b">
        <f t="shared" si="10"/>
        <v>1</v>
      </c>
      <c r="AD90" s="23" t="b">
        <f t="shared" si="11"/>
        <v>0</v>
      </c>
      <c r="AE90" s="32"/>
    </row>
    <row r="91" spans="2:31">
      <c r="B91" s="14">
        <v>46</v>
      </c>
      <c r="C91" s="15" t="s">
        <v>17</v>
      </c>
      <c r="D91" s="14">
        <f t="shared" si="6"/>
        <v>1</v>
      </c>
      <c r="E91" s="17">
        <v>27.74</v>
      </c>
      <c r="F91" s="14">
        <v>0</v>
      </c>
      <c r="G91" s="14" t="s">
        <v>21</v>
      </c>
      <c r="H91" s="14">
        <f t="shared" si="7"/>
        <v>0</v>
      </c>
      <c r="I91" s="15" t="s">
        <v>34</v>
      </c>
      <c r="J91" s="20">
        <v>8026.6666</v>
      </c>
      <c r="L91" s="14">
        <v>44</v>
      </c>
      <c r="M91" s="14" t="s">
        <v>17</v>
      </c>
      <c r="N91" s="17">
        <v>20.235</v>
      </c>
      <c r="O91" s="14">
        <v>1</v>
      </c>
      <c r="P91" s="14" t="s">
        <v>18</v>
      </c>
      <c r="Q91" s="14" t="s">
        <v>42</v>
      </c>
      <c r="R91" s="23">
        <v>19594.80965</v>
      </c>
      <c r="S91" s="23" t="b">
        <f t="shared" si="8"/>
        <v>0</v>
      </c>
      <c r="T91" s="23" t="b">
        <f t="shared" si="9"/>
        <v>1</v>
      </c>
      <c r="U91" s="32"/>
      <c r="V91" s="29">
        <v>37</v>
      </c>
      <c r="W91" s="23" t="s">
        <v>17</v>
      </c>
      <c r="X91" s="30">
        <v>23.37</v>
      </c>
      <c r="Y91" s="29">
        <v>2</v>
      </c>
      <c r="Z91" s="23" t="s">
        <v>21</v>
      </c>
      <c r="AA91" s="23" t="s">
        <v>34</v>
      </c>
      <c r="AB91" s="23">
        <v>6686.4313</v>
      </c>
      <c r="AC91" s="23" t="b">
        <f t="shared" si="10"/>
        <v>0</v>
      </c>
      <c r="AD91" s="23" t="b">
        <f t="shared" si="11"/>
        <v>0</v>
      </c>
      <c r="AE91" s="32"/>
    </row>
    <row r="92" spans="2:31">
      <c r="B92" s="14">
        <v>55</v>
      </c>
      <c r="C92" s="15" t="s">
        <v>17</v>
      </c>
      <c r="D92" s="14">
        <f t="shared" si="6"/>
        <v>1</v>
      </c>
      <c r="E92" s="17">
        <v>26.98</v>
      </c>
      <c r="F92" s="14">
        <v>0</v>
      </c>
      <c r="G92" s="14" t="s">
        <v>21</v>
      </c>
      <c r="H92" s="14">
        <f t="shared" si="7"/>
        <v>0</v>
      </c>
      <c r="I92" s="15" t="s">
        <v>34</v>
      </c>
      <c r="J92" s="20">
        <v>11082.5772</v>
      </c>
      <c r="L92" s="14">
        <v>26</v>
      </c>
      <c r="M92" s="14" t="s">
        <v>17</v>
      </c>
      <c r="N92" s="17">
        <v>17.195</v>
      </c>
      <c r="O92" s="14">
        <v>2</v>
      </c>
      <c r="P92" s="14" t="s">
        <v>18</v>
      </c>
      <c r="Q92" s="14" t="s">
        <v>42</v>
      </c>
      <c r="R92" s="23">
        <v>14455.64405</v>
      </c>
      <c r="S92" s="23" t="b">
        <f t="shared" si="8"/>
        <v>0</v>
      </c>
      <c r="T92" s="23" t="b">
        <f t="shared" si="9"/>
        <v>0</v>
      </c>
      <c r="U92" s="32"/>
      <c r="V92" s="29">
        <v>44</v>
      </c>
      <c r="W92" s="23" t="s">
        <v>20</v>
      </c>
      <c r="X92" s="30">
        <v>37.1</v>
      </c>
      <c r="Y92" s="29">
        <v>2</v>
      </c>
      <c r="Z92" s="23" t="s">
        <v>21</v>
      </c>
      <c r="AA92" s="23" t="s">
        <v>19</v>
      </c>
      <c r="AB92" s="23">
        <v>7740.337</v>
      </c>
      <c r="AC92" s="23" t="b">
        <f t="shared" si="10"/>
        <v>1</v>
      </c>
      <c r="AD92" s="23" t="b">
        <f t="shared" si="11"/>
        <v>0</v>
      </c>
      <c r="AE92" s="32"/>
    </row>
    <row r="93" spans="2:31">
      <c r="B93" s="14">
        <v>21</v>
      </c>
      <c r="C93" s="15" t="s">
        <v>17</v>
      </c>
      <c r="D93" s="14">
        <f t="shared" si="6"/>
        <v>1</v>
      </c>
      <c r="E93" s="17">
        <v>39.49</v>
      </c>
      <c r="F93" s="14">
        <v>0</v>
      </c>
      <c r="G93" s="14" t="s">
        <v>21</v>
      </c>
      <c r="H93" s="14">
        <f t="shared" si="7"/>
        <v>0</v>
      </c>
      <c r="I93" s="15" t="s">
        <v>22</v>
      </c>
      <c r="J93" s="20">
        <v>2026.9741</v>
      </c>
      <c r="L93" s="14">
        <v>36</v>
      </c>
      <c r="M93" s="14" t="s">
        <v>17</v>
      </c>
      <c r="N93" s="17">
        <v>22.6</v>
      </c>
      <c r="O93" s="14">
        <v>2</v>
      </c>
      <c r="P93" s="14" t="s">
        <v>18</v>
      </c>
      <c r="Q93" s="14" t="s">
        <v>19</v>
      </c>
      <c r="R93" s="23">
        <v>18608.262</v>
      </c>
      <c r="S93" s="23" t="b">
        <f t="shared" si="8"/>
        <v>0</v>
      </c>
      <c r="T93" s="23" t="b">
        <f t="shared" si="9"/>
        <v>1</v>
      </c>
      <c r="U93" s="32"/>
      <c r="V93" s="29">
        <v>18</v>
      </c>
      <c r="W93" s="23" t="s">
        <v>20</v>
      </c>
      <c r="X93" s="30">
        <v>23.75</v>
      </c>
      <c r="Y93" s="29">
        <v>0</v>
      </c>
      <c r="Z93" s="23" t="s">
        <v>21</v>
      </c>
      <c r="AA93" s="23" t="s">
        <v>42</v>
      </c>
      <c r="AB93" s="23">
        <v>1705.6245</v>
      </c>
      <c r="AC93" s="23" t="b">
        <f t="shared" si="10"/>
        <v>0</v>
      </c>
      <c r="AD93" s="23" t="b">
        <f t="shared" si="11"/>
        <v>0</v>
      </c>
      <c r="AE93" s="32"/>
    </row>
    <row r="94" spans="2:31">
      <c r="B94" s="14">
        <v>53</v>
      </c>
      <c r="C94" s="15" t="s">
        <v>17</v>
      </c>
      <c r="D94" s="14">
        <f t="shared" si="6"/>
        <v>1</v>
      </c>
      <c r="E94" s="17">
        <v>24.795</v>
      </c>
      <c r="F94" s="14">
        <v>1</v>
      </c>
      <c r="G94" s="14" t="s">
        <v>21</v>
      </c>
      <c r="H94" s="14">
        <f t="shared" si="7"/>
        <v>0</v>
      </c>
      <c r="I94" s="15" t="s">
        <v>34</v>
      </c>
      <c r="J94" s="20">
        <v>10942.13205</v>
      </c>
      <c r="L94" s="14">
        <v>63</v>
      </c>
      <c r="M94" s="14" t="s">
        <v>17</v>
      </c>
      <c r="N94" s="17">
        <v>26.98</v>
      </c>
      <c r="O94" s="14">
        <v>0</v>
      </c>
      <c r="P94" s="14" t="s">
        <v>18</v>
      </c>
      <c r="Q94" s="14" t="s">
        <v>34</v>
      </c>
      <c r="R94" s="23">
        <v>28950.4692</v>
      </c>
      <c r="S94" s="23" t="b">
        <f t="shared" si="8"/>
        <v>1</v>
      </c>
      <c r="T94" s="23" t="b">
        <f t="shared" si="9"/>
        <v>1</v>
      </c>
      <c r="U94" s="32"/>
      <c r="V94" s="29">
        <v>20</v>
      </c>
      <c r="W94" s="23" t="s">
        <v>17</v>
      </c>
      <c r="X94" s="30">
        <v>28.975</v>
      </c>
      <c r="Y94" s="29">
        <v>0</v>
      </c>
      <c r="Z94" s="23" t="s">
        <v>21</v>
      </c>
      <c r="AA94" s="23" t="s">
        <v>34</v>
      </c>
      <c r="AB94" s="23">
        <v>2257.47525</v>
      </c>
      <c r="AC94" s="23" t="b">
        <f t="shared" si="10"/>
        <v>1</v>
      </c>
      <c r="AD94" s="23" t="b">
        <f t="shared" si="11"/>
        <v>0</v>
      </c>
      <c r="AE94" s="32"/>
    </row>
    <row r="95" spans="2:31">
      <c r="B95" s="14">
        <v>59</v>
      </c>
      <c r="C95" s="15" t="s">
        <v>20</v>
      </c>
      <c r="D95" s="14">
        <f t="shared" si="6"/>
        <v>0</v>
      </c>
      <c r="E95" s="17">
        <v>29.83</v>
      </c>
      <c r="F95" s="14">
        <v>3</v>
      </c>
      <c r="G95" s="14" t="s">
        <v>18</v>
      </c>
      <c r="H95" s="14">
        <f t="shared" si="7"/>
        <v>1</v>
      </c>
      <c r="I95" s="15" t="s">
        <v>42</v>
      </c>
      <c r="J95" s="20">
        <v>30184.9367</v>
      </c>
      <c r="L95" s="14">
        <v>64</v>
      </c>
      <c r="M95" s="14" t="s">
        <v>20</v>
      </c>
      <c r="N95" s="17">
        <v>33.88</v>
      </c>
      <c r="O95" s="14">
        <v>0</v>
      </c>
      <c r="P95" s="14" t="s">
        <v>18</v>
      </c>
      <c r="Q95" s="14" t="s">
        <v>22</v>
      </c>
      <c r="R95" s="23">
        <v>46889.2612</v>
      </c>
      <c r="S95" s="23" t="b">
        <f t="shared" si="8"/>
        <v>1</v>
      </c>
      <c r="T95" s="23" t="b">
        <f t="shared" si="9"/>
        <v>1</v>
      </c>
      <c r="U95" s="32"/>
      <c r="V95" s="29">
        <v>47</v>
      </c>
      <c r="W95" s="23" t="s">
        <v>17</v>
      </c>
      <c r="X95" s="30">
        <v>33.915</v>
      </c>
      <c r="Y95" s="29">
        <v>3</v>
      </c>
      <c r="Z95" s="23" t="s">
        <v>21</v>
      </c>
      <c r="AA95" s="23" t="s">
        <v>34</v>
      </c>
      <c r="AB95" s="23">
        <v>10115.00885</v>
      </c>
      <c r="AC95" s="23" t="b">
        <f t="shared" si="10"/>
        <v>1</v>
      </c>
      <c r="AD95" s="23" t="b">
        <f t="shared" si="11"/>
        <v>0</v>
      </c>
      <c r="AE95" s="32"/>
    </row>
    <row r="96" spans="2:31">
      <c r="B96" s="14">
        <v>35</v>
      </c>
      <c r="C96" s="15" t="s">
        <v>20</v>
      </c>
      <c r="D96" s="14">
        <f t="shared" si="6"/>
        <v>0</v>
      </c>
      <c r="E96" s="17">
        <v>34.77</v>
      </c>
      <c r="F96" s="14">
        <v>2</v>
      </c>
      <c r="G96" s="14" t="s">
        <v>21</v>
      </c>
      <c r="H96" s="14">
        <f t="shared" si="7"/>
        <v>0</v>
      </c>
      <c r="I96" s="15" t="s">
        <v>34</v>
      </c>
      <c r="J96" s="20">
        <v>5729.0053</v>
      </c>
      <c r="L96" s="14">
        <v>61</v>
      </c>
      <c r="M96" s="14" t="s">
        <v>20</v>
      </c>
      <c r="N96" s="17">
        <v>35.86</v>
      </c>
      <c r="O96" s="14">
        <v>0</v>
      </c>
      <c r="P96" s="14" t="s">
        <v>18</v>
      </c>
      <c r="Q96" s="14" t="s">
        <v>22</v>
      </c>
      <c r="R96" s="23">
        <v>46599.1084</v>
      </c>
      <c r="S96" s="23" t="b">
        <f t="shared" si="8"/>
        <v>1</v>
      </c>
      <c r="T96" s="23" t="b">
        <f t="shared" si="9"/>
        <v>1</v>
      </c>
      <c r="U96" s="32"/>
      <c r="V96" s="29">
        <v>26</v>
      </c>
      <c r="W96" s="23" t="s">
        <v>17</v>
      </c>
      <c r="X96" s="30">
        <v>28.785</v>
      </c>
      <c r="Y96" s="29">
        <v>0</v>
      </c>
      <c r="Z96" s="23" t="s">
        <v>21</v>
      </c>
      <c r="AA96" s="23" t="s">
        <v>42</v>
      </c>
      <c r="AB96" s="23">
        <v>3385.39915</v>
      </c>
      <c r="AC96" s="23" t="b">
        <f t="shared" si="10"/>
        <v>1</v>
      </c>
      <c r="AD96" s="23" t="b">
        <f t="shared" si="11"/>
        <v>0</v>
      </c>
      <c r="AE96" s="32"/>
    </row>
    <row r="97" spans="2:31">
      <c r="B97" s="14">
        <v>64</v>
      </c>
      <c r="C97" s="15" t="s">
        <v>17</v>
      </c>
      <c r="D97" s="14">
        <f t="shared" si="6"/>
        <v>1</v>
      </c>
      <c r="E97" s="17">
        <v>31.3</v>
      </c>
      <c r="F97" s="14">
        <v>2</v>
      </c>
      <c r="G97" s="14" t="s">
        <v>18</v>
      </c>
      <c r="H97" s="14">
        <f t="shared" si="7"/>
        <v>1</v>
      </c>
      <c r="I97" s="15" t="s">
        <v>19</v>
      </c>
      <c r="J97" s="20">
        <v>47291.055</v>
      </c>
      <c r="L97" s="14">
        <v>40</v>
      </c>
      <c r="M97" s="14" t="s">
        <v>20</v>
      </c>
      <c r="N97" s="17">
        <v>32.775</v>
      </c>
      <c r="O97" s="14">
        <v>1</v>
      </c>
      <c r="P97" s="14" t="s">
        <v>18</v>
      </c>
      <c r="Q97" s="14" t="s">
        <v>42</v>
      </c>
      <c r="R97" s="23">
        <v>39125.33225</v>
      </c>
      <c r="S97" s="23" t="b">
        <f t="shared" si="8"/>
        <v>1</v>
      </c>
      <c r="T97" s="23" t="b">
        <f t="shared" si="9"/>
        <v>1</v>
      </c>
      <c r="U97" s="32"/>
      <c r="V97" s="29">
        <v>52</v>
      </c>
      <c r="W97" s="23" t="s">
        <v>17</v>
      </c>
      <c r="X97" s="30">
        <v>37.4</v>
      </c>
      <c r="Y97" s="29">
        <v>0</v>
      </c>
      <c r="Z97" s="23" t="s">
        <v>21</v>
      </c>
      <c r="AA97" s="23" t="s">
        <v>19</v>
      </c>
      <c r="AB97" s="23">
        <v>9634.538</v>
      </c>
      <c r="AC97" s="23" t="b">
        <f t="shared" si="10"/>
        <v>1</v>
      </c>
      <c r="AD97" s="23" t="b">
        <f t="shared" si="11"/>
        <v>0</v>
      </c>
      <c r="AE97" s="32"/>
    </row>
    <row r="98" spans="2:31">
      <c r="B98" s="14">
        <v>28</v>
      </c>
      <c r="C98" s="15" t="s">
        <v>17</v>
      </c>
      <c r="D98" s="14">
        <f t="shared" si="6"/>
        <v>1</v>
      </c>
      <c r="E98" s="17">
        <v>37.62</v>
      </c>
      <c r="F98" s="14">
        <v>1</v>
      </c>
      <c r="G98" s="14" t="s">
        <v>21</v>
      </c>
      <c r="H98" s="14">
        <f t="shared" si="7"/>
        <v>0</v>
      </c>
      <c r="I98" s="15" t="s">
        <v>22</v>
      </c>
      <c r="J98" s="20">
        <v>3766.8838</v>
      </c>
      <c r="L98" s="14">
        <v>33</v>
      </c>
      <c r="M98" s="14" t="s">
        <v>17</v>
      </c>
      <c r="N98" s="17">
        <v>33.5</v>
      </c>
      <c r="O98" s="14">
        <v>0</v>
      </c>
      <c r="P98" s="14" t="s">
        <v>18</v>
      </c>
      <c r="Q98" s="14" t="s">
        <v>19</v>
      </c>
      <c r="R98" s="23">
        <v>37079.372</v>
      </c>
      <c r="S98" s="23" t="b">
        <f t="shared" si="8"/>
        <v>1</v>
      </c>
      <c r="T98" s="23" t="b">
        <f t="shared" si="9"/>
        <v>1</v>
      </c>
      <c r="U98" s="32"/>
      <c r="V98" s="29">
        <v>38</v>
      </c>
      <c r="W98" s="23" t="s">
        <v>20</v>
      </c>
      <c r="X98" s="30">
        <v>34.7</v>
      </c>
      <c r="Y98" s="29">
        <v>2</v>
      </c>
      <c r="Z98" s="23" t="s">
        <v>21</v>
      </c>
      <c r="AA98" s="23" t="s">
        <v>19</v>
      </c>
      <c r="AB98" s="23">
        <v>6082.405</v>
      </c>
      <c r="AC98" s="23" t="b">
        <f t="shared" si="10"/>
        <v>1</v>
      </c>
      <c r="AD98" s="23" t="b">
        <f t="shared" si="11"/>
        <v>0</v>
      </c>
      <c r="AE98" s="32"/>
    </row>
    <row r="99" spans="2:31">
      <c r="B99" s="14">
        <v>54</v>
      </c>
      <c r="C99" s="15" t="s">
        <v>17</v>
      </c>
      <c r="D99" s="14">
        <f t="shared" si="6"/>
        <v>1</v>
      </c>
      <c r="E99" s="17">
        <v>30.8</v>
      </c>
      <c r="F99" s="14">
        <v>3</v>
      </c>
      <c r="G99" s="14" t="s">
        <v>21</v>
      </c>
      <c r="H99" s="14">
        <f t="shared" si="7"/>
        <v>0</v>
      </c>
      <c r="I99" s="15" t="s">
        <v>19</v>
      </c>
      <c r="J99" s="20">
        <v>12105.32</v>
      </c>
      <c r="L99" s="14">
        <v>56</v>
      </c>
      <c r="M99" s="14" t="s">
        <v>20</v>
      </c>
      <c r="N99" s="17">
        <v>26.695</v>
      </c>
      <c r="O99" s="14">
        <v>1</v>
      </c>
      <c r="P99" s="14" t="s">
        <v>18</v>
      </c>
      <c r="Q99" s="14" t="s">
        <v>34</v>
      </c>
      <c r="R99" s="23">
        <v>26109.32905</v>
      </c>
      <c r="S99" s="23" t="b">
        <f t="shared" si="8"/>
        <v>1</v>
      </c>
      <c r="T99" s="23" t="b">
        <f t="shared" si="9"/>
        <v>1</v>
      </c>
      <c r="U99" s="32"/>
      <c r="V99" s="29">
        <v>59</v>
      </c>
      <c r="W99" s="23" t="s">
        <v>17</v>
      </c>
      <c r="X99" s="30">
        <v>26.505</v>
      </c>
      <c r="Y99" s="29">
        <v>0</v>
      </c>
      <c r="Z99" s="23" t="s">
        <v>21</v>
      </c>
      <c r="AA99" s="23" t="s">
        <v>42</v>
      </c>
      <c r="AB99" s="23">
        <v>12815.44495</v>
      </c>
      <c r="AC99" s="23" t="b">
        <f t="shared" si="10"/>
        <v>1</v>
      </c>
      <c r="AD99" s="23" t="b">
        <f t="shared" si="11"/>
        <v>0</v>
      </c>
      <c r="AE99" s="32"/>
    </row>
    <row r="100" spans="2:31">
      <c r="B100" s="14">
        <v>55</v>
      </c>
      <c r="C100" s="15" t="s">
        <v>20</v>
      </c>
      <c r="D100" s="14">
        <f t="shared" si="6"/>
        <v>0</v>
      </c>
      <c r="E100" s="17">
        <v>38.28</v>
      </c>
      <c r="F100" s="14">
        <v>0</v>
      </c>
      <c r="G100" s="14" t="s">
        <v>21</v>
      </c>
      <c r="H100" s="14">
        <f t="shared" si="7"/>
        <v>0</v>
      </c>
      <c r="I100" s="15" t="s">
        <v>22</v>
      </c>
      <c r="J100" s="20">
        <v>10226.2842</v>
      </c>
      <c r="L100" s="14">
        <v>42</v>
      </c>
      <c r="M100" s="14" t="s">
        <v>20</v>
      </c>
      <c r="N100" s="17">
        <v>30</v>
      </c>
      <c r="O100" s="14">
        <v>0</v>
      </c>
      <c r="P100" s="14" t="s">
        <v>18</v>
      </c>
      <c r="Q100" s="14" t="s">
        <v>19</v>
      </c>
      <c r="R100" s="23">
        <v>22144.032</v>
      </c>
      <c r="S100" s="23" t="b">
        <f t="shared" si="8"/>
        <v>1</v>
      </c>
      <c r="T100" s="23" t="b">
        <f t="shared" si="9"/>
        <v>1</v>
      </c>
      <c r="U100" s="32"/>
      <c r="V100" s="29">
        <v>61</v>
      </c>
      <c r="W100" s="23" t="s">
        <v>17</v>
      </c>
      <c r="X100" s="30">
        <v>22.04</v>
      </c>
      <c r="Y100" s="29">
        <v>0</v>
      </c>
      <c r="Z100" s="23" t="s">
        <v>21</v>
      </c>
      <c r="AA100" s="23" t="s">
        <v>42</v>
      </c>
      <c r="AB100" s="23">
        <v>13616.3586</v>
      </c>
      <c r="AC100" s="23" t="b">
        <f t="shared" si="10"/>
        <v>0</v>
      </c>
      <c r="AD100" s="23" t="b">
        <f t="shared" si="11"/>
        <v>0</v>
      </c>
      <c r="AE100" s="32"/>
    </row>
    <row r="101" spans="2:31">
      <c r="B101" s="14">
        <v>56</v>
      </c>
      <c r="C101" s="15" t="s">
        <v>20</v>
      </c>
      <c r="D101" s="14">
        <f t="shared" si="6"/>
        <v>0</v>
      </c>
      <c r="E101" s="17">
        <v>19.95</v>
      </c>
      <c r="F101" s="14">
        <v>0</v>
      </c>
      <c r="G101" s="14" t="s">
        <v>18</v>
      </c>
      <c r="H101" s="14">
        <f t="shared" si="7"/>
        <v>1</v>
      </c>
      <c r="I101" s="15" t="s">
        <v>42</v>
      </c>
      <c r="J101" s="20">
        <v>22412.6485</v>
      </c>
      <c r="L101" s="14">
        <v>30</v>
      </c>
      <c r="M101" s="14" t="s">
        <v>17</v>
      </c>
      <c r="N101" s="17">
        <v>28.38</v>
      </c>
      <c r="O101" s="14">
        <v>1</v>
      </c>
      <c r="P101" s="14" t="s">
        <v>18</v>
      </c>
      <c r="Q101" s="14" t="s">
        <v>22</v>
      </c>
      <c r="R101" s="23">
        <v>19521.9682</v>
      </c>
      <c r="S101" s="23" t="b">
        <f t="shared" si="8"/>
        <v>1</v>
      </c>
      <c r="T101" s="23" t="b">
        <f t="shared" si="9"/>
        <v>1</v>
      </c>
      <c r="U101" s="32"/>
      <c r="V101" s="29">
        <v>53</v>
      </c>
      <c r="W101" s="23" t="s">
        <v>17</v>
      </c>
      <c r="X101" s="30">
        <v>35.9</v>
      </c>
      <c r="Y101" s="29">
        <v>2</v>
      </c>
      <c r="Z101" s="23" t="s">
        <v>21</v>
      </c>
      <c r="AA101" s="23" t="s">
        <v>19</v>
      </c>
      <c r="AB101" s="23">
        <v>11163.568</v>
      </c>
      <c r="AC101" s="23" t="b">
        <f t="shared" si="10"/>
        <v>1</v>
      </c>
      <c r="AD101" s="23" t="b">
        <f t="shared" si="11"/>
        <v>0</v>
      </c>
      <c r="AE101" s="32"/>
    </row>
    <row r="102" spans="2:31">
      <c r="B102" s="14">
        <v>38</v>
      </c>
      <c r="C102" s="15" t="s">
        <v>20</v>
      </c>
      <c r="D102" s="14">
        <f t="shared" si="6"/>
        <v>0</v>
      </c>
      <c r="E102" s="17">
        <v>19.3</v>
      </c>
      <c r="F102" s="14">
        <v>0</v>
      </c>
      <c r="G102" s="14" t="s">
        <v>18</v>
      </c>
      <c r="H102" s="14">
        <f t="shared" si="7"/>
        <v>1</v>
      </c>
      <c r="I102" s="15" t="s">
        <v>19</v>
      </c>
      <c r="J102" s="20">
        <v>15820.699</v>
      </c>
      <c r="L102" s="14">
        <v>54</v>
      </c>
      <c r="M102" s="14" t="s">
        <v>20</v>
      </c>
      <c r="N102" s="17">
        <v>25.1</v>
      </c>
      <c r="O102" s="14">
        <v>3</v>
      </c>
      <c r="P102" s="14" t="s">
        <v>18</v>
      </c>
      <c r="Q102" s="14" t="s">
        <v>19</v>
      </c>
      <c r="R102" s="23">
        <v>25382.297</v>
      </c>
      <c r="S102" s="23" t="b">
        <f t="shared" si="8"/>
        <v>1</v>
      </c>
      <c r="T102" s="23" t="b">
        <f t="shared" si="9"/>
        <v>1</v>
      </c>
      <c r="U102" s="32"/>
      <c r="V102" s="29">
        <v>19</v>
      </c>
      <c r="W102" s="23" t="s">
        <v>20</v>
      </c>
      <c r="X102" s="30">
        <v>25.555</v>
      </c>
      <c r="Y102" s="29">
        <v>0</v>
      </c>
      <c r="Z102" s="23" t="s">
        <v>21</v>
      </c>
      <c r="AA102" s="23" t="s">
        <v>34</v>
      </c>
      <c r="AB102" s="23">
        <v>1632.56445</v>
      </c>
      <c r="AC102" s="23" t="b">
        <f t="shared" si="10"/>
        <v>1</v>
      </c>
      <c r="AD102" s="23" t="b">
        <f t="shared" si="11"/>
        <v>0</v>
      </c>
      <c r="AE102" s="32"/>
    </row>
    <row r="103" spans="2:31">
      <c r="B103" s="14">
        <v>41</v>
      </c>
      <c r="C103" s="15" t="s">
        <v>17</v>
      </c>
      <c r="D103" s="14">
        <f t="shared" si="6"/>
        <v>1</v>
      </c>
      <c r="E103" s="17">
        <v>31.6</v>
      </c>
      <c r="F103" s="14">
        <v>0</v>
      </c>
      <c r="G103" s="14" t="s">
        <v>21</v>
      </c>
      <c r="H103" s="14">
        <f t="shared" si="7"/>
        <v>0</v>
      </c>
      <c r="I103" s="15" t="s">
        <v>19</v>
      </c>
      <c r="J103" s="20">
        <v>6186.127</v>
      </c>
      <c r="L103" s="14">
        <v>61</v>
      </c>
      <c r="M103" s="14" t="s">
        <v>20</v>
      </c>
      <c r="N103" s="17">
        <v>28.31</v>
      </c>
      <c r="O103" s="14">
        <v>1</v>
      </c>
      <c r="P103" s="14" t="s">
        <v>18</v>
      </c>
      <c r="Q103" s="14" t="s">
        <v>34</v>
      </c>
      <c r="R103" s="23">
        <v>28868.6639</v>
      </c>
      <c r="S103" s="23" t="b">
        <f t="shared" si="8"/>
        <v>1</v>
      </c>
      <c r="T103" s="23" t="b">
        <f t="shared" si="9"/>
        <v>1</v>
      </c>
      <c r="U103" s="32"/>
      <c r="V103" s="29">
        <v>20</v>
      </c>
      <c r="W103" s="23" t="s">
        <v>17</v>
      </c>
      <c r="X103" s="30">
        <v>28.785</v>
      </c>
      <c r="Y103" s="29">
        <v>0</v>
      </c>
      <c r="Z103" s="23" t="s">
        <v>21</v>
      </c>
      <c r="AA103" s="23" t="s">
        <v>42</v>
      </c>
      <c r="AB103" s="23">
        <v>2457.21115</v>
      </c>
      <c r="AC103" s="23" t="b">
        <f t="shared" si="10"/>
        <v>1</v>
      </c>
      <c r="AD103" s="23" t="b">
        <f t="shared" si="11"/>
        <v>0</v>
      </c>
      <c r="AE103" s="32"/>
    </row>
    <row r="104" spans="2:31">
      <c r="B104" s="14">
        <v>30</v>
      </c>
      <c r="C104" s="15" t="s">
        <v>20</v>
      </c>
      <c r="D104" s="14">
        <f t="shared" si="6"/>
        <v>0</v>
      </c>
      <c r="E104" s="17">
        <v>25.46</v>
      </c>
      <c r="F104" s="14">
        <v>0</v>
      </c>
      <c r="G104" s="14" t="s">
        <v>21</v>
      </c>
      <c r="H104" s="14">
        <f t="shared" si="7"/>
        <v>0</v>
      </c>
      <c r="I104" s="15" t="s">
        <v>42</v>
      </c>
      <c r="J104" s="20">
        <v>3645.0894</v>
      </c>
      <c r="L104" s="14">
        <v>24</v>
      </c>
      <c r="M104" s="14" t="s">
        <v>20</v>
      </c>
      <c r="N104" s="17">
        <v>28.5</v>
      </c>
      <c r="O104" s="14">
        <v>0</v>
      </c>
      <c r="P104" s="14" t="s">
        <v>18</v>
      </c>
      <c r="Q104" s="14" t="s">
        <v>42</v>
      </c>
      <c r="R104" s="23">
        <v>35147.52848</v>
      </c>
      <c r="S104" s="23" t="b">
        <f t="shared" si="8"/>
        <v>1</v>
      </c>
      <c r="T104" s="23" t="b">
        <f t="shared" si="9"/>
        <v>1</v>
      </c>
      <c r="U104" s="32"/>
      <c r="V104" s="29">
        <v>22</v>
      </c>
      <c r="W104" s="23" t="s">
        <v>17</v>
      </c>
      <c r="X104" s="30">
        <v>28.05</v>
      </c>
      <c r="Y104" s="29">
        <v>0</v>
      </c>
      <c r="Z104" s="23" t="s">
        <v>21</v>
      </c>
      <c r="AA104" s="23" t="s">
        <v>22</v>
      </c>
      <c r="AB104" s="23">
        <v>2155.6815</v>
      </c>
      <c r="AC104" s="23" t="b">
        <f t="shared" si="10"/>
        <v>1</v>
      </c>
      <c r="AD104" s="23" t="b">
        <f t="shared" si="11"/>
        <v>0</v>
      </c>
      <c r="AE104" s="32"/>
    </row>
    <row r="105" spans="2:31">
      <c r="B105" s="14">
        <v>18</v>
      </c>
      <c r="C105" s="15" t="s">
        <v>17</v>
      </c>
      <c r="D105" s="14">
        <f t="shared" si="6"/>
        <v>1</v>
      </c>
      <c r="E105" s="17">
        <v>30.115</v>
      </c>
      <c r="F105" s="14">
        <v>0</v>
      </c>
      <c r="G105" s="14" t="s">
        <v>21</v>
      </c>
      <c r="H105" s="14">
        <f t="shared" si="7"/>
        <v>0</v>
      </c>
      <c r="I105" s="15" t="s">
        <v>42</v>
      </c>
      <c r="J105" s="20">
        <v>21344.8467</v>
      </c>
      <c r="L105" s="14">
        <v>44</v>
      </c>
      <c r="M105" s="14" t="s">
        <v>17</v>
      </c>
      <c r="N105" s="17">
        <v>38.06</v>
      </c>
      <c r="O105" s="14">
        <v>0</v>
      </c>
      <c r="P105" s="14" t="s">
        <v>18</v>
      </c>
      <c r="Q105" s="14" t="s">
        <v>22</v>
      </c>
      <c r="R105" s="23">
        <v>48885.13561</v>
      </c>
      <c r="S105" s="23" t="b">
        <f t="shared" si="8"/>
        <v>1</v>
      </c>
      <c r="T105" s="23" t="b">
        <f t="shared" si="9"/>
        <v>1</v>
      </c>
      <c r="U105" s="32"/>
      <c r="V105" s="29">
        <v>19</v>
      </c>
      <c r="W105" s="23" t="s">
        <v>20</v>
      </c>
      <c r="X105" s="30">
        <v>34.1</v>
      </c>
      <c r="Y105" s="29">
        <v>0</v>
      </c>
      <c r="Z105" s="23" t="s">
        <v>21</v>
      </c>
      <c r="AA105" s="23" t="s">
        <v>19</v>
      </c>
      <c r="AB105" s="23">
        <v>1261.442</v>
      </c>
      <c r="AC105" s="23" t="b">
        <f t="shared" si="10"/>
        <v>1</v>
      </c>
      <c r="AD105" s="23" t="b">
        <f t="shared" si="11"/>
        <v>0</v>
      </c>
      <c r="AE105" s="32"/>
    </row>
    <row r="106" spans="2:31">
      <c r="B106" s="14">
        <v>61</v>
      </c>
      <c r="C106" s="15" t="s">
        <v>17</v>
      </c>
      <c r="D106" s="14">
        <f t="shared" si="6"/>
        <v>1</v>
      </c>
      <c r="E106" s="17">
        <v>29.92</v>
      </c>
      <c r="F106" s="14">
        <v>3</v>
      </c>
      <c r="G106" s="14" t="s">
        <v>18</v>
      </c>
      <c r="H106" s="14">
        <f t="shared" si="7"/>
        <v>1</v>
      </c>
      <c r="I106" s="15" t="s">
        <v>22</v>
      </c>
      <c r="J106" s="20">
        <v>30942.1918</v>
      </c>
      <c r="L106" s="14">
        <v>21</v>
      </c>
      <c r="M106" s="14" t="s">
        <v>20</v>
      </c>
      <c r="N106" s="17">
        <v>25.7</v>
      </c>
      <c r="O106" s="14">
        <v>4</v>
      </c>
      <c r="P106" s="14" t="s">
        <v>18</v>
      </c>
      <c r="Q106" s="14" t="s">
        <v>19</v>
      </c>
      <c r="R106" s="23">
        <v>17942.106</v>
      </c>
      <c r="S106" s="23" t="b">
        <f t="shared" si="8"/>
        <v>1</v>
      </c>
      <c r="T106" s="23" t="b">
        <f t="shared" si="9"/>
        <v>1</v>
      </c>
      <c r="U106" s="32"/>
      <c r="V106" s="29">
        <v>22</v>
      </c>
      <c r="W106" s="23" t="s">
        <v>20</v>
      </c>
      <c r="X106" s="30">
        <v>25.175</v>
      </c>
      <c r="Y106" s="29">
        <v>0</v>
      </c>
      <c r="Z106" s="23" t="s">
        <v>21</v>
      </c>
      <c r="AA106" s="23" t="s">
        <v>34</v>
      </c>
      <c r="AB106" s="23">
        <v>2045.68525</v>
      </c>
      <c r="AC106" s="23" t="b">
        <f t="shared" si="10"/>
        <v>1</v>
      </c>
      <c r="AD106" s="23" t="b">
        <f t="shared" si="11"/>
        <v>0</v>
      </c>
      <c r="AE106" s="32"/>
    </row>
    <row r="107" spans="2:31">
      <c r="B107" s="14">
        <v>34</v>
      </c>
      <c r="C107" s="15" t="s">
        <v>17</v>
      </c>
      <c r="D107" s="14">
        <f t="shared" si="6"/>
        <v>1</v>
      </c>
      <c r="E107" s="17">
        <v>27.5</v>
      </c>
      <c r="F107" s="14">
        <v>1</v>
      </c>
      <c r="G107" s="14" t="s">
        <v>21</v>
      </c>
      <c r="H107" s="14">
        <f t="shared" si="7"/>
        <v>0</v>
      </c>
      <c r="I107" s="15" t="s">
        <v>19</v>
      </c>
      <c r="J107" s="20">
        <v>5003.853</v>
      </c>
      <c r="L107" s="14">
        <v>29</v>
      </c>
      <c r="M107" s="14" t="s">
        <v>20</v>
      </c>
      <c r="N107" s="17">
        <v>34.4</v>
      </c>
      <c r="O107" s="14">
        <v>0</v>
      </c>
      <c r="P107" s="14" t="s">
        <v>18</v>
      </c>
      <c r="Q107" s="14" t="s">
        <v>19</v>
      </c>
      <c r="R107" s="23">
        <v>36197.699</v>
      </c>
      <c r="S107" s="23" t="b">
        <f t="shared" si="8"/>
        <v>1</v>
      </c>
      <c r="T107" s="23" t="b">
        <f t="shared" si="9"/>
        <v>1</v>
      </c>
      <c r="U107" s="32"/>
      <c r="V107" s="29">
        <v>54</v>
      </c>
      <c r="W107" s="23" t="s">
        <v>17</v>
      </c>
      <c r="X107" s="30">
        <v>31.9</v>
      </c>
      <c r="Y107" s="29">
        <v>3</v>
      </c>
      <c r="Z107" s="23" t="s">
        <v>21</v>
      </c>
      <c r="AA107" s="23" t="s">
        <v>22</v>
      </c>
      <c r="AB107" s="23">
        <v>27322.73386</v>
      </c>
      <c r="AC107" s="23" t="b">
        <f t="shared" si="10"/>
        <v>1</v>
      </c>
      <c r="AD107" s="23" t="b">
        <f t="shared" si="11"/>
        <v>1</v>
      </c>
      <c r="AE107" s="32"/>
    </row>
    <row r="108" spans="2:31">
      <c r="B108" s="14">
        <v>20</v>
      </c>
      <c r="C108" s="15" t="s">
        <v>20</v>
      </c>
      <c r="D108" s="14">
        <f t="shared" si="6"/>
        <v>0</v>
      </c>
      <c r="E108" s="17">
        <v>28.025</v>
      </c>
      <c r="F108" s="14">
        <v>1</v>
      </c>
      <c r="G108" s="14" t="s">
        <v>18</v>
      </c>
      <c r="H108" s="14">
        <f t="shared" si="7"/>
        <v>1</v>
      </c>
      <c r="I108" s="15" t="s">
        <v>34</v>
      </c>
      <c r="J108" s="20">
        <v>17560.37975</v>
      </c>
      <c r="L108" s="14">
        <v>51</v>
      </c>
      <c r="M108" s="14" t="s">
        <v>20</v>
      </c>
      <c r="N108" s="17">
        <v>23.21</v>
      </c>
      <c r="O108" s="14">
        <v>1</v>
      </c>
      <c r="P108" s="14" t="s">
        <v>18</v>
      </c>
      <c r="Q108" s="14" t="s">
        <v>22</v>
      </c>
      <c r="R108" s="23">
        <v>22218.1149</v>
      </c>
      <c r="S108" s="23" t="b">
        <f t="shared" si="8"/>
        <v>0</v>
      </c>
      <c r="T108" s="23" t="b">
        <f t="shared" si="9"/>
        <v>1</v>
      </c>
      <c r="U108" s="32"/>
      <c r="V108" s="29">
        <v>22</v>
      </c>
      <c r="W108" s="23" t="s">
        <v>17</v>
      </c>
      <c r="X108" s="30">
        <v>36</v>
      </c>
      <c r="Y108" s="29">
        <v>0</v>
      </c>
      <c r="Z108" s="23" t="s">
        <v>21</v>
      </c>
      <c r="AA108" s="23" t="s">
        <v>19</v>
      </c>
      <c r="AB108" s="23">
        <v>2166.732</v>
      </c>
      <c r="AC108" s="23" t="b">
        <f t="shared" si="10"/>
        <v>1</v>
      </c>
      <c r="AD108" s="23" t="b">
        <f t="shared" si="11"/>
        <v>0</v>
      </c>
      <c r="AE108" s="32"/>
    </row>
    <row r="109" spans="2:31">
      <c r="B109" s="14">
        <v>19</v>
      </c>
      <c r="C109" s="15" t="s">
        <v>17</v>
      </c>
      <c r="D109" s="14">
        <f t="shared" si="6"/>
        <v>1</v>
      </c>
      <c r="E109" s="17">
        <v>28.4</v>
      </c>
      <c r="F109" s="14">
        <v>1</v>
      </c>
      <c r="G109" s="14" t="s">
        <v>21</v>
      </c>
      <c r="H109" s="14">
        <f t="shared" si="7"/>
        <v>0</v>
      </c>
      <c r="I109" s="15" t="s">
        <v>19</v>
      </c>
      <c r="J109" s="20">
        <v>2331.519</v>
      </c>
      <c r="L109" s="14">
        <v>19</v>
      </c>
      <c r="M109" s="14" t="s">
        <v>20</v>
      </c>
      <c r="N109" s="17">
        <v>30.25</v>
      </c>
      <c r="O109" s="14">
        <v>0</v>
      </c>
      <c r="P109" s="14" t="s">
        <v>18</v>
      </c>
      <c r="Q109" s="14" t="s">
        <v>22</v>
      </c>
      <c r="R109" s="23">
        <v>32548.3405</v>
      </c>
      <c r="S109" s="23" t="b">
        <f t="shared" si="8"/>
        <v>1</v>
      </c>
      <c r="T109" s="23" t="b">
        <f t="shared" si="9"/>
        <v>1</v>
      </c>
      <c r="U109" s="32"/>
      <c r="V109" s="29">
        <v>34</v>
      </c>
      <c r="W109" s="23" t="s">
        <v>20</v>
      </c>
      <c r="X109" s="30">
        <v>22.42</v>
      </c>
      <c r="Y109" s="29">
        <v>2</v>
      </c>
      <c r="Z109" s="23" t="s">
        <v>21</v>
      </c>
      <c r="AA109" s="23" t="s">
        <v>42</v>
      </c>
      <c r="AB109" s="23">
        <v>27375.90478</v>
      </c>
      <c r="AC109" s="23" t="b">
        <f t="shared" si="10"/>
        <v>0</v>
      </c>
      <c r="AD109" s="23" t="b">
        <f t="shared" si="11"/>
        <v>1</v>
      </c>
      <c r="AE109" s="32"/>
    </row>
    <row r="110" spans="2:31">
      <c r="B110" s="14">
        <v>26</v>
      </c>
      <c r="C110" s="15" t="s">
        <v>20</v>
      </c>
      <c r="D110" s="14">
        <f t="shared" si="6"/>
        <v>0</v>
      </c>
      <c r="E110" s="17">
        <v>30.875</v>
      </c>
      <c r="F110" s="14">
        <v>2</v>
      </c>
      <c r="G110" s="14" t="s">
        <v>21</v>
      </c>
      <c r="H110" s="14">
        <f t="shared" si="7"/>
        <v>0</v>
      </c>
      <c r="I110" s="15" t="s">
        <v>34</v>
      </c>
      <c r="J110" s="20">
        <v>3877.30425</v>
      </c>
      <c r="L110" s="14">
        <v>39</v>
      </c>
      <c r="M110" s="14" t="s">
        <v>20</v>
      </c>
      <c r="N110" s="17">
        <v>28.3</v>
      </c>
      <c r="O110" s="14">
        <v>1</v>
      </c>
      <c r="P110" s="14" t="s">
        <v>18</v>
      </c>
      <c r="Q110" s="14" t="s">
        <v>19</v>
      </c>
      <c r="R110" s="23">
        <v>21082.16</v>
      </c>
      <c r="S110" s="23" t="b">
        <f t="shared" si="8"/>
        <v>1</v>
      </c>
      <c r="T110" s="23" t="b">
        <f t="shared" si="9"/>
        <v>1</v>
      </c>
      <c r="U110" s="32"/>
      <c r="V110" s="29">
        <v>26</v>
      </c>
      <c r="W110" s="23" t="s">
        <v>20</v>
      </c>
      <c r="X110" s="30">
        <v>32.49</v>
      </c>
      <c r="Y110" s="29">
        <v>1</v>
      </c>
      <c r="Z110" s="23" t="s">
        <v>21</v>
      </c>
      <c r="AA110" s="23" t="s">
        <v>42</v>
      </c>
      <c r="AB110" s="23">
        <v>3490.5491</v>
      </c>
      <c r="AC110" s="23" t="b">
        <f t="shared" si="10"/>
        <v>1</v>
      </c>
      <c r="AD110" s="23" t="b">
        <f t="shared" si="11"/>
        <v>0</v>
      </c>
      <c r="AE110" s="32"/>
    </row>
    <row r="111" spans="2:31">
      <c r="B111" s="14">
        <v>29</v>
      </c>
      <c r="C111" s="15" t="s">
        <v>20</v>
      </c>
      <c r="D111" s="14">
        <f t="shared" si="6"/>
        <v>0</v>
      </c>
      <c r="E111" s="17">
        <v>27.94</v>
      </c>
      <c r="F111" s="14">
        <v>0</v>
      </c>
      <c r="G111" s="14" t="s">
        <v>21</v>
      </c>
      <c r="H111" s="14">
        <f t="shared" si="7"/>
        <v>0</v>
      </c>
      <c r="I111" s="15" t="s">
        <v>22</v>
      </c>
      <c r="J111" s="20">
        <v>2867.1196</v>
      </c>
      <c r="L111" s="14">
        <v>42</v>
      </c>
      <c r="M111" s="14" t="s">
        <v>20</v>
      </c>
      <c r="N111" s="17">
        <v>26.07</v>
      </c>
      <c r="O111" s="14">
        <v>1</v>
      </c>
      <c r="P111" s="14" t="s">
        <v>18</v>
      </c>
      <c r="Q111" s="14" t="s">
        <v>22</v>
      </c>
      <c r="R111" s="23">
        <v>38245.59327</v>
      </c>
      <c r="S111" s="23" t="b">
        <f t="shared" si="8"/>
        <v>1</v>
      </c>
      <c r="T111" s="23" t="b">
        <f t="shared" si="9"/>
        <v>1</v>
      </c>
      <c r="U111" s="32"/>
      <c r="V111" s="29">
        <v>29</v>
      </c>
      <c r="W111" s="23" t="s">
        <v>20</v>
      </c>
      <c r="X111" s="30">
        <v>29.735</v>
      </c>
      <c r="Y111" s="29">
        <v>2</v>
      </c>
      <c r="Z111" s="23" t="s">
        <v>21</v>
      </c>
      <c r="AA111" s="23" t="s">
        <v>34</v>
      </c>
      <c r="AB111" s="23">
        <v>18157.876</v>
      </c>
      <c r="AC111" s="23" t="b">
        <f t="shared" si="10"/>
        <v>1</v>
      </c>
      <c r="AD111" s="23" t="b">
        <f t="shared" si="11"/>
        <v>1</v>
      </c>
      <c r="AE111" s="32"/>
    </row>
    <row r="112" spans="2:31">
      <c r="B112" s="14">
        <v>63</v>
      </c>
      <c r="C112" s="15" t="s">
        <v>20</v>
      </c>
      <c r="D112" s="14">
        <f t="shared" si="6"/>
        <v>0</v>
      </c>
      <c r="E112" s="17">
        <v>35.09</v>
      </c>
      <c r="F112" s="14">
        <v>0</v>
      </c>
      <c r="G112" s="14" t="s">
        <v>18</v>
      </c>
      <c r="H112" s="14">
        <f t="shared" si="7"/>
        <v>1</v>
      </c>
      <c r="I112" s="15" t="s">
        <v>22</v>
      </c>
      <c r="J112" s="20">
        <v>47055.5321</v>
      </c>
      <c r="L112" s="14">
        <v>57</v>
      </c>
      <c r="M112" s="14" t="s">
        <v>20</v>
      </c>
      <c r="N112" s="17">
        <v>42.13</v>
      </c>
      <c r="O112" s="14">
        <v>1</v>
      </c>
      <c r="P112" s="14" t="s">
        <v>18</v>
      </c>
      <c r="Q112" s="14" t="s">
        <v>22</v>
      </c>
      <c r="R112" s="23">
        <v>48675.5177</v>
      </c>
      <c r="S112" s="23" t="b">
        <f t="shared" si="8"/>
        <v>1</v>
      </c>
      <c r="T112" s="23" t="b">
        <f t="shared" si="9"/>
        <v>1</v>
      </c>
      <c r="U112" s="32"/>
      <c r="V112" s="29">
        <v>29</v>
      </c>
      <c r="W112" s="23" t="s">
        <v>17</v>
      </c>
      <c r="X112" s="30">
        <v>38.83</v>
      </c>
      <c r="Y112" s="29">
        <v>3</v>
      </c>
      <c r="Z112" s="23" t="s">
        <v>21</v>
      </c>
      <c r="AA112" s="23" t="s">
        <v>22</v>
      </c>
      <c r="AB112" s="23">
        <v>5138.2567</v>
      </c>
      <c r="AC112" s="23" t="b">
        <f t="shared" si="10"/>
        <v>1</v>
      </c>
      <c r="AD112" s="23" t="b">
        <f t="shared" si="11"/>
        <v>0</v>
      </c>
      <c r="AE112" s="32"/>
    </row>
    <row r="113" spans="2:31">
      <c r="B113" s="14">
        <v>54</v>
      </c>
      <c r="C113" s="15" t="s">
        <v>20</v>
      </c>
      <c r="D113" s="14">
        <f t="shared" si="6"/>
        <v>0</v>
      </c>
      <c r="E113" s="17">
        <v>33.63</v>
      </c>
      <c r="F113" s="14">
        <v>1</v>
      </c>
      <c r="G113" s="14" t="s">
        <v>21</v>
      </c>
      <c r="H113" s="14">
        <f t="shared" si="7"/>
        <v>0</v>
      </c>
      <c r="I113" s="15" t="s">
        <v>34</v>
      </c>
      <c r="J113" s="20">
        <v>10825.2537</v>
      </c>
      <c r="L113" s="14">
        <v>54</v>
      </c>
      <c r="M113" s="14" t="s">
        <v>17</v>
      </c>
      <c r="N113" s="17">
        <v>47.41</v>
      </c>
      <c r="O113" s="14">
        <v>0</v>
      </c>
      <c r="P113" s="14" t="s">
        <v>18</v>
      </c>
      <c r="Q113" s="14" t="s">
        <v>22</v>
      </c>
      <c r="R113" s="23">
        <v>63770.42801</v>
      </c>
      <c r="S113" s="23" t="b">
        <f t="shared" si="8"/>
        <v>1</v>
      </c>
      <c r="T113" s="23" t="b">
        <f t="shared" si="9"/>
        <v>1</v>
      </c>
      <c r="U113" s="32"/>
      <c r="V113" s="29">
        <v>51</v>
      </c>
      <c r="W113" s="23" t="s">
        <v>17</v>
      </c>
      <c r="X113" s="30">
        <v>37.73</v>
      </c>
      <c r="Y113" s="29">
        <v>1</v>
      </c>
      <c r="Z113" s="23" t="s">
        <v>21</v>
      </c>
      <c r="AA113" s="23" t="s">
        <v>22</v>
      </c>
      <c r="AB113" s="23">
        <v>9877.6077</v>
      </c>
      <c r="AC113" s="23" t="b">
        <f t="shared" si="10"/>
        <v>1</v>
      </c>
      <c r="AD113" s="23" t="b">
        <f t="shared" si="11"/>
        <v>0</v>
      </c>
      <c r="AE113" s="32"/>
    </row>
    <row r="114" spans="2:31">
      <c r="B114" s="14">
        <v>55</v>
      </c>
      <c r="C114" s="15" t="s">
        <v>17</v>
      </c>
      <c r="D114" s="14">
        <f t="shared" si="6"/>
        <v>1</v>
      </c>
      <c r="E114" s="17">
        <v>29.7</v>
      </c>
      <c r="F114" s="14">
        <v>2</v>
      </c>
      <c r="G114" s="14" t="s">
        <v>21</v>
      </c>
      <c r="H114" s="14">
        <f t="shared" si="7"/>
        <v>0</v>
      </c>
      <c r="I114" s="15" t="s">
        <v>19</v>
      </c>
      <c r="J114" s="20">
        <v>11881.358</v>
      </c>
      <c r="L114" s="14">
        <v>49</v>
      </c>
      <c r="M114" s="14" t="s">
        <v>20</v>
      </c>
      <c r="N114" s="17">
        <v>25.84</v>
      </c>
      <c r="O114" s="14">
        <v>2</v>
      </c>
      <c r="P114" s="14" t="s">
        <v>18</v>
      </c>
      <c r="Q114" s="14" t="s">
        <v>34</v>
      </c>
      <c r="R114" s="23">
        <v>23807.2406</v>
      </c>
      <c r="S114" s="23" t="b">
        <f t="shared" si="8"/>
        <v>1</v>
      </c>
      <c r="T114" s="23" t="b">
        <f t="shared" si="9"/>
        <v>1</v>
      </c>
      <c r="U114" s="32"/>
      <c r="V114" s="29">
        <v>53</v>
      </c>
      <c r="W114" s="23" t="s">
        <v>17</v>
      </c>
      <c r="X114" s="30">
        <v>37.43</v>
      </c>
      <c r="Y114" s="29">
        <v>1</v>
      </c>
      <c r="Z114" s="23" t="s">
        <v>21</v>
      </c>
      <c r="AA114" s="23" t="s">
        <v>34</v>
      </c>
      <c r="AB114" s="23">
        <v>10959.6947</v>
      </c>
      <c r="AC114" s="23" t="b">
        <f t="shared" si="10"/>
        <v>1</v>
      </c>
      <c r="AD114" s="23" t="b">
        <f t="shared" si="11"/>
        <v>0</v>
      </c>
      <c r="AE114" s="32"/>
    </row>
    <row r="115" spans="2:31">
      <c r="B115" s="14">
        <v>37</v>
      </c>
      <c r="C115" s="15" t="s">
        <v>20</v>
      </c>
      <c r="D115" s="14">
        <f t="shared" si="6"/>
        <v>0</v>
      </c>
      <c r="E115" s="17">
        <v>30.8</v>
      </c>
      <c r="F115" s="14">
        <v>0</v>
      </c>
      <c r="G115" s="14" t="s">
        <v>21</v>
      </c>
      <c r="H115" s="14">
        <f t="shared" si="7"/>
        <v>0</v>
      </c>
      <c r="I115" s="15" t="s">
        <v>19</v>
      </c>
      <c r="J115" s="20">
        <v>4646.759</v>
      </c>
      <c r="L115" s="14">
        <v>43</v>
      </c>
      <c r="M115" s="14" t="s">
        <v>17</v>
      </c>
      <c r="N115" s="17">
        <v>46.2</v>
      </c>
      <c r="O115" s="14">
        <v>0</v>
      </c>
      <c r="P115" s="14" t="s">
        <v>18</v>
      </c>
      <c r="Q115" s="14" t="s">
        <v>22</v>
      </c>
      <c r="R115" s="23">
        <v>45863.205</v>
      </c>
      <c r="S115" s="23" t="b">
        <f t="shared" si="8"/>
        <v>1</v>
      </c>
      <c r="T115" s="23" t="b">
        <f t="shared" si="9"/>
        <v>1</v>
      </c>
      <c r="U115" s="32"/>
      <c r="V115" s="29">
        <v>19</v>
      </c>
      <c r="W115" s="23" t="s">
        <v>20</v>
      </c>
      <c r="X115" s="30">
        <v>28.4</v>
      </c>
      <c r="Y115" s="29">
        <v>1</v>
      </c>
      <c r="Z115" s="23" t="s">
        <v>21</v>
      </c>
      <c r="AA115" s="23" t="s">
        <v>19</v>
      </c>
      <c r="AB115" s="23">
        <v>1842.519</v>
      </c>
      <c r="AC115" s="23" t="b">
        <f t="shared" si="10"/>
        <v>1</v>
      </c>
      <c r="AD115" s="23" t="b">
        <f t="shared" si="11"/>
        <v>0</v>
      </c>
      <c r="AE115" s="32"/>
    </row>
    <row r="116" spans="2:31">
      <c r="B116" s="14">
        <v>21</v>
      </c>
      <c r="C116" s="15" t="s">
        <v>17</v>
      </c>
      <c r="D116" s="14">
        <f t="shared" si="6"/>
        <v>1</v>
      </c>
      <c r="E116" s="17">
        <v>35.72</v>
      </c>
      <c r="F116" s="14">
        <v>0</v>
      </c>
      <c r="G116" s="14" t="s">
        <v>21</v>
      </c>
      <c r="H116" s="14">
        <f t="shared" si="7"/>
        <v>0</v>
      </c>
      <c r="I116" s="15" t="s">
        <v>34</v>
      </c>
      <c r="J116" s="20">
        <v>2404.7338</v>
      </c>
      <c r="L116" s="14">
        <v>35</v>
      </c>
      <c r="M116" s="14" t="s">
        <v>17</v>
      </c>
      <c r="N116" s="17">
        <v>34.105</v>
      </c>
      <c r="O116" s="14">
        <v>3</v>
      </c>
      <c r="P116" s="14" t="s">
        <v>18</v>
      </c>
      <c r="Q116" s="14" t="s">
        <v>34</v>
      </c>
      <c r="R116" s="23">
        <v>39983.42595</v>
      </c>
      <c r="S116" s="23" t="b">
        <f t="shared" si="8"/>
        <v>1</v>
      </c>
      <c r="T116" s="23" t="b">
        <f t="shared" si="9"/>
        <v>1</v>
      </c>
      <c r="U116" s="32"/>
      <c r="V116" s="29">
        <v>35</v>
      </c>
      <c r="W116" s="23" t="s">
        <v>20</v>
      </c>
      <c r="X116" s="30">
        <v>24.13</v>
      </c>
      <c r="Y116" s="29">
        <v>1</v>
      </c>
      <c r="Z116" s="23" t="s">
        <v>21</v>
      </c>
      <c r="AA116" s="23" t="s">
        <v>34</v>
      </c>
      <c r="AB116" s="23">
        <v>5125.2157</v>
      </c>
      <c r="AC116" s="23" t="b">
        <f t="shared" si="10"/>
        <v>0</v>
      </c>
      <c r="AD116" s="23" t="b">
        <f t="shared" si="11"/>
        <v>0</v>
      </c>
      <c r="AE116" s="32"/>
    </row>
    <row r="117" spans="2:31">
      <c r="B117" s="14">
        <v>52</v>
      </c>
      <c r="C117" s="15" t="s">
        <v>20</v>
      </c>
      <c r="D117" s="14">
        <f t="shared" si="6"/>
        <v>0</v>
      </c>
      <c r="E117" s="17">
        <v>32.205</v>
      </c>
      <c r="F117" s="14">
        <v>3</v>
      </c>
      <c r="G117" s="14" t="s">
        <v>21</v>
      </c>
      <c r="H117" s="14">
        <f t="shared" si="7"/>
        <v>0</v>
      </c>
      <c r="I117" s="15" t="s">
        <v>42</v>
      </c>
      <c r="J117" s="20">
        <v>11488.31695</v>
      </c>
      <c r="L117" s="14">
        <v>48</v>
      </c>
      <c r="M117" s="14" t="s">
        <v>20</v>
      </c>
      <c r="N117" s="17">
        <v>40.565</v>
      </c>
      <c r="O117" s="14">
        <v>2</v>
      </c>
      <c r="P117" s="14" t="s">
        <v>18</v>
      </c>
      <c r="Q117" s="14" t="s">
        <v>34</v>
      </c>
      <c r="R117" s="23">
        <v>45702.02235</v>
      </c>
      <c r="S117" s="23" t="b">
        <f t="shared" si="8"/>
        <v>1</v>
      </c>
      <c r="T117" s="23" t="b">
        <f t="shared" si="9"/>
        <v>1</v>
      </c>
      <c r="U117" s="32"/>
      <c r="V117" s="29">
        <v>48</v>
      </c>
      <c r="W117" s="23" t="s">
        <v>20</v>
      </c>
      <c r="X117" s="30">
        <v>29.7</v>
      </c>
      <c r="Y117" s="29">
        <v>0</v>
      </c>
      <c r="Z117" s="23" t="s">
        <v>21</v>
      </c>
      <c r="AA117" s="23" t="s">
        <v>22</v>
      </c>
      <c r="AB117" s="23">
        <v>7789.635</v>
      </c>
      <c r="AC117" s="23" t="b">
        <f t="shared" si="10"/>
        <v>1</v>
      </c>
      <c r="AD117" s="23" t="b">
        <f t="shared" si="11"/>
        <v>0</v>
      </c>
      <c r="AE117" s="32"/>
    </row>
    <row r="118" spans="2:31">
      <c r="B118" s="14">
        <v>60</v>
      </c>
      <c r="C118" s="15" t="s">
        <v>20</v>
      </c>
      <c r="D118" s="14">
        <f t="shared" si="6"/>
        <v>0</v>
      </c>
      <c r="E118" s="17">
        <v>28.595</v>
      </c>
      <c r="F118" s="14">
        <v>0</v>
      </c>
      <c r="G118" s="14" t="s">
        <v>21</v>
      </c>
      <c r="H118" s="14">
        <f t="shared" si="7"/>
        <v>0</v>
      </c>
      <c r="I118" s="15" t="s">
        <v>42</v>
      </c>
      <c r="J118" s="20">
        <v>30259.99556</v>
      </c>
      <c r="L118" s="14">
        <v>31</v>
      </c>
      <c r="M118" s="14" t="s">
        <v>17</v>
      </c>
      <c r="N118" s="17">
        <v>38.095</v>
      </c>
      <c r="O118" s="14">
        <v>1</v>
      </c>
      <c r="P118" s="14" t="s">
        <v>18</v>
      </c>
      <c r="Q118" s="14" t="s">
        <v>42</v>
      </c>
      <c r="R118" s="23">
        <v>58571.07448</v>
      </c>
      <c r="S118" s="23" t="b">
        <f t="shared" si="8"/>
        <v>1</v>
      </c>
      <c r="T118" s="23" t="b">
        <f t="shared" si="9"/>
        <v>1</v>
      </c>
      <c r="U118" s="32"/>
      <c r="V118" s="29">
        <v>32</v>
      </c>
      <c r="W118" s="23" t="s">
        <v>17</v>
      </c>
      <c r="X118" s="30">
        <v>37.145</v>
      </c>
      <c r="Y118" s="29">
        <v>3</v>
      </c>
      <c r="Z118" s="23" t="s">
        <v>21</v>
      </c>
      <c r="AA118" s="23" t="s">
        <v>42</v>
      </c>
      <c r="AB118" s="23">
        <v>6334.34355</v>
      </c>
      <c r="AC118" s="23" t="b">
        <f t="shared" si="10"/>
        <v>1</v>
      </c>
      <c r="AD118" s="23" t="b">
        <f t="shared" si="11"/>
        <v>0</v>
      </c>
      <c r="AE118" s="32"/>
    </row>
    <row r="119" spans="2:31">
      <c r="B119" s="14">
        <v>58</v>
      </c>
      <c r="C119" s="15" t="s">
        <v>20</v>
      </c>
      <c r="D119" s="14">
        <f t="shared" si="6"/>
        <v>0</v>
      </c>
      <c r="E119" s="17">
        <v>49.06</v>
      </c>
      <c r="F119" s="14">
        <v>0</v>
      </c>
      <c r="G119" s="14" t="s">
        <v>21</v>
      </c>
      <c r="H119" s="14">
        <f t="shared" si="7"/>
        <v>0</v>
      </c>
      <c r="I119" s="15" t="s">
        <v>22</v>
      </c>
      <c r="J119" s="20">
        <v>11381.3254</v>
      </c>
      <c r="L119" s="14">
        <v>34</v>
      </c>
      <c r="M119" s="14" t="s">
        <v>17</v>
      </c>
      <c r="N119" s="17">
        <v>30.21</v>
      </c>
      <c r="O119" s="14">
        <v>1</v>
      </c>
      <c r="P119" s="14" t="s">
        <v>18</v>
      </c>
      <c r="Q119" s="14" t="s">
        <v>34</v>
      </c>
      <c r="R119" s="23">
        <v>43943.8761</v>
      </c>
      <c r="S119" s="23" t="b">
        <f t="shared" si="8"/>
        <v>1</v>
      </c>
      <c r="T119" s="23" t="b">
        <f t="shared" si="9"/>
        <v>1</v>
      </c>
      <c r="U119" s="32"/>
      <c r="V119" s="29">
        <v>40</v>
      </c>
      <c r="W119" s="23" t="s">
        <v>17</v>
      </c>
      <c r="X119" s="30">
        <v>25.46</v>
      </c>
      <c r="Y119" s="29">
        <v>1</v>
      </c>
      <c r="Z119" s="23" t="s">
        <v>21</v>
      </c>
      <c r="AA119" s="23" t="s">
        <v>42</v>
      </c>
      <c r="AB119" s="23">
        <v>7077.1894</v>
      </c>
      <c r="AC119" s="23" t="b">
        <f t="shared" si="10"/>
        <v>1</v>
      </c>
      <c r="AD119" s="23" t="b">
        <f t="shared" si="11"/>
        <v>0</v>
      </c>
      <c r="AE119" s="32"/>
    </row>
    <row r="120" spans="2:31">
      <c r="B120" s="14">
        <v>29</v>
      </c>
      <c r="C120" s="15" t="s">
        <v>17</v>
      </c>
      <c r="D120" s="14">
        <f t="shared" si="6"/>
        <v>1</v>
      </c>
      <c r="E120" s="17">
        <v>27.94</v>
      </c>
      <c r="F120" s="14">
        <v>1</v>
      </c>
      <c r="G120" s="14" t="s">
        <v>18</v>
      </c>
      <c r="H120" s="14">
        <f t="shared" si="7"/>
        <v>1</v>
      </c>
      <c r="I120" s="15" t="s">
        <v>22</v>
      </c>
      <c r="J120" s="20">
        <v>19107.7796</v>
      </c>
      <c r="L120" s="14">
        <v>21</v>
      </c>
      <c r="M120" s="14" t="s">
        <v>17</v>
      </c>
      <c r="N120" s="17">
        <v>21.85</v>
      </c>
      <c r="O120" s="14">
        <v>1</v>
      </c>
      <c r="P120" s="14" t="s">
        <v>18</v>
      </c>
      <c r="Q120" s="14" t="s">
        <v>42</v>
      </c>
      <c r="R120" s="23">
        <v>15359.1045</v>
      </c>
      <c r="S120" s="23" t="b">
        <f t="shared" si="8"/>
        <v>0</v>
      </c>
      <c r="T120" s="23" t="b">
        <f t="shared" si="9"/>
        <v>0</v>
      </c>
      <c r="U120" s="32"/>
      <c r="V120" s="29">
        <v>44</v>
      </c>
      <c r="W120" s="23" t="s">
        <v>20</v>
      </c>
      <c r="X120" s="30">
        <v>39.52</v>
      </c>
      <c r="Y120" s="29">
        <v>0</v>
      </c>
      <c r="Z120" s="23" t="s">
        <v>21</v>
      </c>
      <c r="AA120" s="23" t="s">
        <v>34</v>
      </c>
      <c r="AB120" s="23">
        <v>6948.7008</v>
      </c>
      <c r="AC120" s="23" t="b">
        <f t="shared" si="10"/>
        <v>1</v>
      </c>
      <c r="AD120" s="23" t="b">
        <f t="shared" si="11"/>
        <v>0</v>
      </c>
      <c r="AE120" s="32"/>
    </row>
    <row r="121" spans="2:31">
      <c r="B121" s="14">
        <v>49</v>
      </c>
      <c r="C121" s="15" t="s">
        <v>17</v>
      </c>
      <c r="D121" s="14">
        <f t="shared" si="6"/>
        <v>1</v>
      </c>
      <c r="E121" s="17">
        <v>27.17</v>
      </c>
      <c r="F121" s="14">
        <v>0</v>
      </c>
      <c r="G121" s="14" t="s">
        <v>21</v>
      </c>
      <c r="H121" s="14">
        <f t="shared" si="7"/>
        <v>0</v>
      </c>
      <c r="I121" s="15" t="s">
        <v>22</v>
      </c>
      <c r="J121" s="20">
        <v>8601.3293</v>
      </c>
      <c r="L121" s="14">
        <v>19</v>
      </c>
      <c r="M121" s="14" t="s">
        <v>17</v>
      </c>
      <c r="N121" s="17">
        <v>28.31</v>
      </c>
      <c r="O121" s="14">
        <v>0</v>
      </c>
      <c r="P121" s="14" t="s">
        <v>18</v>
      </c>
      <c r="Q121" s="14" t="s">
        <v>34</v>
      </c>
      <c r="R121" s="23">
        <v>17468.9839</v>
      </c>
      <c r="S121" s="23" t="b">
        <f t="shared" si="8"/>
        <v>1</v>
      </c>
      <c r="T121" s="23" t="b">
        <f t="shared" si="9"/>
        <v>1</v>
      </c>
      <c r="U121" s="32"/>
      <c r="V121" s="29">
        <v>50</v>
      </c>
      <c r="W121" s="23" t="s">
        <v>17</v>
      </c>
      <c r="X121" s="30">
        <v>27.83</v>
      </c>
      <c r="Y121" s="29">
        <v>3</v>
      </c>
      <c r="Z121" s="23" t="s">
        <v>21</v>
      </c>
      <c r="AA121" s="23" t="s">
        <v>22</v>
      </c>
      <c r="AB121" s="23">
        <v>19749.38338</v>
      </c>
      <c r="AC121" s="23" t="b">
        <f t="shared" si="10"/>
        <v>1</v>
      </c>
      <c r="AD121" s="23" t="b">
        <f t="shared" si="11"/>
        <v>1</v>
      </c>
      <c r="AE121" s="32"/>
    </row>
    <row r="122" spans="2:31">
      <c r="B122" s="14">
        <v>37</v>
      </c>
      <c r="C122" s="15" t="s">
        <v>17</v>
      </c>
      <c r="D122" s="14">
        <f t="shared" si="6"/>
        <v>1</v>
      </c>
      <c r="E122" s="17">
        <v>23.37</v>
      </c>
      <c r="F122" s="14">
        <v>2</v>
      </c>
      <c r="G122" s="14" t="s">
        <v>21</v>
      </c>
      <c r="H122" s="14">
        <f t="shared" si="7"/>
        <v>0</v>
      </c>
      <c r="I122" s="15" t="s">
        <v>34</v>
      </c>
      <c r="J122" s="20">
        <v>6686.4313</v>
      </c>
      <c r="L122" s="14">
        <v>59</v>
      </c>
      <c r="M122" s="14" t="s">
        <v>17</v>
      </c>
      <c r="N122" s="17">
        <v>23.655</v>
      </c>
      <c r="O122" s="14">
        <v>0</v>
      </c>
      <c r="P122" s="14" t="s">
        <v>18</v>
      </c>
      <c r="Q122" s="14" t="s">
        <v>34</v>
      </c>
      <c r="R122" s="23">
        <v>25678.77845</v>
      </c>
      <c r="S122" s="23" t="b">
        <f t="shared" si="8"/>
        <v>0</v>
      </c>
      <c r="T122" s="23" t="b">
        <f t="shared" si="9"/>
        <v>1</v>
      </c>
      <c r="U122" s="32"/>
      <c r="V122" s="29">
        <v>54</v>
      </c>
      <c r="W122" s="23" t="s">
        <v>20</v>
      </c>
      <c r="X122" s="30">
        <v>39.6</v>
      </c>
      <c r="Y122" s="29">
        <v>1</v>
      </c>
      <c r="Z122" s="23" t="s">
        <v>21</v>
      </c>
      <c r="AA122" s="23" t="s">
        <v>19</v>
      </c>
      <c r="AB122" s="23">
        <v>10450.552</v>
      </c>
      <c r="AC122" s="23" t="b">
        <f t="shared" si="10"/>
        <v>1</v>
      </c>
      <c r="AD122" s="23" t="b">
        <f t="shared" si="11"/>
        <v>0</v>
      </c>
      <c r="AE122" s="32"/>
    </row>
    <row r="123" spans="2:31">
      <c r="B123" s="14">
        <v>44</v>
      </c>
      <c r="C123" s="15" t="s">
        <v>20</v>
      </c>
      <c r="D123" s="14">
        <f t="shared" si="6"/>
        <v>0</v>
      </c>
      <c r="E123" s="17">
        <v>37.1</v>
      </c>
      <c r="F123" s="14">
        <v>2</v>
      </c>
      <c r="G123" s="14" t="s">
        <v>21</v>
      </c>
      <c r="H123" s="14">
        <f t="shared" si="7"/>
        <v>0</v>
      </c>
      <c r="I123" s="15" t="s">
        <v>19</v>
      </c>
      <c r="J123" s="20">
        <v>7740.337</v>
      </c>
      <c r="L123" s="14">
        <v>30</v>
      </c>
      <c r="M123" s="14" t="s">
        <v>20</v>
      </c>
      <c r="N123" s="17">
        <v>37.8</v>
      </c>
      <c r="O123" s="14">
        <v>2</v>
      </c>
      <c r="P123" s="14" t="s">
        <v>18</v>
      </c>
      <c r="Q123" s="14" t="s">
        <v>19</v>
      </c>
      <c r="R123" s="23">
        <v>39241.442</v>
      </c>
      <c r="S123" s="23" t="b">
        <f t="shared" si="8"/>
        <v>1</v>
      </c>
      <c r="T123" s="23" t="b">
        <f t="shared" si="9"/>
        <v>1</v>
      </c>
      <c r="U123" s="32"/>
      <c r="V123" s="29">
        <v>32</v>
      </c>
      <c r="W123" s="23" t="s">
        <v>17</v>
      </c>
      <c r="X123" s="30">
        <v>29.8</v>
      </c>
      <c r="Y123" s="29">
        <v>2</v>
      </c>
      <c r="Z123" s="23" t="s">
        <v>21</v>
      </c>
      <c r="AA123" s="23" t="s">
        <v>19</v>
      </c>
      <c r="AB123" s="23">
        <v>5152.134</v>
      </c>
      <c r="AC123" s="23" t="b">
        <f t="shared" si="10"/>
        <v>1</v>
      </c>
      <c r="AD123" s="23" t="b">
        <f t="shared" si="11"/>
        <v>0</v>
      </c>
      <c r="AE123" s="32"/>
    </row>
    <row r="124" spans="2:31">
      <c r="B124" s="14">
        <v>18</v>
      </c>
      <c r="C124" s="15" t="s">
        <v>20</v>
      </c>
      <c r="D124" s="14">
        <f t="shared" si="6"/>
        <v>0</v>
      </c>
      <c r="E124" s="17">
        <v>23.75</v>
      </c>
      <c r="F124" s="14">
        <v>0</v>
      </c>
      <c r="G124" s="14" t="s">
        <v>21</v>
      </c>
      <c r="H124" s="14">
        <f t="shared" si="7"/>
        <v>0</v>
      </c>
      <c r="I124" s="15" t="s">
        <v>42</v>
      </c>
      <c r="J124" s="20">
        <v>1705.6245</v>
      </c>
      <c r="L124" s="14">
        <v>47</v>
      </c>
      <c r="M124" s="14" t="s">
        <v>17</v>
      </c>
      <c r="N124" s="17">
        <v>36.63</v>
      </c>
      <c r="O124" s="14">
        <v>1</v>
      </c>
      <c r="P124" s="14" t="s">
        <v>18</v>
      </c>
      <c r="Q124" s="14" t="s">
        <v>22</v>
      </c>
      <c r="R124" s="23">
        <v>42969.8527</v>
      </c>
      <c r="S124" s="23" t="b">
        <f t="shared" si="8"/>
        <v>1</v>
      </c>
      <c r="T124" s="23" t="b">
        <f t="shared" si="9"/>
        <v>1</v>
      </c>
      <c r="U124" s="32"/>
      <c r="V124" s="29">
        <v>37</v>
      </c>
      <c r="W124" s="23" t="s">
        <v>20</v>
      </c>
      <c r="X124" s="30">
        <v>29.64</v>
      </c>
      <c r="Y124" s="29">
        <v>0</v>
      </c>
      <c r="Z124" s="23" t="s">
        <v>21</v>
      </c>
      <c r="AA124" s="23" t="s">
        <v>34</v>
      </c>
      <c r="AB124" s="23">
        <v>5028.1466</v>
      </c>
      <c r="AC124" s="23" t="b">
        <f t="shared" si="10"/>
        <v>1</v>
      </c>
      <c r="AD124" s="23" t="b">
        <f t="shared" si="11"/>
        <v>0</v>
      </c>
      <c r="AE124" s="32"/>
    </row>
    <row r="125" spans="2:31">
      <c r="B125" s="14">
        <v>20</v>
      </c>
      <c r="C125" s="15" t="s">
        <v>17</v>
      </c>
      <c r="D125" s="14">
        <f t="shared" si="6"/>
        <v>1</v>
      </c>
      <c r="E125" s="17">
        <v>28.975</v>
      </c>
      <c r="F125" s="14">
        <v>0</v>
      </c>
      <c r="G125" s="14" t="s">
        <v>21</v>
      </c>
      <c r="H125" s="14">
        <f t="shared" si="7"/>
        <v>0</v>
      </c>
      <c r="I125" s="15" t="s">
        <v>34</v>
      </c>
      <c r="J125" s="20">
        <v>2257.47525</v>
      </c>
      <c r="L125" s="14">
        <v>49</v>
      </c>
      <c r="M125" s="14" t="s">
        <v>20</v>
      </c>
      <c r="N125" s="17">
        <v>25.6</v>
      </c>
      <c r="O125" s="14">
        <v>2</v>
      </c>
      <c r="P125" s="14" t="s">
        <v>18</v>
      </c>
      <c r="Q125" s="14" t="s">
        <v>19</v>
      </c>
      <c r="R125" s="23">
        <v>23306.547</v>
      </c>
      <c r="S125" s="23" t="b">
        <f t="shared" si="8"/>
        <v>1</v>
      </c>
      <c r="T125" s="23" t="b">
        <f t="shared" si="9"/>
        <v>1</v>
      </c>
      <c r="U125" s="32"/>
      <c r="V125" s="29">
        <v>47</v>
      </c>
      <c r="W125" s="23" t="s">
        <v>20</v>
      </c>
      <c r="X125" s="30">
        <v>28.215</v>
      </c>
      <c r="Y125" s="29">
        <v>4</v>
      </c>
      <c r="Z125" s="23" t="s">
        <v>21</v>
      </c>
      <c r="AA125" s="23" t="s">
        <v>42</v>
      </c>
      <c r="AB125" s="23">
        <v>10407.08585</v>
      </c>
      <c r="AC125" s="23" t="b">
        <f t="shared" si="10"/>
        <v>1</v>
      </c>
      <c r="AD125" s="23" t="b">
        <f t="shared" si="11"/>
        <v>0</v>
      </c>
      <c r="AE125" s="32"/>
    </row>
    <row r="126" spans="2:31">
      <c r="B126" s="14">
        <v>44</v>
      </c>
      <c r="C126" s="15" t="s">
        <v>20</v>
      </c>
      <c r="D126" s="14">
        <f t="shared" si="6"/>
        <v>0</v>
      </c>
      <c r="E126" s="17">
        <v>31.35</v>
      </c>
      <c r="F126" s="14">
        <v>1</v>
      </c>
      <c r="G126" s="14" t="s">
        <v>18</v>
      </c>
      <c r="H126" s="14">
        <f t="shared" si="7"/>
        <v>1</v>
      </c>
      <c r="I126" s="15" t="s">
        <v>42</v>
      </c>
      <c r="J126" s="20">
        <v>39556.4945</v>
      </c>
      <c r="L126" s="14">
        <v>19</v>
      </c>
      <c r="M126" s="14" t="s">
        <v>17</v>
      </c>
      <c r="N126" s="17">
        <v>33.11</v>
      </c>
      <c r="O126" s="14">
        <v>0</v>
      </c>
      <c r="P126" s="14" t="s">
        <v>18</v>
      </c>
      <c r="Q126" s="14" t="s">
        <v>22</v>
      </c>
      <c r="R126" s="23">
        <v>34439.8559</v>
      </c>
      <c r="S126" s="23" t="b">
        <f t="shared" si="8"/>
        <v>1</v>
      </c>
      <c r="T126" s="23" t="b">
        <f t="shared" si="9"/>
        <v>1</v>
      </c>
      <c r="U126" s="32"/>
      <c r="V126" s="29">
        <v>20</v>
      </c>
      <c r="W126" s="23" t="s">
        <v>17</v>
      </c>
      <c r="X126" s="30">
        <v>37</v>
      </c>
      <c r="Y126" s="29">
        <v>5</v>
      </c>
      <c r="Z126" s="23" t="s">
        <v>21</v>
      </c>
      <c r="AA126" s="23" t="s">
        <v>19</v>
      </c>
      <c r="AB126" s="23">
        <v>4830.63</v>
      </c>
      <c r="AC126" s="23" t="b">
        <f t="shared" si="10"/>
        <v>1</v>
      </c>
      <c r="AD126" s="23" t="b">
        <f t="shared" si="11"/>
        <v>0</v>
      </c>
      <c r="AE126" s="32"/>
    </row>
    <row r="127" spans="2:31">
      <c r="B127" s="14">
        <v>47</v>
      </c>
      <c r="C127" s="15" t="s">
        <v>17</v>
      </c>
      <c r="D127" s="14">
        <f t="shared" si="6"/>
        <v>1</v>
      </c>
      <c r="E127" s="17">
        <v>33.915</v>
      </c>
      <c r="F127" s="14">
        <v>3</v>
      </c>
      <c r="G127" s="14" t="s">
        <v>21</v>
      </c>
      <c r="H127" s="14">
        <f t="shared" si="7"/>
        <v>0</v>
      </c>
      <c r="I127" s="15" t="s">
        <v>34</v>
      </c>
      <c r="J127" s="20">
        <v>10115.00885</v>
      </c>
      <c r="L127" s="14">
        <v>37</v>
      </c>
      <c r="M127" s="14" t="s">
        <v>20</v>
      </c>
      <c r="N127" s="17">
        <v>34.1</v>
      </c>
      <c r="O127" s="14">
        <v>4</v>
      </c>
      <c r="P127" s="14" t="s">
        <v>18</v>
      </c>
      <c r="Q127" s="14" t="s">
        <v>19</v>
      </c>
      <c r="R127" s="23">
        <v>40182.246</v>
      </c>
      <c r="S127" s="23" t="b">
        <f t="shared" si="8"/>
        <v>1</v>
      </c>
      <c r="T127" s="23" t="b">
        <f t="shared" si="9"/>
        <v>1</v>
      </c>
      <c r="U127" s="32"/>
      <c r="V127" s="29">
        <v>32</v>
      </c>
      <c r="W127" s="23" t="s">
        <v>17</v>
      </c>
      <c r="X127" s="30">
        <v>33.155</v>
      </c>
      <c r="Y127" s="29">
        <v>3</v>
      </c>
      <c r="Z127" s="23" t="s">
        <v>21</v>
      </c>
      <c r="AA127" s="23" t="s">
        <v>34</v>
      </c>
      <c r="AB127" s="23">
        <v>6128.79745</v>
      </c>
      <c r="AC127" s="23" t="b">
        <f t="shared" si="10"/>
        <v>1</v>
      </c>
      <c r="AD127" s="23" t="b">
        <f t="shared" si="11"/>
        <v>0</v>
      </c>
      <c r="AE127" s="32"/>
    </row>
    <row r="128" spans="2:31">
      <c r="B128" s="14">
        <v>26</v>
      </c>
      <c r="C128" s="15" t="s">
        <v>17</v>
      </c>
      <c r="D128" s="14">
        <f t="shared" si="6"/>
        <v>1</v>
      </c>
      <c r="E128" s="17">
        <v>28.785</v>
      </c>
      <c r="F128" s="14">
        <v>0</v>
      </c>
      <c r="G128" s="14" t="s">
        <v>21</v>
      </c>
      <c r="H128" s="14">
        <f t="shared" si="7"/>
        <v>0</v>
      </c>
      <c r="I128" s="15" t="s">
        <v>42</v>
      </c>
      <c r="J128" s="20">
        <v>3385.39915</v>
      </c>
      <c r="L128" s="14">
        <v>18</v>
      </c>
      <c r="M128" s="14" t="s">
        <v>20</v>
      </c>
      <c r="N128" s="17">
        <v>33.535</v>
      </c>
      <c r="O128" s="14">
        <v>0</v>
      </c>
      <c r="P128" s="14" t="s">
        <v>18</v>
      </c>
      <c r="Q128" s="14" t="s">
        <v>42</v>
      </c>
      <c r="R128" s="23">
        <v>34617.84065</v>
      </c>
      <c r="S128" s="23" t="b">
        <f t="shared" si="8"/>
        <v>1</v>
      </c>
      <c r="T128" s="23" t="b">
        <f t="shared" si="9"/>
        <v>1</v>
      </c>
      <c r="U128" s="32"/>
      <c r="V128" s="29">
        <v>19</v>
      </c>
      <c r="W128" s="23" t="s">
        <v>17</v>
      </c>
      <c r="X128" s="30">
        <v>31.825</v>
      </c>
      <c r="Y128" s="29">
        <v>1</v>
      </c>
      <c r="Z128" s="23" t="s">
        <v>21</v>
      </c>
      <c r="AA128" s="23" t="s">
        <v>34</v>
      </c>
      <c r="AB128" s="23">
        <v>2719.27975</v>
      </c>
      <c r="AC128" s="23" t="b">
        <f t="shared" si="10"/>
        <v>1</v>
      </c>
      <c r="AD128" s="23" t="b">
        <f t="shared" si="11"/>
        <v>0</v>
      </c>
      <c r="AE128" s="32"/>
    </row>
    <row r="129" spans="2:31">
      <c r="B129" s="14">
        <v>19</v>
      </c>
      <c r="C129" s="15" t="s">
        <v>17</v>
      </c>
      <c r="D129" s="14">
        <f t="shared" si="6"/>
        <v>1</v>
      </c>
      <c r="E129" s="17">
        <v>28.3</v>
      </c>
      <c r="F129" s="14">
        <v>0</v>
      </c>
      <c r="G129" s="14" t="s">
        <v>18</v>
      </c>
      <c r="H129" s="14">
        <f t="shared" si="7"/>
        <v>1</v>
      </c>
      <c r="I129" s="15" t="s">
        <v>19</v>
      </c>
      <c r="J129" s="20">
        <v>17081.08</v>
      </c>
      <c r="L129" s="14">
        <v>44</v>
      </c>
      <c r="M129" s="14" t="s">
        <v>17</v>
      </c>
      <c r="N129" s="17">
        <v>38.95</v>
      </c>
      <c r="O129" s="14">
        <v>0</v>
      </c>
      <c r="P129" s="14" t="s">
        <v>18</v>
      </c>
      <c r="Q129" s="14" t="s">
        <v>34</v>
      </c>
      <c r="R129" s="23">
        <v>42983.4585</v>
      </c>
      <c r="S129" s="23" t="b">
        <f t="shared" si="8"/>
        <v>1</v>
      </c>
      <c r="T129" s="23" t="b">
        <f t="shared" si="9"/>
        <v>1</v>
      </c>
      <c r="U129" s="32"/>
      <c r="V129" s="29">
        <v>27</v>
      </c>
      <c r="W129" s="23" t="s">
        <v>20</v>
      </c>
      <c r="X129" s="30">
        <v>18.905</v>
      </c>
      <c r="Y129" s="29">
        <v>3</v>
      </c>
      <c r="Z129" s="23" t="s">
        <v>21</v>
      </c>
      <c r="AA129" s="23" t="s">
        <v>42</v>
      </c>
      <c r="AB129" s="23">
        <v>4827.90495</v>
      </c>
      <c r="AC129" s="23" t="b">
        <f t="shared" si="10"/>
        <v>0</v>
      </c>
      <c r="AD129" s="23" t="b">
        <f t="shared" si="11"/>
        <v>0</v>
      </c>
      <c r="AE129" s="32"/>
    </row>
    <row r="130" spans="2:31">
      <c r="B130" s="14">
        <v>52</v>
      </c>
      <c r="C130" s="15" t="s">
        <v>17</v>
      </c>
      <c r="D130" s="14">
        <f t="shared" si="6"/>
        <v>1</v>
      </c>
      <c r="E130" s="17">
        <v>37.4</v>
      </c>
      <c r="F130" s="14">
        <v>0</v>
      </c>
      <c r="G130" s="14" t="s">
        <v>21</v>
      </c>
      <c r="H130" s="14">
        <f t="shared" si="7"/>
        <v>0</v>
      </c>
      <c r="I130" s="15" t="s">
        <v>19</v>
      </c>
      <c r="J130" s="20">
        <v>9634.538</v>
      </c>
      <c r="L130" s="14">
        <v>39</v>
      </c>
      <c r="M130" s="14" t="s">
        <v>20</v>
      </c>
      <c r="N130" s="17">
        <v>26.41</v>
      </c>
      <c r="O130" s="14">
        <v>0</v>
      </c>
      <c r="P130" s="14" t="s">
        <v>18</v>
      </c>
      <c r="Q130" s="14" t="s">
        <v>42</v>
      </c>
      <c r="R130" s="23">
        <v>20149.3229</v>
      </c>
      <c r="S130" s="23" t="b">
        <f t="shared" si="8"/>
        <v>1</v>
      </c>
      <c r="T130" s="23" t="b">
        <f t="shared" si="9"/>
        <v>1</v>
      </c>
      <c r="U130" s="32"/>
      <c r="V130" s="29">
        <v>63</v>
      </c>
      <c r="W130" s="23" t="s">
        <v>20</v>
      </c>
      <c r="X130" s="30">
        <v>41.47</v>
      </c>
      <c r="Y130" s="29">
        <v>0</v>
      </c>
      <c r="Z130" s="23" t="s">
        <v>21</v>
      </c>
      <c r="AA130" s="23" t="s">
        <v>22</v>
      </c>
      <c r="AB130" s="23">
        <v>13405.3903</v>
      </c>
      <c r="AC130" s="23" t="b">
        <f t="shared" si="10"/>
        <v>1</v>
      </c>
      <c r="AD130" s="23" t="b">
        <f t="shared" si="11"/>
        <v>0</v>
      </c>
      <c r="AE130" s="32"/>
    </row>
    <row r="131" spans="2:31">
      <c r="B131" s="14">
        <v>32</v>
      </c>
      <c r="C131" s="15" t="s">
        <v>17</v>
      </c>
      <c r="D131" s="14">
        <f t="shared" si="6"/>
        <v>1</v>
      </c>
      <c r="E131" s="17">
        <v>17.765</v>
      </c>
      <c r="F131" s="14">
        <v>2</v>
      </c>
      <c r="G131" s="14" t="s">
        <v>18</v>
      </c>
      <c r="H131" s="14">
        <f t="shared" si="7"/>
        <v>1</v>
      </c>
      <c r="I131" s="15" t="s">
        <v>34</v>
      </c>
      <c r="J131" s="20">
        <v>32734.1863</v>
      </c>
      <c r="L131" s="14">
        <v>42</v>
      </c>
      <c r="M131" s="14" t="s">
        <v>20</v>
      </c>
      <c r="N131" s="17">
        <v>28.31</v>
      </c>
      <c r="O131" s="14">
        <v>3</v>
      </c>
      <c r="P131" s="14" t="s">
        <v>18</v>
      </c>
      <c r="Q131" s="14" t="s">
        <v>34</v>
      </c>
      <c r="R131" s="23">
        <v>32787.45859</v>
      </c>
      <c r="S131" s="23" t="b">
        <f t="shared" si="8"/>
        <v>1</v>
      </c>
      <c r="T131" s="23" t="b">
        <f t="shared" si="9"/>
        <v>1</v>
      </c>
      <c r="U131" s="32"/>
      <c r="V131" s="29">
        <v>49</v>
      </c>
      <c r="W131" s="23" t="s">
        <v>20</v>
      </c>
      <c r="X131" s="30">
        <v>30.3</v>
      </c>
      <c r="Y131" s="29">
        <v>0</v>
      </c>
      <c r="Z131" s="23" t="s">
        <v>21</v>
      </c>
      <c r="AA131" s="23" t="s">
        <v>19</v>
      </c>
      <c r="AB131" s="23">
        <v>8116.68</v>
      </c>
      <c r="AC131" s="23" t="b">
        <f t="shared" si="10"/>
        <v>1</v>
      </c>
      <c r="AD131" s="23" t="b">
        <f t="shared" si="11"/>
        <v>0</v>
      </c>
      <c r="AE131" s="32"/>
    </row>
    <row r="132" spans="2:31">
      <c r="B132" s="14">
        <v>38</v>
      </c>
      <c r="C132" s="15" t="s">
        <v>20</v>
      </c>
      <c r="D132" s="14">
        <f t="shared" ref="D132:D195" si="12">IF(C132="FEMALE",1,0)</f>
        <v>0</v>
      </c>
      <c r="E132" s="17">
        <v>34.7</v>
      </c>
      <c r="F132" s="14">
        <v>2</v>
      </c>
      <c r="G132" s="14" t="s">
        <v>21</v>
      </c>
      <c r="H132" s="14">
        <f t="shared" ref="H132:H195" si="13">IF(G132="yes",1,0)</f>
        <v>0</v>
      </c>
      <c r="I132" s="15" t="s">
        <v>19</v>
      </c>
      <c r="J132" s="20">
        <v>6082.405</v>
      </c>
      <c r="L132" s="14">
        <v>52</v>
      </c>
      <c r="M132" s="14" t="s">
        <v>17</v>
      </c>
      <c r="N132" s="17">
        <v>25.3</v>
      </c>
      <c r="O132" s="14">
        <v>2</v>
      </c>
      <c r="P132" s="14" t="s">
        <v>18</v>
      </c>
      <c r="Q132" s="14" t="s">
        <v>22</v>
      </c>
      <c r="R132" s="23">
        <v>24667.419</v>
      </c>
      <c r="S132" s="23" t="b">
        <f t="shared" ref="S132:S195" si="14">N132&gt;=25</f>
        <v>1</v>
      </c>
      <c r="T132" s="23" t="b">
        <f t="shared" ref="T132:T195" si="15">R132&gt;16700</f>
        <v>1</v>
      </c>
      <c r="U132" s="32"/>
      <c r="V132" s="29">
        <v>18</v>
      </c>
      <c r="W132" s="23" t="s">
        <v>20</v>
      </c>
      <c r="X132" s="30">
        <v>15.96</v>
      </c>
      <c r="Y132" s="29">
        <v>0</v>
      </c>
      <c r="Z132" s="23" t="s">
        <v>21</v>
      </c>
      <c r="AA132" s="23" t="s">
        <v>42</v>
      </c>
      <c r="AB132" s="23">
        <v>1694.7964</v>
      </c>
      <c r="AC132" s="23" t="b">
        <f t="shared" ref="AC132:AC195" si="16">X132&gt;=25</f>
        <v>0</v>
      </c>
      <c r="AD132" s="23" t="b">
        <f t="shared" ref="AD132:AD195" si="17">AB132&gt;16700</f>
        <v>0</v>
      </c>
      <c r="AE132" s="32"/>
    </row>
    <row r="133" spans="2:31">
      <c r="B133" s="14">
        <v>59</v>
      </c>
      <c r="C133" s="15" t="s">
        <v>17</v>
      </c>
      <c r="D133" s="14">
        <f t="shared" si="12"/>
        <v>1</v>
      </c>
      <c r="E133" s="17">
        <v>26.505</v>
      </c>
      <c r="F133" s="14">
        <v>0</v>
      </c>
      <c r="G133" s="14" t="s">
        <v>21</v>
      </c>
      <c r="H133" s="14">
        <f t="shared" si="13"/>
        <v>0</v>
      </c>
      <c r="I133" s="15" t="s">
        <v>42</v>
      </c>
      <c r="J133" s="20">
        <v>12815.44495</v>
      </c>
      <c r="L133" s="14">
        <v>64</v>
      </c>
      <c r="M133" s="14" t="s">
        <v>17</v>
      </c>
      <c r="N133" s="17">
        <v>22.99</v>
      </c>
      <c r="O133" s="14">
        <v>0</v>
      </c>
      <c r="P133" s="14" t="s">
        <v>18</v>
      </c>
      <c r="Q133" s="14" t="s">
        <v>22</v>
      </c>
      <c r="R133" s="23">
        <v>27037.9141</v>
      </c>
      <c r="S133" s="23" t="b">
        <f t="shared" si="14"/>
        <v>0</v>
      </c>
      <c r="T133" s="23" t="b">
        <f t="shared" si="15"/>
        <v>1</v>
      </c>
      <c r="U133" s="32"/>
      <c r="V133" s="29">
        <v>35</v>
      </c>
      <c r="W133" s="23" t="s">
        <v>17</v>
      </c>
      <c r="X133" s="30">
        <v>34.8</v>
      </c>
      <c r="Y133" s="29">
        <v>1</v>
      </c>
      <c r="Z133" s="23" t="s">
        <v>21</v>
      </c>
      <c r="AA133" s="23" t="s">
        <v>19</v>
      </c>
      <c r="AB133" s="23">
        <v>5246.047</v>
      </c>
      <c r="AC133" s="23" t="b">
        <f t="shared" si="16"/>
        <v>1</v>
      </c>
      <c r="AD133" s="23" t="b">
        <f t="shared" si="17"/>
        <v>0</v>
      </c>
      <c r="AE133" s="32"/>
    </row>
    <row r="134" spans="2:31">
      <c r="B134" s="14">
        <v>61</v>
      </c>
      <c r="C134" s="15" t="s">
        <v>17</v>
      </c>
      <c r="D134" s="14">
        <f t="shared" si="12"/>
        <v>1</v>
      </c>
      <c r="E134" s="17">
        <v>22.04</v>
      </c>
      <c r="F134" s="14">
        <v>0</v>
      </c>
      <c r="G134" s="14" t="s">
        <v>21</v>
      </c>
      <c r="H134" s="14">
        <f t="shared" si="13"/>
        <v>0</v>
      </c>
      <c r="I134" s="15" t="s">
        <v>42</v>
      </c>
      <c r="J134" s="20">
        <v>13616.3586</v>
      </c>
      <c r="L134" s="14">
        <v>43</v>
      </c>
      <c r="M134" s="14" t="s">
        <v>20</v>
      </c>
      <c r="N134" s="17">
        <v>38.06</v>
      </c>
      <c r="O134" s="14">
        <v>2</v>
      </c>
      <c r="P134" s="14" t="s">
        <v>18</v>
      </c>
      <c r="Q134" s="14" t="s">
        <v>22</v>
      </c>
      <c r="R134" s="23">
        <v>42560.4304</v>
      </c>
      <c r="S134" s="23" t="b">
        <f t="shared" si="14"/>
        <v>1</v>
      </c>
      <c r="T134" s="23" t="b">
        <f t="shared" si="15"/>
        <v>1</v>
      </c>
      <c r="U134" s="32"/>
      <c r="V134" s="29">
        <v>24</v>
      </c>
      <c r="W134" s="23" t="s">
        <v>17</v>
      </c>
      <c r="X134" s="30">
        <v>33.345</v>
      </c>
      <c r="Y134" s="29">
        <v>0</v>
      </c>
      <c r="Z134" s="23" t="s">
        <v>21</v>
      </c>
      <c r="AA134" s="23" t="s">
        <v>34</v>
      </c>
      <c r="AB134" s="23">
        <v>2855.43755</v>
      </c>
      <c r="AC134" s="23" t="b">
        <f t="shared" si="16"/>
        <v>1</v>
      </c>
      <c r="AD134" s="23" t="b">
        <f t="shared" si="17"/>
        <v>0</v>
      </c>
      <c r="AE134" s="32"/>
    </row>
    <row r="135" spans="2:31">
      <c r="B135" s="14">
        <v>53</v>
      </c>
      <c r="C135" s="15" t="s">
        <v>17</v>
      </c>
      <c r="D135" s="14">
        <f t="shared" si="12"/>
        <v>1</v>
      </c>
      <c r="E135" s="17">
        <v>35.9</v>
      </c>
      <c r="F135" s="14">
        <v>2</v>
      </c>
      <c r="G135" s="14" t="s">
        <v>21</v>
      </c>
      <c r="H135" s="14">
        <f t="shared" si="13"/>
        <v>0</v>
      </c>
      <c r="I135" s="15" t="s">
        <v>19</v>
      </c>
      <c r="J135" s="20">
        <v>11163.568</v>
      </c>
      <c r="L135" s="14">
        <v>40</v>
      </c>
      <c r="M135" s="14" t="s">
        <v>17</v>
      </c>
      <c r="N135" s="17">
        <v>32.775</v>
      </c>
      <c r="O135" s="14">
        <v>2</v>
      </c>
      <c r="P135" s="14" t="s">
        <v>18</v>
      </c>
      <c r="Q135" s="14" t="s">
        <v>34</v>
      </c>
      <c r="R135" s="23">
        <v>40003.33225</v>
      </c>
      <c r="S135" s="23" t="b">
        <f t="shared" si="14"/>
        <v>1</v>
      </c>
      <c r="T135" s="23" t="b">
        <f t="shared" si="15"/>
        <v>1</v>
      </c>
      <c r="U135" s="32"/>
      <c r="V135" s="29">
        <v>38</v>
      </c>
      <c r="W135" s="23" t="s">
        <v>20</v>
      </c>
      <c r="X135" s="30">
        <v>27.835</v>
      </c>
      <c r="Y135" s="29">
        <v>2</v>
      </c>
      <c r="Z135" s="23" t="s">
        <v>21</v>
      </c>
      <c r="AA135" s="23" t="s">
        <v>34</v>
      </c>
      <c r="AB135" s="23">
        <v>6455.86265</v>
      </c>
      <c r="AC135" s="23" t="b">
        <f t="shared" si="16"/>
        <v>1</v>
      </c>
      <c r="AD135" s="23" t="b">
        <f t="shared" si="17"/>
        <v>0</v>
      </c>
      <c r="AE135" s="32"/>
    </row>
    <row r="136" spans="2:31">
      <c r="B136" s="14">
        <v>19</v>
      </c>
      <c r="C136" s="15" t="s">
        <v>20</v>
      </c>
      <c r="D136" s="14">
        <f t="shared" si="12"/>
        <v>0</v>
      </c>
      <c r="E136" s="17">
        <v>25.555</v>
      </c>
      <c r="F136" s="14">
        <v>0</v>
      </c>
      <c r="G136" s="14" t="s">
        <v>21</v>
      </c>
      <c r="H136" s="14">
        <f t="shared" si="13"/>
        <v>0</v>
      </c>
      <c r="I136" s="15" t="s">
        <v>34</v>
      </c>
      <c r="J136" s="20">
        <v>1632.56445</v>
      </c>
      <c r="L136" s="14">
        <v>62</v>
      </c>
      <c r="M136" s="14" t="s">
        <v>20</v>
      </c>
      <c r="N136" s="17">
        <v>32.015</v>
      </c>
      <c r="O136" s="14">
        <v>0</v>
      </c>
      <c r="P136" s="14" t="s">
        <v>18</v>
      </c>
      <c r="Q136" s="14" t="s">
        <v>42</v>
      </c>
      <c r="R136" s="23">
        <v>45710.20785</v>
      </c>
      <c r="S136" s="23" t="b">
        <f t="shared" si="14"/>
        <v>1</v>
      </c>
      <c r="T136" s="23" t="b">
        <f t="shared" si="15"/>
        <v>1</v>
      </c>
      <c r="U136" s="32"/>
      <c r="V136" s="29">
        <v>54</v>
      </c>
      <c r="W136" s="23" t="s">
        <v>20</v>
      </c>
      <c r="X136" s="30">
        <v>29.2</v>
      </c>
      <c r="Y136" s="29">
        <v>1</v>
      </c>
      <c r="Z136" s="23" t="s">
        <v>21</v>
      </c>
      <c r="AA136" s="23" t="s">
        <v>19</v>
      </c>
      <c r="AB136" s="23">
        <v>10436.096</v>
      </c>
      <c r="AC136" s="23" t="b">
        <f t="shared" si="16"/>
        <v>1</v>
      </c>
      <c r="AD136" s="23" t="b">
        <f t="shared" si="17"/>
        <v>0</v>
      </c>
      <c r="AE136" s="32"/>
    </row>
    <row r="137" spans="2:31">
      <c r="B137" s="14">
        <v>20</v>
      </c>
      <c r="C137" s="15" t="s">
        <v>17</v>
      </c>
      <c r="D137" s="14">
        <f t="shared" si="12"/>
        <v>1</v>
      </c>
      <c r="E137" s="17">
        <v>28.785</v>
      </c>
      <c r="F137" s="14">
        <v>0</v>
      </c>
      <c r="G137" s="14" t="s">
        <v>21</v>
      </c>
      <c r="H137" s="14">
        <f t="shared" si="13"/>
        <v>0</v>
      </c>
      <c r="I137" s="15" t="s">
        <v>42</v>
      </c>
      <c r="J137" s="20">
        <v>2457.21115</v>
      </c>
      <c r="L137" s="14">
        <v>44</v>
      </c>
      <c r="M137" s="14" t="s">
        <v>17</v>
      </c>
      <c r="N137" s="17">
        <v>43.89</v>
      </c>
      <c r="O137" s="14">
        <v>2</v>
      </c>
      <c r="P137" s="14" t="s">
        <v>18</v>
      </c>
      <c r="Q137" s="14" t="s">
        <v>22</v>
      </c>
      <c r="R137" s="23">
        <v>46200.9851</v>
      </c>
      <c r="S137" s="23" t="b">
        <f t="shared" si="14"/>
        <v>1</v>
      </c>
      <c r="T137" s="23" t="b">
        <f t="shared" si="15"/>
        <v>1</v>
      </c>
      <c r="U137" s="32"/>
      <c r="V137" s="29">
        <v>46</v>
      </c>
      <c r="W137" s="23" t="s">
        <v>17</v>
      </c>
      <c r="X137" s="30">
        <v>28.9</v>
      </c>
      <c r="Y137" s="29">
        <v>2</v>
      </c>
      <c r="Z137" s="23" t="s">
        <v>21</v>
      </c>
      <c r="AA137" s="23" t="s">
        <v>19</v>
      </c>
      <c r="AB137" s="23">
        <v>8823.279</v>
      </c>
      <c r="AC137" s="23" t="b">
        <f t="shared" si="16"/>
        <v>1</v>
      </c>
      <c r="AD137" s="23" t="b">
        <f t="shared" si="17"/>
        <v>0</v>
      </c>
      <c r="AE137" s="32"/>
    </row>
    <row r="138" spans="2:31">
      <c r="B138" s="14">
        <v>22</v>
      </c>
      <c r="C138" s="15" t="s">
        <v>17</v>
      </c>
      <c r="D138" s="14">
        <f t="shared" si="12"/>
        <v>1</v>
      </c>
      <c r="E138" s="17">
        <v>28.05</v>
      </c>
      <c r="F138" s="14">
        <v>0</v>
      </c>
      <c r="G138" s="14" t="s">
        <v>21</v>
      </c>
      <c r="H138" s="14">
        <f t="shared" si="13"/>
        <v>0</v>
      </c>
      <c r="I138" s="15" t="s">
        <v>22</v>
      </c>
      <c r="J138" s="20">
        <v>2155.6815</v>
      </c>
      <c r="L138" s="14">
        <v>60</v>
      </c>
      <c r="M138" s="14" t="s">
        <v>20</v>
      </c>
      <c r="N138" s="17">
        <v>31.35</v>
      </c>
      <c r="O138" s="14">
        <v>3</v>
      </c>
      <c r="P138" s="14" t="s">
        <v>18</v>
      </c>
      <c r="Q138" s="14" t="s">
        <v>34</v>
      </c>
      <c r="R138" s="23">
        <v>46130.5265</v>
      </c>
      <c r="S138" s="23" t="b">
        <f t="shared" si="14"/>
        <v>1</v>
      </c>
      <c r="T138" s="23" t="b">
        <f t="shared" si="15"/>
        <v>1</v>
      </c>
      <c r="U138" s="32"/>
      <c r="V138" s="29">
        <v>41</v>
      </c>
      <c r="W138" s="23" t="s">
        <v>17</v>
      </c>
      <c r="X138" s="30">
        <v>33.155</v>
      </c>
      <c r="Y138" s="29">
        <v>3</v>
      </c>
      <c r="Z138" s="23" t="s">
        <v>21</v>
      </c>
      <c r="AA138" s="23" t="s">
        <v>42</v>
      </c>
      <c r="AB138" s="23">
        <v>8538.28845</v>
      </c>
      <c r="AC138" s="23" t="b">
        <f t="shared" si="16"/>
        <v>1</v>
      </c>
      <c r="AD138" s="23" t="b">
        <f t="shared" si="17"/>
        <v>0</v>
      </c>
      <c r="AE138" s="32"/>
    </row>
    <row r="139" spans="2:31">
      <c r="B139" s="14">
        <v>19</v>
      </c>
      <c r="C139" s="15" t="s">
        <v>20</v>
      </c>
      <c r="D139" s="14">
        <f t="shared" si="12"/>
        <v>0</v>
      </c>
      <c r="E139" s="17">
        <v>34.1</v>
      </c>
      <c r="F139" s="14">
        <v>0</v>
      </c>
      <c r="G139" s="14" t="s">
        <v>21</v>
      </c>
      <c r="H139" s="14">
        <f t="shared" si="13"/>
        <v>0</v>
      </c>
      <c r="I139" s="15" t="s">
        <v>19</v>
      </c>
      <c r="J139" s="20">
        <v>1261.442</v>
      </c>
      <c r="L139" s="14">
        <v>39</v>
      </c>
      <c r="M139" s="14" t="s">
        <v>20</v>
      </c>
      <c r="N139" s="17">
        <v>35.3</v>
      </c>
      <c r="O139" s="14">
        <v>2</v>
      </c>
      <c r="P139" s="14" t="s">
        <v>18</v>
      </c>
      <c r="Q139" s="14" t="s">
        <v>19</v>
      </c>
      <c r="R139" s="23">
        <v>40103.89</v>
      </c>
      <c r="S139" s="23" t="b">
        <f t="shared" si="14"/>
        <v>1</v>
      </c>
      <c r="T139" s="23" t="b">
        <f t="shared" si="15"/>
        <v>1</v>
      </c>
      <c r="U139" s="32"/>
      <c r="V139" s="29">
        <v>58</v>
      </c>
      <c r="W139" s="23" t="s">
        <v>20</v>
      </c>
      <c r="X139" s="30">
        <v>28.595</v>
      </c>
      <c r="Y139" s="29">
        <v>0</v>
      </c>
      <c r="Z139" s="23" t="s">
        <v>21</v>
      </c>
      <c r="AA139" s="23" t="s">
        <v>34</v>
      </c>
      <c r="AB139" s="23">
        <v>11735.87905</v>
      </c>
      <c r="AC139" s="23" t="b">
        <f t="shared" si="16"/>
        <v>1</v>
      </c>
      <c r="AD139" s="23" t="b">
        <f t="shared" si="17"/>
        <v>0</v>
      </c>
      <c r="AE139" s="32"/>
    </row>
    <row r="140" spans="2:31">
      <c r="B140" s="14">
        <v>22</v>
      </c>
      <c r="C140" s="15" t="s">
        <v>20</v>
      </c>
      <c r="D140" s="14">
        <f t="shared" si="12"/>
        <v>0</v>
      </c>
      <c r="E140" s="17">
        <v>25.175</v>
      </c>
      <c r="F140" s="14">
        <v>0</v>
      </c>
      <c r="G140" s="14" t="s">
        <v>21</v>
      </c>
      <c r="H140" s="14">
        <f t="shared" si="13"/>
        <v>0</v>
      </c>
      <c r="I140" s="15" t="s">
        <v>34</v>
      </c>
      <c r="J140" s="20">
        <v>2045.68525</v>
      </c>
      <c r="L140" s="14">
        <v>27</v>
      </c>
      <c r="M140" s="14" t="s">
        <v>20</v>
      </c>
      <c r="N140" s="17">
        <v>31.13</v>
      </c>
      <c r="O140" s="14">
        <v>1</v>
      </c>
      <c r="P140" s="14" t="s">
        <v>18</v>
      </c>
      <c r="Q140" s="14" t="s">
        <v>22</v>
      </c>
      <c r="R140" s="23">
        <v>34806.4677</v>
      </c>
      <c r="S140" s="23" t="b">
        <f t="shared" si="14"/>
        <v>1</v>
      </c>
      <c r="T140" s="23" t="b">
        <f t="shared" si="15"/>
        <v>1</v>
      </c>
      <c r="U140" s="32"/>
      <c r="V140" s="29">
        <v>18</v>
      </c>
      <c r="W140" s="23" t="s">
        <v>17</v>
      </c>
      <c r="X140" s="30">
        <v>38.28</v>
      </c>
      <c r="Y140" s="29">
        <v>0</v>
      </c>
      <c r="Z140" s="23" t="s">
        <v>21</v>
      </c>
      <c r="AA140" s="23" t="s">
        <v>22</v>
      </c>
      <c r="AB140" s="23">
        <v>1631.8212</v>
      </c>
      <c r="AC140" s="23" t="b">
        <f t="shared" si="16"/>
        <v>1</v>
      </c>
      <c r="AD140" s="23" t="b">
        <f t="shared" si="17"/>
        <v>0</v>
      </c>
      <c r="AE140" s="32"/>
    </row>
    <row r="141" spans="2:31">
      <c r="B141" s="14">
        <v>54</v>
      </c>
      <c r="C141" s="15" t="s">
        <v>17</v>
      </c>
      <c r="D141" s="14">
        <f t="shared" si="12"/>
        <v>1</v>
      </c>
      <c r="E141" s="17">
        <v>31.9</v>
      </c>
      <c r="F141" s="14">
        <v>3</v>
      </c>
      <c r="G141" s="14" t="s">
        <v>21</v>
      </c>
      <c r="H141" s="14">
        <f t="shared" si="13"/>
        <v>0</v>
      </c>
      <c r="I141" s="15" t="s">
        <v>22</v>
      </c>
      <c r="J141" s="20">
        <v>27322.73386</v>
      </c>
      <c r="L141" s="14">
        <v>41</v>
      </c>
      <c r="M141" s="14" t="s">
        <v>20</v>
      </c>
      <c r="N141" s="17">
        <v>35.75</v>
      </c>
      <c r="O141" s="14">
        <v>1</v>
      </c>
      <c r="P141" s="14" t="s">
        <v>18</v>
      </c>
      <c r="Q141" s="14" t="s">
        <v>22</v>
      </c>
      <c r="R141" s="23">
        <v>40273.6455</v>
      </c>
      <c r="S141" s="23" t="b">
        <f t="shared" si="14"/>
        <v>1</v>
      </c>
      <c r="T141" s="23" t="b">
        <f t="shared" si="15"/>
        <v>1</v>
      </c>
      <c r="U141" s="32"/>
      <c r="V141" s="29">
        <v>22</v>
      </c>
      <c r="W141" s="23" t="s">
        <v>20</v>
      </c>
      <c r="X141" s="30">
        <v>19.95</v>
      </c>
      <c r="Y141" s="29">
        <v>3</v>
      </c>
      <c r="Z141" s="23" t="s">
        <v>21</v>
      </c>
      <c r="AA141" s="23" t="s">
        <v>42</v>
      </c>
      <c r="AB141" s="23">
        <v>4005.4225</v>
      </c>
      <c r="AC141" s="23" t="b">
        <f t="shared" si="16"/>
        <v>0</v>
      </c>
      <c r="AD141" s="23" t="b">
        <f t="shared" si="17"/>
        <v>0</v>
      </c>
      <c r="AE141" s="32"/>
    </row>
    <row r="142" spans="2:31">
      <c r="B142" s="14">
        <v>22</v>
      </c>
      <c r="C142" s="15" t="s">
        <v>17</v>
      </c>
      <c r="D142" s="14">
        <f t="shared" si="12"/>
        <v>1</v>
      </c>
      <c r="E142" s="17">
        <v>36</v>
      </c>
      <c r="F142" s="14">
        <v>0</v>
      </c>
      <c r="G142" s="14" t="s">
        <v>21</v>
      </c>
      <c r="H142" s="14">
        <f t="shared" si="13"/>
        <v>0</v>
      </c>
      <c r="I142" s="15" t="s">
        <v>19</v>
      </c>
      <c r="J142" s="20">
        <v>2166.732</v>
      </c>
      <c r="L142" s="14">
        <v>51</v>
      </c>
      <c r="M142" s="14" t="s">
        <v>17</v>
      </c>
      <c r="N142" s="17">
        <v>38.06</v>
      </c>
      <c r="O142" s="14">
        <v>0</v>
      </c>
      <c r="P142" s="14" t="s">
        <v>18</v>
      </c>
      <c r="Q142" s="14" t="s">
        <v>22</v>
      </c>
      <c r="R142" s="23">
        <v>44400.4064</v>
      </c>
      <c r="S142" s="23" t="b">
        <f t="shared" si="14"/>
        <v>1</v>
      </c>
      <c r="T142" s="23" t="b">
        <f t="shared" si="15"/>
        <v>1</v>
      </c>
      <c r="U142" s="32"/>
      <c r="V142" s="29">
        <v>44</v>
      </c>
      <c r="W142" s="23" t="s">
        <v>17</v>
      </c>
      <c r="X142" s="30">
        <v>26.41</v>
      </c>
      <c r="Y142" s="29">
        <v>0</v>
      </c>
      <c r="Z142" s="23" t="s">
        <v>21</v>
      </c>
      <c r="AA142" s="23" t="s">
        <v>34</v>
      </c>
      <c r="AB142" s="23">
        <v>7419.4779</v>
      </c>
      <c r="AC142" s="23" t="b">
        <f t="shared" si="16"/>
        <v>1</v>
      </c>
      <c r="AD142" s="23" t="b">
        <f t="shared" si="17"/>
        <v>0</v>
      </c>
      <c r="AE142" s="32"/>
    </row>
    <row r="143" spans="2:31">
      <c r="B143" s="14">
        <v>34</v>
      </c>
      <c r="C143" s="15" t="s">
        <v>20</v>
      </c>
      <c r="D143" s="14">
        <f t="shared" si="12"/>
        <v>0</v>
      </c>
      <c r="E143" s="17">
        <v>22.42</v>
      </c>
      <c r="F143" s="14">
        <v>2</v>
      </c>
      <c r="G143" s="14" t="s">
        <v>21</v>
      </c>
      <c r="H143" s="14">
        <f t="shared" si="13"/>
        <v>0</v>
      </c>
      <c r="I143" s="15" t="s">
        <v>42</v>
      </c>
      <c r="J143" s="20">
        <v>27375.90478</v>
      </c>
      <c r="L143" s="14">
        <v>30</v>
      </c>
      <c r="M143" s="14" t="s">
        <v>17</v>
      </c>
      <c r="N143" s="17">
        <v>39.05</v>
      </c>
      <c r="O143" s="14">
        <v>3</v>
      </c>
      <c r="P143" s="14" t="s">
        <v>18</v>
      </c>
      <c r="Q143" s="14" t="s">
        <v>22</v>
      </c>
      <c r="R143" s="23">
        <v>40932.4295</v>
      </c>
      <c r="S143" s="23" t="b">
        <f t="shared" si="14"/>
        <v>1</v>
      </c>
      <c r="T143" s="23" t="b">
        <f t="shared" si="15"/>
        <v>1</v>
      </c>
      <c r="U143" s="32"/>
      <c r="V143" s="29">
        <v>44</v>
      </c>
      <c r="W143" s="23" t="s">
        <v>20</v>
      </c>
      <c r="X143" s="30">
        <v>30.69</v>
      </c>
      <c r="Y143" s="29">
        <v>2</v>
      </c>
      <c r="Z143" s="23" t="s">
        <v>21</v>
      </c>
      <c r="AA143" s="23" t="s">
        <v>22</v>
      </c>
      <c r="AB143" s="23">
        <v>7731.4271</v>
      </c>
      <c r="AC143" s="23" t="b">
        <f t="shared" si="16"/>
        <v>1</v>
      </c>
      <c r="AD143" s="23" t="b">
        <f t="shared" si="17"/>
        <v>0</v>
      </c>
      <c r="AE143" s="32"/>
    </row>
    <row r="144" spans="2:31">
      <c r="B144" s="14">
        <v>26</v>
      </c>
      <c r="C144" s="15" t="s">
        <v>20</v>
      </c>
      <c r="D144" s="14">
        <f t="shared" si="12"/>
        <v>0</v>
      </c>
      <c r="E144" s="17">
        <v>32.49</v>
      </c>
      <c r="F144" s="14">
        <v>1</v>
      </c>
      <c r="G144" s="14" t="s">
        <v>21</v>
      </c>
      <c r="H144" s="14">
        <f t="shared" si="13"/>
        <v>0</v>
      </c>
      <c r="I144" s="15" t="s">
        <v>42</v>
      </c>
      <c r="J144" s="20">
        <v>3490.5491</v>
      </c>
      <c r="L144" s="14">
        <v>29</v>
      </c>
      <c r="M144" s="14" t="s">
        <v>17</v>
      </c>
      <c r="N144" s="17">
        <v>21.755</v>
      </c>
      <c r="O144" s="14">
        <v>1</v>
      </c>
      <c r="P144" s="14" t="s">
        <v>18</v>
      </c>
      <c r="Q144" s="14" t="s">
        <v>42</v>
      </c>
      <c r="R144" s="23">
        <v>16657.71745</v>
      </c>
      <c r="S144" s="23" t="b">
        <f t="shared" si="14"/>
        <v>0</v>
      </c>
      <c r="T144" s="23" t="b">
        <f t="shared" si="15"/>
        <v>0</v>
      </c>
      <c r="U144" s="32"/>
      <c r="V144" s="29">
        <v>26</v>
      </c>
      <c r="W144" s="23" t="s">
        <v>17</v>
      </c>
      <c r="X144" s="30">
        <v>29.92</v>
      </c>
      <c r="Y144" s="29">
        <v>2</v>
      </c>
      <c r="Z144" s="23" t="s">
        <v>21</v>
      </c>
      <c r="AA144" s="23" t="s">
        <v>22</v>
      </c>
      <c r="AB144" s="23">
        <v>3981.9768</v>
      </c>
      <c r="AC144" s="23" t="b">
        <f t="shared" si="16"/>
        <v>1</v>
      </c>
      <c r="AD144" s="23" t="b">
        <f t="shared" si="17"/>
        <v>0</v>
      </c>
      <c r="AE144" s="32"/>
    </row>
    <row r="145" spans="2:31">
      <c r="B145" s="14">
        <v>34</v>
      </c>
      <c r="C145" s="15" t="s">
        <v>20</v>
      </c>
      <c r="D145" s="14">
        <f t="shared" si="12"/>
        <v>0</v>
      </c>
      <c r="E145" s="17">
        <v>25.3</v>
      </c>
      <c r="F145" s="14">
        <v>2</v>
      </c>
      <c r="G145" s="14" t="s">
        <v>18</v>
      </c>
      <c r="H145" s="14">
        <f t="shared" si="13"/>
        <v>1</v>
      </c>
      <c r="I145" s="15" t="s">
        <v>22</v>
      </c>
      <c r="J145" s="20">
        <v>18972.495</v>
      </c>
      <c r="L145" s="14">
        <v>35</v>
      </c>
      <c r="M145" s="14" t="s">
        <v>20</v>
      </c>
      <c r="N145" s="17">
        <v>24.42</v>
      </c>
      <c r="O145" s="14">
        <v>3</v>
      </c>
      <c r="P145" s="14" t="s">
        <v>18</v>
      </c>
      <c r="Q145" s="14" t="s">
        <v>22</v>
      </c>
      <c r="R145" s="23">
        <v>19361.9988</v>
      </c>
      <c r="S145" s="23" t="b">
        <f t="shared" si="14"/>
        <v>0</v>
      </c>
      <c r="T145" s="23" t="b">
        <f t="shared" si="15"/>
        <v>1</v>
      </c>
      <c r="U145" s="32"/>
      <c r="V145" s="29">
        <v>30</v>
      </c>
      <c r="W145" s="23" t="s">
        <v>17</v>
      </c>
      <c r="X145" s="30">
        <v>30.9</v>
      </c>
      <c r="Y145" s="29">
        <v>3</v>
      </c>
      <c r="Z145" s="23" t="s">
        <v>21</v>
      </c>
      <c r="AA145" s="23" t="s">
        <v>19</v>
      </c>
      <c r="AB145" s="23">
        <v>5325.651</v>
      </c>
      <c r="AC145" s="23" t="b">
        <f t="shared" si="16"/>
        <v>1</v>
      </c>
      <c r="AD145" s="23" t="b">
        <f t="shared" si="17"/>
        <v>0</v>
      </c>
      <c r="AE145" s="32"/>
    </row>
    <row r="146" spans="2:31">
      <c r="B146" s="14">
        <v>29</v>
      </c>
      <c r="C146" s="15" t="s">
        <v>20</v>
      </c>
      <c r="D146" s="14">
        <f t="shared" si="12"/>
        <v>0</v>
      </c>
      <c r="E146" s="17">
        <v>29.735</v>
      </c>
      <c r="F146" s="14">
        <v>2</v>
      </c>
      <c r="G146" s="14" t="s">
        <v>21</v>
      </c>
      <c r="H146" s="14">
        <f t="shared" si="13"/>
        <v>0</v>
      </c>
      <c r="I146" s="15" t="s">
        <v>34</v>
      </c>
      <c r="J146" s="20">
        <v>18157.876</v>
      </c>
      <c r="L146" s="14">
        <v>37</v>
      </c>
      <c r="M146" s="14" t="s">
        <v>17</v>
      </c>
      <c r="N146" s="17">
        <v>38.39</v>
      </c>
      <c r="O146" s="14">
        <v>0</v>
      </c>
      <c r="P146" s="14" t="s">
        <v>18</v>
      </c>
      <c r="Q146" s="14" t="s">
        <v>22</v>
      </c>
      <c r="R146" s="23">
        <v>40419.0191</v>
      </c>
      <c r="S146" s="23" t="b">
        <f t="shared" si="14"/>
        <v>1</v>
      </c>
      <c r="T146" s="23" t="b">
        <f t="shared" si="15"/>
        <v>1</v>
      </c>
      <c r="U146" s="32"/>
      <c r="V146" s="29">
        <v>41</v>
      </c>
      <c r="W146" s="23" t="s">
        <v>17</v>
      </c>
      <c r="X146" s="30">
        <v>32.2</v>
      </c>
      <c r="Y146" s="29">
        <v>1</v>
      </c>
      <c r="Z146" s="23" t="s">
        <v>21</v>
      </c>
      <c r="AA146" s="23" t="s">
        <v>19</v>
      </c>
      <c r="AB146" s="23">
        <v>6775.961</v>
      </c>
      <c r="AC146" s="23" t="b">
        <f t="shared" si="16"/>
        <v>1</v>
      </c>
      <c r="AD146" s="23" t="b">
        <f t="shared" si="17"/>
        <v>0</v>
      </c>
      <c r="AE146" s="32"/>
    </row>
    <row r="147" spans="2:31">
      <c r="B147" s="14">
        <v>30</v>
      </c>
      <c r="C147" s="15" t="s">
        <v>20</v>
      </c>
      <c r="D147" s="14">
        <f t="shared" si="12"/>
        <v>0</v>
      </c>
      <c r="E147" s="17">
        <v>28.69</v>
      </c>
      <c r="F147" s="14">
        <v>3</v>
      </c>
      <c r="G147" s="14" t="s">
        <v>18</v>
      </c>
      <c r="H147" s="14">
        <f t="shared" si="13"/>
        <v>1</v>
      </c>
      <c r="I147" s="15" t="s">
        <v>34</v>
      </c>
      <c r="J147" s="20">
        <v>20745.9891</v>
      </c>
      <c r="L147" s="14">
        <v>23</v>
      </c>
      <c r="M147" s="14" t="s">
        <v>20</v>
      </c>
      <c r="N147" s="17">
        <v>31.73</v>
      </c>
      <c r="O147" s="14">
        <v>3</v>
      </c>
      <c r="P147" s="14" t="s">
        <v>18</v>
      </c>
      <c r="Q147" s="14" t="s">
        <v>42</v>
      </c>
      <c r="R147" s="23">
        <v>36189.1017</v>
      </c>
      <c r="S147" s="23" t="b">
        <f t="shared" si="14"/>
        <v>1</v>
      </c>
      <c r="T147" s="23" t="b">
        <f t="shared" si="15"/>
        <v>1</v>
      </c>
      <c r="U147" s="32"/>
      <c r="V147" s="29">
        <v>29</v>
      </c>
      <c r="W147" s="23" t="s">
        <v>17</v>
      </c>
      <c r="X147" s="30">
        <v>32.11</v>
      </c>
      <c r="Y147" s="29">
        <v>2</v>
      </c>
      <c r="Z147" s="23" t="s">
        <v>21</v>
      </c>
      <c r="AA147" s="23" t="s">
        <v>34</v>
      </c>
      <c r="AB147" s="23">
        <v>4922.9159</v>
      </c>
      <c r="AC147" s="23" t="b">
        <f t="shared" si="16"/>
        <v>1</v>
      </c>
      <c r="AD147" s="23" t="b">
        <f t="shared" si="17"/>
        <v>0</v>
      </c>
      <c r="AE147" s="32"/>
    </row>
    <row r="148" spans="2:31">
      <c r="B148" s="14">
        <v>29</v>
      </c>
      <c r="C148" s="15" t="s">
        <v>17</v>
      </c>
      <c r="D148" s="14">
        <f t="shared" si="12"/>
        <v>1</v>
      </c>
      <c r="E148" s="17">
        <v>38.83</v>
      </c>
      <c r="F148" s="14">
        <v>3</v>
      </c>
      <c r="G148" s="14" t="s">
        <v>21</v>
      </c>
      <c r="H148" s="14">
        <f t="shared" si="13"/>
        <v>0</v>
      </c>
      <c r="I148" s="15" t="s">
        <v>22</v>
      </c>
      <c r="J148" s="20">
        <v>5138.2567</v>
      </c>
      <c r="L148" s="14">
        <v>29</v>
      </c>
      <c r="M148" s="14" t="s">
        <v>20</v>
      </c>
      <c r="N148" s="17">
        <v>35.5</v>
      </c>
      <c r="O148" s="14">
        <v>2</v>
      </c>
      <c r="P148" s="14" t="s">
        <v>18</v>
      </c>
      <c r="Q148" s="14" t="s">
        <v>19</v>
      </c>
      <c r="R148" s="23">
        <v>44585.45587</v>
      </c>
      <c r="S148" s="23" t="b">
        <f t="shared" si="14"/>
        <v>1</v>
      </c>
      <c r="T148" s="23" t="b">
        <f t="shared" si="15"/>
        <v>1</v>
      </c>
      <c r="U148" s="32"/>
      <c r="V148" s="29">
        <v>61</v>
      </c>
      <c r="W148" s="23" t="s">
        <v>20</v>
      </c>
      <c r="X148" s="30">
        <v>31.57</v>
      </c>
      <c r="Y148" s="29">
        <v>0</v>
      </c>
      <c r="Z148" s="23" t="s">
        <v>21</v>
      </c>
      <c r="AA148" s="23" t="s">
        <v>22</v>
      </c>
      <c r="AB148" s="23">
        <v>12557.6053</v>
      </c>
      <c r="AC148" s="23" t="b">
        <f t="shared" si="16"/>
        <v>1</v>
      </c>
      <c r="AD148" s="23" t="b">
        <f t="shared" si="17"/>
        <v>0</v>
      </c>
      <c r="AE148" s="32"/>
    </row>
    <row r="149" spans="2:31">
      <c r="B149" s="14">
        <v>46</v>
      </c>
      <c r="C149" s="15" t="s">
        <v>20</v>
      </c>
      <c r="D149" s="14">
        <f t="shared" si="12"/>
        <v>0</v>
      </c>
      <c r="E149" s="17">
        <v>30.495</v>
      </c>
      <c r="F149" s="14">
        <v>3</v>
      </c>
      <c r="G149" s="14" t="s">
        <v>18</v>
      </c>
      <c r="H149" s="14">
        <f t="shared" si="13"/>
        <v>1</v>
      </c>
      <c r="I149" s="15" t="s">
        <v>34</v>
      </c>
      <c r="J149" s="20">
        <v>40720.55105</v>
      </c>
      <c r="L149" s="14">
        <v>27</v>
      </c>
      <c r="M149" s="14" t="s">
        <v>20</v>
      </c>
      <c r="N149" s="17">
        <v>29.15</v>
      </c>
      <c r="O149" s="14">
        <v>0</v>
      </c>
      <c r="P149" s="14" t="s">
        <v>18</v>
      </c>
      <c r="Q149" s="14" t="s">
        <v>22</v>
      </c>
      <c r="R149" s="23">
        <v>18246.4955</v>
      </c>
      <c r="S149" s="23" t="b">
        <f t="shared" si="14"/>
        <v>1</v>
      </c>
      <c r="T149" s="23" t="b">
        <f t="shared" si="15"/>
        <v>1</v>
      </c>
      <c r="U149" s="32"/>
      <c r="V149" s="29">
        <v>36</v>
      </c>
      <c r="W149" s="23" t="s">
        <v>17</v>
      </c>
      <c r="X149" s="30">
        <v>26.2</v>
      </c>
      <c r="Y149" s="29">
        <v>0</v>
      </c>
      <c r="Z149" s="23" t="s">
        <v>21</v>
      </c>
      <c r="AA149" s="23" t="s">
        <v>19</v>
      </c>
      <c r="AB149" s="23">
        <v>4883.866</v>
      </c>
      <c r="AC149" s="23" t="b">
        <f t="shared" si="16"/>
        <v>1</v>
      </c>
      <c r="AD149" s="23" t="b">
        <f t="shared" si="17"/>
        <v>0</v>
      </c>
      <c r="AE149" s="32"/>
    </row>
    <row r="150" spans="2:31">
      <c r="B150" s="14">
        <v>51</v>
      </c>
      <c r="C150" s="15" t="s">
        <v>17</v>
      </c>
      <c r="D150" s="14">
        <f t="shared" si="12"/>
        <v>1</v>
      </c>
      <c r="E150" s="17">
        <v>37.73</v>
      </c>
      <c r="F150" s="14">
        <v>1</v>
      </c>
      <c r="G150" s="14" t="s">
        <v>21</v>
      </c>
      <c r="H150" s="14">
        <f t="shared" si="13"/>
        <v>0</v>
      </c>
      <c r="I150" s="15" t="s">
        <v>22</v>
      </c>
      <c r="J150" s="20">
        <v>9877.6077</v>
      </c>
      <c r="L150" s="14">
        <v>53</v>
      </c>
      <c r="M150" s="14" t="s">
        <v>20</v>
      </c>
      <c r="N150" s="17">
        <v>34.105</v>
      </c>
      <c r="O150" s="14">
        <v>0</v>
      </c>
      <c r="P150" s="14" t="s">
        <v>18</v>
      </c>
      <c r="Q150" s="14" t="s">
        <v>42</v>
      </c>
      <c r="R150" s="23">
        <v>43254.41795</v>
      </c>
      <c r="S150" s="23" t="b">
        <f t="shared" si="14"/>
        <v>1</v>
      </c>
      <c r="T150" s="23" t="b">
        <f t="shared" si="15"/>
        <v>1</v>
      </c>
      <c r="U150" s="32"/>
      <c r="V150" s="29">
        <v>25</v>
      </c>
      <c r="W150" s="23" t="s">
        <v>20</v>
      </c>
      <c r="X150" s="30">
        <v>25.74</v>
      </c>
      <c r="Y150" s="29">
        <v>0</v>
      </c>
      <c r="Z150" s="23" t="s">
        <v>21</v>
      </c>
      <c r="AA150" s="23" t="s">
        <v>22</v>
      </c>
      <c r="AB150" s="23">
        <v>2137.6536</v>
      </c>
      <c r="AC150" s="23" t="b">
        <f t="shared" si="16"/>
        <v>1</v>
      </c>
      <c r="AD150" s="23" t="b">
        <f t="shared" si="17"/>
        <v>0</v>
      </c>
      <c r="AE150" s="32"/>
    </row>
    <row r="151" spans="2:31">
      <c r="B151" s="14">
        <v>53</v>
      </c>
      <c r="C151" s="15" t="s">
        <v>17</v>
      </c>
      <c r="D151" s="14">
        <f t="shared" si="12"/>
        <v>1</v>
      </c>
      <c r="E151" s="17">
        <v>37.43</v>
      </c>
      <c r="F151" s="14">
        <v>1</v>
      </c>
      <c r="G151" s="14" t="s">
        <v>21</v>
      </c>
      <c r="H151" s="14">
        <f t="shared" si="13"/>
        <v>0</v>
      </c>
      <c r="I151" s="15" t="s">
        <v>34</v>
      </c>
      <c r="J151" s="20">
        <v>10959.6947</v>
      </c>
      <c r="L151" s="14">
        <v>37</v>
      </c>
      <c r="M151" s="14" t="s">
        <v>17</v>
      </c>
      <c r="N151" s="17">
        <v>26.4</v>
      </c>
      <c r="O151" s="14">
        <v>0</v>
      </c>
      <c r="P151" s="14" t="s">
        <v>18</v>
      </c>
      <c r="Q151" s="14" t="s">
        <v>22</v>
      </c>
      <c r="R151" s="23">
        <v>19539.243</v>
      </c>
      <c r="S151" s="23" t="b">
        <f t="shared" si="14"/>
        <v>1</v>
      </c>
      <c r="T151" s="23" t="b">
        <f t="shared" si="15"/>
        <v>1</v>
      </c>
      <c r="U151" s="32"/>
      <c r="V151" s="29">
        <v>56</v>
      </c>
      <c r="W151" s="23" t="s">
        <v>17</v>
      </c>
      <c r="X151" s="30">
        <v>26.6</v>
      </c>
      <c r="Y151" s="29">
        <v>1</v>
      </c>
      <c r="Z151" s="23" t="s">
        <v>21</v>
      </c>
      <c r="AA151" s="23" t="s">
        <v>34</v>
      </c>
      <c r="AB151" s="23">
        <v>12044.342</v>
      </c>
      <c r="AC151" s="23" t="b">
        <f t="shared" si="16"/>
        <v>1</v>
      </c>
      <c r="AD151" s="23" t="b">
        <f t="shared" si="17"/>
        <v>0</v>
      </c>
      <c r="AE151" s="32"/>
    </row>
    <row r="152" spans="2:31">
      <c r="B152" s="14">
        <v>19</v>
      </c>
      <c r="C152" s="15" t="s">
        <v>20</v>
      </c>
      <c r="D152" s="14">
        <f t="shared" si="12"/>
        <v>0</v>
      </c>
      <c r="E152" s="17">
        <v>28.4</v>
      </c>
      <c r="F152" s="14">
        <v>1</v>
      </c>
      <c r="G152" s="14" t="s">
        <v>21</v>
      </c>
      <c r="H152" s="14">
        <f t="shared" si="13"/>
        <v>0</v>
      </c>
      <c r="I152" s="15" t="s">
        <v>19</v>
      </c>
      <c r="J152" s="20">
        <v>1842.519</v>
      </c>
      <c r="L152" s="14">
        <v>47</v>
      </c>
      <c r="M152" s="14" t="s">
        <v>17</v>
      </c>
      <c r="N152" s="17">
        <v>27.83</v>
      </c>
      <c r="O152" s="14">
        <v>0</v>
      </c>
      <c r="P152" s="14" t="s">
        <v>18</v>
      </c>
      <c r="Q152" s="14" t="s">
        <v>22</v>
      </c>
      <c r="R152" s="23">
        <v>23065.4207</v>
      </c>
      <c r="S152" s="23" t="b">
        <f t="shared" si="14"/>
        <v>1</v>
      </c>
      <c r="T152" s="23" t="b">
        <f t="shared" si="15"/>
        <v>1</v>
      </c>
      <c r="U152" s="32"/>
      <c r="V152" s="29">
        <v>18</v>
      </c>
      <c r="W152" s="23" t="s">
        <v>20</v>
      </c>
      <c r="X152" s="30">
        <v>34.43</v>
      </c>
      <c r="Y152" s="29">
        <v>0</v>
      </c>
      <c r="Z152" s="23" t="s">
        <v>21</v>
      </c>
      <c r="AA152" s="23" t="s">
        <v>22</v>
      </c>
      <c r="AB152" s="23">
        <v>1137.4697</v>
      </c>
      <c r="AC152" s="23" t="b">
        <f t="shared" si="16"/>
        <v>1</v>
      </c>
      <c r="AD152" s="23" t="b">
        <f t="shared" si="17"/>
        <v>0</v>
      </c>
      <c r="AE152" s="32"/>
    </row>
    <row r="153" spans="2:31">
      <c r="B153" s="14">
        <v>35</v>
      </c>
      <c r="C153" s="15" t="s">
        <v>20</v>
      </c>
      <c r="D153" s="14">
        <f t="shared" si="12"/>
        <v>0</v>
      </c>
      <c r="E153" s="17">
        <v>24.13</v>
      </c>
      <c r="F153" s="14">
        <v>1</v>
      </c>
      <c r="G153" s="14" t="s">
        <v>21</v>
      </c>
      <c r="H153" s="14">
        <f t="shared" si="13"/>
        <v>0</v>
      </c>
      <c r="I153" s="15" t="s">
        <v>34</v>
      </c>
      <c r="J153" s="20">
        <v>5125.2157</v>
      </c>
      <c r="L153" s="14">
        <v>18</v>
      </c>
      <c r="M153" s="14" t="s">
        <v>20</v>
      </c>
      <c r="N153" s="17">
        <v>38.17</v>
      </c>
      <c r="O153" s="14">
        <v>0</v>
      </c>
      <c r="P153" s="14" t="s">
        <v>18</v>
      </c>
      <c r="Q153" s="14" t="s">
        <v>22</v>
      </c>
      <c r="R153" s="23">
        <v>36307.7983</v>
      </c>
      <c r="S153" s="23" t="b">
        <f t="shared" si="14"/>
        <v>1</v>
      </c>
      <c r="T153" s="23" t="b">
        <f t="shared" si="15"/>
        <v>1</v>
      </c>
      <c r="U153" s="32"/>
      <c r="V153" s="29">
        <v>19</v>
      </c>
      <c r="W153" s="23" t="s">
        <v>20</v>
      </c>
      <c r="X153" s="30">
        <v>30.59</v>
      </c>
      <c r="Y153" s="29">
        <v>0</v>
      </c>
      <c r="Z153" s="23" t="s">
        <v>21</v>
      </c>
      <c r="AA153" s="23" t="s">
        <v>34</v>
      </c>
      <c r="AB153" s="23">
        <v>1639.5631</v>
      </c>
      <c r="AC153" s="23" t="b">
        <f t="shared" si="16"/>
        <v>1</v>
      </c>
      <c r="AD153" s="23" t="b">
        <f t="shared" si="17"/>
        <v>0</v>
      </c>
      <c r="AE153" s="32"/>
    </row>
    <row r="154" spans="2:31">
      <c r="B154" s="14">
        <v>48</v>
      </c>
      <c r="C154" s="15" t="s">
        <v>20</v>
      </c>
      <c r="D154" s="14">
        <f t="shared" si="12"/>
        <v>0</v>
      </c>
      <c r="E154" s="17">
        <v>29.7</v>
      </c>
      <c r="F154" s="14">
        <v>0</v>
      </c>
      <c r="G154" s="14" t="s">
        <v>21</v>
      </c>
      <c r="H154" s="14">
        <f t="shared" si="13"/>
        <v>0</v>
      </c>
      <c r="I154" s="15" t="s">
        <v>22</v>
      </c>
      <c r="J154" s="20">
        <v>7789.635</v>
      </c>
      <c r="L154" s="14">
        <v>33</v>
      </c>
      <c r="M154" s="14" t="s">
        <v>20</v>
      </c>
      <c r="N154" s="17">
        <v>27.1</v>
      </c>
      <c r="O154" s="14">
        <v>1</v>
      </c>
      <c r="P154" s="14" t="s">
        <v>18</v>
      </c>
      <c r="Q154" s="14" t="s">
        <v>19</v>
      </c>
      <c r="R154" s="23">
        <v>19040.876</v>
      </c>
      <c r="S154" s="23" t="b">
        <f t="shared" si="14"/>
        <v>1</v>
      </c>
      <c r="T154" s="23" t="b">
        <f t="shared" si="15"/>
        <v>1</v>
      </c>
      <c r="U154" s="32"/>
      <c r="V154" s="29">
        <v>39</v>
      </c>
      <c r="W154" s="23" t="s">
        <v>17</v>
      </c>
      <c r="X154" s="30">
        <v>32.8</v>
      </c>
      <c r="Y154" s="29">
        <v>0</v>
      </c>
      <c r="Z154" s="23" t="s">
        <v>21</v>
      </c>
      <c r="AA154" s="23" t="s">
        <v>19</v>
      </c>
      <c r="AB154" s="23">
        <v>5649.715</v>
      </c>
      <c r="AC154" s="23" t="b">
        <f t="shared" si="16"/>
        <v>1</v>
      </c>
      <c r="AD154" s="23" t="b">
        <f t="shared" si="17"/>
        <v>0</v>
      </c>
      <c r="AE154" s="32"/>
    </row>
    <row r="155" spans="2:31">
      <c r="B155" s="14">
        <v>32</v>
      </c>
      <c r="C155" s="15" t="s">
        <v>17</v>
      </c>
      <c r="D155" s="14">
        <f t="shared" si="12"/>
        <v>1</v>
      </c>
      <c r="E155" s="17">
        <v>37.145</v>
      </c>
      <c r="F155" s="14">
        <v>3</v>
      </c>
      <c r="G155" s="14" t="s">
        <v>21</v>
      </c>
      <c r="H155" s="14">
        <f t="shared" si="13"/>
        <v>0</v>
      </c>
      <c r="I155" s="15" t="s">
        <v>42</v>
      </c>
      <c r="J155" s="20">
        <v>6334.34355</v>
      </c>
      <c r="L155" s="14">
        <v>19</v>
      </c>
      <c r="M155" s="14" t="s">
        <v>17</v>
      </c>
      <c r="N155" s="17">
        <v>28.88</v>
      </c>
      <c r="O155" s="14">
        <v>0</v>
      </c>
      <c r="P155" s="14" t="s">
        <v>18</v>
      </c>
      <c r="Q155" s="14" t="s">
        <v>34</v>
      </c>
      <c r="R155" s="23">
        <v>17748.5062</v>
      </c>
      <c r="S155" s="23" t="b">
        <f t="shared" si="14"/>
        <v>1</v>
      </c>
      <c r="T155" s="23" t="b">
        <f t="shared" si="15"/>
        <v>1</v>
      </c>
      <c r="U155" s="32"/>
      <c r="V155" s="29">
        <v>45</v>
      </c>
      <c r="W155" s="23" t="s">
        <v>17</v>
      </c>
      <c r="X155" s="30">
        <v>28.6</v>
      </c>
      <c r="Y155" s="29">
        <v>2</v>
      </c>
      <c r="Z155" s="23" t="s">
        <v>21</v>
      </c>
      <c r="AA155" s="23" t="s">
        <v>22</v>
      </c>
      <c r="AB155" s="23">
        <v>8516.829</v>
      </c>
      <c r="AC155" s="23" t="b">
        <f t="shared" si="16"/>
        <v>1</v>
      </c>
      <c r="AD155" s="23" t="b">
        <f t="shared" si="17"/>
        <v>0</v>
      </c>
      <c r="AE155" s="32"/>
    </row>
    <row r="156" spans="2:31">
      <c r="B156" s="14">
        <v>42</v>
      </c>
      <c r="C156" s="15" t="s">
        <v>17</v>
      </c>
      <c r="D156" s="14">
        <f t="shared" si="12"/>
        <v>1</v>
      </c>
      <c r="E156" s="17">
        <v>23.37</v>
      </c>
      <c r="F156" s="14">
        <v>0</v>
      </c>
      <c r="G156" s="14" t="s">
        <v>18</v>
      </c>
      <c r="H156" s="14">
        <f t="shared" si="13"/>
        <v>1</v>
      </c>
      <c r="I156" s="15" t="s">
        <v>42</v>
      </c>
      <c r="J156" s="20">
        <v>19964.7463</v>
      </c>
      <c r="L156" s="14">
        <v>30</v>
      </c>
      <c r="M156" s="14" t="s">
        <v>20</v>
      </c>
      <c r="N156" s="17">
        <v>24.4</v>
      </c>
      <c r="O156" s="14">
        <v>3</v>
      </c>
      <c r="P156" s="14" t="s">
        <v>18</v>
      </c>
      <c r="Q156" s="14" t="s">
        <v>19</v>
      </c>
      <c r="R156" s="23">
        <v>18259.216</v>
      </c>
      <c r="S156" s="23" t="b">
        <f t="shared" si="14"/>
        <v>0</v>
      </c>
      <c r="T156" s="23" t="b">
        <f t="shared" si="15"/>
        <v>1</v>
      </c>
      <c r="U156" s="32"/>
      <c r="V156" s="29">
        <v>51</v>
      </c>
      <c r="W156" s="23" t="s">
        <v>17</v>
      </c>
      <c r="X156" s="30">
        <v>18.05</v>
      </c>
      <c r="Y156" s="29">
        <v>0</v>
      </c>
      <c r="Z156" s="23" t="s">
        <v>21</v>
      </c>
      <c r="AA156" s="23" t="s">
        <v>34</v>
      </c>
      <c r="AB156" s="23">
        <v>9644.2525</v>
      </c>
      <c r="AC156" s="23" t="b">
        <f t="shared" si="16"/>
        <v>0</v>
      </c>
      <c r="AD156" s="23" t="b">
        <f t="shared" si="17"/>
        <v>0</v>
      </c>
      <c r="AE156" s="32"/>
    </row>
    <row r="157" spans="2:31">
      <c r="B157" s="14">
        <v>40</v>
      </c>
      <c r="C157" s="15" t="s">
        <v>17</v>
      </c>
      <c r="D157" s="14">
        <f t="shared" si="12"/>
        <v>1</v>
      </c>
      <c r="E157" s="17">
        <v>25.46</v>
      </c>
      <c r="F157" s="14">
        <v>1</v>
      </c>
      <c r="G157" s="14" t="s">
        <v>21</v>
      </c>
      <c r="H157" s="14">
        <f t="shared" si="13"/>
        <v>0</v>
      </c>
      <c r="I157" s="15" t="s">
        <v>42</v>
      </c>
      <c r="J157" s="20">
        <v>7077.1894</v>
      </c>
      <c r="L157" s="14">
        <v>50</v>
      </c>
      <c r="M157" s="14" t="s">
        <v>17</v>
      </c>
      <c r="N157" s="17">
        <v>27.6</v>
      </c>
      <c r="O157" s="14">
        <v>1</v>
      </c>
      <c r="P157" s="14" t="s">
        <v>18</v>
      </c>
      <c r="Q157" s="14" t="s">
        <v>19</v>
      </c>
      <c r="R157" s="23">
        <v>24520.264</v>
      </c>
      <c r="S157" s="23" t="b">
        <f t="shared" si="14"/>
        <v>1</v>
      </c>
      <c r="T157" s="23" t="b">
        <f t="shared" si="15"/>
        <v>1</v>
      </c>
      <c r="U157" s="32"/>
      <c r="V157" s="29">
        <v>64</v>
      </c>
      <c r="W157" s="23" t="s">
        <v>17</v>
      </c>
      <c r="X157" s="30">
        <v>39.33</v>
      </c>
      <c r="Y157" s="29">
        <v>0</v>
      </c>
      <c r="Z157" s="23" t="s">
        <v>21</v>
      </c>
      <c r="AA157" s="23" t="s">
        <v>42</v>
      </c>
      <c r="AB157" s="23">
        <v>14901.5167</v>
      </c>
      <c r="AC157" s="23" t="b">
        <f t="shared" si="16"/>
        <v>1</v>
      </c>
      <c r="AD157" s="23" t="b">
        <f t="shared" si="17"/>
        <v>0</v>
      </c>
      <c r="AE157" s="32"/>
    </row>
    <row r="158" spans="2:31">
      <c r="B158" s="14">
        <v>44</v>
      </c>
      <c r="C158" s="15" t="s">
        <v>20</v>
      </c>
      <c r="D158" s="14">
        <f t="shared" si="12"/>
        <v>0</v>
      </c>
      <c r="E158" s="17">
        <v>39.52</v>
      </c>
      <c r="F158" s="14">
        <v>0</v>
      </c>
      <c r="G158" s="14" t="s">
        <v>21</v>
      </c>
      <c r="H158" s="14">
        <f t="shared" si="13"/>
        <v>0</v>
      </c>
      <c r="I158" s="15" t="s">
        <v>34</v>
      </c>
      <c r="J158" s="20">
        <v>6948.7008</v>
      </c>
      <c r="L158" s="14">
        <v>53</v>
      </c>
      <c r="M158" s="14" t="s">
        <v>20</v>
      </c>
      <c r="N158" s="17">
        <v>20.9</v>
      </c>
      <c r="O158" s="14">
        <v>0</v>
      </c>
      <c r="P158" s="14" t="s">
        <v>18</v>
      </c>
      <c r="Q158" s="14" t="s">
        <v>22</v>
      </c>
      <c r="R158" s="23">
        <v>21195.818</v>
      </c>
      <c r="S158" s="23" t="b">
        <f t="shared" si="14"/>
        <v>0</v>
      </c>
      <c r="T158" s="23" t="b">
        <f t="shared" si="15"/>
        <v>1</v>
      </c>
      <c r="U158" s="32"/>
      <c r="V158" s="29">
        <v>19</v>
      </c>
      <c r="W158" s="23" t="s">
        <v>17</v>
      </c>
      <c r="X158" s="30">
        <v>32.11</v>
      </c>
      <c r="Y158" s="29">
        <v>0</v>
      </c>
      <c r="Z158" s="23" t="s">
        <v>21</v>
      </c>
      <c r="AA158" s="23" t="s">
        <v>34</v>
      </c>
      <c r="AB158" s="23">
        <v>2130.6759</v>
      </c>
      <c r="AC158" s="23" t="b">
        <f t="shared" si="16"/>
        <v>1</v>
      </c>
      <c r="AD158" s="23" t="b">
        <f t="shared" si="17"/>
        <v>0</v>
      </c>
      <c r="AE158" s="32"/>
    </row>
    <row r="159" spans="2:31">
      <c r="B159" s="14">
        <v>48</v>
      </c>
      <c r="C159" s="15" t="s">
        <v>20</v>
      </c>
      <c r="D159" s="14">
        <f t="shared" si="12"/>
        <v>0</v>
      </c>
      <c r="E159" s="17">
        <v>24.42</v>
      </c>
      <c r="F159" s="14">
        <v>0</v>
      </c>
      <c r="G159" s="14" t="s">
        <v>18</v>
      </c>
      <c r="H159" s="14">
        <f t="shared" si="13"/>
        <v>1</v>
      </c>
      <c r="I159" s="15" t="s">
        <v>22</v>
      </c>
      <c r="J159" s="20">
        <v>21223.6758</v>
      </c>
      <c r="L159" s="14">
        <v>27</v>
      </c>
      <c r="M159" s="14" t="s">
        <v>20</v>
      </c>
      <c r="N159" s="17">
        <v>28.5</v>
      </c>
      <c r="O159" s="14">
        <v>0</v>
      </c>
      <c r="P159" s="14" t="s">
        <v>18</v>
      </c>
      <c r="Q159" s="14" t="s">
        <v>34</v>
      </c>
      <c r="R159" s="23">
        <v>18310.742</v>
      </c>
      <c r="S159" s="23" t="b">
        <f t="shared" si="14"/>
        <v>1</v>
      </c>
      <c r="T159" s="23" t="b">
        <f t="shared" si="15"/>
        <v>1</v>
      </c>
      <c r="U159" s="32"/>
      <c r="V159" s="29">
        <v>48</v>
      </c>
      <c r="W159" s="23" t="s">
        <v>17</v>
      </c>
      <c r="X159" s="30">
        <v>32.23</v>
      </c>
      <c r="Y159" s="29">
        <v>1</v>
      </c>
      <c r="Z159" s="23" t="s">
        <v>21</v>
      </c>
      <c r="AA159" s="23" t="s">
        <v>22</v>
      </c>
      <c r="AB159" s="23">
        <v>8871.1517</v>
      </c>
      <c r="AC159" s="23" t="b">
        <f t="shared" si="16"/>
        <v>1</v>
      </c>
      <c r="AD159" s="23" t="b">
        <f t="shared" si="17"/>
        <v>0</v>
      </c>
      <c r="AE159" s="32"/>
    </row>
    <row r="160" spans="2:31">
      <c r="B160" s="14">
        <v>18</v>
      </c>
      <c r="C160" s="15" t="s">
        <v>20</v>
      </c>
      <c r="D160" s="14">
        <f t="shared" si="12"/>
        <v>0</v>
      </c>
      <c r="E160" s="17">
        <v>25.175</v>
      </c>
      <c r="F160" s="14">
        <v>0</v>
      </c>
      <c r="G160" s="14" t="s">
        <v>18</v>
      </c>
      <c r="H160" s="14">
        <f t="shared" si="13"/>
        <v>1</v>
      </c>
      <c r="I160" s="15" t="s">
        <v>42</v>
      </c>
      <c r="J160" s="20">
        <v>15518.18025</v>
      </c>
      <c r="L160" s="14">
        <v>33</v>
      </c>
      <c r="M160" s="14" t="s">
        <v>20</v>
      </c>
      <c r="N160" s="17">
        <v>24.795</v>
      </c>
      <c r="O160" s="14">
        <v>0</v>
      </c>
      <c r="P160" s="14" t="s">
        <v>18</v>
      </c>
      <c r="Q160" s="14" t="s">
        <v>42</v>
      </c>
      <c r="R160" s="23">
        <v>17904.52705</v>
      </c>
      <c r="S160" s="23" t="b">
        <f t="shared" si="14"/>
        <v>0</v>
      </c>
      <c r="T160" s="23" t="b">
        <f t="shared" si="15"/>
        <v>1</v>
      </c>
      <c r="U160" s="32"/>
      <c r="V160" s="29">
        <v>60</v>
      </c>
      <c r="W160" s="23" t="s">
        <v>17</v>
      </c>
      <c r="X160" s="30">
        <v>24.035</v>
      </c>
      <c r="Y160" s="29">
        <v>0</v>
      </c>
      <c r="Z160" s="23" t="s">
        <v>21</v>
      </c>
      <c r="AA160" s="23" t="s">
        <v>34</v>
      </c>
      <c r="AB160" s="23">
        <v>13012.20865</v>
      </c>
      <c r="AC160" s="23" t="b">
        <f t="shared" si="16"/>
        <v>0</v>
      </c>
      <c r="AD160" s="23" t="b">
        <f t="shared" si="17"/>
        <v>0</v>
      </c>
      <c r="AE160" s="32"/>
    </row>
    <row r="161" spans="2:31">
      <c r="B161" s="14">
        <v>30</v>
      </c>
      <c r="C161" s="15" t="s">
        <v>20</v>
      </c>
      <c r="D161" s="14">
        <f t="shared" si="12"/>
        <v>0</v>
      </c>
      <c r="E161" s="17">
        <v>35.53</v>
      </c>
      <c r="F161" s="14">
        <v>0</v>
      </c>
      <c r="G161" s="14" t="s">
        <v>18</v>
      </c>
      <c r="H161" s="14">
        <f t="shared" si="13"/>
        <v>1</v>
      </c>
      <c r="I161" s="15" t="s">
        <v>22</v>
      </c>
      <c r="J161" s="20">
        <v>36950.2567</v>
      </c>
      <c r="L161" s="14">
        <v>18</v>
      </c>
      <c r="M161" s="14" t="s">
        <v>17</v>
      </c>
      <c r="N161" s="17">
        <v>42.24</v>
      </c>
      <c r="O161" s="14">
        <v>0</v>
      </c>
      <c r="P161" s="14" t="s">
        <v>18</v>
      </c>
      <c r="Q161" s="14" t="s">
        <v>22</v>
      </c>
      <c r="R161" s="23">
        <v>38792.6856</v>
      </c>
      <c r="S161" s="23" t="b">
        <f t="shared" si="14"/>
        <v>1</v>
      </c>
      <c r="T161" s="23" t="b">
        <f t="shared" si="15"/>
        <v>1</v>
      </c>
      <c r="U161" s="32"/>
      <c r="V161" s="29">
        <v>46</v>
      </c>
      <c r="W161" s="23" t="s">
        <v>20</v>
      </c>
      <c r="X161" s="30">
        <v>22.3</v>
      </c>
      <c r="Y161" s="29">
        <v>0</v>
      </c>
      <c r="Z161" s="23" t="s">
        <v>21</v>
      </c>
      <c r="AA161" s="23" t="s">
        <v>19</v>
      </c>
      <c r="AB161" s="23">
        <v>7147.105</v>
      </c>
      <c r="AC161" s="23" t="b">
        <f t="shared" si="16"/>
        <v>0</v>
      </c>
      <c r="AD161" s="23" t="b">
        <f t="shared" si="17"/>
        <v>0</v>
      </c>
      <c r="AE161" s="32"/>
    </row>
    <row r="162" spans="2:31">
      <c r="B162" s="14">
        <v>50</v>
      </c>
      <c r="C162" s="15" t="s">
        <v>17</v>
      </c>
      <c r="D162" s="14">
        <f t="shared" si="12"/>
        <v>1</v>
      </c>
      <c r="E162" s="17">
        <v>27.83</v>
      </c>
      <c r="F162" s="14">
        <v>3</v>
      </c>
      <c r="G162" s="14" t="s">
        <v>21</v>
      </c>
      <c r="H162" s="14">
        <f t="shared" si="13"/>
        <v>0</v>
      </c>
      <c r="I162" s="15" t="s">
        <v>22</v>
      </c>
      <c r="J162" s="20">
        <v>19749.38338</v>
      </c>
      <c r="L162" s="14">
        <v>47</v>
      </c>
      <c r="M162" s="14" t="s">
        <v>17</v>
      </c>
      <c r="N162" s="17">
        <v>26.125</v>
      </c>
      <c r="O162" s="14">
        <v>1</v>
      </c>
      <c r="P162" s="14" t="s">
        <v>18</v>
      </c>
      <c r="Q162" s="14" t="s">
        <v>42</v>
      </c>
      <c r="R162" s="23">
        <v>23401.30575</v>
      </c>
      <c r="S162" s="23" t="b">
        <f t="shared" si="14"/>
        <v>1</v>
      </c>
      <c r="T162" s="23" t="b">
        <f t="shared" si="15"/>
        <v>1</v>
      </c>
      <c r="U162" s="32"/>
      <c r="V162" s="29">
        <v>28</v>
      </c>
      <c r="W162" s="23" t="s">
        <v>17</v>
      </c>
      <c r="X162" s="30">
        <v>28.88</v>
      </c>
      <c r="Y162" s="29">
        <v>1</v>
      </c>
      <c r="Z162" s="23" t="s">
        <v>21</v>
      </c>
      <c r="AA162" s="23" t="s">
        <v>42</v>
      </c>
      <c r="AB162" s="23">
        <v>4337.7352</v>
      </c>
      <c r="AC162" s="23" t="b">
        <f t="shared" si="16"/>
        <v>1</v>
      </c>
      <c r="AD162" s="23" t="b">
        <f t="shared" si="17"/>
        <v>0</v>
      </c>
      <c r="AE162" s="32"/>
    </row>
    <row r="163" spans="2:31">
      <c r="B163" s="14">
        <v>42</v>
      </c>
      <c r="C163" s="15" t="s">
        <v>17</v>
      </c>
      <c r="D163" s="14">
        <f t="shared" si="12"/>
        <v>1</v>
      </c>
      <c r="E163" s="17">
        <v>26.6</v>
      </c>
      <c r="F163" s="14">
        <v>0</v>
      </c>
      <c r="G163" s="14" t="s">
        <v>18</v>
      </c>
      <c r="H163" s="14">
        <f t="shared" si="13"/>
        <v>1</v>
      </c>
      <c r="I163" s="15" t="s">
        <v>34</v>
      </c>
      <c r="J163" s="20">
        <v>21348.706</v>
      </c>
      <c r="L163" s="14">
        <v>33</v>
      </c>
      <c r="M163" s="14" t="s">
        <v>17</v>
      </c>
      <c r="N163" s="17">
        <v>35.53</v>
      </c>
      <c r="O163" s="14">
        <v>0</v>
      </c>
      <c r="P163" s="14" t="s">
        <v>18</v>
      </c>
      <c r="Q163" s="14" t="s">
        <v>34</v>
      </c>
      <c r="R163" s="23">
        <v>55135.40209</v>
      </c>
      <c r="S163" s="23" t="b">
        <f t="shared" si="14"/>
        <v>1</v>
      </c>
      <c r="T163" s="23" t="b">
        <f t="shared" si="15"/>
        <v>1</v>
      </c>
      <c r="U163" s="32"/>
      <c r="V163" s="29">
        <v>59</v>
      </c>
      <c r="W163" s="23" t="s">
        <v>20</v>
      </c>
      <c r="X163" s="30">
        <v>26.4</v>
      </c>
      <c r="Y163" s="29">
        <v>0</v>
      </c>
      <c r="Z163" s="23" t="s">
        <v>21</v>
      </c>
      <c r="AA163" s="23" t="s">
        <v>22</v>
      </c>
      <c r="AB163" s="23">
        <v>11743.299</v>
      </c>
      <c r="AC163" s="23" t="b">
        <f t="shared" si="16"/>
        <v>1</v>
      </c>
      <c r="AD163" s="23" t="b">
        <f t="shared" si="17"/>
        <v>0</v>
      </c>
      <c r="AE163" s="32"/>
    </row>
    <row r="164" spans="2:31">
      <c r="B164" s="14">
        <v>18</v>
      </c>
      <c r="C164" s="15" t="s">
        <v>17</v>
      </c>
      <c r="D164" s="14">
        <f t="shared" si="12"/>
        <v>1</v>
      </c>
      <c r="E164" s="17">
        <v>36.85</v>
      </c>
      <c r="F164" s="14">
        <v>0</v>
      </c>
      <c r="G164" s="14" t="s">
        <v>18</v>
      </c>
      <c r="H164" s="14">
        <f t="shared" si="13"/>
        <v>1</v>
      </c>
      <c r="I164" s="15" t="s">
        <v>22</v>
      </c>
      <c r="J164" s="20">
        <v>36149.4835</v>
      </c>
      <c r="L164" s="14">
        <v>56</v>
      </c>
      <c r="M164" s="14" t="s">
        <v>20</v>
      </c>
      <c r="N164" s="17">
        <v>31.79</v>
      </c>
      <c r="O164" s="14">
        <v>2</v>
      </c>
      <c r="P164" s="14" t="s">
        <v>18</v>
      </c>
      <c r="Q164" s="14" t="s">
        <v>22</v>
      </c>
      <c r="R164" s="23">
        <v>43813.8661</v>
      </c>
      <c r="S164" s="23" t="b">
        <f t="shared" si="14"/>
        <v>1</v>
      </c>
      <c r="T164" s="23" t="b">
        <f t="shared" si="15"/>
        <v>1</v>
      </c>
      <c r="U164" s="32"/>
      <c r="V164" s="29">
        <v>63</v>
      </c>
      <c r="W164" s="23" t="s">
        <v>17</v>
      </c>
      <c r="X164" s="30">
        <v>31.8</v>
      </c>
      <c r="Y164" s="29">
        <v>0</v>
      </c>
      <c r="Z164" s="23" t="s">
        <v>21</v>
      </c>
      <c r="AA164" s="23" t="s">
        <v>19</v>
      </c>
      <c r="AB164" s="23">
        <v>13880.949</v>
      </c>
      <c r="AC164" s="23" t="b">
        <f t="shared" si="16"/>
        <v>1</v>
      </c>
      <c r="AD164" s="23" t="b">
        <f t="shared" si="17"/>
        <v>0</v>
      </c>
      <c r="AE164" s="32"/>
    </row>
    <row r="165" spans="2:31">
      <c r="B165" s="14">
        <v>54</v>
      </c>
      <c r="C165" s="15" t="s">
        <v>20</v>
      </c>
      <c r="D165" s="14">
        <f t="shared" si="12"/>
        <v>0</v>
      </c>
      <c r="E165" s="17">
        <v>39.6</v>
      </c>
      <c r="F165" s="14">
        <v>1</v>
      </c>
      <c r="G165" s="14" t="s">
        <v>21</v>
      </c>
      <c r="H165" s="14">
        <f t="shared" si="13"/>
        <v>0</v>
      </c>
      <c r="I165" s="15" t="s">
        <v>19</v>
      </c>
      <c r="J165" s="20">
        <v>10450.552</v>
      </c>
      <c r="L165" s="14">
        <v>36</v>
      </c>
      <c r="M165" s="14" t="s">
        <v>20</v>
      </c>
      <c r="N165" s="17">
        <v>28.025</v>
      </c>
      <c r="O165" s="14">
        <v>1</v>
      </c>
      <c r="P165" s="14" t="s">
        <v>18</v>
      </c>
      <c r="Q165" s="14" t="s">
        <v>42</v>
      </c>
      <c r="R165" s="23">
        <v>20773.62775</v>
      </c>
      <c r="S165" s="23" t="b">
        <f t="shared" si="14"/>
        <v>1</v>
      </c>
      <c r="T165" s="23" t="b">
        <f t="shared" si="15"/>
        <v>1</v>
      </c>
      <c r="U165" s="32"/>
      <c r="V165" s="29">
        <v>40</v>
      </c>
      <c r="W165" s="23" t="s">
        <v>20</v>
      </c>
      <c r="X165" s="30">
        <v>41.23</v>
      </c>
      <c r="Y165" s="29">
        <v>1</v>
      </c>
      <c r="Z165" s="23" t="s">
        <v>21</v>
      </c>
      <c r="AA165" s="23" t="s">
        <v>42</v>
      </c>
      <c r="AB165" s="23">
        <v>6610.1097</v>
      </c>
      <c r="AC165" s="23" t="b">
        <f t="shared" si="16"/>
        <v>1</v>
      </c>
      <c r="AD165" s="23" t="b">
        <f t="shared" si="17"/>
        <v>0</v>
      </c>
      <c r="AE165" s="32"/>
    </row>
    <row r="166" spans="2:31">
      <c r="B166" s="14">
        <v>32</v>
      </c>
      <c r="C166" s="15" t="s">
        <v>17</v>
      </c>
      <c r="D166" s="14">
        <f t="shared" si="12"/>
        <v>1</v>
      </c>
      <c r="E166" s="17">
        <v>29.8</v>
      </c>
      <c r="F166" s="14">
        <v>2</v>
      </c>
      <c r="G166" s="14" t="s">
        <v>21</v>
      </c>
      <c r="H166" s="14">
        <f t="shared" si="13"/>
        <v>0</v>
      </c>
      <c r="I166" s="15" t="s">
        <v>19</v>
      </c>
      <c r="J166" s="20">
        <v>5152.134</v>
      </c>
      <c r="L166" s="14">
        <v>41</v>
      </c>
      <c r="M166" s="14" t="s">
        <v>20</v>
      </c>
      <c r="N166" s="17">
        <v>30.78</v>
      </c>
      <c r="O166" s="14">
        <v>3</v>
      </c>
      <c r="P166" s="14" t="s">
        <v>18</v>
      </c>
      <c r="Q166" s="14" t="s">
        <v>42</v>
      </c>
      <c r="R166" s="23">
        <v>39597.4072</v>
      </c>
      <c r="S166" s="23" t="b">
        <f t="shared" si="14"/>
        <v>1</v>
      </c>
      <c r="T166" s="23" t="b">
        <f t="shared" si="15"/>
        <v>1</v>
      </c>
      <c r="U166" s="32"/>
      <c r="V166" s="29">
        <v>20</v>
      </c>
      <c r="W166" s="23" t="s">
        <v>20</v>
      </c>
      <c r="X166" s="30">
        <v>33</v>
      </c>
      <c r="Y166" s="29">
        <v>1</v>
      </c>
      <c r="Z166" s="23" t="s">
        <v>21</v>
      </c>
      <c r="AA166" s="23" t="s">
        <v>19</v>
      </c>
      <c r="AB166" s="23">
        <v>1980.07</v>
      </c>
      <c r="AC166" s="23" t="b">
        <f t="shared" si="16"/>
        <v>1</v>
      </c>
      <c r="AD166" s="23" t="b">
        <f t="shared" si="17"/>
        <v>0</v>
      </c>
      <c r="AE166" s="32"/>
    </row>
    <row r="167" spans="2:31">
      <c r="B167" s="14">
        <v>37</v>
      </c>
      <c r="C167" s="15" t="s">
        <v>20</v>
      </c>
      <c r="D167" s="14">
        <f t="shared" si="12"/>
        <v>0</v>
      </c>
      <c r="E167" s="17">
        <v>29.64</v>
      </c>
      <c r="F167" s="14">
        <v>0</v>
      </c>
      <c r="G167" s="14" t="s">
        <v>21</v>
      </c>
      <c r="H167" s="14">
        <f t="shared" si="13"/>
        <v>0</v>
      </c>
      <c r="I167" s="15" t="s">
        <v>34</v>
      </c>
      <c r="J167" s="20">
        <v>5028.1466</v>
      </c>
      <c r="L167" s="14">
        <v>23</v>
      </c>
      <c r="M167" s="14" t="s">
        <v>17</v>
      </c>
      <c r="N167" s="17">
        <v>32.78</v>
      </c>
      <c r="O167" s="14">
        <v>2</v>
      </c>
      <c r="P167" s="14" t="s">
        <v>18</v>
      </c>
      <c r="Q167" s="14" t="s">
        <v>22</v>
      </c>
      <c r="R167" s="23">
        <v>36021.0112</v>
      </c>
      <c r="S167" s="23" t="b">
        <f t="shared" si="14"/>
        <v>1</v>
      </c>
      <c r="T167" s="23" t="b">
        <f t="shared" si="15"/>
        <v>1</v>
      </c>
      <c r="U167" s="32"/>
      <c r="V167" s="29">
        <v>40</v>
      </c>
      <c r="W167" s="23" t="s">
        <v>20</v>
      </c>
      <c r="X167" s="30">
        <v>30.875</v>
      </c>
      <c r="Y167" s="29">
        <v>4</v>
      </c>
      <c r="Z167" s="23" t="s">
        <v>21</v>
      </c>
      <c r="AA167" s="23" t="s">
        <v>34</v>
      </c>
      <c r="AB167" s="23">
        <v>8162.71625</v>
      </c>
      <c r="AC167" s="23" t="b">
        <f t="shared" si="16"/>
        <v>1</v>
      </c>
      <c r="AD167" s="23" t="b">
        <f t="shared" si="17"/>
        <v>0</v>
      </c>
      <c r="AE167" s="32"/>
    </row>
    <row r="168" spans="2:31">
      <c r="B168" s="14">
        <v>47</v>
      </c>
      <c r="C168" s="15" t="s">
        <v>20</v>
      </c>
      <c r="D168" s="14">
        <f t="shared" si="12"/>
        <v>0</v>
      </c>
      <c r="E168" s="17">
        <v>28.215</v>
      </c>
      <c r="F168" s="14">
        <v>4</v>
      </c>
      <c r="G168" s="14" t="s">
        <v>21</v>
      </c>
      <c r="H168" s="14">
        <f t="shared" si="13"/>
        <v>0</v>
      </c>
      <c r="I168" s="15" t="s">
        <v>42</v>
      </c>
      <c r="J168" s="20">
        <v>10407.08585</v>
      </c>
      <c r="L168" s="14">
        <v>57</v>
      </c>
      <c r="M168" s="14" t="s">
        <v>17</v>
      </c>
      <c r="N168" s="17">
        <v>29.81</v>
      </c>
      <c r="O168" s="14">
        <v>0</v>
      </c>
      <c r="P168" s="14" t="s">
        <v>18</v>
      </c>
      <c r="Q168" s="14" t="s">
        <v>22</v>
      </c>
      <c r="R168" s="23">
        <v>27533.9129</v>
      </c>
      <c r="S168" s="23" t="b">
        <f t="shared" si="14"/>
        <v>1</v>
      </c>
      <c r="T168" s="23" t="b">
        <f t="shared" si="15"/>
        <v>1</v>
      </c>
      <c r="U168" s="32"/>
      <c r="V168" s="29">
        <v>24</v>
      </c>
      <c r="W168" s="23" t="s">
        <v>20</v>
      </c>
      <c r="X168" s="30">
        <v>28.5</v>
      </c>
      <c r="Y168" s="29">
        <v>2</v>
      </c>
      <c r="Z168" s="23" t="s">
        <v>21</v>
      </c>
      <c r="AA168" s="23" t="s">
        <v>34</v>
      </c>
      <c r="AB168" s="23">
        <v>3537.703</v>
      </c>
      <c r="AC168" s="23" t="b">
        <f t="shared" si="16"/>
        <v>1</v>
      </c>
      <c r="AD168" s="23" t="b">
        <f t="shared" si="17"/>
        <v>0</v>
      </c>
      <c r="AE168" s="32"/>
    </row>
    <row r="169" spans="2:31">
      <c r="B169" s="14">
        <v>20</v>
      </c>
      <c r="C169" s="15" t="s">
        <v>17</v>
      </c>
      <c r="D169" s="14">
        <f t="shared" si="12"/>
        <v>1</v>
      </c>
      <c r="E169" s="17">
        <v>37</v>
      </c>
      <c r="F169" s="14">
        <v>5</v>
      </c>
      <c r="G169" s="14" t="s">
        <v>21</v>
      </c>
      <c r="H169" s="14">
        <f t="shared" si="13"/>
        <v>0</v>
      </c>
      <c r="I169" s="15" t="s">
        <v>19</v>
      </c>
      <c r="J169" s="20">
        <v>4830.63</v>
      </c>
      <c r="L169" s="14">
        <v>60</v>
      </c>
      <c r="M169" s="14" t="s">
        <v>17</v>
      </c>
      <c r="N169" s="17">
        <v>32.45</v>
      </c>
      <c r="O169" s="14">
        <v>0</v>
      </c>
      <c r="P169" s="14" t="s">
        <v>18</v>
      </c>
      <c r="Q169" s="14" t="s">
        <v>22</v>
      </c>
      <c r="R169" s="23">
        <v>45008.9555</v>
      </c>
      <c r="S169" s="23" t="b">
        <f t="shared" si="14"/>
        <v>1</v>
      </c>
      <c r="T169" s="23" t="b">
        <f t="shared" si="15"/>
        <v>1</v>
      </c>
      <c r="U169" s="32"/>
      <c r="V169" s="29">
        <v>34</v>
      </c>
      <c r="W169" s="23" t="s">
        <v>17</v>
      </c>
      <c r="X169" s="30">
        <v>26.73</v>
      </c>
      <c r="Y169" s="29">
        <v>1</v>
      </c>
      <c r="Z169" s="23" t="s">
        <v>21</v>
      </c>
      <c r="AA169" s="23" t="s">
        <v>22</v>
      </c>
      <c r="AB169" s="23">
        <v>5002.7827</v>
      </c>
      <c r="AC169" s="23" t="b">
        <f t="shared" si="16"/>
        <v>1</v>
      </c>
      <c r="AD169" s="23" t="b">
        <f t="shared" si="17"/>
        <v>0</v>
      </c>
      <c r="AE169" s="32"/>
    </row>
    <row r="170" spans="2:31">
      <c r="B170" s="14">
        <v>32</v>
      </c>
      <c r="C170" s="15" t="s">
        <v>17</v>
      </c>
      <c r="D170" s="14">
        <f t="shared" si="12"/>
        <v>1</v>
      </c>
      <c r="E170" s="17">
        <v>33.155</v>
      </c>
      <c r="F170" s="14">
        <v>3</v>
      </c>
      <c r="G170" s="14" t="s">
        <v>21</v>
      </c>
      <c r="H170" s="14">
        <f t="shared" si="13"/>
        <v>0</v>
      </c>
      <c r="I170" s="15" t="s">
        <v>34</v>
      </c>
      <c r="J170" s="20">
        <v>6128.79745</v>
      </c>
      <c r="L170" s="14">
        <v>37</v>
      </c>
      <c r="M170" s="14" t="s">
        <v>17</v>
      </c>
      <c r="N170" s="17">
        <v>30.78</v>
      </c>
      <c r="O170" s="14">
        <v>0</v>
      </c>
      <c r="P170" s="14" t="s">
        <v>18</v>
      </c>
      <c r="Q170" s="14" t="s">
        <v>42</v>
      </c>
      <c r="R170" s="23">
        <v>37270.1512</v>
      </c>
      <c r="S170" s="23" t="b">
        <f t="shared" si="14"/>
        <v>1</v>
      </c>
      <c r="T170" s="23" t="b">
        <f t="shared" si="15"/>
        <v>1</v>
      </c>
      <c r="U170" s="32"/>
      <c r="V170" s="29">
        <v>45</v>
      </c>
      <c r="W170" s="23" t="s">
        <v>17</v>
      </c>
      <c r="X170" s="30">
        <v>30.9</v>
      </c>
      <c r="Y170" s="29">
        <v>2</v>
      </c>
      <c r="Z170" s="23" t="s">
        <v>21</v>
      </c>
      <c r="AA170" s="23" t="s">
        <v>19</v>
      </c>
      <c r="AB170" s="23">
        <v>8520.026</v>
      </c>
      <c r="AC170" s="23" t="b">
        <f t="shared" si="16"/>
        <v>1</v>
      </c>
      <c r="AD170" s="23" t="b">
        <f t="shared" si="17"/>
        <v>0</v>
      </c>
      <c r="AE170" s="32"/>
    </row>
    <row r="171" spans="2:31">
      <c r="B171" s="14">
        <v>19</v>
      </c>
      <c r="C171" s="15" t="s">
        <v>17</v>
      </c>
      <c r="D171" s="14">
        <f t="shared" si="12"/>
        <v>1</v>
      </c>
      <c r="E171" s="17">
        <v>31.825</v>
      </c>
      <c r="F171" s="14">
        <v>1</v>
      </c>
      <c r="G171" s="14" t="s">
        <v>21</v>
      </c>
      <c r="H171" s="14">
        <f t="shared" si="13"/>
        <v>0</v>
      </c>
      <c r="I171" s="15" t="s">
        <v>34</v>
      </c>
      <c r="J171" s="20">
        <v>2719.27975</v>
      </c>
      <c r="L171" s="14">
        <v>46</v>
      </c>
      <c r="M171" s="14" t="s">
        <v>17</v>
      </c>
      <c r="N171" s="17">
        <v>35.53</v>
      </c>
      <c r="O171" s="14">
        <v>0</v>
      </c>
      <c r="P171" s="14" t="s">
        <v>18</v>
      </c>
      <c r="Q171" s="14" t="s">
        <v>42</v>
      </c>
      <c r="R171" s="23">
        <v>42111.6647</v>
      </c>
      <c r="S171" s="23" t="b">
        <f t="shared" si="14"/>
        <v>1</v>
      </c>
      <c r="T171" s="23" t="b">
        <f t="shared" si="15"/>
        <v>1</v>
      </c>
      <c r="U171" s="32"/>
      <c r="V171" s="29">
        <v>41</v>
      </c>
      <c r="W171" s="23" t="s">
        <v>17</v>
      </c>
      <c r="X171" s="30">
        <v>37.1</v>
      </c>
      <c r="Y171" s="29">
        <v>2</v>
      </c>
      <c r="Z171" s="23" t="s">
        <v>21</v>
      </c>
      <c r="AA171" s="23" t="s">
        <v>19</v>
      </c>
      <c r="AB171" s="23">
        <v>7371.772</v>
      </c>
      <c r="AC171" s="23" t="b">
        <f t="shared" si="16"/>
        <v>1</v>
      </c>
      <c r="AD171" s="23" t="b">
        <f t="shared" si="17"/>
        <v>0</v>
      </c>
      <c r="AE171" s="32"/>
    </row>
    <row r="172" spans="2:31">
      <c r="B172" s="14">
        <v>27</v>
      </c>
      <c r="C172" s="15" t="s">
        <v>20</v>
      </c>
      <c r="D172" s="14">
        <f t="shared" si="12"/>
        <v>0</v>
      </c>
      <c r="E172" s="17">
        <v>18.905</v>
      </c>
      <c r="F172" s="14">
        <v>3</v>
      </c>
      <c r="G172" s="14" t="s">
        <v>21</v>
      </c>
      <c r="H172" s="14">
        <f t="shared" si="13"/>
        <v>0</v>
      </c>
      <c r="I172" s="15" t="s">
        <v>42</v>
      </c>
      <c r="J172" s="20">
        <v>4827.90495</v>
      </c>
      <c r="L172" s="14">
        <v>49</v>
      </c>
      <c r="M172" s="14" t="s">
        <v>17</v>
      </c>
      <c r="N172" s="17">
        <v>23.845</v>
      </c>
      <c r="O172" s="14">
        <v>3</v>
      </c>
      <c r="P172" s="14" t="s">
        <v>18</v>
      </c>
      <c r="Q172" s="14" t="s">
        <v>42</v>
      </c>
      <c r="R172" s="23">
        <v>24106.91255</v>
      </c>
      <c r="S172" s="23" t="b">
        <f t="shared" si="14"/>
        <v>0</v>
      </c>
      <c r="T172" s="23" t="b">
        <f t="shared" si="15"/>
        <v>1</v>
      </c>
      <c r="U172" s="32"/>
      <c r="V172" s="29">
        <v>53</v>
      </c>
      <c r="W172" s="23" t="s">
        <v>17</v>
      </c>
      <c r="X172" s="30">
        <v>26.6</v>
      </c>
      <c r="Y172" s="29">
        <v>0</v>
      </c>
      <c r="Z172" s="23" t="s">
        <v>21</v>
      </c>
      <c r="AA172" s="23" t="s">
        <v>34</v>
      </c>
      <c r="AB172" s="23">
        <v>10355.641</v>
      </c>
      <c r="AC172" s="23" t="b">
        <f t="shared" si="16"/>
        <v>1</v>
      </c>
      <c r="AD172" s="23" t="b">
        <f t="shared" si="17"/>
        <v>0</v>
      </c>
      <c r="AE172" s="32"/>
    </row>
    <row r="173" spans="2:31">
      <c r="B173" s="14">
        <v>63</v>
      </c>
      <c r="C173" s="15" t="s">
        <v>20</v>
      </c>
      <c r="D173" s="14">
        <f t="shared" si="12"/>
        <v>0</v>
      </c>
      <c r="E173" s="17">
        <v>41.47</v>
      </c>
      <c r="F173" s="14">
        <v>0</v>
      </c>
      <c r="G173" s="14" t="s">
        <v>21</v>
      </c>
      <c r="H173" s="14">
        <f t="shared" si="13"/>
        <v>0</v>
      </c>
      <c r="I173" s="15" t="s">
        <v>22</v>
      </c>
      <c r="J173" s="20">
        <v>13405.3903</v>
      </c>
      <c r="L173" s="14">
        <v>48</v>
      </c>
      <c r="M173" s="14" t="s">
        <v>17</v>
      </c>
      <c r="N173" s="17">
        <v>33.11</v>
      </c>
      <c r="O173" s="14">
        <v>0</v>
      </c>
      <c r="P173" s="14" t="s">
        <v>18</v>
      </c>
      <c r="Q173" s="14" t="s">
        <v>22</v>
      </c>
      <c r="R173" s="23">
        <v>40974.1649</v>
      </c>
      <c r="S173" s="23" t="b">
        <f t="shared" si="14"/>
        <v>1</v>
      </c>
      <c r="T173" s="23" t="b">
        <f t="shared" si="15"/>
        <v>1</v>
      </c>
      <c r="U173" s="32"/>
      <c r="V173" s="29">
        <v>27</v>
      </c>
      <c r="W173" s="23" t="s">
        <v>20</v>
      </c>
      <c r="X173" s="30">
        <v>23.1</v>
      </c>
      <c r="Y173" s="29">
        <v>0</v>
      </c>
      <c r="Z173" s="23" t="s">
        <v>21</v>
      </c>
      <c r="AA173" s="23" t="s">
        <v>22</v>
      </c>
      <c r="AB173" s="23">
        <v>2483.736</v>
      </c>
      <c r="AC173" s="23" t="b">
        <f t="shared" si="16"/>
        <v>0</v>
      </c>
      <c r="AD173" s="23" t="b">
        <f t="shared" si="17"/>
        <v>0</v>
      </c>
      <c r="AE173" s="32"/>
    </row>
    <row r="174" spans="2:31">
      <c r="B174" s="14">
        <v>49</v>
      </c>
      <c r="C174" s="15" t="s">
        <v>20</v>
      </c>
      <c r="D174" s="14">
        <f t="shared" si="12"/>
        <v>0</v>
      </c>
      <c r="E174" s="17">
        <v>30.3</v>
      </c>
      <c r="F174" s="14">
        <v>0</v>
      </c>
      <c r="G174" s="14" t="s">
        <v>21</v>
      </c>
      <c r="H174" s="14">
        <f t="shared" si="13"/>
        <v>0</v>
      </c>
      <c r="I174" s="15" t="s">
        <v>19</v>
      </c>
      <c r="J174" s="20">
        <v>8116.68</v>
      </c>
      <c r="L174" s="14">
        <v>25</v>
      </c>
      <c r="M174" s="14" t="s">
        <v>20</v>
      </c>
      <c r="N174" s="17">
        <v>24.13</v>
      </c>
      <c r="O174" s="14">
        <v>0</v>
      </c>
      <c r="P174" s="14" t="s">
        <v>18</v>
      </c>
      <c r="Q174" s="14" t="s">
        <v>34</v>
      </c>
      <c r="R174" s="23">
        <v>15817.9857</v>
      </c>
      <c r="S174" s="23" t="b">
        <f t="shared" si="14"/>
        <v>0</v>
      </c>
      <c r="T174" s="23" t="b">
        <f t="shared" si="15"/>
        <v>0</v>
      </c>
      <c r="U174" s="32"/>
      <c r="V174" s="29">
        <v>26</v>
      </c>
      <c r="W174" s="23" t="s">
        <v>17</v>
      </c>
      <c r="X174" s="30">
        <v>29.92</v>
      </c>
      <c r="Y174" s="29">
        <v>1</v>
      </c>
      <c r="Z174" s="23" t="s">
        <v>21</v>
      </c>
      <c r="AA174" s="23" t="s">
        <v>22</v>
      </c>
      <c r="AB174" s="23">
        <v>3392.9768</v>
      </c>
      <c r="AC174" s="23" t="b">
        <f t="shared" si="16"/>
        <v>1</v>
      </c>
      <c r="AD174" s="23" t="b">
        <f t="shared" si="17"/>
        <v>0</v>
      </c>
      <c r="AE174" s="32"/>
    </row>
    <row r="175" spans="2:31">
      <c r="B175" s="14">
        <v>18</v>
      </c>
      <c r="C175" s="15" t="s">
        <v>20</v>
      </c>
      <c r="D175" s="14">
        <f t="shared" si="12"/>
        <v>0</v>
      </c>
      <c r="E175" s="17">
        <v>15.96</v>
      </c>
      <c r="F175" s="14">
        <v>0</v>
      </c>
      <c r="G175" s="14" t="s">
        <v>21</v>
      </c>
      <c r="H175" s="14">
        <f t="shared" si="13"/>
        <v>0</v>
      </c>
      <c r="I175" s="15" t="s">
        <v>42</v>
      </c>
      <c r="J175" s="20">
        <v>1694.7964</v>
      </c>
      <c r="L175" s="14">
        <v>37</v>
      </c>
      <c r="M175" s="14" t="s">
        <v>17</v>
      </c>
      <c r="N175" s="17">
        <v>47.6</v>
      </c>
      <c r="O175" s="14">
        <v>2</v>
      </c>
      <c r="P175" s="14" t="s">
        <v>18</v>
      </c>
      <c r="Q175" s="14" t="s">
        <v>19</v>
      </c>
      <c r="R175" s="23">
        <v>46113.511</v>
      </c>
      <c r="S175" s="23" t="b">
        <f t="shared" si="14"/>
        <v>1</v>
      </c>
      <c r="T175" s="23" t="b">
        <f t="shared" si="15"/>
        <v>1</v>
      </c>
      <c r="U175" s="32"/>
      <c r="V175" s="29">
        <v>24</v>
      </c>
      <c r="W175" s="23" t="s">
        <v>17</v>
      </c>
      <c r="X175" s="30">
        <v>23.21</v>
      </c>
      <c r="Y175" s="29">
        <v>0</v>
      </c>
      <c r="Z175" s="23" t="s">
        <v>21</v>
      </c>
      <c r="AA175" s="23" t="s">
        <v>22</v>
      </c>
      <c r="AB175" s="23">
        <v>25081.76784</v>
      </c>
      <c r="AC175" s="23" t="b">
        <f t="shared" si="16"/>
        <v>0</v>
      </c>
      <c r="AD175" s="23" t="b">
        <f t="shared" si="17"/>
        <v>1</v>
      </c>
      <c r="AE175" s="32"/>
    </row>
    <row r="176" spans="2:31">
      <c r="B176" s="14">
        <v>35</v>
      </c>
      <c r="C176" s="15" t="s">
        <v>17</v>
      </c>
      <c r="D176" s="14">
        <f t="shared" si="12"/>
        <v>1</v>
      </c>
      <c r="E176" s="17">
        <v>34.8</v>
      </c>
      <c r="F176" s="14">
        <v>1</v>
      </c>
      <c r="G176" s="14" t="s">
        <v>21</v>
      </c>
      <c r="H176" s="14">
        <f t="shared" si="13"/>
        <v>0</v>
      </c>
      <c r="I176" s="15" t="s">
        <v>19</v>
      </c>
      <c r="J176" s="20">
        <v>5246.047</v>
      </c>
      <c r="L176" s="14">
        <v>51</v>
      </c>
      <c r="M176" s="14" t="s">
        <v>17</v>
      </c>
      <c r="N176" s="17">
        <v>37.05</v>
      </c>
      <c r="O176" s="14">
        <v>3</v>
      </c>
      <c r="P176" s="14" t="s">
        <v>18</v>
      </c>
      <c r="Q176" s="14" t="s">
        <v>42</v>
      </c>
      <c r="R176" s="23">
        <v>46255.1125</v>
      </c>
      <c r="S176" s="23" t="b">
        <f t="shared" si="14"/>
        <v>1</v>
      </c>
      <c r="T176" s="23" t="b">
        <f t="shared" si="15"/>
        <v>1</v>
      </c>
      <c r="U176" s="32"/>
      <c r="V176" s="29">
        <v>34</v>
      </c>
      <c r="W176" s="23" t="s">
        <v>17</v>
      </c>
      <c r="X176" s="30">
        <v>33.7</v>
      </c>
      <c r="Y176" s="29">
        <v>1</v>
      </c>
      <c r="Z176" s="23" t="s">
        <v>21</v>
      </c>
      <c r="AA176" s="23" t="s">
        <v>19</v>
      </c>
      <c r="AB176" s="23">
        <v>5012.471</v>
      </c>
      <c r="AC176" s="23" t="b">
        <f t="shared" si="16"/>
        <v>1</v>
      </c>
      <c r="AD176" s="23" t="b">
        <f t="shared" si="17"/>
        <v>0</v>
      </c>
      <c r="AE176" s="32"/>
    </row>
    <row r="177" spans="2:31">
      <c r="B177" s="14">
        <v>24</v>
      </c>
      <c r="C177" s="15" t="s">
        <v>17</v>
      </c>
      <c r="D177" s="14">
        <f t="shared" si="12"/>
        <v>1</v>
      </c>
      <c r="E177" s="17">
        <v>33.345</v>
      </c>
      <c r="F177" s="14">
        <v>0</v>
      </c>
      <c r="G177" s="14" t="s">
        <v>21</v>
      </c>
      <c r="H177" s="14">
        <f t="shared" si="13"/>
        <v>0</v>
      </c>
      <c r="I177" s="15" t="s">
        <v>34</v>
      </c>
      <c r="J177" s="20">
        <v>2855.43755</v>
      </c>
      <c r="L177" s="14">
        <v>32</v>
      </c>
      <c r="M177" s="14" t="s">
        <v>20</v>
      </c>
      <c r="N177" s="17">
        <v>28.93</v>
      </c>
      <c r="O177" s="14">
        <v>1</v>
      </c>
      <c r="P177" s="14" t="s">
        <v>18</v>
      </c>
      <c r="Q177" s="14" t="s">
        <v>22</v>
      </c>
      <c r="R177" s="23">
        <v>19719.6947</v>
      </c>
      <c r="S177" s="23" t="b">
        <f t="shared" si="14"/>
        <v>1</v>
      </c>
      <c r="T177" s="23" t="b">
        <f t="shared" si="15"/>
        <v>1</v>
      </c>
      <c r="U177" s="32"/>
      <c r="V177" s="29">
        <v>53</v>
      </c>
      <c r="W177" s="23" t="s">
        <v>17</v>
      </c>
      <c r="X177" s="30">
        <v>33.25</v>
      </c>
      <c r="Y177" s="29">
        <v>0</v>
      </c>
      <c r="Z177" s="23" t="s">
        <v>21</v>
      </c>
      <c r="AA177" s="23" t="s">
        <v>42</v>
      </c>
      <c r="AB177" s="23">
        <v>10564.8845</v>
      </c>
      <c r="AC177" s="23" t="b">
        <f t="shared" si="16"/>
        <v>1</v>
      </c>
      <c r="AD177" s="23" t="b">
        <f t="shared" si="17"/>
        <v>0</v>
      </c>
      <c r="AE177" s="32"/>
    </row>
    <row r="178" spans="2:31">
      <c r="B178" s="14">
        <v>63</v>
      </c>
      <c r="C178" s="15" t="s">
        <v>17</v>
      </c>
      <c r="D178" s="14">
        <f t="shared" si="12"/>
        <v>1</v>
      </c>
      <c r="E178" s="17">
        <v>37.7</v>
      </c>
      <c r="F178" s="14">
        <v>0</v>
      </c>
      <c r="G178" s="14" t="s">
        <v>18</v>
      </c>
      <c r="H178" s="14">
        <f t="shared" si="13"/>
        <v>1</v>
      </c>
      <c r="I178" s="15" t="s">
        <v>19</v>
      </c>
      <c r="J178" s="20">
        <v>48824.45</v>
      </c>
      <c r="L178" s="14">
        <v>57</v>
      </c>
      <c r="M178" s="14" t="s">
        <v>20</v>
      </c>
      <c r="N178" s="17">
        <v>28.975</v>
      </c>
      <c r="O178" s="14">
        <v>0</v>
      </c>
      <c r="P178" s="14" t="s">
        <v>18</v>
      </c>
      <c r="Q178" s="14" t="s">
        <v>42</v>
      </c>
      <c r="R178" s="23">
        <v>27218.43725</v>
      </c>
      <c r="S178" s="23" t="b">
        <f t="shared" si="14"/>
        <v>1</v>
      </c>
      <c r="T178" s="23" t="b">
        <f t="shared" si="15"/>
        <v>1</v>
      </c>
      <c r="U178" s="32"/>
      <c r="V178" s="29">
        <v>32</v>
      </c>
      <c r="W178" s="23" t="s">
        <v>20</v>
      </c>
      <c r="X178" s="30">
        <v>30.8</v>
      </c>
      <c r="Y178" s="29">
        <v>3</v>
      </c>
      <c r="Z178" s="23" t="s">
        <v>21</v>
      </c>
      <c r="AA178" s="23" t="s">
        <v>19</v>
      </c>
      <c r="AB178" s="23">
        <v>5253.524</v>
      </c>
      <c r="AC178" s="23" t="b">
        <f t="shared" si="16"/>
        <v>1</v>
      </c>
      <c r="AD178" s="23" t="b">
        <f t="shared" si="17"/>
        <v>0</v>
      </c>
      <c r="AE178" s="32"/>
    </row>
    <row r="179" spans="2:31">
      <c r="B179" s="14">
        <v>38</v>
      </c>
      <c r="C179" s="15" t="s">
        <v>20</v>
      </c>
      <c r="D179" s="14">
        <f t="shared" si="12"/>
        <v>0</v>
      </c>
      <c r="E179" s="17">
        <v>27.835</v>
      </c>
      <c r="F179" s="14">
        <v>2</v>
      </c>
      <c r="G179" s="14" t="s">
        <v>21</v>
      </c>
      <c r="H179" s="14">
        <f t="shared" si="13"/>
        <v>0</v>
      </c>
      <c r="I179" s="15" t="s">
        <v>34</v>
      </c>
      <c r="J179" s="20">
        <v>6455.86265</v>
      </c>
      <c r="L179" s="14">
        <v>64</v>
      </c>
      <c r="M179" s="14" t="s">
        <v>17</v>
      </c>
      <c r="N179" s="17">
        <v>26.885</v>
      </c>
      <c r="O179" s="14">
        <v>0</v>
      </c>
      <c r="P179" s="14" t="s">
        <v>18</v>
      </c>
      <c r="Q179" s="14" t="s">
        <v>34</v>
      </c>
      <c r="R179" s="23">
        <v>29330.98315</v>
      </c>
      <c r="S179" s="23" t="b">
        <f t="shared" si="14"/>
        <v>1</v>
      </c>
      <c r="T179" s="23" t="b">
        <f t="shared" si="15"/>
        <v>1</v>
      </c>
      <c r="U179" s="32"/>
      <c r="V179" s="29">
        <v>55</v>
      </c>
      <c r="W179" s="23" t="s">
        <v>20</v>
      </c>
      <c r="X179" s="30">
        <v>33.88</v>
      </c>
      <c r="Y179" s="29">
        <v>3</v>
      </c>
      <c r="Z179" s="23" t="s">
        <v>21</v>
      </c>
      <c r="AA179" s="23" t="s">
        <v>22</v>
      </c>
      <c r="AB179" s="23">
        <v>11987.1682</v>
      </c>
      <c r="AC179" s="23" t="b">
        <f t="shared" si="16"/>
        <v>1</v>
      </c>
      <c r="AD179" s="23" t="b">
        <f t="shared" si="17"/>
        <v>0</v>
      </c>
      <c r="AE179" s="32"/>
    </row>
    <row r="180" spans="2:31">
      <c r="B180" s="14">
        <v>54</v>
      </c>
      <c r="C180" s="15" t="s">
        <v>20</v>
      </c>
      <c r="D180" s="14">
        <f t="shared" si="12"/>
        <v>0</v>
      </c>
      <c r="E180" s="17">
        <v>29.2</v>
      </c>
      <c r="F180" s="14">
        <v>1</v>
      </c>
      <c r="G180" s="14" t="s">
        <v>21</v>
      </c>
      <c r="H180" s="14">
        <f t="shared" si="13"/>
        <v>0</v>
      </c>
      <c r="I180" s="15" t="s">
        <v>19</v>
      </c>
      <c r="J180" s="20">
        <v>10436.096</v>
      </c>
      <c r="L180" s="14">
        <v>47</v>
      </c>
      <c r="M180" s="14" t="s">
        <v>20</v>
      </c>
      <c r="N180" s="17">
        <v>38.94</v>
      </c>
      <c r="O180" s="14">
        <v>2</v>
      </c>
      <c r="P180" s="14" t="s">
        <v>18</v>
      </c>
      <c r="Q180" s="14" t="s">
        <v>22</v>
      </c>
      <c r="R180" s="23">
        <v>44202.6536</v>
      </c>
      <c r="S180" s="23" t="b">
        <f t="shared" si="14"/>
        <v>1</v>
      </c>
      <c r="T180" s="23" t="b">
        <f t="shared" si="15"/>
        <v>1</v>
      </c>
      <c r="U180" s="32"/>
      <c r="V180" s="29">
        <v>28</v>
      </c>
      <c r="W180" s="23" t="s">
        <v>20</v>
      </c>
      <c r="X180" s="30">
        <v>38.06</v>
      </c>
      <c r="Y180" s="29">
        <v>0</v>
      </c>
      <c r="Z180" s="23" t="s">
        <v>21</v>
      </c>
      <c r="AA180" s="23" t="s">
        <v>22</v>
      </c>
      <c r="AB180" s="23">
        <v>2689.4954</v>
      </c>
      <c r="AC180" s="23" t="b">
        <f t="shared" si="16"/>
        <v>1</v>
      </c>
      <c r="AD180" s="23" t="b">
        <f t="shared" si="17"/>
        <v>0</v>
      </c>
      <c r="AE180" s="32"/>
    </row>
    <row r="181" spans="2:31">
      <c r="B181" s="14">
        <v>46</v>
      </c>
      <c r="C181" s="15" t="s">
        <v>17</v>
      </c>
      <c r="D181" s="14">
        <f t="shared" si="12"/>
        <v>1</v>
      </c>
      <c r="E181" s="17">
        <v>28.9</v>
      </c>
      <c r="F181" s="14">
        <v>2</v>
      </c>
      <c r="G181" s="14" t="s">
        <v>21</v>
      </c>
      <c r="H181" s="14">
        <f t="shared" si="13"/>
        <v>0</v>
      </c>
      <c r="I181" s="15" t="s">
        <v>19</v>
      </c>
      <c r="J181" s="20">
        <v>8823.279</v>
      </c>
      <c r="L181" s="14">
        <v>43</v>
      </c>
      <c r="M181" s="14" t="s">
        <v>17</v>
      </c>
      <c r="N181" s="17">
        <v>20.045</v>
      </c>
      <c r="O181" s="14">
        <v>2</v>
      </c>
      <c r="P181" s="14" t="s">
        <v>18</v>
      </c>
      <c r="Q181" s="14" t="s">
        <v>42</v>
      </c>
      <c r="R181" s="23">
        <v>19798.05455</v>
      </c>
      <c r="S181" s="23" t="b">
        <f t="shared" si="14"/>
        <v>0</v>
      </c>
      <c r="T181" s="23" t="b">
        <f t="shared" si="15"/>
        <v>1</v>
      </c>
      <c r="U181" s="32"/>
      <c r="V181" s="29">
        <v>58</v>
      </c>
      <c r="W181" s="23" t="s">
        <v>17</v>
      </c>
      <c r="X181" s="30">
        <v>41.91</v>
      </c>
      <c r="Y181" s="29">
        <v>0</v>
      </c>
      <c r="Z181" s="23" t="s">
        <v>21</v>
      </c>
      <c r="AA181" s="23" t="s">
        <v>22</v>
      </c>
      <c r="AB181" s="23">
        <v>24227.33724</v>
      </c>
      <c r="AC181" s="23" t="b">
        <f t="shared" si="16"/>
        <v>1</v>
      </c>
      <c r="AD181" s="23" t="b">
        <f t="shared" si="17"/>
        <v>1</v>
      </c>
      <c r="AE181" s="32"/>
    </row>
    <row r="182" spans="2:31">
      <c r="B182" s="14">
        <v>41</v>
      </c>
      <c r="C182" s="15" t="s">
        <v>17</v>
      </c>
      <c r="D182" s="14">
        <f t="shared" si="12"/>
        <v>1</v>
      </c>
      <c r="E182" s="17">
        <v>33.155</v>
      </c>
      <c r="F182" s="14">
        <v>3</v>
      </c>
      <c r="G182" s="14" t="s">
        <v>21</v>
      </c>
      <c r="H182" s="14">
        <f t="shared" si="13"/>
        <v>0</v>
      </c>
      <c r="I182" s="15" t="s">
        <v>42</v>
      </c>
      <c r="J182" s="20">
        <v>8538.28845</v>
      </c>
      <c r="L182" s="14">
        <v>60</v>
      </c>
      <c r="M182" s="14" t="s">
        <v>20</v>
      </c>
      <c r="N182" s="17">
        <v>40.92</v>
      </c>
      <c r="O182" s="14">
        <v>0</v>
      </c>
      <c r="P182" s="14" t="s">
        <v>18</v>
      </c>
      <c r="Q182" s="14" t="s">
        <v>22</v>
      </c>
      <c r="R182" s="23">
        <v>48673.5588</v>
      </c>
      <c r="S182" s="23" t="b">
        <f t="shared" si="14"/>
        <v>1</v>
      </c>
      <c r="T182" s="23" t="b">
        <f t="shared" si="15"/>
        <v>1</v>
      </c>
      <c r="U182" s="32"/>
      <c r="V182" s="29">
        <v>41</v>
      </c>
      <c r="W182" s="23" t="s">
        <v>17</v>
      </c>
      <c r="X182" s="30">
        <v>31.635</v>
      </c>
      <c r="Y182" s="29">
        <v>1</v>
      </c>
      <c r="Z182" s="23" t="s">
        <v>21</v>
      </c>
      <c r="AA182" s="23" t="s">
        <v>42</v>
      </c>
      <c r="AB182" s="23">
        <v>7358.17565</v>
      </c>
      <c r="AC182" s="23" t="b">
        <f t="shared" si="16"/>
        <v>1</v>
      </c>
      <c r="AD182" s="23" t="b">
        <f t="shared" si="17"/>
        <v>0</v>
      </c>
      <c r="AE182" s="32"/>
    </row>
    <row r="183" spans="2:31">
      <c r="B183" s="14">
        <v>58</v>
      </c>
      <c r="C183" s="15" t="s">
        <v>20</v>
      </c>
      <c r="D183" s="14">
        <f t="shared" si="12"/>
        <v>0</v>
      </c>
      <c r="E183" s="17">
        <v>28.595</v>
      </c>
      <c r="F183" s="14">
        <v>0</v>
      </c>
      <c r="G183" s="14" t="s">
        <v>21</v>
      </c>
      <c r="H183" s="14">
        <f t="shared" si="13"/>
        <v>0</v>
      </c>
      <c r="I183" s="15" t="s">
        <v>34</v>
      </c>
      <c r="J183" s="20">
        <v>11735.87905</v>
      </c>
      <c r="L183" s="14">
        <v>32</v>
      </c>
      <c r="M183" s="14" t="s">
        <v>17</v>
      </c>
      <c r="N183" s="17">
        <v>24.6</v>
      </c>
      <c r="O183" s="14">
        <v>0</v>
      </c>
      <c r="P183" s="14" t="s">
        <v>18</v>
      </c>
      <c r="Q183" s="14" t="s">
        <v>19</v>
      </c>
      <c r="R183" s="23">
        <v>17496.306</v>
      </c>
      <c r="S183" s="23" t="b">
        <f t="shared" si="14"/>
        <v>0</v>
      </c>
      <c r="T183" s="23" t="b">
        <f t="shared" si="15"/>
        <v>1</v>
      </c>
      <c r="U183" s="32"/>
      <c r="V183" s="29">
        <v>47</v>
      </c>
      <c r="W183" s="23" t="s">
        <v>20</v>
      </c>
      <c r="X183" s="30">
        <v>25.46</v>
      </c>
      <c r="Y183" s="29">
        <v>2</v>
      </c>
      <c r="Z183" s="23" t="s">
        <v>21</v>
      </c>
      <c r="AA183" s="23" t="s">
        <v>42</v>
      </c>
      <c r="AB183" s="23">
        <v>9225.2564</v>
      </c>
      <c r="AC183" s="23" t="b">
        <f t="shared" si="16"/>
        <v>1</v>
      </c>
      <c r="AD183" s="23" t="b">
        <f t="shared" si="17"/>
        <v>0</v>
      </c>
      <c r="AE183" s="32"/>
    </row>
    <row r="184" spans="2:31">
      <c r="B184" s="14">
        <v>18</v>
      </c>
      <c r="C184" s="15" t="s">
        <v>17</v>
      </c>
      <c r="D184" s="14">
        <f t="shared" si="12"/>
        <v>1</v>
      </c>
      <c r="E184" s="17">
        <v>38.28</v>
      </c>
      <c r="F184" s="14">
        <v>0</v>
      </c>
      <c r="G184" s="14" t="s">
        <v>21</v>
      </c>
      <c r="H184" s="14">
        <f t="shared" si="13"/>
        <v>0</v>
      </c>
      <c r="I184" s="15" t="s">
        <v>22</v>
      </c>
      <c r="J184" s="20">
        <v>1631.8212</v>
      </c>
      <c r="L184" s="14">
        <v>18</v>
      </c>
      <c r="M184" s="14" t="s">
        <v>20</v>
      </c>
      <c r="N184" s="17">
        <v>31.73</v>
      </c>
      <c r="O184" s="14">
        <v>0</v>
      </c>
      <c r="P184" s="14" t="s">
        <v>18</v>
      </c>
      <c r="Q184" s="14" t="s">
        <v>42</v>
      </c>
      <c r="R184" s="23">
        <v>33732.6867</v>
      </c>
      <c r="S184" s="23" t="b">
        <f t="shared" si="14"/>
        <v>1</v>
      </c>
      <c r="T184" s="23" t="b">
        <f t="shared" si="15"/>
        <v>1</v>
      </c>
      <c r="U184" s="32"/>
      <c r="V184" s="29">
        <v>42</v>
      </c>
      <c r="W184" s="23" t="s">
        <v>17</v>
      </c>
      <c r="X184" s="30">
        <v>36.195</v>
      </c>
      <c r="Y184" s="29">
        <v>1</v>
      </c>
      <c r="Z184" s="23" t="s">
        <v>21</v>
      </c>
      <c r="AA184" s="23" t="s">
        <v>34</v>
      </c>
      <c r="AB184" s="23">
        <v>7443.64305</v>
      </c>
      <c r="AC184" s="23" t="b">
        <f t="shared" si="16"/>
        <v>1</v>
      </c>
      <c r="AD184" s="23" t="b">
        <f t="shared" si="17"/>
        <v>0</v>
      </c>
      <c r="AE184" s="32"/>
    </row>
    <row r="185" spans="2:31">
      <c r="B185" s="14">
        <v>22</v>
      </c>
      <c r="C185" s="15" t="s">
        <v>20</v>
      </c>
      <c r="D185" s="14">
        <f t="shared" si="12"/>
        <v>0</v>
      </c>
      <c r="E185" s="17">
        <v>19.95</v>
      </c>
      <c r="F185" s="14">
        <v>3</v>
      </c>
      <c r="G185" s="14" t="s">
        <v>21</v>
      </c>
      <c r="H185" s="14">
        <f t="shared" si="13"/>
        <v>0</v>
      </c>
      <c r="I185" s="15" t="s">
        <v>42</v>
      </c>
      <c r="J185" s="20">
        <v>4005.4225</v>
      </c>
      <c r="L185" s="14">
        <v>43</v>
      </c>
      <c r="M185" s="14" t="s">
        <v>17</v>
      </c>
      <c r="N185" s="17">
        <v>26.885</v>
      </c>
      <c r="O185" s="14">
        <v>0</v>
      </c>
      <c r="P185" s="14" t="s">
        <v>18</v>
      </c>
      <c r="Q185" s="14" t="s">
        <v>34</v>
      </c>
      <c r="R185" s="23">
        <v>21774.32215</v>
      </c>
      <c r="S185" s="23" t="b">
        <f t="shared" si="14"/>
        <v>1</v>
      </c>
      <c r="T185" s="23" t="b">
        <f t="shared" si="15"/>
        <v>1</v>
      </c>
      <c r="U185" s="32"/>
      <c r="V185" s="29">
        <v>59</v>
      </c>
      <c r="W185" s="23" t="s">
        <v>17</v>
      </c>
      <c r="X185" s="30">
        <v>27.83</v>
      </c>
      <c r="Y185" s="29">
        <v>3</v>
      </c>
      <c r="Z185" s="23" t="s">
        <v>21</v>
      </c>
      <c r="AA185" s="23" t="s">
        <v>22</v>
      </c>
      <c r="AB185" s="23">
        <v>14001.2867</v>
      </c>
      <c r="AC185" s="23" t="b">
        <f t="shared" si="16"/>
        <v>1</v>
      </c>
      <c r="AD185" s="23" t="b">
        <f t="shared" si="17"/>
        <v>0</v>
      </c>
      <c r="AE185" s="32"/>
    </row>
    <row r="186" spans="2:31">
      <c r="B186" s="14">
        <v>44</v>
      </c>
      <c r="C186" s="15" t="s">
        <v>17</v>
      </c>
      <c r="D186" s="14">
        <f t="shared" si="12"/>
        <v>1</v>
      </c>
      <c r="E186" s="17">
        <v>26.41</v>
      </c>
      <c r="F186" s="14">
        <v>0</v>
      </c>
      <c r="G186" s="14" t="s">
        <v>21</v>
      </c>
      <c r="H186" s="14">
        <f t="shared" si="13"/>
        <v>0</v>
      </c>
      <c r="I186" s="15" t="s">
        <v>34</v>
      </c>
      <c r="J186" s="20">
        <v>7419.4779</v>
      </c>
      <c r="L186" s="14">
        <v>45</v>
      </c>
      <c r="M186" s="14" t="s">
        <v>20</v>
      </c>
      <c r="N186" s="17">
        <v>22.895</v>
      </c>
      <c r="O186" s="14">
        <v>0</v>
      </c>
      <c r="P186" s="14" t="s">
        <v>18</v>
      </c>
      <c r="Q186" s="14" t="s">
        <v>42</v>
      </c>
      <c r="R186" s="23">
        <v>35069.37452</v>
      </c>
      <c r="S186" s="23" t="b">
        <f t="shared" si="14"/>
        <v>0</v>
      </c>
      <c r="T186" s="23" t="b">
        <f t="shared" si="15"/>
        <v>1</v>
      </c>
      <c r="U186" s="32"/>
      <c r="V186" s="29">
        <v>19</v>
      </c>
      <c r="W186" s="23" t="s">
        <v>17</v>
      </c>
      <c r="X186" s="30">
        <v>17.8</v>
      </c>
      <c r="Y186" s="29">
        <v>0</v>
      </c>
      <c r="Z186" s="23" t="s">
        <v>21</v>
      </c>
      <c r="AA186" s="23" t="s">
        <v>19</v>
      </c>
      <c r="AB186" s="23">
        <v>1727.785</v>
      </c>
      <c r="AC186" s="23" t="b">
        <f t="shared" si="16"/>
        <v>0</v>
      </c>
      <c r="AD186" s="23" t="b">
        <f t="shared" si="17"/>
        <v>0</v>
      </c>
      <c r="AE186" s="32"/>
    </row>
    <row r="187" spans="2:31">
      <c r="B187" s="14">
        <v>44</v>
      </c>
      <c r="C187" s="15" t="s">
        <v>20</v>
      </c>
      <c r="D187" s="14">
        <f t="shared" si="12"/>
        <v>0</v>
      </c>
      <c r="E187" s="17">
        <v>30.69</v>
      </c>
      <c r="F187" s="14">
        <v>2</v>
      </c>
      <c r="G187" s="14" t="s">
        <v>21</v>
      </c>
      <c r="H187" s="14">
        <f t="shared" si="13"/>
        <v>0</v>
      </c>
      <c r="I187" s="15" t="s">
        <v>22</v>
      </c>
      <c r="J187" s="20">
        <v>7731.4271</v>
      </c>
      <c r="L187" s="14">
        <v>37</v>
      </c>
      <c r="M187" s="14" t="s">
        <v>20</v>
      </c>
      <c r="N187" s="17">
        <v>34.2</v>
      </c>
      <c r="O187" s="14">
        <v>1</v>
      </c>
      <c r="P187" s="14" t="s">
        <v>18</v>
      </c>
      <c r="Q187" s="14" t="s">
        <v>42</v>
      </c>
      <c r="R187" s="23">
        <v>39047.285</v>
      </c>
      <c r="S187" s="23" t="b">
        <f t="shared" si="14"/>
        <v>1</v>
      </c>
      <c r="T187" s="23" t="b">
        <f t="shared" si="15"/>
        <v>1</v>
      </c>
      <c r="U187" s="32"/>
      <c r="V187" s="29">
        <v>59</v>
      </c>
      <c r="W187" s="23" t="s">
        <v>20</v>
      </c>
      <c r="X187" s="30">
        <v>27.5</v>
      </c>
      <c r="Y187" s="29">
        <v>1</v>
      </c>
      <c r="Z187" s="23" t="s">
        <v>21</v>
      </c>
      <c r="AA187" s="23" t="s">
        <v>19</v>
      </c>
      <c r="AB187" s="23">
        <v>12333.828</v>
      </c>
      <c r="AC187" s="23" t="b">
        <f t="shared" si="16"/>
        <v>1</v>
      </c>
      <c r="AD187" s="23" t="b">
        <f t="shared" si="17"/>
        <v>0</v>
      </c>
      <c r="AE187" s="32"/>
    </row>
    <row r="188" spans="2:31">
      <c r="B188" s="14">
        <v>36</v>
      </c>
      <c r="C188" s="15" t="s">
        <v>20</v>
      </c>
      <c r="D188" s="14">
        <f t="shared" si="12"/>
        <v>0</v>
      </c>
      <c r="E188" s="17">
        <v>41.895</v>
      </c>
      <c r="F188" s="14">
        <v>3</v>
      </c>
      <c r="G188" s="14" t="s">
        <v>18</v>
      </c>
      <c r="H188" s="14">
        <f t="shared" si="13"/>
        <v>1</v>
      </c>
      <c r="I188" s="15" t="s">
        <v>42</v>
      </c>
      <c r="J188" s="20">
        <v>43753.33705</v>
      </c>
      <c r="L188" s="14">
        <v>25</v>
      </c>
      <c r="M188" s="14" t="s">
        <v>20</v>
      </c>
      <c r="N188" s="17">
        <v>29.7</v>
      </c>
      <c r="O188" s="14">
        <v>3</v>
      </c>
      <c r="P188" s="14" t="s">
        <v>18</v>
      </c>
      <c r="Q188" s="14" t="s">
        <v>19</v>
      </c>
      <c r="R188" s="23">
        <v>19933.458</v>
      </c>
      <c r="S188" s="23" t="b">
        <f t="shared" si="14"/>
        <v>1</v>
      </c>
      <c r="T188" s="23" t="b">
        <f t="shared" si="15"/>
        <v>1</v>
      </c>
      <c r="U188" s="32"/>
      <c r="V188" s="29">
        <v>39</v>
      </c>
      <c r="W188" s="23" t="s">
        <v>20</v>
      </c>
      <c r="X188" s="30">
        <v>24.51</v>
      </c>
      <c r="Y188" s="29">
        <v>2</v>
      </c>
      <c r="Z188" s="23" t="s">
        <v>21</v>
      </c>
      <c r="AA188" s="23" t="s">
        <v>34</v>
      </c>
      <c r="AB188" s="23">
        <v>6710.1919</v>
      </c>
      <c r="AC188" s="23" t="b">
        <f t="shared" si="16"/>
        <v>0</v>
      </c>
      <c r="AD188" s="23" t="b">
        <f t="shared" si="17"/>
        <v>0</v>
      </c>
      <c r="AE188" s="32"/>
    </row>
    <row r="189" spans="2:31">
      <c r="B189" s="14">
        <v>26</v>
      </c>
      <c r="C189" s="15" t="s">
        <v>17</v>
      </c>
      <c r="D189" s="14">
        <f t="shared" si="12"/>
        <v>1</v>
      </c>
      <c r="E189" s="17">
        <v>29.92</v>
      </c>
      <c r="F189" s="14">
        <v>2</v>
      </c>
      <c r="G189" s="14" t="s">
        <v>21</v>
      </c>
      <c r="H189" s="14">
        <f t="shared" si="13"/>
        <v>0</v>
      </c>
      <c r="I189" s="15" t="s">
        <v>22</v>
      </c>
      <c r="J189" s="20">
        <v>3981.9768</v>
      </c>
      <c r="L189" s="14">
        <v>51</v>
      </c>
      <c r="M189" s="14" t="s">
        <v>20</v>
      </c>
      <c r="N189" s="17">
        <v>42.9</v>
      </c>
      <c r="O189" s="14">
        <v>2</v>
      </c>
      <c r="P189" s="14" t="s">
        <v>18</v>
      </c>
      <c r="Q189" s="14" t="s">
        <v>22</v>
      </c>
      <c r="R189" s="23">
        <v>47462.894</v>
      </c>
      <c r="S189" s="23" t="b">
        <f t="shared" si="14"/>
        <v>1</v>
      </c>
      <c r="T189" s="23" t="b">
        <f t="shared" si="15"/>
        <v>1</v>
      </c>
      <c r="U189" s="32"/>
      <c r="V189" s="29">
        <v>18</v>
      </c>
      <c r="W189" s="23" t="s">
        <v>17</v>
      </c>
      <c r="X189" s="30">
        <v>26.73</v>
      </c>
      <c r="Y189" s="29">
        <v>0</v>
      </c>
      <c r="Z189" s="23" t="s">
        <v>21</v>
      </c>
      <c r="AA189" s="23" t="s">
        <v>22</v>
      </c>
      <c r="AB189" s="23">
        <v>1615.7667</v>
      </c>
      <c r="AC189" s="23" t="b">
        <f t="shared" si="16"/>
        <v>1</v>
      </c>
      <c r="AD189" s="23" t="b">
        <f t="shared" si="17"/>
        <v>0</v>
      </c>
      <c r="AE189" s="32"/>
    </row>
    <row r="190" spans="2:31">
      <c r="B190" s="14">
        <v>30</v>
      </c>
      <c r="C190" s="15" t="s">
        <v>17</v>
      </c>
      <c r="D190" s="14">
        <f t="shared" si="12"/>
        <v>1</v>
      </c>
      <c r="E190" s="17">
        <v>30.9</v>
      </c>
      <c r="F190" s="14">
        <v>3</v>
      </c>
      <c r="G190" s="14" t="s">
        <v>21</v>
      </c>
      <c r="H190" s="14">
        <f t="shared" si="13"/>
        <v>0</v>
      </c>
      <c r="I190" s="15" t="s">
        <v>19</v>
      </c>
      <c r="J190" s="20">
        <v>5325.651</v>
      </c>
      <c r="L190" s="14">
        <v>44</v>
      </c>
      <c r="M190" s="14" t="s">
        <v>20</v>
      </c>
      <c r="N190" s="17">
        <v>30.2</v>
      </c>
      <c r="O190" s="14">
        <v>2</v>
      </c>
      <c r="P190" s="14" t="s">
        <v>18</v>
      </c>
      <c r="Q190" s="14" t="s">
        <v>19</v>
      </c>
      <c r="R190" s="23">
        <v>38998.546</v>
      </c>
      <c r="S190" s="23" t="b">
        <f t="shared" si="14"/>
        <v>1</v>
      </c>
      <c r="T190" s="23" t="b">
        <f t="shared" si="15"/>
        <v>1</v>
      </c>
      <c r="U190" s="32"/>
      <c r="V190" s="29">
        <v>31</v>
      </c>
      <c r="W190" s="23" t="s">
        <v>20</v>
      </c>
      <c r="X190" s="30">
        <v>38.39</v>
      </c>
      <c r="Y190" s="29">
        <v>2</v>
      </c>
      <c r="Z190" s="23" t="s">
        <v>21</v>
      </c>
      <c r="AA190" s="23" t="s">
        <v>22</v>
      </c>
      <c r="AB190" s="23">
        <v>4463.2051</v>
      </c>
      <c r="AC190" s="23" t="b">
        <f t="shared" si="16"/>
        <v>1</v>
      </c>
      <c r="AD190" s="23" t="b">
        <f t="shared" si="17"/>
        <v>0</v>
      </c>
      <c r="AE190" s="32"/>
    </row>
    <row r="191" spans="2:31">
      <c r="B191" s="14">
        <v>41</v>
      </c>
      <c r="C191" s="15" t="s">
        <v>17</v>
      </c>
      <c r="D191" s="14">
        <f t="shared" si="12"/>
        <v>1</v>
      </c>
      <c r="E191" s="17">
        <v>32.2</v>
      </c>
      <c r="F191" s="14">
        <v>1</v>
      </c>
      <c r="G191" s="14" t="s">
        <v>21</v>
      </c>
      <c r="H191" s="14">
        <f t="shared" si="13"/>
        <v>0</v>
      </c>
      <c r="I191" s="15" t="s">
        <v>19</v>
      </c>
      <c r="J191" s="20">
        <v>6775.961</v>
      </c>
      <c r="L191" s="14">
        <v>34</v>
      </c>
      <c r="M191" s="14" t="s">
        <v>20</v>
      </c>
      <c r="N191" s="17">
        <v>27.835</v>
      </c>
      <c r="O191" s="14">
        <v>1</v>
      </c>
      <c r="P191" s="14" t="s">
        <v>18</v>
      </c>
      <c r="Q191" s="14" t="s">
        <v>34</v>
      </c>
      <c r="R191" s="23">
        <v>20009.63365</v>
      </c>
      <c r="S191" s="23" t="b">
        <f t="shared" si="14"/>
        <v>1</v>
      </c>
      <c r="T191" s="23" t="b">
        <f t="shared" si="15"/>
        <v>1</v>
      </c>
      <c r="U191" s="32"/>
      <c r="V191" s="29">
        <v>44</v>
      </c>
      <c r="W191" s="23" t="s">
        <v>20</v>
      </c>
      <c r="X191" s="30">
        <v>38.06</v>
      </c>
      <c r="Y191" s="29">
        <v>1</v>
      </c>
      <c r="Z191" s="23" t="s">
        <v>21</v>
      </c>
      <c r="AA191" s="23" t="s">
        <v>22</v>
      </c>
      <c r="AB191" s="23">
        <v>7152.6714</v>
      </c>
      <c r="AC191" s="23" t="b">
        <f t="shared" si="16"/>
        <v>1</v>
      </c>
      <c r="AD191" s="23" t="b">
        <f t="shared" si="17"/>
        <v>0</v>
      </c>
      <c r="AE191" s="32"/>
    </row>
    <row r="192" spans="2:31">
      <c r="B192" s="14">
        <v>29</v>
      </c>
      <c r="C192" s="15" t="s">
        <v>17</v>
      </c>
      <c r="D192" s="14">
        <f t="shared" si="12"/>
        <v>1</v>
      </c>
      <c r="E192" s="17">
        <v>32.11</v>
      </c>
      <c r="F192" s="14">
        <v>2</v>
      </c>
      <c r="G192" s="14" t="s">
        <v>21</v>
      </c>
      <c r="H192" s="14">
        <f t="shared" si="13"/>
        <v>0</v>
      </c>
      <c r="I192" s="15" t="s">
        <v>34</v>
      </c>
      <c r="J192" s="20">
        <v>4922.9159</v>
      </c>
      <c r="L192" s="14">
        <v>54</v>
      </c>
      <c r="M192" s="14" t="s">
        <v>20</v>
      </c>
      <c r="N192" s="17">
        <v>30.8</v>
      </c>
      <c r="O192" s="14">
        <v>1</v>
      </c>
      <c r="P192" s="14" t="s">
        <v>18</v>
      </c>
      <c r="Q192" s="14" t="s">
        <v>22</v>
      </c>
      <c r="R192" s="23">
        <v>41999.52</v>
      </c>
      <c r="S192" s="23" t="b">
        <f t="shared" si="14"/>
        <v>1</v>
      </c>
      <c r="T192" s="23" t="b">
        <f t="shared" si="15"/>
        <v>1</v>
      </c>
      <c r="U192" s="32"/>
      <c r="V192" s="29">
        <v>33</v>
      </c>
      <c r="W192" s="23" t="s">
        <v>17</v>
      </c>
      <c r="X192" s="30">
        <v>22.135</v>
      </c>
      <c r="Y192" s="29">
        <v>1</v>
      </c>
      <c r="Z192" s="23" t="s">
        <v>21</v>
      </c>
      <c r="AA192" s="23" t="s">
        <v>42</v>
      </c>
      <c r="AB192" s="23">
        <v>5354.07465</v>
      </c>
      <c r="AC192" s="23" t="b">
        <f t="shared" si="16"/>
        <v>0</v>
      </c>
      <c r="AD192" s="23" t="b">
        <f t="shared" si="17"/>
        <v>0</v>
      </c>
      <c r="AE192" s="32"/>
    </row>
    <row r="193" spans="2:31">
      <c r="B193" s="14">
        <v>61</v>
      </c>
      <c r="C193" s="15" t="s">
        <v>20</v>
      </c>
      <c r="D193" s="14">
        <f t="shared" si="12"/>
        <v>0</v>
      </c>
      <c r="E193" s="17">
        <v>31.57</v>
      </c>
      <c r="F193" s="14">
        <v>0</v>
      </c>
      <c r="G193" s="14" t="s">
        <v>21</v>
      </c>
      <c r="H193" s="14">
        <f t="shared" si="13"/>
        <v>0</v>
      </c>
      <c r="I193" s="15" t="s">
        <v>22</v>
      </c>
      <c r="J193" s="20">
        <v>12557.6053</v>
      </c>
      <c r="L193" s="14">
        <v>43</v>
      </c>
      <c r="M193" s="14" t="s">
        <v>20</v>
      </c>
      <c r="N193" s="17">
        <v>34.96</v>
      </c>
      <c r="O193" s="14">
        <v>1</v>
      </c>
      <c r="P193" s="14" t="s">
        <v>18</v>
      </c>
      <c r="Q193" s="14" t="s">
        <v>42</v>
      </c>
      <c r="R193" s="23">
        <v>41034.2214</v>
      </c>
      <c r="S193" s="23" t="b">
        <f t="shared" si="14"/>
        <v>1</v>
      </c>
      <c r="T193" s="23" t="b">
        <f t="shared" si="15"/>
        <v>1</v>
      </c>
      <c r="U193" s="32"/>
      <c r="V193" s="29">
        <v>55</v>
      </c>
      <c r="W193" s="23" t="s">
        <v>17</v>
      </c>
      <c r="X193" s="30">
        <v>26.8</v>
      </c>
      <c r="Y193" s="29">
        <v>1</v>
      </c>
      <c r="Z193" s="23" t="s">
        <v>21</v>
      </c>
      <c r="AA193" s="23" t="s">
        <v>19</v>
      </c>
      <c r="AB193" s="23">
        <v>35160.13457</v>
      </c>
      <c r="AC193" s="23" t="b">
        <f t="shared" si="16"/>
        <v>1</v>
      </c>
      <c r="AD193" s="23" t="b">
        <f t="shared" si="17"/>
        <v>1</v>
      </c>
      <c r="AE193" s="32"/>
    </row>
    <row r="194" spans="2:31">
      <c r="B194" s="14">
        <v>36</v>
      </c>
      <c r="C194" s="15" t="s">
        <v>17</v>
      </c>
      <c r="D194" s="14">
        <f t="shared" si="12"/>
        <v>1</v>
      </c>
      <c r="E194" s="17">
        <v>26.2</v>
      </c>
      <c r="F194" s="14">
        <v>0</v>
      </c>
      <c r="G194" s="14" t="s">
        <v>21</v>
      </c>
      <c r="H194" s="14">
        <f t="shared" si="13"/>
        <v>0</v>
      </c>
      <c r="I194" s="15" t="s">
        <v>19</v>
      </c>
      <c r="J194" s="20">
        <v>4883.866</v>
      </c>
      <c r="L194" s="14">
        <v>51</v>
      </c>
      <c r="M194" s="14" t="s">
        <v>20</v>
      </c>
      <c r="N194" s="17">
        <v>24.795</v>
      </c>
      <c r="O194" s="14">
        <v>2</v>
      </c>
      <c r="P194" s="14" t="s">
        <v>18</v>
      </c>
      <c r="Q194" s="14" t="s">
        <v>34</v>
      </c>
      <c r="R194" s="23">
        <v>23967.38305</v>
      </c>
      <c r="S194" s="23" t="b">
        <f t="shared" si="14"/>
        <v>0</v>
      </c>
      <c r="T194" s="23" t="b">
        <f t="shared" si="15"/>
        <v>1</v>
      </c>
      <c r="U194" s="32"/>
      <c r="V194" s="29">
        <v>40</v>
      </c>
      <c r="W194" s="23" t="s">
        <v>20</v>
      </c>
      <c r="X194" s="30">
        <v>35.3</v>
      </c>
      <c r="Y194" s="29">
        <v>3</v>
      </c>
      <c r="Z194" s="23" t="s">
        <v>21</v>
      </c>
      <c r="AA194" s="23" t="s">
        <v>19</v>
      </c>
      <c r="AB194" s="23">
        <v>7196.867</v>
      </c>
      <c r="AC194" s="23" t="b">
        <f t="shared" si="16"/>
        <v>1</v>
      </c>
      <c r="AD194" s="23" t="b">
        <f t="shared" si="17"/>
        <v>0</v>
      </c>
      <c r="AE194" s="32"/>
    </row>
    <row r="195" spans="2:31">
      <c r="B195" s="14">
        <v>25</v>
      </c>
      <c r="C195" s="15" t="s">
        <v>20</v>
      </c>
      <c r="D195" s="14">
        <f t="shared" si="12"/>
        <v>0</v>
      </c>
      <c r="E195" s="17">
        <v>25.74</v>
      </c>
      <c r="F195" s="14">
        <v>0</v>
      </c>
      <c r="G195" s="14" t="s">
        <v>21</v>
      </c>
      <c r="H195" s="14">
        <f t="shared" si="13"/>
        <v>0</v>
      </c>
      <c r="I195" s="15" t="s">
        <v>22</v>
      </c>
      <c r="J195" s="20">
        <v>2137.6536</v>
      </c>
      <c r="L195" s="14">
        <v>29</v>
      </c>
      <c r="M195" s="14" t="s">
        <v>20</v>
      </c>
      <c r="N195" s="17">
        <v>22.895</v>
      </c>
      <c r="O195" s="14">
        <v>0</v>
      </c>
      <c r="P195" s="14" t="s">
        <v>18</v>
      </c>
      <c r="Q195" s="14" t="s">
        <v>42</v>
      </c>
      <c r="R195" s="23">
        <v>16138.76205</v>
      </c>
      <c r="S195" s="23" t="b">
        <f t="shared" si="14"/>
        <v>0</v>
      </c>
      <c r="T195" s="23" t="b">
        <f t="shared" si="15"/>
        <v>0</v>
      </c>
      <c r="U195" s="32"/>
      <c r="V195" s="29">
        <v>54</v>
      </c>
      <c r="W195" s="23" t="s">
        <v>20</v>
      </c>
      <c r="X195" s="30">
        <v>30.02</v>
      </c>
      <c r="Y195" s="29">
        <v>0</v>
      </c>
      <c r="Z195" s="23" t="s">
        <v>21</v>
      </c>
      <c r="AA195" s="23" t="s">
        <v>34</v>
      </c>
      <c r="AB195" s="23">
        <v>24476.47851</v>
      </c>
      <c r="AC195" s="23" t="b">
        <f t="shared" si="16"/>
        <v>1</v>
      </c>
      <c r="AD195" s="23" t="b">
        <f t="shared" si="17"/>
        <v>1</v>
      </c>
      <c r="AE195" s="32"/>
    </row>
    <row r="196" spans="2:31">
      <c r="B196" s="14">
        <v>56</v>
      </c>
      <c r="C196" s="15" t="s">
        <v>17</v>
      </c>
      <c r="D196" s="14">
        <f t="shared" ref="D196:D259" si="18">IF(C196="FEMALE",1,0)</f>
        <v>1</v>
      </c>
      <c r="E196" s="17">
        <v>26.6</v>
      </c>
      <c r="F196" s="14">
        <v>1</v>
      </c>
      <c r="G196" s="14" t="s">
        <v>21</v>
      </c>
      <c r="H196" s="14">
        <f t="shared" ref="H196:H259" si="19">IF(G196="yes",1,0)</f>
        <v>0</v>
      </c>
      <c r="I196" s="15" t="s">
        <v>34</v>
      </c>
      <c r="J196" s="20">
        <v>12044.342</v>
      </c>
      <c r="L196" s="14">
        <v>31</v>
      </c>
      <c r="M196" s="14" t="s">
        <v>20</v>
      </c>
      <c r="N196" s="17">
        <v>25.9</v>
      </c>
      <c r="O196" s="14">
        <v>3</v>
      </c>
      <c r="P196" s="14" t="s">
        <v>18</v>
      </c>
      <c r="Q196" s="14" t="s">
        <v>19</v>
      </c>
      <c r="R196" s="23">
        <v>19199.944</v>
      </c>
      <c r="S196" s="23" t="b">
        <f t="shared" ref="S196:S259" si="20">N196&gt;=25</f>
        <v>1</v>
      </c>
      <c r="T196" s="23" t="b">
        <f t="shared" ref="T196:T259" si="21">R196&gt;16700</f>
        <v>1</v>
      </c>
      <c r="U196" s="32"/>
      <c r="V196" s="29">
        <v>60</v>
      </c>
      <c r="W196" s="23" t="s">
        <v>17</v>
      </c>
      <c r="X196" s="30">
        <v>38.06</v>
      </c>
      <c r="Y196" s="29">
        <v>0</v>
      </c>
      <c r="Z196" s="23" t="s">
        <v>21</v>
      </c>
      <c r="AA196" s="23" t="s">
        <v>22</v>
      </c>
      <c r="AB196" s="23">
        <v>12648.7034</v>
      </c>
      <c r="AC196" s="23" t="b">
        <f t="shared" ref="AC196:AC259" si="22">X196&gt;=25</f>
        <v>1</v>
      </c>
      <c r="AD196" s="23" t="b">
        <f t="shared" ref="AD196:AD259" si="23">AB196&gt;16700</f>
        <v>0</v>
      </c>
      <c r="AE196" s="32"/>
    </row>
    <row r="197" spans="2:31">
      <c r="B197" s="14">
        <v>18</v>
      </c>
      <c r="C197" s="15" t="s">
        <v>20</v>
      </c>
      <c r="D197" s="14">
        <f t="shared" si="18"/>
        <v>0</v>
      </c>
      <c r="E197" s="17">
        <v>34.43</v>
      </c>
      <c r="F197" s="14">
        <v>0</v>
      </c>
      <c r="G197" s="14" t="s">
        <v>21</v>
      </c>
      <c r="H197" s="14">
        <f t="shared" si="19"/>
        <v>0</v>
      </c>
      <c r="I197" s="15" t="s">
        <v>22</v>
      </c>
      <c r="J197" s="20">
        <v>1137.4697</v>
      </c>
      <c r="L197" s="14">
        <v>24</v>
      </c>
      <c r="M197" s="14" t="s">
        <v>17</v>
      </c>
      <c r="N197" s="17">
        <v>20.52</v>
      </c>
      <c r="O197" s="14">
        <v>0</v>
      </c>
      <c r="P197" s="14" t="s">
        <v>18</v>
      </c>
      <c r="Q197" s="14" t="s">
        <v>42</v>
      </c>
      <c r="R197" s="23">
        <v>14571.8908</v>
      </c>
      <c r="S197" s="23" t="b">
        <f t="shared" si="20"/>
        <v>0</v>
      </c>
      <c r="T197" s="23" t="b">
        <f t="shared" si="21"/>
        <v>0</v>
      </c>
      <c r="U197" s="32"/>
      <c r="V197" s="29">
        <v>24</v>
      </c>
      <c r="W197" s="23" t="s">
        <v>20</v>
      </c>
      <c r="X197" s="30">
        <v>35.86</v>
      </c>
      <c r="Y197" s="29">
        <v>0</v>
      </c>
      <c r="Z197" s="23" t="s">
        <v>21</v>
      </c>
      <c r="AA197" s="23" t="s">
        <v>22</v>
      </c>
      <c r="AB197" s="23">
        <v>1986.9334</v>
      </c>
      <c r="AC197" s="23" t="b">
        <f t="shared" si="22"/>
        <v>1</v>
      </c>
      <c r="AD197" s="23" t="b">
        <f t="shared" si="23"/>
        <v>0</v>
      </c>
      <c r="AE197" s="32"/>
    </row>
    <row r="198" spans="2:31">
      <c r="B198" s="14">
        <v>19</v>
      </c>
      <c r="C198" s="15" t="s">
        <v>20</v>
      </c>
      <c r="D198" s="14">
        <f t="shared" si="18"/>
        <v>0</v>
      </c>
      <c r="E198" s="17">
        <v>30.59</v>
      </c>
      <c r="F198" s="14">
        <v>0</v>
      </c>
      <c r="G198" s="14" t="s">
        <v>21</v>
      </c>
      <c r="H198" s="14">
        <f t="shared" si="19"/>
        <v>0</v>
      </c>
      <c r="I198" s="15" t="s">
        <v>34</v>
      </c>
      <c r="J198" s="20">
        <v>1639.5631</v>
      </c>
      <c r="L198" s="14">
        <v>27</v>
      </c>
      <c r="M198" s="14" t="s">
        <v>17</v>
      </c>
      <c r="N198" s="17">
        <v>20.045</v>
      </c>
      <c r="O198" s="14">
        <v>3</v>
      </c>
      <c r="P198" s="14" t="s">
        <v>18</v>
      </c>
      <c r="Q198" s="14" t="s">
        <v>34</v>
      </c>
      <c r="R198" s="23">
        <v>16420.49455</v>
      </c>
      <c r="S198" s="23" t="b">
        <f t="shared" si="20"/>
        <v>0</v>
      </c>
      <c r="T198" s="23" t="b">
        <f t="shared" si="21"/>
        <v>0</v>
      </c>
      <c r="U198" s="32"/>
      <c r="V198" s="29">
        <v>19</v>
      </c>
      <c r="W198" s="23" t="s">
        <v>20</v>
      </c>
      <c r="X198" s="30">
        <v>20.9</v>
      </c>
      <c r="Y198" s="29">
        <v>1</v>
      </c>
      <c r="Z198" s="23" t="s">
        <v>21</v>
      </c>
      <c r="AA198" s="23" t="s">
        <v>19</v>
      </c>
      <c r="AB198" s="23">
        <v>1832.094</v>
      </c>
      <c r="AC198" s="23" t="b">
        <f t="shared" si="22"/>
        <v>0</v>
      </c>
      <c r="AD198" s="23" t="b">
        <f t="shared" si="23"/>
        <v>0</v>
      </c>
      <c r="AE198" s="32"/>
    </row>
    <row r="199" spans="2:31">
      <c r="B199" s="14">
        <v>39</v>
      </c>
      <c r="C199" s="15" t="s">
        <v>17</v>
      </c>
      <c r="D199" s="14">
        <f t="shared" si="18"/>
        <v>1</v>
      </c>
      <c r="E199" s="17">
        <v>32.8</v>
      </c>
      <c r="F199" s="14">
        <v>0</v>
      </c>
      <c r="G199" s="14" t="s">
        <v>21</v>
      </c>
      <c r="H199" s="14">
        <f t="shared" si="19"/>
        <v>0</v>
      </c>
      <c r="I199" s="15" t="s">
        <v>19</v>
      </c>
      <c r="J199" s="20">
        <v>5649.715</v>
      </c>
      <c r="L199" s="14">
        <v>30</v>
      </c>
      <c r="M199" s="14" t="s">
        <v>20</v>
      </c>
      <c r="N199" s="17">
        <v>22.99</v>
      </c>
      <c r="O199" s="14">
        <v>2</v>
      </c>
      <c r="P199" s="14" t="s">
        <v>18</v>
      </c>
      <c r="Q199" s="14" t="s">
        <v>34</v>
      </c>
      <c r="R199" s="23">
        <v>17361.7661</v>
      </c>
      <c r="S199" s="23" t="b">
        <f t="shared" si="20"/>
        <v>0</v>
      </c>
      <c r="T199" s="23" t="b">
        <f t="shared" si="21"/>
        <v>1</v>
      </c>
      <c r="U199" s="32"/>
      <c r="V199" s="29">
        <v>29</v>
      </c>
      <c r="W199" s="23" t="s">
        <v>20</v>
      </c>
      <c r="X199" s="30">
        <v>28.975</v>
      </c>
      <c r="Y199" s="29">
        <v>1</v>
      </c>
      <c r="Z199" s="23" t="s">
        <v>21</v>
      </c>
      <c r="AA199" s="23" t="s">
        <v>42</v>
      </c>
      <c r="AB199" s="23">
        <v>4040.55825</v>
      </c>
      <c r="AC199" s="23" t="b">
        <f t="shared" si="22"/>
        <v>1</v>
      </c>
      <c r="AD199" s="23" t="b">
        <f t="shared" si="23"/>
        <v>0</v>
      </c>
      <c r="AE199" s="32"/>
    </row>
    <row r="200" spans="2:31">
      <c r="B200" s="14">
        <v>45</v>
      </c>
      <c r="C200" s="15" t="s">
        <v>17</v>
      </c>
      <c r="D200" s="14">
        <f t="shared" si="18"/>
        <v>1</v>
      </c>
      <c r="E200" s="17">
        <v>28.6</v>
      </c>
      <c r="F200" s="14">
        <v>2</v>
      </c>
      <c r="G200" s="14" t="s">
        <v>21</v>
      </c>
      <c r="H200" s="14">
        <f t="shared" si="19"/>
        <v>0</v>
      </c>
      <c r="I200" s="15" t="s">
        <v>22</v>
      </c>
      <c r="J200" s="20">
        <v>8516.829</v>
      </c>
      <c r="L200" s="14">
        <v>24</v>
      </c>
      <c r="M200" s="14" t="s">
        <v>20</v>
      </c>
      <c r="N200" s="17">
        <v>32.7</v>
      </c>
      <c r="O200" s="14">
        <v>0</v>
      </c>
      <c r="P200" s="14" t="s">
        <v>18</v>
      </c>
      <c r="Q200" s="14" t="s">
        <v>19</v>
      </c>
      <c r="R200" s="23">
        <v>34472.841</v>
      </c>
      <c r="S200" s="23" t="b">
        <f t="shared" si="20"/>
        <v>1</v>
      </c>
      <c r="T200" s="23" t="b">
        <f t="shared" si="21"/>
        <v>1</v>
      </c>
      <c r="U200" s="32"/>
      <c r="V200" s="29">
        <v>27</v>
      </c>
      <c r="W200" s="23" t="s">
        <v>20</v>
      </c>
      <c r="X200" s="30">
        <v>30.3</v>
      </c>
      <c r="Y200" s="29">
        <v>3</v>
      </c>
      <c r="Z200" s="23" t="s">
        <v>21</v>
      </c>
      <c r="AA200" s="23" t="s">
        <v>19</v>
      </c>
      <c r="AB200" s="23">
        <v>4260.744</v>
      </c>
      <c r="AC200" s="23" t="b">
        <f t="shared" si="22"/>
        <v>1</v>
      </c>
      <c r="AD200" s="23" t="b">
        <f t="shared" si="23"/>
        <v>0</v>
      </c>
      <c r="AE200" s="32"/>
    </row>
    <row r="201" spans="2:31">
      <c r="B201" s="14">
        <v>51</v>
      </c>
      <c r="C201" s="15" t="s">
        <v>17</v>
      </c>
      <c r="D201" s="14">
        <f t="shared" si="18"/>
        <v>1</v>
      </c>
      <c r="E201" s="17">
        <v>18.05</v>
      </c>
      <c r="F201" s="14">
        <v>0</v>
      </c>
      <c r="G201" s="14" t="s">
        <v>21</v>
      </c>
      <c r="H201" s="14">
        <f t="shared" si="19"/>
        <v>0</v>
      </c>
      <c r="I201" s="15" t="s">
        <v>34</v>
      </c>
      <c r="J201" s="20">
        <v>9644.2525</v>
      </c>
      <c r="L201" s="14">
        <v>47</v>
      </c>
      <c r="M201" s="14" t="s">
        <v>20</v>
      </c>
      <c r="N201" s="17">
        <v>28.215</v>
      </c>
      <c r="O201" s="14">
        <v>3</v>
      </c>
      <c r="P201" s="14" t="s">
        <v>18</v>
      </c>
      <c r="Q201" s="14" t="s">
        <v>34</v>
      </c>
      <c r="R201" s="23">
        <v>24915.22085</v>
      </c>
      <c r="S201" s="23" t="b">
        <f t="shared" si="20"/>
        <v>1</v>
      </c>
      <c r="T201" s="23" t="b">
        <f t="shared" si="21"/>
        <v>1</v>
      </c>
      <c r="U201" s="32"/>
      <c r="V201" s="29">
        <v>55</v>
      </c>
      <c r="W201" s="23" t="s">
        <v>17</v>
      </c>
      <c r="X201" s="30">
        <v>25.365</v>
      </c>
      <c r="Y201" s="29">
        <v>3</v>
      </c>
      <c r="Z201" s="23" t="s">
        <v>21</v>
      </c>
      <c r="AA201" s="23" t="s">
        <v>42</v>
      </c>
      <c r="AB201" s="23">
        <v>13047.33235</v>
      </c>
      <c r="AC201" s="23" t="b">
        <f t="shared" si="22"/>
        <v>1</v>
      </c>
      <c r="AD201" s="23" t="b">
        <f t="shared" si="23"/>
        <v>0</v>
      </c>
      <c r="AE201" s="32"/>
    </row>
    <row r="202" spans="2:31">
      <c r="B202" s="14">
        <v>64</v>
      </c>
      <c r="C202" s="15" t="s">
        <v>17</v>
      </c>
      <c r="D202" s="14">
        <f t="shared" si="18"/>
        <v>1</v>
      </c>
      <c r="E202" s="17">
        <v>39.33</v>
      </c>
      <c r="F202" s="14">
        <v>0</v>
      </c>
      <c r="G202" s="14" t="s">
        <v>21</v>
      </c>
      <c r="H202" s="14">
        <f t="shared" si="19"/>
        <v>0</v>
      </c>
      <c r="I202" s="15" t="s">
        <v>42</v>
      </c>
      <c r="J202" s="20">
        <v>14901.5167</v>
      </c>
      <c r="L202" s="14">
        <v>43</v>
      </c>
      <c r="M202" s="14" t="s">
        <v>20</v>
      </c>
      <c r="N202" s="17">
        <v>20.13</v>
      </c>
      <c r="O202" s="14">
        <v>2</v>
      </c>
      <c r="P202" s="14" t="s">
        <v>18</v>
      </c>
      <c r="Q202" s="14" t="s">
        <v>22</v>
      </c>
      <c r="R202" s="23">
        <v>18767.7377</v>
      </c>
      <c r="S202" s="23" t="b">
        <f t="shared" si="20"/>
        <v>0</v>
      </c>
      <c r="T202" s="23" t="b">
        <f t="shared" si="21"/>
        <v>1</v>
      </c>
      <c r="U202" s="32"/>
      <c r="V202" s="29">
        <v>38</v>
      </c>
      <c r="W202" s="23" t="s">
        <v>17</v>
      </c>
      <c r="X202" s="30">
        <v>40.15</v>
      </c>
      <c r="Y202" s="29">
        <v>0</v>
      </c>
      <c r="Z202" s="23" t="s">
        <v>21</v>
      </c>
      <c r="AA202" s="23" t="s">
        <v>22</v>
      </c>
      <c r="AB202" s="23">
        <v>5400.9805</v>
      </c>
      <c r="AC202" s="23" t="b">
        <f t="shared" si="22"/>
        <v>1</v>
      </c>
      <c r="AD202" s="23" t="b">
        <f t="shared" si="23"/>
        <v>0</v>
      </c>
      <c r="AE202" s="32"/>
    </row>
    <row r="203" spans="2:31">
      <c r="B203" s="14">
        <v>19</v>
      </c>
      <c r="C203" s="15" t="s">
        <v>17</v>
      </c>
      <c r="D203" s="14">
        <f t="shared" si="18"/>
        <v>1</v>
      </c>
      <c r="E203" s="17">
        <v>32.11</v>
      </c>
      <c r="F203" s="14">
        <v>0</v>
      </c>
      <c r="G203" s="14" t="s">
        <v>21</v>
      </c>
      <c r="H203" s="14">
        <f t="shared" si="19"/>
        <v>0</v>
      </c>
      <c r="I203" s="15" t="s">
        <v>34</v>
      </c>
      <c r="J203" s="20">
        <v>2130.6759</v>
      </c>
      <c r="L203" s="14">
        <v>22</v>
      </c>
      <c r="M203" s="14" t="s">
        <v>17</v>
      </c>
      <c r="N203" s="17">
        <v>31.02</v>
      </c>
      <c r="O203" s="14">
        <v>3</v>
      </c>
      <c r="P203" s="14" t="s">
        <v>18</v>
      </c>
      <c r="Q203" s="14" t="s">
        <v>22</v>
      </c>
      <c r="R203" s="23">
        <v>35595.5898</v>
      </c>
      <c r="S203" s="23" t="b">
        <f t="shared" si="20"/>
        <v>1</v>
      </c>
      <c r="T203" s="23" t="b">
        <f t="shared" si="21"/>
        <v>1</v>
      </c>
      <c r="U203" s="32"/>
      <c r="V203" s="29">
        <v>51</v>
      </c>
      <c r="W203" s="23" t="s">
        <v>20</v>
      </c>
      <c r="X203" s="30">
        <v>24.415</v>
      </c>
      <c r="Y203" s="29">
        <v>4</v>
      </c>
      <c r="Z203" s="23" t="s">
        <v>21</v>
      </c>
      <c r="AA203" s="23" t="s">
        <v>34</v>
      </c>
      <c r="AB203" s="23">
        <v>11520.09985</v>
      </c>
      <c r="AC203" s="23" t="b">
        <f t="shared" si="22"/>
        <v>0</v>
      </c>
      <c r="AD203" s="23" t="b">
        <f t="shared" si="23"/>
        <v>0</v>
      </c>
      <c r="AE203" s="32"/>
    </row>
    <row r="204" spans="2:31">
      <c r="B204" s="14">
        <v>48</v>
      </c>
      <c r="C204" s="15" t="s">
        <v>17</v>
      </c>
      <c r="D204" s="14">
        <f t="shared" si="18"/>
        <v>1</v>
      </c>
      <c r="E204" s="17">
        <v>32.23</v>
      </c>
      <c r="F204" s="14">
        <v>1</v>
      </c>
      <c r="G204" s="14" t="s">
        <v>21</v>
      </c>
      <c r="H204" s="14">
        <f t="shared" si="19"/>
        <v>0</v>
      </c>
      <c r="I204" s="15" t="s">
        <v>22</v>
      </c>
      <c r="J204" s="20">
        <v>8871.1517</v>
      </c>
      <c r="L204" s="14">
        <v>47</v>
      </c>
      <c r="M204" s="14" t="s">
        <v>20</v>
      </c>
      <c r="N204" s="17">
        <v>36.08</v>
      </c>
      <c r="O204" s="14">
        <v>1</v>
      </c>
      <c r="P204" s="14" t="s">
        <v>18</v>
      </c>
      <c r="Q204" s="14" t="s">
        <v>22</v>
      </c>
      <c r="R204" s="23">
        <v>42211.1382</v>
      </c>
      <c r="S204" s="23" t="b">
        <f t="shared" si="20"/>
        <v>1</v>
      </c>
      <c r="T204" s="23" t="b">
        <f t="shared" si="21"/>
        <v>1</v>
      </c>
      <c r="U204" s="32"/>
      <c r="V204" s="29">
        <v>58</v>
      </c>
      <c r="W204" s="23" t="s">
        <v>17</v>
      </c>
      <c r="X204" s="30">
        <v>25.2</v>
      </c>
      <c r="Y204" s="29">
        <v>0</v>
      </c>
      <c r="Z204" s="23" t="s">
        <v>21</v>
      </c>
      <c r="AA204" s="23" t="s">
        <v>19</v>
      </c>
      <c r="AB204" s="23">
        <v>11837.16</v>
      </c>
      <c r="AC204" s="23" t="b">
        <f t="shared" si="22"/>
        <v>1</v>
      </c>
      <c r="AD204" s="23" t="b">
        <f t="shared" si="23"/>
        <v>0</v>
      </c>
      <c r="AE204" s="32"/>
    </row>
    <row r="205" spans="2:31">
      <c r="B205" s="14">
        <v>60</v>
      </c>
      <c r="C205" s="15" t="s">
        <v>17</v>
      </c>
      <c r="D205" s="14">
        <f t="shared" si="18"/>
        <v>1</v>
      </c>
      <c r="E205" s="17">
        <v>24.035</v>
      </c>
      <c r="F205" s="14">
        <v>0</v>
      </c>
      <c r="G205" s="14" t="s">
        <v>21</v>
      </c>
      <c r="H205" s="14">
        <f t="shared" si="19"/>
        <v>0</v>
      </c>
      <c r="I205" s="15" t="s">
        <v>34</v>
      </c>
      <c r="J205" s="20">
        <v>13012.20865</v>
      </c>
      <c r="L205" s="14">
        <v>19</v>
      </c>
      <c r="M205" s="14" t="s">
        <v>20</v>
      </c>
      <c r="N205" s="17">
        <v>26.03</v>
      </c>
      <c r="O205" s="14">
        <v>1</v>
      </c>
      <c r="P205" s="14" t="s">
        <v>18</v>
      </c>
      <c r="Q205" s="14" t="s">
        <v>34</v>
      </c>
      <c r="R205" s="23">
        <v>16450.8947</v>
      </c>
      <c r="S205" s="23" t="b">
        <f t="shared" si="20"/>
        <v>1</v>
      </c>
      <c r="T205" s="23" t="b">
        <f t="shared" si="21"/>
        <v>0</v>
      </c>
      <c r="U205" s="32"/>
      <c r="V205" s="29">
        <v>53</v>
      </c>
      <c r="W205" s="23" t="s">
        <v>17</v>
      </c>
      <c r="X205" s="30">
        <v>38.06</v>
      </c>
      <c r="Y205" s="29">
        <v>3</v>
      </c>
      <c r="Z205" s="23" t="s">
        <v>21</v>
      </c>
      <c r="AA205" s="23" t="s">
        <v>22</v>
      </c>
      <c r="AB205" s="23">
        <v>20462.99766</v>
      </c>
      <c r="AC205" s="23" t="b">
        <f t="shared" si="22"/>
        <v>1</v>
      </c>
      <c r="AD205" s="23" t="b">
        <f t="shared" si="23"/>
        <v>1</v>
      </c>
      <c r="AE205" s="32"/>
    </row>
    <row r="206" spans="2:31">
      <c r="B206" s="14">
        <v>27</v>
      </c>
      <c r="C206" s="15" t="s">
        <v>17</v>
      </c>
      <c r="D206" s="14">
        <f t="shared" si="18"/>
        <v>1</v>
      </c>
      <c r="E206" s="17">
        <v>36.08</v>
      </c>
      <c r="F206" s="14">
        <v>0</v>
      </c>
      <c r="G206" s="14" t="s">
        <v>18</v>
      </c>
      <c r="H206" s="14">
        <f t="shared" si="19"/>
        <v>1</v>
      </c>
      <c r="I206" s="15" t="s">
        <v>22</v>
      </c>
      <c r="J206" s="20">
        <v>37133.8982</v>
      </c>
      <c r="L206" s="14">
        <v>46</v>
      </c>
      <c r="M206" s="14" t="s">
        <v>17</v>
      </c>
      <c r="N206" s="17">
        <v>23.655</v>
      </c>
      <c r="O206" s="14">
        <v>1</v>
      </c>
      <c r="P206" s="14" t="s">
        <v>18</v>
      </c>
      <c r="Q206" s="14" t="s">
        <v>34</v>
      </c>
      <c r="R206" s="23">
        <v>21677.28345</v>
      </c>
      <c r="S206" s="23" t="b">
        <f t="shared" si="20"/>
        <v>0</v>
      </c>
      <c r="T206" s="23" t="b">
        <f t="shared" si="21"/>
        <v>1</v>
      </c>
      <c r="U206" s="32"/>
      <c r="V206" s="29">
        <v>59</v>
      </c>
      <c r="W206" s="23" t="s">
        <v>17</v>
      </c>
      <c r="X206" s="30">
        <v>32.395</v>
      </c>
      <c r="Y206" s="29">
        <v>3</v>
      </c>
      <c r="Z206" s="23" t="s">
        <v>21</v>
      </c>
      <c r="AA206" s="23" t="s">
        <v>42</v>
      </c>
      <c r="AB206" s="23">
        <v>14590.63205</v>
      </c>
      <c r="AC206" s="23" t="b">
        <f t="shared" si="22"/>
        <v>1</v>
      </c>
      <c r="AD206" s="23" t="b">
        <f t="shared" si="23"/>
        <v>0</v>
      </c>
      <c r="AE206" s="32"/>
    </row>
    <row r="207" spans="2:31">
      <c r="B207" s="14">
        <v>46</v>
      </c>
      <c r="C207" s="15" t="s">
        <v>20</v>
      </c>
      <c r="D207" s="14">
        <f t="shared" si="18"/>
        <v>0</v>
      </c>
      <c r="E207" s="17">
        <v>22.3</v>
      </c>
      <c r="F207" s="14">
        <v>0</v>
      </c>
      <c r="G207" s="14" t="s">
        <v>21</v>
      </c>
      <c r="H207" s="14">
        <f t="shared" si="19"/>
        <v>0</v>
      </c>
      <c r="I207" s="15" t="s">
        <v>19</v>
      </c>
      <c r="J207" s="20">
        <v>7147.105</v>
      </c>
      <c r="L207" s="14">
        <v>55</v>
      </c>
      <c r="M207" s="14" t="s">
        <v>17</v>
      </c>
      <c r="N207" s="17">
        <v>35.2</v>
      </c>
      <c r="O207" s="14">
        <v>0</v>
      </c>
      <c r="P207" s="14" t="s">
        <v>18</v>
      </c>
      <c r="Q207" s="14" t="s">
        <v>22</v>
      </c>
      <c r="R207" s="23">
        <v>44423.803</v>
      </c>
      <c r="S207" s="23" t="b">
        <f t="shared" si="20"/>
        <v>1</v>
      </c>
      <c r="T207" s="23" t="b">
        <f t="shared" si="21"/>
        <v>1</v>
      </c>
      <c r="U207" s="32"/>
      <c r="V207" s="29">
        <v>45</v>
      </c>
      <c r="W207" s="23" t="s">
        <v>20</v>
      </c>
      <c r="X207" s="30">
        <v>30.2</v>
      </c>
      <c r="Y207" s="29">
        <v>1</v>
      </c>
      <c r="Z207" s="23" t="s">
        <v>21</v>
      </c>
      <c r="AA207" s="23" t="s">
        <v>19</v>
      </c>
      <c r="AB207" s="23">
        <v>7441.053</v>
      </c>
      <c r="AC207" s="23" t="b">
        <f t="shared" si="22"/>
        <v>1</v>
      </c>
      <c r="AD207" s="23" t="b">
        <f t="shared" si="23"/>
        <v>0</v>
      </c>
      <c r="AE207" s="32"/>
    </row>
    <row r="208" spans="2:31">
      <c r="B208" s="14">
        <v>28</v>
      </c>
      <c r="C208" s="15" t="s">
        <v>17</v>
      </c>
      <c r="D208" s="14">
        <f t="shared" si="18"/>
        <v>1</v>
      </c>
      <c r="E208" s="17">
        <v>28.88</v>
      </c>
      <c r="F208" s="14">
        <v>1</v>
      </c>
      <c r="G208" s="14" t="s">
        <v>21</v>
      </c>
      <c r="H208" s="14">
        <f t="shared" si="19"/>
        <v>0</v>
      </c>
      <c r="I208" s="15" t="s">
        <v>42</v>
      </c>
      <c r="J208" s="20">
        <v>4337.7352</v>
      </c>
      <c r="L208" s="14">
        <v>18</v>
      </c>
      <c r="M208" s="14" t="s">
        <v>20</v>
      </c>
      <c r="N208" s="17">
        <v>21.565</v>
      </c>
      <c r="O208" s="14">
        <v>0</v>
      </c>
      <c r="P208" s="14" t="s">
        <v>18</v>
      </c>
      <c r="Q208" s="14" t="s">
        <v>42</v>
      </c>
      <c r="R208" s="23">
        <v>13747.87235</v>
      </c>
      <c r="S208" s="23" t="b">
        <f t="shared" si="20"/>
        <v>0</v>
      </c>
      <c r="T208" s="23" t="b">
        <f t="shared" si="21"/>
        <v>0</v>
      </c>
      <c r="U208" s="32"/>
      <c r="V208" s="29">
        <v>49</v>
      </c>
      <c r="W208" s="23" t="s">
        <v>20</v>
      </c>
      <c r="X208" s="30">
        <v>25.84</v>
      </c>
      <c r="Y208" s="29">
        <v>1</v>
      </c>
      <c r="Z208" s="23" t="s">
        <v>21</v>
      </c>
      <c r="AA208" s="23" t="s">
        <v>42</v>
      </c>
      <c r="AB208" s="23">
        <v>9282.4806</v>
      </c>
      <c r="AC208" s="23" t="b">
        <f t="shared" si="22"/>
        <v>1</v>
      </c>
      <c r="AD208" s="23" t="b">
        <f t="shared" si="23"/>
        <v>0</v>
      </c>
      <c r="AE208" s="32"/>
    </row>
    <row r="209" spans="2:31">
      <c r="B209" s="14">
        <v>59</v>
      </c>
      <c r="C209" s="15" t="s">
        <v>20</v>
      </c>
      <c r="D209" s="14">
        <f t="shared" si="18"/>
        <v>0</v>
      </c>
      <c r="E209" s="17">
        <v>26.4</v>
      </c>
      <c r="F209" s="14">
        <v>0</v>
      </c>
      <c r="G209" s="14" t="s">
        <v>21</v>
      </c>
      <c r="H209" s="14">
        <f t="shared" si="19"/>
        <v>0</v>
      </c>
      <c r="I209" s="15" t="s">
        <v>22</v>
      </c>
      <c r="J209" s="20">
        <v>11743.299</v>
      </c>
      <c r="L209" s="14">
        <v>22</v>
      </c>
      <c r="M209" s="14" t="s">
        <v>20</v>
      </c>
      <c r="N209" s="17">
        <v>37.07</v>
      </c>
      <c r="O209" s="14">
        <v>2</v>
      </c>
      <c r="P209" s="14" t="s">
        <v>18</v>
      </c>
      <c r="Q209" s="14" t="s">
        <v>22</v>
      </c>
      <c r="R209" s="23">
        <v>37484.4493</v>
      </c>
      <c r="S209" s="23" t="b">
        <f t="shared" si="20"/>
        <v>1</v>
      </c>
      <c r="T209" s="23" t="b">
        <f t="shared" si="21"/>
        <v>1</v>
      </c>
      <c r="U209" s="32"/>
      <c r="V209" s="29">
        <v>18</v>
      </c>
      <c r="W209" s="23" t="s">
        <v>20</v>
      </c>
      <c r="X209" s="30">
        <v>29.37</v>
      </c>
      <c r="Y209" s="29">
        <v>1</v>
      </c>
      <c r="Z209" s="23" t="s">
        <v>21</v>
      </c>
      <c r="AA209" s="23" t="s">
        <v>22</v>
      </c>
      <c r="AB209" s="23">
        <v>1719.4363</v>
      </c>
      <c r="AC209" s="23" t="b">
        <f t="shared" si="22"/>
        <v>1</v>
      </c>
      <c r="AD209" s="23" t="b">
        <f t="shared" si="23"/>
        <v>0</v>
      </c>
      <c r="AE209" s="32"/>
    </row>
    <row r="210" spans="2:31">
      <c r="B210" s="14">
        <v>35</v>
      </c>
      <c r="C210" s="15" t="s">
        <v>20</v>
      </c>
      <c r="D210" s="14">
        <f t="shared" si="18"/>
        <v>0</v>
      </c>
      <c r="E210" s="17">
        <v>27.74</v>
      </c>
      <c r="F210" s="14">
        <v>2</v>
      </c>
      <c r="G210" s="14" t="s">
        <v>18</v>
      </c>
      <c r="H210" s="14">
        <f t="shared" si="19"/>
        <v>1</v>
      </c>
      <c r="I210" s="15" t="s">
        <v>42</v>
      </c>
      <c r="J210" s="20">
        <v>20984.0936</v>
      </c>
      <c r="L210" s="14">
        <v>45</v>
      </c>
      <c r="M210" s="14" t="s">
        <v>17</v>
      </c>
      <c r="N210" s="17">
        <v>30.495</v>
      </c>
      <c r="O210" s="14">
        <v>1</v>
      </c>
      <c r="P210" s="14" t="s">
        <v>18</v>
      </c>
      <c r="Q210" s="14" t="s">
        <v>34</v>
      </c>
      <c r="R210" s="23">
        <v>39725.51805</v>
      </c>
      <c r="S210" s="23" t="b">
        <f t="shared" si="20"/>
        <v>1</v>
      </c>
      <c r="T210" s="23" t="b">
        <f t="shared" si="21"/>
        <v>1</v>
      </c>
      <c r="U210" s="32"/>
      <c r="V210" s="29">
        <v>41</v>
      </c>
      <c r="W210" s="23" t="s">
        <v>20</v>
      </c>
      <c r="X210" s="30">
        <v>37.05</v>
      </c>
      <c r="Y210" s="29">
        <v>2</v>
      </c>
      <c r="Z210" s="23" t="s">
        <v>21</v>
      </c>
      <c r="AA210" s="23" t="s">
        <v>34</v>
      </c>
      <c r="AB210" s="23">
        <v>7265.7025</v>
      </c>
      <c r="AC210" s="23" t="b">
        <f t="shared" si="22"/>
        <v>1</v>
      </c>
      <c r="AD210" s="23" t="b">
        <f t="shared" si="23"/>
        <v>0</v>
      </c>
      <c r="AE210" s="32"/>
    </row>
    <row r="211" spans="2:31">
      <c r="B211" s="14">
        <v>63</v>
      </c>
      <c r="C211" s="15" t="s">
        <v>17</v>
      </c>
      <c r="D211" s="14">
        <f t="shared" si="18"/>
        <v>1</v>
      </c>
      <c r="E211" s="17">
        <v>31.8</v>
      </c>
      <c r="F211" s="14">
        <v>0</v>
      </c>
      <c r="G211" s="14" t="s">
        <v>21</v>
      </c>
      <c r="H211" s="14">
        <f t="shared" si="19"/>
        <v>0</v>
      </c>
      <c r="I211" s="15" t="s">
        <v>19</v>
      </c>
      <c r="J211" s="20">
        <v>13880.949</v>
      </c>
      <c r="L211" s="14">
        <v>35</v>
      </c>
      <c r="M211" s="14" t="s">
        <v>17</v>
      </c>
      <c r="N211" s="17">
        <v>28.025</v>
      </c>
      <c r="O211" s="14">
        <v>0</v>
      </c>
      <c r="P211" s="14" t="s">
        <v>18</v>
      </c>
      <c r="Q211" s="14" t="s">
        <v>34</v>
      </c>
      <c r="R211" s="23">
        <v>20234.85475</v>
      </c>
      <c r="S211" s="23" t="b">
        <f t="shared" si="20"/>
        <v>1</v>
      </c>
      <c r="T211" s="23" t="b">
        <f t="shared" si="21"/>
        <v>1</v>
      </c>
      <c r="U211" s="32"/>
      <c r="V211" s="29">
        <v>50</v>
      </c>
      <c r="W211" s="23" t="s">
        <v>20</v>
      </c>
      <c r="X211" s="30">
        <v>27.455</v>
      </c>
      <c r="Y211" s="29">
        <v>1</v>
      </c>
      <c r="Z211" s="23" t="s">
        <v>21</v>
      </c>
      <c r="AA211" s="23" t="s">
        <v>42</v>
      </c>
      <c r="AB211" s="23">
        <v>9617.66245</v>
      </c>
      <c r="AC211" s="23" t="b">
        <f t="shared" si="22"/>
        <v>1</v>
      </c>
      <c r="AD211" s="23" t="b">
        <f t="shared" si="23"/>
        <v>0</v>
      </c>
      <c r="AE211" s="32"/>
    </row>
    <row r="212" spans="2:31">
      <c r="B212" s="14">
        <v>40</v>
      </c>
      <c r="C212" s="15" t="s">
        <v>20</v>
      </c>
      <c r="D212" s="14">
        <f t="shared" si="18"/>
        <v>0</v>
      </c>
      <c r="E212" s="17">
        <v>41.23</v>
      </c>
      <c r="F212" s="14">
        <v>1</v>
      </c>
      <c r="G212" s="14" t="s">
        <v>21</v>
      </c>
      <c r="H212" s="14">
        <f t="shared" si="19"/>
        <v>0</v>
      </c>
      <c r="I212" s="15" t="s">
        <v>42</v>
      </c>
      <c r="J212" s="20">
        <v>6610.1097</v>
      </c>
      <c r="L212" s="14">
        <v>20</v>
      </c>
      <c r="M212" s="14" t="s">
        <v>20</v>
      </c>
      <c r="N212" s="17">
        <v>30.685</v>
      </c>
      <c r="O212" s="14">
        <v>0</v>
      </c>
      <c r="P212" s="14" t="s">
        <v>18</v>
      </c>
      <c r="Q212" s="14" t="s">
        <v>42</v>
      </c>
      <c r="R212" s="23">
        <v>33475.81715</v>
      </c>
      <c r="S212" s="23" t="b">
        <f t="shared" si="20"/>
        <v>1</v>
      </c>
      <c r="T212" s="23" t="b">
        <f t="shared" si="21"/>
        <v>1</v>
      </c>
      <c r="U212" s="32"/>
      <c r="V212" s="29">
        <v>25</v>
      </c>
      <c r="W212" s="23" t="s">
        <v>20</v>
      </c>
      <c r="X212" s="30">
        <v>27.55</v>
      </c>
      <c r="Y212" s="29">
        <v>0</v>
      </c>
      <c r="Z212" s="23" t="s">
        <v>21</v>
      </c>
      <c r="AA212" s="23" t="s">
        <v>34</v>
      </c>
      <c r="AB212" s="23">
        <v>2523.1695</v>
      </c>
      <c r="AC212" s="23" t="b">
        <f t="shared" si="22"/>
        <v>1</v>
      </c>
      <c r="AD212" s="23" t="b">
        <f t="shared" si="23"/>
        <v>0</v>
      </c>
      <c r="AE212" s="32"/>
    </row>
    <row r="213" spans="2:31">
      <c r="B213" s="14">
        <v>20</v>
      </c>
      <c r="C213" s="15" t="s">
        <v>20</v>
      </c>
      <c r="D213" s="14">
        <f t="shared" si="18"/>
        <v>0</v>
      </c>
      <c r="E213" s="17">
        <v>33</v>
      </c>
      <c r="F213" s="14">
        <v>1</v>
      </c>
      <c r="G213" s="14" t="s">
        <v>21</v>
      </c>
      <c r="H213" s="14">
        <f t="shared" si="19"/>
        <v>0</v>
      </c>
      <c r="I213" s="15" t="s">
        <v>19</v>
      </c>
      <c r="J213" s="20">
        <v>1980.07</v>
      </c>
      <c r="L213" s="14">
        <v>43</v>
      </c>
      <c r="M213" s="14" t="s">
        <v>17</v>
      </c>
      <c r="N213" s="17">
        <v>24.7</v>
      </c>
      <c r="O213" s="14">
        <v>2</v>
      </c>
      <c r="P213" s="14" t="s">
        <v>18</v>
      </c>
      <c r="Q213" s="14" t="s">
        <v>34</v>
      </c>
      <c r="R213" s="23">
        <v>21880.82</v>
      </c>
      <c r="S213" s="23" t="b">
        <f t="shared" si="20"/>
        <v>0</v>
      </c>
      <c r="T213" s="23" t="b">
        <f t="shared" si="21"/>
        <v>1</v>
      </c>
      <c r="U213" s="32"/>
      <c r="V213" s="29">
        <v>47</v>
      </c>
      <c r="W213" s="23" t="s">
        <v>17</v>
      </c>
      <c r="X213" s="30">
        <v>26.6</v>
      </c>
      <c r="Y213" s="29">
        <v>2</v>
      </c>
      <c r="Z213" s="23" t="s">
        <v>21</v>
      </c>
      <c r="AA213" s="23" t="s">
        <v>42</v>
      </c>
      <c r="AB213" s="23">
        <v>9715.841</v>
      </c>
      <c r="AC213" s="23" t="b">
        <f t="shared" si="22"/>
        <v>1</v>
      </c>
      <c r="AD213" s="23" t="b">
        <f t="shared" si="23"/>
        <v>0</v>
      </c>
      <c r="AE213" s="32"/>
    </row>
    <row r="214" spans="2:31">
      <c r="B214" s="14">
        <v>40</v>
      </c>
      <c r="C214" s="15" t="s">
        <v>20</v>
      </c>
      <c r="D214" s="14">
        <f t="shared" si="18"/>
        <v>0</v>
      </c>
      <c r="E214" s="17">
        <v>30.875</v>
      </c>
      <c r="F214" s="14">
        <v>4</v>
      </c>
      <c r="G214" s="14" t="s">
        <v>21</v>
      </c>
      <c r="H214" s="14">
        <f t="shared" si="19"/>
        <v>0</v>
      </c>
      <c r="I214" s="15" t="s">
        <v>34</v>
      </c>
      <c r="J214" s="20">
        <v>8162.71625</v>
      </c>
      <c r="L214" s="14">
        <v>22</v>
      </c>
      <c r="M214" s="14" t="s">
        <v>20</v>
      </c>
      <c r="N214" s="17">
        <v>52.58</v>
      </c>
      <c r="O214" s="14">
        <v>1</v>
      </c>
      <c r="P214" s="14" t="s">
        <v>18</v>
      </c>
      <c r="Q214" s="14" t="s">
        <v>22</v>
      </c>
      <c r="R214" s="23">
        <v>44501.3982</v>
      </c>
      <c r="S214" s="23" t="b">
        <f t="shared" si="20"/>
        <v>1</v>
      </c>
      <c r="T214" s="23" t="b">
        <f t="shared" si="21"/>
        <v>1</v>
      </c>
      <c r="U214" s="32"/>
      <c r="V214" s="29">
        <v>19</v>
      </c>
      <c r="W214" s="23" t="s">
        <v>20</v>
      </c>
      <c r="X214" s="30">
        <v>20.615</v>
      </c>
      <c r="Y214" s="29">
        <v>2</v>
      </c>
      <c r="Z214" s="23" t="s">
        <v>21</v>
      </c>
      <c r="AA214" s="23" t="s">
        <v>34</v>
      </c>
      <c r="AB214" s="23">
        <v>2803.69785</v>
      </c>
      <c r="AC214" s="23" t="b">
        <f t="shared" si="22"/>
        <v>0</v>
      </c>
      <c r="AD214" s="23" t="b">
        <f t="shared" si="23"/>
        <v>0</v>
      </c>
      <c r="AE214" s="32"/>
    </row>
    <row r="215" spans="2:31">
      <c r="B215" s="14">
        <v>24</v>
      </c>
      <c r="C215" s="15" t="s">
        <v>20</v>
      </c>
      <c r="D215" s="14">
        <f t="shared" si="18"/>
        <v>0</v>
      </c>
      <c r="E215" s="17">
        <v>28.5</v>
      </c>
      <c r="F215" s="14">
        <v>2</v>
      </c>
      <c r="G215" s="14" t="s">
        <v>21</v>
      </c>
      <c r="H215" s="14">
        <f t="shared" si="19"/>
        <v>0</v>
      </c>
      <c r="I215" s="15" t="s">
        <v>34</v>
      </c>
      <c r="J215" s="20">
        <v>3537.703</v>
      </c>
      <c r="L215" s="14">
        <v>49</v>
      </c>
      <c r="M215" s="14" t="s">
        <v>20</v>
      </c>
      <c r="N215" s="17">
        <v>30.9</v>
      </c>
      <c r="O215" s="14">
        <v>0</v>
      </c>
      <c r="P215" s="14" t="s">
        <v>18</v>
      </c>
      <c r="Q215" s="14" t="s">
        <v>19</v>
      </c>
      <c r="R215" s="23">
        <v>39727.614</v>
      </c>
      <c r="S215" s="23" t="b">
        <f t="shared" si="20"/>
        <v>1</v>
      </c>
      <c r="T215" s="23" t="b">
        <f t="shared" si="21"/>
        <v>1</v>
      </c>
      <c r="U215" s="32"/>
      <c r="V215" s="29">
        <v>22</v>
      </c>
      <c r="W215" s="23" t="s">
        <v>17</v>
      </c>
      <c r="X215" s="30">
        <v>24.3</v>
      </c>
      <c r="Y215" s="29">
        <v>0</v>
      </c>
      <c r="Z215" s="23" t="s">
        <v>21</v>
      </c>
      <c r="AA215" s="23" t="s">
        <v>19</v>
      </c>
      <c r="AB215" s="23">
        <v>2150.469</v>
      </c>
      <c r="AC215" s="23" t="b">
        <f t="shared" si="22"/>
        <v>0</v>
      </c>
      <c r="AD215" s="23" t="b">
        <f t="shared" si="23"/>
        <v>0</v>
      </c>
      <c r="AE215" s="32"/>
    </row>
    <row r="216" spans="2:31">
      <c r="B216" s="14">
        <v>34</v>
      </c>
      <c r="C216" s="15" t="s">
        <v>17</v>
      </c>
      <c r="D216" s="14">
        <f t="shared" si="18"/>
        <v>1</v>
      </c>
      <c r="E216" s="17">
        <v>26.73</v>
      </c>
      <c r="F216" s="14">
        <v>1</v>
      </c>
      <c r="G216" s="14" t="s">
        <v>21</v>
      </c>
      <c r="H216" s="14">
        <f t="shared" si="19"/>
        <v>0</v>
      </c>
      <c r="I216" s="15" t="s">
        <v>22</v>
      </c>
      <c r="J216" s="20">
        <v>5002.7827</v>
      </c>
      <c r="L216" s="14">
        <v>47</v>
      </c>
      <c r="M216" s="14" t="s">
        <v>20</v>
      </c>
      <c r="N216" s="17">
        <v>29.8</v>
      </c>
      <c r="O216" s="14">
        <v>3</v>
      </c>
      <c r="P216" s="14" t="s">
        <v>18</v>
      </c>
      <c r="Q216" s="14" t="s">
        <v>19</v>
      </c>
      <c r="R216" s="23">
        <v>25309.489</v>
      </c>
      <c r="S216" s="23" t="b">
        <f t="shared" si="20"/>
        <v>1</v>
      </c>
      <c r="T216" s="23" t="b">
        <f t="shared" si="21"/>
        <v>1</v>
      </c>
      <c r="U216" s="32"/>
      <c r="V216" s="29">
        <v>59</v>
      </c>
      <c r="W216" s="23" t="s">
        <v>20</v>
      </c>
      <c r="X216" s="30">
        <v>31.79</v>
      </c>
      <c r="Y216" s="29">
        <v>2</v>
      </c>
      <c r="Z216" s="23" t="s">
        <v>21</v>
      </c>
      <c r="AA216" s="23" t="s">
        <v>22</v>
      </c>
      <c r="AB216" s="23">
        <v>12928.7911</v>
      </c>
      <c r="AC216" s="23" t="b">
        <f t="shared" si="22"/>
        <v>1</v>
      </c>
      <c r="AD216" s="23" t="b">
        <f t="shared" si="23"/>
        <v>0</v>
      </c>
      <c r="AE216" s="32"/>
    </row>
    <row r="217" spans="2:31">
      <c r="B217" s="14">
        <v>45</v>
      </c>
      <c r="C217" s="15" t="s">
        <v>17</v>
      </c>
      <c r="D217" s="14">
        <f t="shared" si="18"/>
        <v>1</v>
      </c>
      <c r="E217" s="17">
        <v>30.9</v>
      </c>
      <c r="F217" s="14">
        <v>2</v>
      </c>
      <c r="G217" s="14" t="s">
        <v>21</v>
      </c>
      <c r="H217" s="14">
        <f t="shared" si="19"/>
        <v>0</v>
      </c>
      <c r="I217" s="15" t="s">
        <v>19</v>
      </c>
      <c r="J217" s="20">
        <v>8520.026</v>
      </c>
      <c r="L217" s="14">
        <v>59</v>
      </c>
      <c r="M217" s="14" t="s">
        <v>20</v>
      </c>
      <c r="N217" s="17">
        <v>41.14</v>
      </c>
      <c r="O217" s="14">
        <v>1</v>
      </c>
      <c r="P217" s="14" t="s">
        <v>18</v>
      </c>
      <c r="Q217" s="14" t="s">
        <v>22</v>
      </c>
      <c r="R217" s="23">
        <v>48970.2476</v>
      </c>
      <c r="S217" s="23" t="b">
        <f t="shared" si="20"/>
        <v>1</v>
      </c>
      <c r="T217" s="23" t="b">
        <f t="shared" si="21"/>
        <v>1</v>
      </c>
      <c r="U217" s="32"/>
      <c r="V217" s="29">
        <v>51</v>
      </c>
      <c r="W217" s="23" t="s">
        <v>17</v>
      </c>
      <c r="X217" s="30">
        <v>21.56</v>
      </c>
      <c r="Y217" s="29">
        <v>1</v>
      </c>
      <c r="Z217" s="23" t="s">
        <v>21</v>
      </c>
      <c r="AA217" s="23" t="s">
        <v>22</v>
      </c>
      <c r="AB217" s="23">
        <v>9855.1314</v>
      </c>
      <c r="AC217" s="23" t="b">
        <f t="shared" si="22"/>
        <v>0</v>
      </c>
      <c r="AD217" s="23" t="b">
        <f t="shared" si="23"/>
        <v>0</v>
      </c>
      <c r="AE217" s="32"/>
    </row>
    <row r="218" spans="2:31">
      <c r="B218" s="14">
        <v>41</v>
      </c>
      <c r="C218" s="15" t="s">
        <v>17</v>
      </c>
      <c r="D218" s="14">
        <f t="shared" si="18"/>
        <v>1</v>
      </c>
      <c r="E218" s="17">
        <v>37.1</v>
      </c>
      <c r="F218" s="14">
        <v>2</v>
      </c>
      <c r="G218" s="14" t="s">
        <v>21</v>
      </c>
      <c r="H218" s="14">
        <f t="shared" si="19"/>
        <v>0</v>
      </c>
      <c r="I218" s="15" t="s">
        <v>19</v>
      </c>
      <c r="J218" s="20">
        <v>7371.772</v>
      </c>
      <c r="L218" s="14">
        <v>37</v>
      </c>
      <c r="M218" s="14" t="s">
        <v>20</v>
      </c>
      <c r="N218" s="17">
        <v>37.07</v>
      </c>
      <c r="O218" s="14">
        <v>1</v>
      </c>
      <c r="P218" s="14" t="s">
        <v>18</v>
      </c>
      <c r="Q218" s="14" t="s">
        <v>22</v>
      </c>
      <c r="R218" s="23">
        <v>39871.7043</v>
      </c>
      <c r="S218" s="23" t="b">
        <f t="shared" si="20"/>
        <v>1</v>
      </c>
      <c r="T218" s="23" t="b">
        <f t="shared" si="21"/>
        <v>1</v>
      </c>
      <c r="U218" s="32"/>
      <c r="V218" s="29">
        <v>30</v>
      </c>
      <c r="W218" s="23" t="s">
        <v>20</v>
      </c>
      <c r="X218" s="30">
        <v>27.645</v>
      </c>
      <c r="Y218" s="29">
        <v>1</v>
      </c>
      <c r="Z218" s="23" t="s">
        <v>21</v>
      </c>
      <c r="AA218" s="23" t="s">
        <v>42</v>
      </c>
      <c r="AB218" s="23">
        <v>4237.12655</v>
      </c>
      <c r="AC218" s="23" t="b">
        <f t="shared" si="22"/>
        <v>1</v>
      </c>
      <c r="AD218" s="23" t="b">
        <f t="shared" si="23"/>
        <v>0</v>
      </c>
      <c r="AE218" s="32"/>
    </row>
    <row r="219" spans="2:31">
      <c r="B219" s="14">
        <v>53</v>
      </c>
      <c r="C219" s="15" t="s">
        <v>17</v>
      </c>
      <c r="D219" s="14">
        <f t="shared" si="18"/>
        <v>1</v>
      </c>
      <c r="E219" s="17">
        <v>26.6</v>
      </c>
      <c r="F219" s="14">
        <v>0</v>
      </c>
      <c r="G219" s="14" t="s">
        <v>21</v>
      </c>
      <c r="H219" s="14">
        <f t="shared" si="19"/>
        <v>0</v>
      </c>
      <c r="I219" s="15" t="s">
        <v>34</v>
      </c>
      <c r="J219" s="20">
        <v>10355.641</v>
      </c>
      <c r="L219" s="14">
        <v>28</v>
      </c>
      <c r="M219" s="14" t="s">
        <v>20</v>
      </c>
      <c r="N219" s="17">
        <v>31.68</v>
      </c>
      <c r="O219" s="14">
        <v>0</v>
      </c>
      <c r="P219" s="14" t="s">
        <v>18</v>
      </c>
      <c r="Q219" s="14" t="s">
        <v>22</v>
      </c>
      <c r="R219" s="23">
        <v>34672.1472</v>
      </c>
      <c r="S219" s="23" t="b">
        <f t="shared" si="20"/>
        <v>1</v>
      </c>
      <c r="T219" s="23" t="b">
        <f t="shared" si="21"/>
        <v>1</v>
      </c>
      <c r="U219" s="32"/>
      <c r="V219" s="29">
        <v>55</v>
      </c>
      <c r="W219" s="23" t="s">
        <v>17</v>
      </c>
      <c r="X219" s="30">
        <v>32.395</v>
      </c>
      <c r="Y219" s="29">
        <v>1</v>
      </c>
      <c r="Z219" s="23" t="s">
        <v>21</v>
      </c>
      <c r="AA219" s="23" t="s">
        <v>42</v>
      </c>
      <c r="AB219" s="23">
        <v>11879.10405</v>
      </c>
      <c r="AC219" s="23" t="b">
        <f t="shared" si="22"/>
        <v>1</v>
      </c>
      <c r="AD219" s="23" t="b">
        <f t="shared" si="23"/>
        <v>0</v>
      </c>
      <c r="AE219" s="32"/>
    </row>
    <row r="220" spans="2:31">
      <c r="B220" s="14">
        <v>27</v>
      </c>
      <c r="C220" s="15" t="s">
        <v>20</v>
      </c>
      <c r="D220" s="14">
        <f t="shared" si="18"/>
        <v>0</v>
      </c>
      <c r="E220" s="17">
        <v>23.1</v>
      </c>
      <c r="F220" s="14">
        <v>0</v>
      </c>
      <c r="G220" s="14" t="s">
        <v>21</v>
      </c>
      <c r="H220" s="14">
        <f t="shared" si="19"/>
        <v>0</v>
      </c>
      <c r="I220" s="15" t="s">
        <v>22</v>
      </c>
      <c r="J220" s="20">
        <v>2483.736</v>
      </c>
      <c r="L220" s="14">
        <v>39</v>
      </c>
      <c r="M220" s="14" t="s">
        <v>17</v>
      </c>
      <c r="N220" s="17">
        <v>18.3</v>
      </c>
      <c r="O220" s="14">
        <v>5</v>
      </c>
      <c r="P220" s="14" t="s">
        <v>18</v>
      </c>
      <c r="Q220" s="14" t="s">
        <v>19</v>
      </c>
      <c r="R220" s="23">
        <v>19023.26</v>
      </c>
      <c r="S220" s="23" t="b">
        <f t="shared" si="20"/>
        <v>0</v>
      </c>
      <c r="T220" s="23" t="b">
        <f t="shared" si="21"/>
        <v>1</v>
      </c>
      <c r="U220" s="32"/>
      <c r="V220" s="29">
        <v>52</v>
      </c>
      <c r="W220" s="23" t="s">
        <v>17</v>
      </c>
      <c r="X220" s="30">
        <v>31.2</v>
      </c>
      <c r="Y220" s="29">
        <v>0</v>
      </c>
      <c r="Z220" s="23" t="s">
        <v>21</v>
      </c>
      <c r="AA220" s="23" t="s">
        <v>19</v>
      </c>
      <c r="AB220" s="23">
        <v>9625.92</v>
      </c>
      <c r="AC220" s="23" t="b">
        <f t="shared" si="22"/>
        <v>1</v>
      </c>
      <c r="AD220" s="23" t="b">
        <f t="shared" si="23"/>
        <v>0</v>
      </c>
      <c r="AE220" s="32"/>
    </row>
    <row r="221" spans="2:31">
      <c r="B221" s="14">
        <v>26</v>
      </c>
      <c r="C221" s="15" t="s">
        <v>17</v>
      </c>
      <c r="D221" s="14">
        <f t="shared" si="18"/>
        <v>1</v>
      </c>
      <c r="E221" s="17">
        <v>29.92</v>
      </c>
      <c r="F221" s="14">
        <v>1</v>
      </c>
      <c r="G221" s="14" t="s">
        <v>21</v>
      </c>
      <c r="H221" s="14">
        <f t="shared" si="19"/>
        <v>0</v>
      </c>
      <c r="I221" s="15" t="s">
        <v>22</v>
      </c>
      <c r="J221" s="20">
        <v>3392.9768</v>
      </c>
      <c r="L221" s="14">
        <v>47</v>
      </c>
      <c r="M221" s="14" t="s">
        <v>20</v>
      </c>
      <c r="N221" s="17">
        <v>36.19</v>
      </c>
      <c r="O221" s="14">
        <v>0</v>
      </c>
      <c r="P221" s="14" t="s">
        <v>18</v>
      </c>
      <c r="Q221" s="14" t="s">
        <v>22</v>
      </c>
      <c r="R221" s="23">
        <v>41676.0811</v>
      </c>
      <c r="S221" s="23" t="b">
        <f t="shared" si="20"/>
        <v>1</v>
      </c>
      <c r="T221" s="23" t="b">
        <f t="shared" si="21"/>
        <v>1</v>
      </c>
      <c r="U221" s="32"/>
      <c r="V221" s="29">
        <v>46</v>
      </c>
      <c r="W221" s="23" t="s">
        <v>20</v>
      </c>
      <c r="X221" s="30">
        <v>26.62</v>
      </c>
      <c r="Y221" s="29">
        <v>1</v>
      </c>
      <c r="Z221" s="23" t="s">
        <v>21</v>
      </c>
      <c r="AA221" s="23" t="s">
        <v>22</v>
      </c>
      <c r="AB221" s="23">
        <v>7742.1098</v>
      </c>
      <c r="AC221" s="23" t="b">
        <f t="shared" si="22"/>
        <v>1</v>
      </c>
      <c r="AD221" s="23" t="b">
        <f t="shared" si="23"/>
        <v>0</v>
      </c>
      <c r="AE221" s="32"/>
    </row>
    <row r="222" spans="2:31">
      <c r="B222" s="14">
        <v>24</v>
      </c>
      <c r="C222" s="15" t="s">
        <v>17</v>
      </c>
      <c r="D222" s="14">
        <f t="shared" si="18"/>
        <v>1</v>
      </c>
      <c r="E222" s="17">
        <v>23.21</v>
      </c>
      <c r="F222" s="14">
        <v>0</v>
      </c>
      <c r="G222" s="14" t="s">
        <v>21</v>
      </c>
      <c r="H222" s="14">
        <f t="shared" si="19"/>
        <v>0</v>
      </c>
      <c r="I222" s="15" t="s">
        <v>22</v>
      </c>
      <c r="J222" s="20">
        <v>25081.76784</v>
      </c>
      <c r="L222" s="14">
        <v>22</v>
      </c>
      <c r="M222" s="14" t="s">
        <v>17</v>
      </c>
      <c r="N222" s="17">
        <v>30.4</v>
      </c>
      <c r="O222" s="14">
        <v>0</v>
      </c>
      <c r="P222" s="14" t="s">
        <v>18</v>
      </c>
      <c r="Q222" s="14" t="s">
        <v>34</v>
      </c>
      <c r="R222" s="23">
        <v>33907.548</v>
      </c>
      <c r="S222" s="23" t="b">
        <f t="shared" si="20"/>
        <v>1</v>
      </c>
      <c r="T222" s="23" t="b">
        <f t="shared" si="21"/>
        <v>1</v>
      </c>
      <c r="U222" s="32"/>
      <c r="V222" s="29">
        <v>46</v>
      </c>
      <c r="W222" s="23" t="s">
        <v>17</v>
      </c>
      <c r="X222" s="30">
        <v>48.07</v>
      </c>
      <c r="Y222" s="29">
        <v>2</v>
      </c>
      <c r="Z222" s="23" t="s">
        <v>21</v>
      </c>
      <c r="AA222" s="23" t="s">
        <v>42</v>
      </c>
      <c r="AB222" s="23">
        <v>9432.9253</v>
      </c>
      <c r="AC222" s="23" t="b">
        <f t="shared" si="22"/>
        <v>1</v>
      </c>
      <c r="AD222" s="23" t="b">
        <f t="shared" si="23"/>
        <v>0</v>
      </c>
      <c r="AE222" s="32"/>
    </row>
    <row r="223" spans="2:31">
      <c r="B223" s="14">
        <v>34</v>
      </c>
      <c r="C223" s="15" t="s">
        <v>17</v>
      </c>
      <c r="D223" s="14">
        <f t="shared" si="18"/>
        <v>1</v>
      </c>
      <c r="E223" s="17">
        <v>33.7</v>
      </c>
      <c r="F223" s="14">
        <v>1</v>
      </c>
      <c r="G223" s="14" t="s">
        <v>21</v>
      </c>
      <c r="H223" s="14">
        <f t="shared" si="19"/>
        <v>0</v>
      </c>
      <c r="I223" s="15" t="s">
        <v>19</v>
      </c>
      <c r="J223" s="20">
        <v>5012.471</v>
      </c>
      <c r="L223" s="14">
        <v>51</v>
      </c>
      <c r="M223" s="14" t="s">
        <v>17</v>
      </c>
      <c r="N223" s="17">
        <v>34.96</v>
      </c>
      <c r="O223" s="14">
        <v>2</v>
      </c>
      <c r="P223" s="14" t="s">
        <v>18</v>
      </c>
      <c r="Q223" s="14" t="s">
        <v>42</v>
      </c>
      <c r="R223" s="23">
        <v>44641.1974</v>
      </c>
      <c r="S223" s="23" t="b">
        <f t="shared" si="20"/>
        <v>1</v>
      </c>
      <c r="T223" s="23" t="b">
        <f t="shared" si="21"/>
        <v>1</v>
      </c>
      <c r="U223" s="32"/>
      <c r="V223" s="29">
        <v>63</v>
      </c>
      <c r="W223" s="23" t="s">
        <v>17</v>
      </c>
      <c r="X223" s="30">
        <v>26.22</v>
      </c>
      <c r="Y223" s="29">
        <v>0</v>
      </c>
      <c r="Z223" s="23" t="s">
        <v>21</v>
      </c>
      <c r="AA223" s="23" t="s">
        <v>34</v>
      </c>
      <c r="AB223" s="23">
        <v>14256.1928</v>
      </c>
      <c r="AC223" s="23" t="b">
        <f t="shared" si="22"/>
        <v>1</v>
      </c>
      <c r="AD223" s="23" t="b">
        <f t="shared" si="23"/>
        <v>0</v>
      </c>
      <c r="AE223" s="32"/>
    </row>
    <row r="224" spans="2:31">
      <c r="B224" s="14">
        <v>53</v>
      </c>
      <c r="C224" s="15" t="s">
        <v>17</v>
      </c>
      <c r="D224" s="14">
        <f t="shared" si="18"/>
        <v>1</v>
      </c>
      <c r="E224" s="17">
        <v>33.25</v>
      </c>
      <c r="F224" s="14">
        <v>0</v>
      </c>
      <c r="G224" s="14" t="s">
        <v>21</v>
      </c>
      <c r="H224" s="14">
        <f t="shared" si="19"/>
        <v>0</v>
      </c>
      <c r="I224" s="15" t="s">
        <v>42</v>
      </c>
      <c r="J224" s="20">
        <v>10564.8845</v>
      </c>
      <c r="L224" s="14">
        <v>33</v>
      </c>
      <c r="M224" s="14" t="s">
        <v>17</v>
      </c>
      <c r="N224" s="17">
        <v>19.095</v>
      </c>
      <c r="O224" s="14">
        <v>2</v>
      </c>
      <c r="P224" s="14" t="s">
        <v>18</v>
      </c>
      <c r="Q224" s="14" t="s">
        <v>42</v>
      </c>
      <c r="R224" s="23">
        <v>16776.30405</v>
      </c>
      <c r="S224" s="23" t="b">
        <f t="shared" si="20"/>
        <v>0</v>
      </c>
      <c r="T224" s="23" t="b">
        <f t="shared" si="21"/>
        <v>1</v>
      </c>
      <c r="U224" s="32"/>
      <c r="V224" s="29">
        <v>52</v>
      </c>
      <c r="W224" s="23" t="s">
        <v>20</v>
      </c>
      <c r="X224" s="30">
        <v>26.4</v>
      </c>
      <c r="Y224" s="29">
        <v>3</v>
      </c>
      <c r="Z224" s="23" t="s">
        <v>21</v>
      </c>
      <c r="AA224" s="23" t="s">
        <v>22</v>
      </c>
      <c r="AB224" s="23">
        <v>25992.82104</v>
      </c>
      <c r="AC224" s="23" t="b">
        <f t="shared" si="22"/>
        <v>1</v>
      </c>
      <c r="AD224" s="23" t="b">
        <f t="shared" si="23"/>
        <v>1</v>
      </c>
      <c r="AE224" s="32"/>
    </row>
    <row r="225" spans="2:31">
      <c r="B225" s="14">
        <v>32</v>
      </c>
      <c r="C225" s="15" t="s">
        <v>20</v>
      </c>
      <c r="D225" s="14">
        <f t="shared" si="18"/>
        <v>0</v>
      </c>
      <c r="E225" s="17">
        <v>30.8</v>
      </c>
      <c r="F225" s="14">
        <v>3</v>
      </c>
      <c r="G225" s="14" t="s">
        <v>21</v>
      </c>
      <c r="H225" s="14">
        <f t="shared" si="19"/>
        <v>0</v>
      </c>
      <c r="I225" s="15" t="s">
        <v>19</v>
      </c>
      <c r="J225" s="20">
        <v>5253.524</v>
      </c>
      <c r="L225" s="14">
        <v>38</v>
      </c>
      <c r="M225" s="14" t="s">
        <v>20</v>
      </c>
      <c r="N225" s="17">
        <v>38.39</v>
      </c>
      <c r="O225" s="14">
        <v>3</v>
      </c>
      <c r="P225" s="14" t="s">
        <v>18</v>
      </c>
      <c r="Q225" s="14" t="s">
        <v>22</v>
      </c>
      <c r="R225" s="23">
        <v>41949.2441</v>
      </c>
      <c r="S225" s="23" t="b">
        <f t="shared" si="20"/>
        <v>1</v>
      </c>
      <c r="T225" s="23" t="b">
        <f t="shared" si="21"/>
        <v>1</v>
      </c>
      <c r="U225" s="32"/>
      <c r="V225" s="29">
        <v>28</v>
      </c>
      <c r="W225" s="23" t="s">
        <v>17</v>
      </c>
      <c r="X225" s="30">
        <v>33.4</v>
      </c>
      <c r="Y225" s="29">
        <v>0</v>
      </c>
      <c r="Z225" s="23" t="s">
        <v>21</v>
      </c>
      <c r="AA225" s="23" t="s">
        <v>19</v>
      </c>
      <c r="AB225" s="23">
        <v>3172.018</v>
      </c>
      <c r="AC225" s="23" t="b">
        <f t="shared" si="22"/>
        <v>1</v>
      </c>
      <c r="AD225" s="23" t="b">
        <f t="shared" si="23"/>
        <v>0</v>
      </c>
      <c r="AE225" s="32"/>
    </row>
    <row r="226" spans="2:31">
      <c r="B226" s="14">
        <v>19</v>
      </c>
      <c r="C226" s="15" t="s">
        <v>20</v>
      </c>
      <c r="D226" s="14">
        <f t="shared" si="18"/>
        <v>0</v>
      </c>
      <c r="E226" s="17">
        <v>34.8</v>
      </c>
      <c r="F226" s="14">
        <v>0</v>
      </c>
      <c r="G226" s="14" t="s">
        <v>18</v>
      </c>
      <c r="H226" s="14">
        <f t="shared" si="19"/>
        <v>1</v>
      </c>
      <c r="I226" s="15" t="s">
        <v>19</v>
      </c>
      <c r="J226" s="20">
        <v>34779.615</v>
      </c>
      <c r="L226" s="14">
        <v>48</v>
      </c>
      <c r="M226" s="14" t="s">
        <v>17</v>
      </c>
      <c r="N226" s="17">
        <v>25.85</v>
      </c>
      <c r="O226" s="14">
        <v>3</v>
      </c>
      <c r="P226" s="14" t="s">
        <v>18</v>
      </c>
      <c r="Q226" s="14" t="s">
        <v>22</v>
      </c>
      <c r="R226" s="23">
        <v>24180.9335</v>
      </c>
      <c r="S226" s="23" t="b">
        <f t="shared" si="20"/>
        <v>1</v>
      </c>
      <c r="T226" s="23" t="b">
        <f t="shared" si="21"/>
        <v>1</v>
      </c>
      <c r="U226" s="32"/>
      <c r="V226" s="29">
        <v>29</v>
      </c>
      <c r="W226" s="23" t="s">
        <v>20</v>
      </c>
      <c r="X226" s="30">
        <v>29.64</v>
      </c>
      <c r="Y226" s="29">
        <v>1</v>
      </c>
      <c r="Z226" s="23" t="s">
        <v>21</v>
      </c>
      <c r="AA226" s="23" t="s">
        <v>42</v>
      </c>
      <c r="AB226" s="23">
        <v>20277.80751</v>
      </c>
      <c r="AC226" s="23" t="b">
        <f t="shared" si="22"/>
        <v>1</v>
      </c>
      <c r="AD226" s="23" t="b">
        <f t="shared" si="23"/>
        <v>1</v>
      </c>
      <c r="AE226" s="32"/>
    </row>
    <row r="227" spans="2:31">
      <c r="B227" s="14">
        <v>42</v>
      </c>
      <c r="C227" s="15" t="s">
        <v>20</v>
      </c>
      <c r="D227" s="14">
        <f t="shared" si="18"/>
        <v>0</v>
      </c>
      <c r="E227" s="17">
        <v>24.64</v>
      </c>
      <c r="F227" s="14">
        <v>0</v>
      </c>
      <c r="G227" s="14" t="s">
        <v>18</v>
      </c>
      <c r="H227" s="14">
        <f t="shared" si="19"/>
        <v>1</v>
      </c>
      <c r="I227" s="15" t="s">
        <v>22</v>
      </c>
      <c r="J227" s="20">
        <v>19515.5416</v>
      </c>
      <c r="L227" s="14">
        <v>25</v>
      </c>
      <c r="M227" s="14" t="s">
        <v>20</v>
      </c>
      <c r="N227" s="17">
        <v>33.33</v>
      </c>
      <c r="O227" s="14">
        <v>2</v>
      </c>
      <c r="P227" s="14" t="s">
        <v>18</v>
      </c>
      <c r="Q227" s="14" t="s">
        <v>22</v>
      </c>
      <c r="R227" s="23">
        <v>36124.5737</v>
      </c>
      <c r="S227" s="23" t="b">
        <f t="shared" si="20"/>
        <v>1</v>
      </c>
      <c r="T227" s="23" t="b">
        <f t="shared" si="21"/>
        <v>1</v>
      </c>
      <c r="U227" s="32"/>
      <c r="V227" s="29">
        <v>22</v>
      </c>
      <c r="W227" s="23" t="s">
        <v>17</v>
      </c>
      <c r="X227" s="30">
        <v>28.82</v>
      </c>
      <c r="Y227" s="29">
        <v>0</v>
      </c>
      <c r="Z227" s="23" t="s">
        <v>21</v>
      </c>
      <c r="AA227" s="23" t="s">
        <v>22</v>
      </c>
      <c r="AB227" s="23">
        <v>2156.7518</v>
      </c>
      <c r="AC227" s="23" t="b">
        <f t="shared" si="22"/>
        <v>1</v>
      </c>
      <c r="AD227" s="23" t="b">
        <f t="shared" si="23"/>
        <v>0</v>
      </c>
      <c r="AE227" s="32"/>
    </row>
    <row r="228" spans="2:31">
      <c r="B228" s="14">
        <v>55</v>
      </c>
      <c r="C228" s="15" t="s">
        <v>20</v>
      </c>
      <c r="D228" s="14">
        <f t="shared" si="18"/>
        <v>0</v>
      </c>
      <c r="E228" s="17">
        <v>33.88</v>
      </c>
      <c r="F228" s="14">
        <v>3</v>
      </c>
      <c r="G228" s="14" t="s">
        <v>21</v>
      </c>
      <c r="H228" s="14">
        <f t="shared" si="19"/>
        <v>0</v>
      </c>
      <c r="I228" s="15" t="s">
        <v>22</v>
      </c>
      <c r="J228" s="20">
        <v>11987.1682</v>
      </c>
      <c r="L228" s="14">
        <v>33</v>
      </c>
      <c r="M228" s="14" t="s">
        <v>20</v>
      </c>
      <c r="N228" s="17">
        <v>35.75</v>
      </c>
      <c r="O228" s="14">
        <v>1</v>
      </c>
      <c r="P228" s="14" t="s">
        <v>18</v>
      </c>
      <c r="Q228" s="14" t="s">
        <v>22</v>
      </c>
      <c r="R228" s="23">
        <v>38282.7495</v>
      </c>
      <c r="S228" s="23" t="b">
        <f t="shared" si="20"/>
        <v>1</v>
      </c>
      <c r="T228" s="23" t="b">
        <f t="shared" si="21"/>
        <v>1</v>
      </c>
      <c r="U228" s="32"/>
      <c r="V228" s="29">
        <v>25</v>
      </c>
      <c r="W228" s="23" t="s">
        <v>20</v>
      </c>
      <c r="X228" s="30">
        <v>26.8</v>
      </c>
      <c r="Y228" s="29">
        <v>3</v>
      </c>
      <c r="Z228" s="23" t="s">
        <v>21</v>
      </c>
      <c r="AA228" s="23" t="s">
        <v>19</v>
      </c>
      <c r="AB228" s="23">
        <v>3906.127</v>
      </c>
      <c r="AC228" s="23" t="b">
        <f t="shared" si="22"/>
        <v>1</v>
      </c>
      <c r="AD228" s="23" t="b">
        <f t="shared" si="23"/>
        <v>0</v>
      </c>
      <c r="AE228" s="32"/>
    </row>
    <row r="229" spans="2:31">
      <c r="B229" s="14">
        <v>28</v>
      </c>
      <c r="C229" s="15" t="s">
        <v>20</v>
      </c>
      <c r="D229" s="14">
        <f t="shared" si="18"/>
        <v>0</v>
      </c>
      <c r="E229" s="17">
        <v>38.06</v>
      </c>
      <c r="F229" s="14">
        <v>0</v>
      </c>
      <c r="G229" s="14" t="s">
        <v>21</v>
      </c>
      <c r="H229" s="14">
        <f t="shared" si="19"/>
        <v>0</v>
      </c>
      <c r="I229" s="15" t="s">
        <v>22</v>
      </c>
      <c r="J229" s="20">
        <v>2689.4954</v>
      </c>
      <c r="L229" s="14">
        <v>23</v>
      </c>
      <c r="M229" s="14" t="s">
        <v>17</v>
      </c>
      <c r="N229" s="17">
        <v>31.4</v>
      </c>
      <c r="O229" s="14">
        <v>0</v>
      </c>
      <c r="P229" s="14" t="s">
        <v>18</v>
      </c>
      <c r="Q229" s="14" t="s">
        <v>19</v>
      </c>
      <c r="R229" s="23">
        <v>34166.273</v>
      </c>
      <c r="S229" s="23" t="b">
        <f t="shared" si="20"/>
        <v>1</v>
      </c>
      <c r="T229" s="23" t="b">
        <f t="shared" si="21"/>
        <v>1</v>
      </c>
      <c r="U229" s="32"/>
      <c r="V229" s="29">
        <v>18</v>
      </c>
      <c r="W229" s="23" t="s">
        <v>20</v>
      </c>
      <c r="X229" s="30">
        <v>22.99</v>
      </c>
      <c r="Y229" s="29">
        <v>0</v>
      </c>
      <c r="Z229" s="23" t="s">
        <v>21</v>
      </c>
      <c r="AA229" s="23" t="s">
        <v>42</v>
      </c>
      <c r="AB229" s="23">
        <v>1704.5681</v>
      </c>
      <c r="AC229" s="23" t="b">
        <f t="shared" si="22"/>
        <v>0</v>
      </c>
      <c r="AD229" s="23" t="b">
        <f t="shared" si="23"/>
        <v>0</v>
      </c>
      <c r="AE229" s="32"/>
    </row>
    <row r="230" spans="2:31">
      <c r="B230" s="14">
        <v>58</v>
      </c>
      <c r="C230" s="15" t="s">
        <v>17</v>
      </c>
      <c r="D230" s="14">
        <f t="shared" si="18"/>
        <v>1</v>
      </c>
      <c r="E230" s="17">
        <v>41.91</v>
      </c>
      <c r="F230" s="14">
        <v>0</v>
      </c>
      <c r="G230" s="14" t="s">
        <v>21</v>
      </c>
      <c r="H230" s="14">
        <f t="shared" si="19"/>
        <v>0</v>
      </c>
      <c r="I230" s="15" t="s">
        <v>22</v>
      </c>
      <c r="J230" s="20">
        <v>24227.33724</v>
      </c>
      <c r="L230" s="14">
        <v>53</v>
      </c>
      <c r="M230" s="14" t="s">
        <v>17</v>
      </c>
      <c r="N230" s="17">
        <v>36.86</v>
      </c>
      <c r="O230" s="14">
        <v>3</v>
      </c>
      <c r="P230" s="14" t="s">
        <v>18</v>
      </c>
      <c r="Q230" s="14" t="s">
        <v>34</v>
      </c>
      <c r="R230" s="23">
        <v>46661.4424</v>
      </c>
      <c r="S230" s="23" t="b">
        <f t="shared" si="20"/>
        <v>1</v>
      </c>
      <c r="T230" s="23" t="b">
        <f t="shared" si="21"/>
        <v>1</v>
      </c>
      <c r="U230" s="32"/>
      <c r="V230" s="29">
        <v>48</v>
      </c>
      <c r="W230" s="23" t="s">
        <v>17</v>
      </c>
      <c r="X230" s="30">
        <v>28.88</v>
      </c>
      <c r="Y230" s="29">
        <v>1</v>
      </c>
      <c r="Z230" s="23" t="s">
        <v>21</v>
      </c>
      <c r="AA230" s="23" t="s">
        <v>34</v>
      </c>
      <c r="AB230" s="23">
        <v>9249.4952</v>
      </c>
      <c r="AC230" s="23" t="b">
        <f t="shared" si="22"/>
        <v>1</v>
      </c>
      <c r="AD230" s="23" t="b">
        <f t="shared" si="23"/>
        <v>0</v>
      </c>
      <c r="AE230" s="32"/>
    </row>
    <row r="231" spans="2:31">
      <c r="B231" s="14">
        <v>41</v>
      </c>
      <c r="C231" s="15" t="s">
        <v>17</v>
      </c>
      <c r="D231" s="14">
        <f t="shared" si="18"/>
        <v>1</v>
      </c>
      <c r="E231" s="17">
        <v>31.635</v>
      </c>
      <c r="F231" s="14">
        <v>1</v>
      </c>
      <c r="G231" s="14" t="s">
        <v>21</v>
      </c>
      <c r="H231" s="14">
        <f t="shared" si="19"/>
        <v>0</v>
      </c>
      <c r="I231" s="15" t="s">
        <v>42</v>
      </c>
      <c r="J231" s="20">
        <v>7358.17565</v>
      </c>
      <c r="L231" s="14">
        <v>23</v>
      </c>
      <c r="M231" s="14" t="s">
        <v>17</v>
      </c>
      <c r="N231" s="17">
        <v>42.75</v>
      </c>
      <c r="O231" s="14">
        <v>1</v>
      </c>
      <c r="P231" s="14" t="s">
        <v>18</v>
      </c>
      <c r="Q231" s="14" t="s">
        <v>42</v>
      </c>
      <c r="R231" s="23">
        <v>40904.1995</v>
      </c>
      <c r="S231" s="23" t="b">
        <f t="shared" si="20"/>
        <v>1</v>
      </c>
      <c r="T231" s="23" t="b">
        <f t="shared" si="21"/>
        <v>1</v>
      </c>
      <c r="U231" s="32"/>
      <c r="V231" s="29">
        <v>36</v>
      </c>
      <c r="W231" s="23" t="s">
        <v>20</v>
      </c>
      <c r="X231" s="30">
        <v>27.55</v>
      </c>
      <c r="Y231" s="29">
        <v>3</v>
      </c>
      <c r="Z231" s="23" t="s">
        <v>21</v>
      </c>
      <c r="AA231" s="23" t="s">
        <v>42</v>
      </c>
      <c r="AB231" s="23">
        <v>6746.7425</v>
      </c>
      <c r="AC231" s="23" t="b">
        <f t="shared" si="22"/>
        <v>1</v>
      </c>
      <c r="AD231" s="23" t="b">
        <f t="shared" si="23"/>
        <v>0</v>
      </c>
      <c r="AE231" s="32"/>
    </row>
    <row r="232" spans="2:31">
      <c r="B232" s="14">
        <v>47</v>
      </c>
      <c r="C232" s="15" t="s">
        <v>20</v>
      </c>
      <c r="D232" s="14">
        <f t="shared" si="18"/>
        <v>0</v>
      </c>
      <c r="E232" s="17">
        <v>25.46</v>
      </c>
      <c r="F232" s="14">
        <v>2</v>
      </c>
      <c r="G232" s="14" t="s">
        <v>21</v>
      </c>
      <c r="H232" s="14">
        <f t="shared" si="19"/>
        <v>0</v>
      </c>
      <c r="I232" s="15" t="s">
        <v>42</v>
      </c>
      <c r="J232" s="20">
        <v>9225.2564</v>
      </c>
      <c r="L232" s="14">
        <v>19</v>
      </c>
      <c r="M232" s="14" t="s">
        <v>17</v>
      </c>
      <c r="N232" s="17">
        <v>32.49</v>
      </c>
      <c r="O232" s="14">
        <v>0</v>
      </c>
      <c r="P232" s="14" t="s">
        <v>18</v>
      </c>
      <c r="Q232" s="14" t="s">
        <v>34</v>
      </c>
      <c r="R232" s="23">
        <v>36898.73308</v>
      </c>
      <c r="S232" s="23" t="b">
        <f t="shared" si="20"/>
        <v>1</v>
      </c>
      <c r="T232" s="23" t="b">
        <f t="shared" si="21"/>
        <v>1</v>
      </c>
      <c r="U232" s="32"/>
      <c r="V232" s="29">
        <v>56</v>
      </c>
      <c r="W232" s="23" t="s">
        <v>17</v>
      </c>
      <c r="X232" s="30">
        <v>37.51</v>
      </c>
      <c r="Y232" s="29">
        <v>2</v>
      </c>
      <c r="Z232" s="23" t="s">
        <v>21</v>
      </c>
      <c r="AA232" s="23" t="s">
        <v>22</v>
      </c>
      <c r="AB232" s="23">
        <v>12265.5069</v>
      </c>
      <c r="AC232" s="23" t="b">
        <f t="shared" si="22"/>
        <v>1</v>
      </c>
      <c r="AD232" s="23" t="b">
        <f t="shared" si="23"/>
        <v>0</v>
      </c>
      <c r="AE232" s="32"/>
    </row>
    <row r="233" spans="2:31">
      <c r="B233" s="14">
        <v>42</v>
      </c>
      <c r="C233" s="15" t="s">
        <v>17</v>
      </c>
      <c r="D233" s="14">
        <f t="shared" si="18"/>
        <v>1</v>
      </c>
      <c r="E233" s="17">
        <v>36.195</v>
      </c>
      <c r="F233" s="14">
        <v>1</v>
      </c>
      <c r="G233" s="14" t="s">
        <v>21</v>
      </c>
      <c r="H233" s="14">
        <f t="shared" si="19"/>
        <v>0</v>
      </c>
      <c r="I233" s="15" t="s">
        <v>34</v>
      </c>
      <c r="J233" s="20">
        <v>7443.64305</v>
      </c>
      <c r="L233" s="14">
        <v>60</v>
      </c>
      <c r="M233" s="14" t="s">
        <v>20</v>
      </c>
      <c r="N233" s="17">
        <v>32.8</v>
      </c>
      <c r="O233" s="14">
        <v>0</v>
      </c>
      <c r="P233" s="14" t="s">
        <v>18</v>
      </c>
      <c r="Q233" s="14" t="s">
        <v>19</v>
      </c>
      <c r="R233" s="23">
        <v>52590.82939</v>
      </c>
      <c r="S233" s="23" t="b">
        <f t="shared" si="20"/>
        <v>1</v>
      </c>
      <c r="T233" s="23" t="b">
        <f t="shared" si="21"/>
        <v>1</v>
      </c>
      <c r="U233" s="32"/>
      <c r="V233" s="29">
        <v>28</v>
      </c>
      <c r="W233" s="23" t="s">
        <v>17</v>
      </c>
      <c r="X233" s="30">
        <v>33</v>
      </c>
      <c r="Y233" s="29">
        <v>2</v>
      </c>
      <c r="Z233" s="23" t="s">
        <v>21</v>
      </c>
      <c r="AA233" s="23" t="s">
        <v>22</v>
      </c>
      <c r="AB233" s="23">
        <v>4349.462</v>
      </c>
      <c r="AC233" s="23" t="b">
        <f t="shared" si="22"/>
        <v>1</v>
      </c>
      <c r="AD233" s="23" t="b">
        <f t="shared" si="23"/>
        <v>0</v>
      </c>
      <c r="AE233" s="32"/>
    </row>
    <row r="234" spans="2:31">
      <c r="B234" s="14">
        <v>59</v>
      </c>
      <c r="C234" s="15" t="s">
        <v>17</v>
      </c>
      <c r="D234" s="14">
        <f t="shared" si="18"/>
        <v>1</v>
      </c>
      <c r="E234" s="17">
        <v>27.83</v>
      </c>
      <c r="F234" s="14">
        <v>3</v>
      </c>
      <c r="G234" s="14" t="s">
        <v>21</v>
      </c>
      <c r="H234" s="14">
        <f t="shared" si="19"/>
        <v>0</v>
      </c>
      <c r="I234" s="15" t="s">
        <v>22</v>
      </c>
      <c r="J234" s="20">
        <v>14001.2867</v>
      </c>
      <c r="L234" s="14">
        <v>43</v>
      </c>
      <c r="M234" s="14" t="s">
        <v>17</v>
      </c>
      <c r="N234" s="17">
        <v>32.56</v>
      </c>
      <c r="O234" s="14">
        <v>3</v>
      </c>
      <c r="P234" s="14" t="s">
        <v>18</v>
      </c>
      <c r="Q234" s="14" t="s">
        <v>22</v>
      </c>
      <c r="R234" s="23">
        <v>40941.2854</v>
      </c>
      <c r="S234" s="23" t="b">
        <f t="shared" si="20"/>
        <v>1</v>
      </c>
      <c r="T234" s="23" t="b">
        <f t="shared" si="21"/>
        <v>1</v>
      </c>
      <c r="U234" s="32"/>
      <c r="V234" s="29">
        <v>57</v>
      </c>
      <c r="W234" s="23" t="s">
        <v>17</v>
      </c>
      <c r="X234" s="30">
        <v>38</v>
      </c>
      <c r="Y234" s="29">
        <v>2</v>
      </c>
      <c r="Z234" s="23" t="s">
        <v>21</v>
      </c>
      <c r="AA234" s="23" t="s">
        <v>19</v>
      </c>
      <c r="AB234" s="23">
        <v>12646.207</v>
      </c>
      <c r="AC234" s="23" t="b">
        <f t="shared" si="22"/>
        <v>1</v>
      </c>
      <c r="AD234" s="23" t="b">
        <f t="shared" si="23"/>
        <v>0</v>
      </c>
      <c r="AE234" s="32"/>
    </row>
    <row r="235" spans="2:31">
      <c r="B235" s="14">
        <v>19</v>
      </c>
      <c r="C235" s="15" t="s">
        <v>17</v>
      </c>
      <c r="D235" s="14">
        <f t="shared" si="18"/>
        <v>1</v>
      </c>
      <c r="E235" s="17">
        <v>17.8</v>
      </c>
      <c r="F235" s="14">
        <v>0</v>
      </c>
      <c r="G235" s="14" t="s">
        <v>21</v>
      </c>
      <c r="H235" s="14">
        <f t="shared" si="19"/>
        <v>0</v>
      </c>
      <c r="I235" s="15" t="s">
        <v>19</v>
      </c>
      <c r="J235" s="20">
        <v>1727.785</v>
      </c>
      <c r="L235" s="14">
        <v>19</v>
      </c>
      <c r="M235" s="14" t="s">
        <v>20</v>
      </c>
      <c r="N235" s="17">
        <v>44.88</v>
      </c>
      <c r="O235" s="14">
        <v>0</v>
      </c>
      <c r="P235" s="14" t="s">
        <v>18</v>
      </c>
      <c r="Q235" s="14" t="s">
        <v>22</v>
      </c>
      <c r="R235" s="23">
        <v>39722.7462</v>
      </c>
      <c r="S235" s="23" t="b">
        <f t="shared" si="20"/>
        <v>1</v>
      </c>
      <c r="T235" s="23" t="b">
        <f t="shared" si="21"/>
        <v>1</v>
      </c>
      <c r="U235" s="32"/>
      <c r="V235" s="29">
        <v>29</v>
      </c>
      <c r="W235" s="23" t="s">
        <v>20</v>
      </c>
      <c r="X235" s="30">
        <v>33.345</v>
      </c>
      <c r="Y235" s="29">
        <v>2</v>
      </c>
      <c r="Z235" s="23" t="s">
        <v>21</v>
      </c>
      <c r="AA235" s="23" t="s">
        <v>34</v>
      </c>
      <c r="AB235" s="23">
        <v>19442.3535</v>
      </c>
      <c r="AC235" s="23" t="b">
        <f t="shared" si="22"/>
        <v>1</v>
      </c>
      <c r="AD235" s="23" t="b">
        <f t="shared" si="23"/>
        <v>1</v>
      </c>
      <c r="AE235" s="32"/>
    </row>
    <row r="236" spans="2:31">
      <c r="B236" s="14">
        <v>59</v>
      </c>
      <c r="C236" s="15" t="s">
        <v>20</v>
      </c>
      <c r="D236" s="14">
        <f t="shared" si="18"/>
        <v>0</v>
      </c>
      <c r="E236" s="17">
        <v>27.5</v>
      </c>
      <c r="F236" s="14">
        <v>1</v>
      </c>
      <c r="G236" s="14" t="s">
        <v>21</v>
      </c>
      <c r="H236" s="14">
        <f t="shared" si="19"/>
        <v>0</v>
      </c>
      <c r="I236" s="15" t="s">
        <v>19</v>
      </c>
      <c r="J236" s="20">
        <v>12333.828</v>
      </c>
      <c r="L236" s="14">
        <v>18</v>
      </c>
      <c r="M236" s="14" t="s">
        <v>20</v>
      </c>
      <c r="N236" s="17">
        <v>27.36</v>
      </c>
      <c r="O236" s="14">
        <v>1</v>
      </c>
      <c r="P236" s="14" t="s">
        <v>18</v>
      </c>
      <c r="Q236" s="14" t="s">
        <v>42</v>
      </c>
      <c r="R236" s="23">
        <v>17178.6824</v>
      </c>
      <c r="S236" s="23" t="b">
        <f t="shared" si="20"/>
        <v>1</v>
      </c>
      <c r="T236" s="23" t="b">
        <f t="shared" si="21"/>
        <v>1</v>
      </c>
      <c r="U236" s="32"/>
      <c r="V236" s="29">
        <v>28</v>
      </c>
      <c r="W236" s="23" t="s">
        <v>17</v>
      </c>
      <c r="X236" s="30">
        <v>27.5</v>
      </c>
      <c r="Y236" s="29">
        <v>2</v>
      </c>
      <c r="Z236" s="23" t="s">
        <v>21</v>
      </c>
      <c r="AA236" s="23" t="s">
        <v>19</v>
      </c>
      <c r="AB236" s="23">
        <v>20177.67113</v>
      </c>
      <c r="AC236" s="23" t="b">
        <f t="shared" si="22"/>
        <v>1</v>
      </c>
      <c r="AD236" s="23" t="b">
        <f t="shared" si="23"/>
        <v>1</v>
      </c>
      <c r="AE236" s="32"/>
    </row>
    <row r="237" spans="2:31">
      <c r="B237" s="14">
        <v>39</v>
      </c>
      <c r="C237" s="15" t="s">
        <v>20</v>
      </c>
      <c r="D237" s="14">
        <f t="shared" si="18"/>
        <v>0</v>
      </c>
      <c r="E237" s="17">
        <v>24.51</v>
      </c>
      <c r="F237" s="14">
        <v>2</v>
      </c>
      <c r="G237" s="14" t="s">
        <v>21</v>
      </c>
      <c r="H237" s="14">
        <f t="shared" si="19"/>
        <v>0</v>
      </c>
      <c r="I237" s="15" t="s">
        <v>34</v>
      </c>
      <c r="J237" s="20">
        <v>6710.1919</v>
      </c>
      <c r="L237" s="14">
        <v>43</v>
      </c>
      <c r="M237" s="14" t="s">
        <v>17</v>
      </c>
      <c r="N237" s="17">
        <v>26.7</v>
      </c>
      <c r="O237" s="14">
        <v>2</v>
      </c>
      <c r="P237" s="14" t="s">
        <v>18</v>
      </c>
      <c r="Q237" s="14" t="s">
        <v>19</v>
      </c>
      <c r="R237" s="23">
        <v>22478.6</v>
      </c>
      <c r="S237" s="23" t="b">
        <f t="shared" si="20"/>
        <v>1</v>
      </c>
      <c r="T237" s="23" t="b">
        <f t="shared" si="21"/>
        <v>1</v>
      </c>
      <c r="U237" s="32"/>
      <c r="V237" s="29">
        <v>30</v>
      </c>
      <c r="W237" s="23" t="s">
        <v>17</v>
      </c>
      <c r="X237" s="30">
        <v>33.33</v>
      </c>
      <c r="Y237" s="29">
        <v>1</v>
      </c>
      <c r="Z237" s="23" t="s">
        <v>21</v>
      </c>
      <c r="AA237" s="23" t="s">
        <v>22</v>
      </c>
      <c r="AB237" s="23">
        <v>4151.0287</v>
      </c>
      <c r="AC237" s="23" t="b">
        <f t="shared" si="22"/>
        <v>1</v>
      </c>
      <c r="AD237" s="23" t="b">
        <f t="shared" si="23"/>
        <v>0</v>
      </c>
      <c r="AE237" s="32"/>
    </row>
    <row r="238" spans="2:31">
      <c r="B238" s="14">
        <v>40</v>
      </c>
      <c r="C238" s="15" t="s">
        <v>17</v>
      </c>
      <c r="D238" s="14">
        <f t="shared" si="18"/>
        <v>1</v>
      </c>
      <c r="E238" s="17">
        <v>22.22</v>
      </c>
      <c r="F238" s="14">
        <v>2</v>
      </c>
      <c r="G238" s="14" t="s">
        <v>18</v>
      </c>
      <c r="H238" s="14">
        <f t="shared" si="19"/>
        <v>1</v>
      </c>
      <c r="I238" s="15" t="s">
        <v>22</v>
      </c>
      <c r="J238" s="20">
        <v>19444.2658</v>
      </c>
      <c r="L238" s="14">
        <v>52</v>
      </c>
      <c r="M238" s="14" t="s">
        <v>17</v>
      </c>
      <c r="N238" s="17">
        <v>24.13</v>
      </c>
      <c r="O238" s="14">
        <v>1</v>
      </c>
      <c r="P238" s="14" t="s">
        <v>18</v>
      </c>
      <c r="Q238" s="14" t="s">
        <v>34</v>
      </c>
      <c r="R238" s="23">
        <v>23887.6627</v>
      </c>
      <c r="S238" s="23" t="b">
        <f t="shared" si="20"/>
        <v>0</v>
      </c>
      <c r="T238" s="23" t="b">
        <f t="shared" si="21"/>
        <v>1</v>
      </c>
      <c r="U238" s="32"/>
      <c r="V238" s="29">
        <v>58</v>
      </c>
      <c r="W238" s="23" t="s">
        <v>20</v>
      </c>
      <c r="X238" s="30">
        <v>34.865</v>
      </c>
      <c r="Y238" s="29">
        <v>0</v>
      </c>
      <c r="Z238" s="23" t="s">
        <v>21</v>
      </c>
      <c r="AA238" s="23" t="s">
        <v>42</v>
      </c>
      <c r="AB238" s="23">
        <v>11944.59435</v>
      </c>
      <c r="AC238" s="23" t="b">
        <f t="shared" si="22"/>
        <v>1</v>
      </c>
      <c r="AD238" s="23" t="b">
        <f t="shared" si="23"/>
        <v>0</v>
      </c>
      <c r="AE238" s="32"/>
    </row>
    <row r="239" spans="2:31">
      <c r="B239" s="14">
        <v>18</v>
      </c>
      <c r="C239" s="15" t="s">
        <v>17</v>
      </c>
      <c r="D239" s="14">
        <f t="shared" si="18"/>
        <v>1</v>
      </c>
      <c r="E239" s="17">
        <v>26.73</v>
      </c>
      <c r="F239" s="14">
        <v>0</v>
      </c>
      <c r="G239" s="14" t="s">
        <v>21</v>
      </c>
      <c r="H239" s="14">
        <f t="shared" si="19"/>
        <v>0</v>
      </c>
      <c r="I239" s="15" t="s">
        <v>22</v>
      </c>
      <c r="J239" s="20">
        <v>1615.7667</v>
      </c>
      <c r="L239" s="14">
        <v>31</v>
      </c>
      <c r="M239" s="14" t="s">
        <v>20</v>
      </c>
      <c r="N239" s="17">
        <v>29.81</v>
      </c>
      <c r="O239" s="14">
        <v>0</v>
      </c>
      <c r="P239" s="14" t="s">
        <v>18</v>
      </c>
      <c r="Q239" s="14" t="s">
        <v>22</v>
      </c>
      <c r="R239" s="23">
        <v>19350.3689</v>
      </c>
      <c r="S239" s="23" t="b">
        <f t="shared" si="20"/>
        <v>1</v>
      </c>
      <c r="T239" s="23" t="b">
        <f t="shared" si="21"/>
        <v>1</v>
      </c>
      <c r="U239" s="32"/>
      <c r="V239" s="29">
        <v>41</v>
      </c>
      <c r="W239" s="23" t="s">
        <v>17</v>
      </c>
      <c r="X239" s="30">
        <v>33.06</v>
      </c>
      <c r="Y239" s="29">
        <v>2</v>
      </c>
      <c r="Z239" s="23" t="s">
        <v>21</v>
      </c>
      <c r="AA239" s="23" t="s">
        <v>34</v>
      </c>
      <c r="AB239" s="23">
        <v>7749.1564</v>
      </c>
      <c r="AC239" s="23" t="b">
        <f t="shared" si="22"/>
        <v>1</v>
      </c>
      <c r="AD239" s="23" t="b">
        <f t="shared" si="23"/>
        <v>0</v>
      </c>
      <c r="AE239" s="32"/>
    </row>
    <row r="240" spans="2:31">
      <c r="B240" s="14">
        <v>31</v>
      </c>
      <c r="C240" s="15" t="s">
        <v>20</v>
      </c>
      <c r="D240" s="14">
        <f t="shared" si="18"/>
        <v>0</v>
      </c>
      <c r="E240" s="17">
        <v>38.39</v>
      </c>
      <c r="F240" s="14">
        <v>2</v>
      </c>
      <c r="G240" s="14" t="s">
        <v>21</v>
      </c>
      <c r="H240" s="14">
        <f t="shared" si="19"/>
        <v>0</v>
      </c>
      <c r="I240" s="15" t="s">
        <v>22</v>
      </c>
      <c r="J240" s="20">
        <v>4463.2051</v>
      </c>
      <c r="L240" s="14">
        <v>23</v>
      </c>
      <c r="M240" s="14" t="s">
        <v>17</v>
      </c>
      <c r="N240" s="17">
        <v>28.49</v>
      </c>
      <c r="O240" s="14">
        <v>1</v>
      </c>
      <c r="P240" s="14" t="s">
        <v>18</v>
      </c>
      <c r="Q240" s="14" t="s">
        <v>22</v>
      </c>
      <c r="R240" s="23">
        <v>18328.2381</v>
      </c>
      <c r="S240" s="23" t="b">
        <f t="shared" si="20"/>
        <v>1</v>
      </c>
      <c r="T240" s="23" t="b">
        <f t="shared" si="21"/>
        <v>1</v>
      </c>
      <c r="U240" s="32"/>
      <c r="V240" s="29">
        <v>50</v>
      </c>
      <c r="W240" s="23" t="s">
        <v>20</v>
      </c>
      <c r="X240" s="30">
        <v>26.6</v>
      </c>
      <c r="Y240" s="29">
        <v>0</v>
      </c>
      <c r="Z240" s="23" t="s">
        <v>21</v>
      </c>
      <c r="AA240" s="23" t="s">
        <v>19</v>
      </c>
      <c r="AB240" s="23">
        <v>8444.474</v>
      </c>
      <c r="AC240" s="23" t="b">
        <f t="shared" si="22"/>
        <v>1</v>
      </c>
      <c r="AD240" s="23" t="b">
        <f t="shared" si="23"/>
        <v>0</v>
      </c>
      <c r="AE240" s="32"/>
    </row>
    <row r="241" spans="2:31">
      <c r="B241" s="14">
        <v>19</v>
      </c>
      <c r="C241" s="15" t="s">
        <v>20</v>
      </c>
      <c r="D241" s="14">
        <f t="shared" si="18"/>
        <v>0</v>
      </c>
      <c r="E241" s="17">
        <v>29.07</v>
      </c>
      <c r="F241" s="14">
        <v>0</v>
      </c>
      <c r="G241" s="14" t="s">
        <v>18</v>
      </c>
      <c r="H241" s="14">
        <f t="shared" si="19"/>
        <v>1</v>
      </c>
      <c r="I241" s="15" t="s">
        <v>34</v>
      </c>
      <c r="J241" s="20">
        <v>17352.6803</v>
      </c>
      <c r="L241" s="14">
        <v>20</v>
      </c>
      <c r="M241" s="14" t="s">
        <v>20</v>
      </c>
      <c r="N241" s="17">
        <v>35.625</v>
      </c>
      <c r="O241" s="14">
        <v>3</v>
      </c>
      <c r="P241" s="14" t="s">
        <v>18</v>
      </c>
      <c r="Q241" s="14" t="s">
        <v>34</v>
      </c>
      <c r="R241" s="23">
        <v>37465.34375</v>
      </c>
      <c r="S241" s="23" t="b">
        <f t="shared" si="20"/>
        <v>1</v>
      </c>
      <c r="T241" s="23" t="b">
        <f t="shared" si="21"/>
        <v>1</v>
      </c>
      <c r="U241" s="32"/>
      <c r="V241" s="29">
        <v>19</v>
      </c>
      <c r="W241" s="23" t="s">
        <v>17</v>
      </c>
      <c r="X241" s="30">
        <v>24.7</v>
      </c>
      <c r="Y241" s="29">
        <v>0</v>
      </c>
      <c r="Z241" s="23" t="s">
        <v>21</v>
      </c>
      <c r="AA241" s="23" t="s">
        <v>19</v>
      </c>
      <c r="AB241" s="23">
        <v>1737.376</v>
      </c>
      <c r="AC241" s="23" t="b">
        <f t="shared" si="22"/>
        <v>0</v>
      </c>
      <c r="AD241" s="23" t="b">
        <f t="shared" si="23"/>
        <v>0</v>
      </c>
      <c r="AE241" s="32"/>
    </row>
    <row r="242" spans="2:31">
      <c r="B242" s="14">
        <v>44</v>
      </c>
      <c r="C242" s="15" t="s">
        <v>20</v>
      </c>
      <c r="D242" s="14">
        <f t="shared" si="18"/>
        <v>0</v>
      </c>
      <c r="E242" s="17">
        <v>38.06</v>
      </c>
      <c r="F242" s="14">
        <v>1</v>
      </c>
      <c r="G242" s="14" t="s">
        <v>21</v>
      </c>
      <c r="H242" s="14">
        <f t="shared" si="19"/>
        <v>0</v>
      </c>
      <c r="I242" s="15" t="s">
        <v>22</v>
      </c>
      <c r="J242" s="20">
        <v>7152.6714</v>
      </c>
      <c r="L242" s="14">
        <v>43</v>
      </c>
      <c r="M242" s="14" t="s">
        <v>17</v>
      </c>
      <c r="N242" s="17">
        <v>25.27</v>
      </c>
      <c r="O242" s="14">
        <v>1</v>
      </c>
      <c r="P242" s="14" t="s">
        <v>18</v>
      </c>
      <c r="Q242" s="14" t="s">
        <v>42</v>
      </c>
      <c r="R242" s="23">
        <v>21771.3423</v>
      </c>
      <c r="S242" s="23" t="b">
        <f t="shared" si="20"/>
        <v>1</v>
      </c>
      <c r="T242" s="23" t="b">
        <f t="shared" si="21"/>
        <v>1</v>
      </c>
      <c r="U242" s="32"/>
      <c r="V242" s="29">
        <v>49</v>
      </c>
      <c r="W242" s="23" t="s">
        <v>20</v>
      </c>
      <c r="X242" s="30">
        <v>35.86</v>
      </c>
      <c r="Y242" s="29">
        <v>0</v>
      </c>
      <c r="Z242" s="23" t="s">
        <v>21</v>
      </c>
      <c r="AA242" s="23" t="s">
        <v>22</v>
      </c>
      <c r="AB242" s="23">
        <v>8124.4084</v>
      </c>
      <c r="AC242" s="23" t="b">
        <f t="shared" si="22"/>
        <v>1</v>
      </c>
      <c r="AD242" s="23" t="b">
        <f t="shared" si="23"/>
        <v>0</v>
      </c>
      <c r="AE242" s="32"/>
    </row>
    <row r="243" spans="2:31">
      <c r="B243" s="14">
        <v>23</v>
      </c>
      <c r="C243" s="15" t="s">
        <v>17</v>
      </c>
      <c r="D243" s="14">
        <f t="shared" si="18"/>
        <v>1</v>
      </c>
      <c r="E243" s="17">
        <v>36.67</v>
      </c>
      <c r="F243" s="14">
        <v>2</v>
      </c>
      <c r="G243" s="14" t="s">
        <v>18</v>
      </c>
      <c r="H243" s="14">
        <f t="shared" si="19"/>
        <v>1</v>
      </c>
      <c r="I243" s="15" t="s">
        <v>42</v>
      </c>
      <c r="J243" s="20">
        <v>38511.6283</v>
      </c>
      <c r="L243" s="14">
        <v>19</v>
      </c>
      <c r="M243" s="14" t="s">
        <v>17</v>
      </c>
      <c r="N243" s="17">
        <v>30.02</v>
      </c>
      <c r="O243" s="14">
        <v>0</v>
      </c>
      <c r="P243" s="14" t="s">
        <v>18</v>
      </c>
      <c r="Q243" s="14" t="s">
        <v>34</v>
      </c>
      <c r="R243" s="23">
        <v>33307.5508</v>
      </c>
      <c r="S243" s="23" t="b">
        <f t="shared" si="20"/>
        <v>1</v>
      </c>
      <c r="T243" s="23" t="b">
        <f t="shared" si="21"/>
        <v>1</v>
      </c>
      <c r="U243" s="32"/>
      <c r="V243" s="29">
        <v>52</v>
      </c>
      <c r="W243" s="23" t="s">
        <v>20</v>
      </c>
      <c r="X243" s="30">
        <v>33.25</v>
      </c>
      <c r="Y243" s="29">
        <v>0</v>
      </c>
      <c r="Z243" s="23" t="s">
        <v>21</v>
      </c>
      <c r="AA243" s="23" t="s">
        <v>42</v>
      </c>
      <c r="AB243" s="23">
        <v>9722.7695</v>
      </c>
      <c r="AC243" s="23" t="b">
        <f t="shared" si="22"/>
        <v>1</v>
      </c>
      <c r="AD243" s="23" t="b">
        <f t="shared" si="23"/>
        <v>0</v>
      </c>
      <c r="AE243" s="32"/>
    </row>
    <row r="244" spans="2:31">
      <c r="B244" s="14">
        <v>33</v>
      </c>
      <c r="C244" s="15" t="s">
        <v>17</v>
      </c>
      <c r="D244" s="14">
        <f t="shared" si="18"/>
        <v>1</v>
      </c>
      <c r="E244" s="17">
        <v>22.135</v>
      </c>
      <c r="F244" s="14">
        <v>1</v>
      </c>
      <c r="G244" s="14" t="s">
        <v>21</v>
      </c>
      <c r="H244" s="14">
        <f t="shared" si="19"/>
        <v>0</v>
      </c>
      <c r="I244" s="15" t="s">
        <v>42</v>
      </c>
      <c r="J244" s="20">
        <v>5354.07465</v>
      </c>
      <c r="L244" s="14">
        <v>18</v>
      </c>
      <c r="M244" s="14" t="s">
        <v>17</v>
      </c>
      <c r="N244" s="17">
        <v>27.28</v>
      </c>
      <c r="O244" s="14">
        <v>3</v>
      </c>
      <c r="P244" s="14" t="s">
        <v>18</v>
      </c>
      <c r="Q244" s="14" t="s">
        <v>22</v>
      </c>
      <c r="R244" s="23">
        <v>18223.4512</v>
      </c>
      <c r="S244" s="23" t="b">
        <f t="shared" si="20"/>
        <v>1</v>
      </c>
      <c r="T244" s="23" t="b">
        <f t="shared" si="21"/>
        <v>1</v>
      </c>
      <c r="U244" s="32"/>
      <c r="V244" s="29">
        <v>50</v>
      </c>
      <c r="W244" s="23" t="s">
        <v>20</v>
      </c>
      <c r="X244" s="30">
        <v>32.205</v>
      </c>
      <c r="Y244" s="29">
        <v>0</v>
      </c>
      <c r="Z244" s="23" t="s">
        <v>21</v>
      </c>
      <c r="AA244" s="23" t="s">
        <v>34</v>
      </c>
      <c r="AB244" s="23">
        <v>8835.26495</v>
      </c>
      <c r="AC244" s="23" t="b">
        <f t="shared" si="22"/>
        <v>1</v>
      </c>
      <c r="AD244" s="23" t="b">
        <f t="shared" si="23"/>
        <v>0</v>
      </c>
      <c r="AE244" s="32"/>
    </row>
    <row r="245" spans="2:31">
      <c r="B245" s="14">
        <v>55</v>
      </c>
      <c r="C245" s="15" t="s">
        <v>17</v>
      </c>
      <c r="D245" s="14">
        <f t="shared" si="18"/>
        <v>1</v>
      </c>
      <c r="E245" s="17">
        <v>26.8</v>
      </c>
      <c r="F245" s="14">
        <v>1</v>
      </c>
      <c r="G245" s="14" t="s">
        <v>21</v>
      </c>
      <c r="H245" s="14">
        <f t="shared" si="19"/>
        <v>0</v>
      </c>
      <c r="I245" s="15" t="s">
        <v>19</v>
      </c>
      <c r="J245" s="20">
        <v>35160.13457</v>
      </c>
      <c r="L245" s="14">
        <v>36</v>
      </c>
      <c r="M245" s="14" t="s">
        <v>20</v>
      </c>
      <c r="N245" s="17">
        <v>33.4</v>
      </c>
      <c r="O245" s="14">
        <v>2</v>
      </c>
      <c r="P245" s="14" t="s">
        <v>18</v>
      </c>
      <c r="Q245" s="14" t="s">
        <v>19</v>
      </c>
      <c r="R245" s="23">
        <v>38415.474</v>
      </c>
      <c r="S245" s="23" t="b">
        <f t="shared" si="20"/>
        <v>1</v>
      </c>
      <c r="T245" s="23" t="b">
        <f t="shared" si="21"/>
        <v>1</v>
      </c>
      <c r="U245" s="32"/>
      <c r="V245" s="29">
        <v>54</v>
      </c>
      <c r="W245" s="23" t="s">
        <v>20</v>
      </c>
      <c r="X245" s="30">
        <v>32.775</v>
      </c>
      <c r="Y245" s="29">
        <v>0</v>
      </c>
      <c r="Z245" s="23" t="s">
        <v>21</v>
      </c>
      <c r="AA245" s="23" t="s">
        <v>42</v>
      </c>
      <c r="AB245" s="23">
        <v>10435.06525</v>
      </c>
      <c r="AC245" s="23" t="b">
        <f t="shared" si="22"/>
        <v>1</v>
      </c>
      <c r="AD245" s="23" t="b">
        <f t="shared" si="23"/>
        <v>0</v>
      </c>
      <c r="AE245" s="32"/>
    </row>
    <row r="246" spans="2:31">
      <c r="B246" s="14">
        <v>40</v>
      </c>
      <c r="C246" s="15" t="s">
        <v>20</v>
      </c>
      <c r="D246" s="14">
        <f t="shared" si="18"/>
        <v>0</v>
      </c>
      <c r="E246" s="17">
        <v>35.3</v>
      </c>
      <c r="F246" s="14">
        <v>3</v>
      </c>
      <c r="G246" s="14" t="s">
        <v>21</v>
      </c>
      <c r="H246" s="14">
        <f t="shared" si="19"/>
        <v>0</v>
      </c>
      <c r="I246" s="15" t="s">
        <v>19</v>
      </c>
      <c r="J246" s="20">
        <v>7196.867</v>
      </c>
      <c r="L246" s="14">
        <v>37</v>
      </c>
      <c r="M246" s="14" t="s">
        <v>17</v>
      </c>
      <c r="N246" s="17">
        <v>25.555</v>
      </c>
      <c r="O246" s="14">
        <v>1</v>
      </c>
      <c r="P246" s="14" t="s">
        <v>18</v>
      </c>
      <c r="Q246" s="14" t="s">
        <v>42</v>
      </c>
      <c r="R246" s="23">
        <v>20296.86345</v>
      </c>
      <c r="S246" s="23" t="b">
        <f t="shared" si="20"/>
        <v>1</v>
      </c>
      <c r="T246" s="23" t="b">
        <f t="shared" si="21"/>
        <v>1</v>
      </c>
      <c r="U246" s="32"/>
      <c r="V246" s="29">
        <v>44</v>
      </c>
      <c r="W246" s="23" t="s">
        <v>17</v>
      </c>
      <c r="X246" s="30">
        <v>27.645</v>
      </c>
      <c r="Y246" s="29">
        <v>0</v>
      </c>
      <c r="Z246" s="23" t="s">
        <v>21</v>
      </c>
      <c r="AA246" s="23" t="s">
        <v>34</v>
      </c>
      <c r="AB246" s="23">
        <v>7421.19455</v>
      </c>
      <c r="AC246" s="23" t="b">
        <f t="shared" si="22"/>
        <v>1</v>
      </c>
      <c r="AD246" s="23" t="b">
        <f t="shared" si="23"/>
        <v>0</v>
      </c>
      <c r="AE246" s="32"/>
    </row>
    <row r="247" spans="2:31">
      <c r="B247" s="14">
        <v>63</v>
      </c>
      <c r="C247" s="15" t="s">
        <v>17</v>
      </c>
      <c r="D247" s="14">
        <f t="shared" si="18"/>
        <v>1</v>
      </c>
      <c r="E247" s="17">
        <v>27.74</v>
      </c>
      <c r="F247" s="14">
        <v>0</v>
      </c>
      <c r="G247" s="14" t="s">
        <v>18</v>
      </c>
      <c r="H247" s="14">
        <f t="shared" si="19"/>
        <v>1</v>
      </c>
      <c r="I247" s="15" t="s">
        <v>42</v>
      </c>
      <c r="J247" s="20">
        <v>29523.1656</v>
      </c>
      <c r="L247" s="14">
        <v>46</v>
      </c>
      <c r="M247" s="14" t="s">
        <v>17</v>
      </c>
      <c r="N247" s="17">
        <v>34.6</v>
      </c>
      <c r="O247" s="14">
        <v>1</v>
      </c>
      <c r="P247" s="14" t="s">
        <v>18</v>
      </c>
      <c r="Q247" s="14" t="s">
        <v>19</v>
      </c>
      <c r="R247" s="23">
        <v>41661.602</v>
      </c>
      <c r="S247" s="23" t="b">
        <f t="shared" si="20"/>
        <v>1</v>
      </c>
      <c r="T247" s="23" t="b">
        <f t="shared" si="21"/>
        <v>1</v>
      </c>
      <c r="U247" s="32"/>
      <c r="V247" s="29">
        <v>32</v>
      </c>
      <c r="W247" s="23" t="s">
        <v>20</v>
      </c>
      <c r="X247" s="30">
        <v>37.335</v>
      </c>
      <c r="Y247" s="29">
        <v>1</v>
      </c>
      <c r="Z247" s="23" t="s">
        <v>21</v>
      </c>
      <c r="AA247" s="23" t="s">
        <v>42</v>
      </c>
      <c r="AB247" s="23">
        <v>4667.60765</v>
      </c>
      <c r="AC247" s="23" t="b">
        <f t="shared" si="22"/>
        <v>1</v>
      </c>
      <c r="AD247" s="23" t="b">
        <f t="shared" si="23"/>
        <v>0</v>
      </c>
      <c r="AE247" s="32"/>
    </row>
    <row r="248" spans="2:31">
      <c r="B248" s="14">
        <v>54</v>
      </c>
      <c r="C248" s="15" t="s">
        <v>20</v>
      </c>
      <c r="D248" s="14">
        <f t="shared" si="18"/>
        <v>0</v>
      </c>
      <c r="E248" s="17">
        <v>30.02</v>
      </c>
      <c r="F248" s="14">
        <v>0</v>
      </c>
      <c r="G248" s="14" t="s">
        <v>21</v>
      </c>
      <c r="H248" s="14">
        <f t="shared" si="19"/>
        <v>0</v>
      </c>
      <c r="I248" s="15" t="s">
        <v>34</v>
      </c>
      <c r="J248" s="20">
        <v>24476.47851</v>
      </c>
      <c r="L248" s="14">
        <v>20</v>
      </c>
      <c r="M248" s="14" t="s">
        <v>17</v>
      </c>
      <c r="N248" s="17">
        <v>24.42</v>
      </c>
      <c r="O248" s="14">
        <v>0</v>
      </c>
      <c r="P248" s="14" t="s">
        <v>18</v>
      </c>
      <c r="Q248" s="14" t="s">
        <v>22</v>
      </c>
      <c r="R248" s="23">
        <v>26125.67477</v>
      </c>
      <c r="S248" s="23" t="b">
        <f t="shared" si="20"/>
        <v>0</v>
      </c>
      <c r="T248" s="23" t="b">
        <f t="shared" si="21"/>
        <v>1</v>
      </c>
      <c r="U248" s="32"/>
      <c r="V248" s="29">
        <v>34</v>
      </c>
      <c r="W248" s="23" t="s">
        <v>20</v>
      </c>
      <c r="X248" s="30">
        <v>25.27</v>
      </c>
      <c r="Y248" s="29">
        <v>1</v>
      </c>
      <c r="Z248" s="23" t="s">
        <v>21</v>
      </c>
      <c r="AA248" s="23" t="s">
        <v>34</v>
      </c>
      <c r="AB248" s="23">
        <v>4894.7533</v>
      </c>
      <c r="AC248" s="23" t="b">
        <f t="shared" si="22"/>
        <v>1</v>
      </c>
      <c r="AD248" s="23" t="b">
        <f t="shared" si="23"/>
        <v>0</v>
      </c>
      <c r="AE248" s="32"/>
    </row>
    <row r="249" spans="2:31">
      <c r="B249" s="14">
        <v>60</v>
      </c>
      <c r="C249" s="15" t="s">
        <v>17</v>
      </c>
      <c r="D249" s="14">
        <f t="shared" si="18"/>
        <v>1</v>
      </c>
      <c r="E249" s="17">
        <v>38.06</v>
      </c>
      <c r="F249" s="14">
        <v>0</v>
      </c>
      <c r="G249" s="14" t="s">
        <v>21</v>
      </c>
      <c r="H249" s="14">
        <f t="shared" si="19"/>
        <v>0</v>
      </c>
      <c r="I249" s="15" t="s">
        <v>22</v>
      </c>
      <c r="J249" s="20">
        <v>12648.7034</v>
      </c>
      <c r="L249" s="14">
        <v>52</v>
      </c>
      <c r="M249" s="14" t="s">
        <v>20</v>
      </c>
      <c r="N249" s="17">
        <v>34.485</v>
      </c>
      <c r="O249" s="14">
        <v>3</v>
      </c>
      <c r="P249" s="14" t="s">
        <v>18</v>
      </c>
      <c r="Q249" s="14" t="s">
        <v>34</v>
      </c>
      <c r="R249" s="23">
        <v>60021.39897</v>
      </c>
      <c r="S249" s="23" t="b">
        <f t="shared" si="20"/>
        <v>1</v>
      </c>
      <c r="T249" s="23" t="b">
        <f t="shared" si="21"/>
        <v>1</v>
      </c>
      <c r="U249" s="32"/>
      <c r="V249" s="29">
        <v>26</v>
      </c>
      <c r="W249" s="23" t="s">
        <v>17</v>
      </c>
      <c r="X249" s="30">
        <v>29.64</v>
      </c>
      <c r="Y249" s="29">
        <v>4</v>
      </c>
      <c r="Z249" s="23" t="s">
        <v>21</v>
      </c>
      <c r="AA249" s="23" t="s">
        <v>42</v>
      </c>
      <c r="AB249" s="23">
        <v>24671.66334</v>
      </c>
      <c r="AC249" s="23" t="b">
        <f t="shared" si="22"/>
        <v>1</v>
      </c>
      <c r="AD249" s="23" t="b">
        <f t="shared" si="23"/>
        <v>1</v>
      </c>
      <c r="AE249" s="32"/>
    </row>
    <row r="250" spans="2:31">
      <c r="B250" s="14">
        <v>24</v>
      </c>
      <c r="C250" s="15" t="s">
        <v>20</v>
      </c>
      <c r="D250" s="14">
        <f t="shared" si="18"/>
        <v>0</v>
      </c>
      <c r="E250" s="17">
        <v>35.86</v>
      </c>
      <c r="F250" s="14">
        <v>0</v>
      </c>
      <c r="G250" s="14" t="s">
        <v>21</v>
      </c>
      <c r="H250" s="14">
        <f t="shared" si="19"/>
        <v>0</v>
      </c>
      <c r="I250" s="15" t="s">
        <v>22</v>
      </c>
      <c r="J250" s="20">
        <v>1986.9334</v>
      </c>
      <c r="L250" s="14">
        <v>20</v>
      </c>
      <c r="M250" s="14" t="s">
        <v>17</v>
      </c>
      <c r="N250" s="17">
        <v>21.8</v>
      </c>
      <c r="O250" s="14">
        <v>0</v>
      </c>
      <c r="P250" s="14" t="s">
        <v>18</v>
      </c>
      <c r="Q250" s="14" t="s">
        <v>19</v>
      </c>
      <c r="R250" s="23">
        <v>20167.33603</v>
      </c>
      <c r="S250" s="23" t="b">
        <f t="shared" si="20"/>
        <v>0</v>
      </c>
      <c r="T250" s="23" t="b">
        <f t="shared" si="21"/>
        <v>1</v>
      </c>
      <c r="U250" s="32"/>
      <c r="V250" s="29">
        <v>57</v>
      </c>
      <c r="W250" s="23" t="s">
        <v>20</v>
      </c>
      <c r="X250" s="30">
        <v>40.945</v>
      </c>
      <c r="Y250" s="29">
        <v>0</v>
      </c>
      <c r="Z250" s="23" t="s">
        <v>21</v>
      </c>
      <c r="AA250" s="23" t="s">
        <v>42</v>
      </c>
      <c r="AB250" s="23">
        <v>11566.30055</v>
      </c>
      <c r="AC250" s="23" t="b">
        <f t="shared" si="22"/>
        <v>1</v>
      </c>
      <c r="AD250" s="23" t="b">
        <f t="shared" si="23"/>
        <v>0</v>
      </c>
      <c r="AE250" s="32"/>
    </row>
    <row r="251" spans="2:31">
      <c r="B251" s="14">
        <v>19</v>
      </c>
      <c r="C251" s="15" t="s">
        <v>20</v>
      </c>
      <c r="D251" s="14">
        <f t="shared" si="18"/>
        <v>0</v>
      </c>
      <c r="E251" s="17">
        <v>20.9</v>
      </c>
      <c r="F251" s="14">
        <v>1</v>
      </c>
      <c r="G251" s="14" t="s">
        <v>21</v>
      </c>
      <c r="H251" s="14">
        <f t="shared" si="19"/>
        <v>0</v>
      </c>
      <c r="I251" s="15" t="s">
        <v>19</v>
      </c>
      <c r="J251" s="20">
        <v>1832.094</v>
      </c>
      <c r="L251" s="14">
        <v>52</v>
      </c>
      <c r="M251" s="14" t="s">
        <v>20</v>
      </c>
      <c r="N251" s="17">
        <v>41.8</v>
      </c>
      <c r="O251" s="14">
        <v>2</v>
      </c>
      <c r="P251" s="14" t="s">
        <v>18</v>
      </c>
      <c r="Q251" s="14" t="s">
        <v>22</v>
      </c>
      <c r="R251" s="23">
        <v>47269.854</v>
      </c>
      <c r="S251" s="23" t="b">
        <f t="shared" si="20"/>
        <v>1</v>
      </c>
      <c r="T251" s="23" t="b">
        <f t="shared" si="21"/>
        <v>1</v>
      </c>
      <c r="U251" s="32"/>
      <c r="V251" s="29">
        <v>29</v>
      </c>
      <c r="W251" s="23" t="s">
        <v>20</v>
      </c>
      <c r="X251" s="30">
        <v>27.2</v>
      </c>
      <c r="Y251" s="29">
        <v>0</v>
      </c>
      <c r="Z251" s="23" t="s">
        <v>21</v>
      </c>
      <c r="AA251" s="23" t="s">
        <v>19</v>
      </c>
      <c r="AB251" s="23">
        <v>2866.091</v>
      </c>
      <c r="AC251" s="23" t="b">
        <f t="shared" si="22"/>
        <v>1</v>
      </c>
      <c r="AD251" s="23" t="b">
        <f t="shared" si="23"/>
        <v>0</v>
      </c>
      <c r="AE251" s="32"/>
    </row>
    <row r="252" spans="2:31">
      <c r="B252" s="14">
        <v>29</v>
      </c>
      <c r="C252" s="15" t="s">
        <v>20</v>
      </c>
      <c r="D252" s="14">
        <f t="shared" si="18"/>
        <v>0</v>
      </c>
      <c r="E252" s="17">
        <v>28.975</v>
      </c>
      <c r="F252" s="14">
        <v>1</v>
      </c>
      <c r="G252" s="14" t="s">
        <v>21</v>
      </c>
      <c r="H252" s="14">
        <f t="shared" si="19"/>
        <v>0</v>
      </c>
      <c r="I252" s="15" t="s">
        <v>42</v>
      </c>
      <c r="J252" s="20">
        <v>4040.55825</v>
      </c>
      <c r="L252" s="14">
        <v>64</v>
      </c>
      <c r="M252" s="14" t="s">
        <v>20</v>
      </c>
      <c r="N252" s="17">
        <v>36.96</v>
      </c>
      <c r="O252" s="14">
        <v>2</v>
      </c>
      <c r="P252" s="14" t="s">
        <v>18</v>
      </c>
      <c r="Q252" s="14" t="s">
        <v>22</v>
      </c>
      <c r="R252" s="23">
        <v>49577.6624</v>
      </c>
      <c r="S252" s="23" t="b">
        <f t="shared" si="20"/>
        <v>1</v>
      </c>
      <c r="T252" s="23" t="b">
        <f t="shared" si="21"/>
        <v>1</v>
      </c>
      <c r="U252" s="32"/>
      <c r="V252" s="29">
        <v>40</v>
      </c>
      <c r="W252" s="23" t="s">
        <v>20</v>
      </c>
      <c r="X252" s="30">
        <v>34.105</v>
      </c>
      <c r="Y252" s="29">
        <v>1</v>
      </c>
      <c r="Z252" s="23" t="s">
        <v>21</v>
      </c>
      <c r="AA252" s="23" t="s">
        <v>42</v>
      </c>
      <c r="AB252" s="23">
        <v>6600.20595</v>
      </c>
      <c r="AC252" s="23" t="b">
        <f t="shared" si="22"/>
        <v>1</v>
      </c>
      <c r="AD252" s="23" t="b">
        <f t="shared" si="23"/>
        <v>0</v>
      </c>
      <c r="AE252" s="32"/>
    </row>
    <row r="253" spans="2:31">
      <c r="B253" s="14">
        <v>18</v>
      </c>
      <c r="C253" s="15" t="s">
        <v>20</v>
      </c>
      <c r="D253" s="14">
        <f t="shared" si="18"/>
        <v>0</v>
      </c>
      <c r="E253" s="17">
        <v>17.29</v>
      </c>
      <c r="F253" s="14">
        <v>2</v>
      </c>
      <c r="G253" s="14" t="s">
        <v>18</v>
      </c>
      <c r="H253" s="14">
        <f t="shared" si="19"/>
        <v>1</v>
      </c>
      <c r="I253" s="15" t="s">
        <v>42</v>
      </c>
      <c r="J253" s="20">
        <v>12829.4551</v>
      </c>
      <c r="L253" s="14">
        <v>32</v>
      </c>
      <c r="M253" s="14" t="s">
        <v>20</v>
      </c>
      <c r="N253" s="17">
        <v>33.63</v>
      </c>
      <c r="O253" s="14">
        <v>1</v>
      </c>
      <c r="P253" s="14" t="s">
        <v>18</v>
      </c>
      <c r="Q253" s="14" t="s">
        <v>42</v>
      </c>
      <c r="R253" s="23">
        <v>37607.5277</v>
      </c>
      <c r="S253" s="23" t="b">
        <f t="shared" si="20"/>
        <v>1</v>
      </c>
      <c r="T253" s="23" t="b">
        <f t="shared" si="21"/>
        <v>1</v>
      </c>
      <c r="U253" s="32"/>
      <c r="V253" s="29">
        <v>27</v>
      </c>
      <c r="W253" s="23" t="s">
        <v>17</v>
      </c>
      <c r="X253" s="30">
        <v>23.21</v>
      </c>
      <c r="Y253" s="29">
        <v>1</v>
      </c>
      <c r="Z253" s="23" t="s">
        <v>21</v>
      </c>
      <c r="AA253" s="23" t="s">
        <v>22</v>
      </c>
      <c r="AB253" s="23">
        <v>3561.8889</v>
      </c>
      <c r="AC253" s="23" t="b">
        <f t="shared" si="22"/>
        <v>0</v>
      </c>
      <c r="AD253" s="23" t="b">
        <f t="shared" si="23"/>
        <v>0</v>
      </c>
      <c r="AE253" s="32"/>
    </row>
    <row r="254" spans="2:31">
      <c r="B254" s="14">
        <v>63</v>
      </c>
      <c r="C254" s="15" t="s">
        <v>17</v>
      </c>
      <c r="D254" s="14">
        <f t="shared" si="18"/>
        <v>1</v>
      </c>
      <c r="E254" s="17">
        <v>32.2</v>
      </c>
      <c r="F254" s="14">
        <v>2</v>
      </c>
      <c r="G254" s="14" t="s">
        <v>18</v>
      </c>
      <c r="H254" s="14">
        <f t="shared" si="19"/>
        <v>1</v>
      </c>
      <c r="I254" s="15" t="s">
        <v>19</v>
      </c>
      <c r="J254" s="20">
        <v>47305.305</v>
      </c>
      <c r="L254" s="14">
        <v>24</v>
      </c>
      <c r="M254" s="14" t="s">
        <v>20</v>
      </c>
      <c r="N254" s="17">
        <v>29.83</v>
      </c>
      <c r="O254" s="14">
        <v>0</v>
      </c>
      <c r="P254" s="14" t="s">
        <v>18</v>
      </c>
      <c r="Q254" s="14" t="s">
        <v>42</v>
      </c>
      <c r="R254" s="23">
        <v>18648.4217</v>
      </c>
      <c r="S254" s="23" t="b">
        <f t="shared" si="20"/>
        <v>1</v>
      </c>
      <c r="T254" s="23" t="b">
        <f t="shared" si="21"/>
        <v>1</v>
      </c>
      <c r="U254" s="32"/>
      <c r="V254" s="29">
        <v>52</v>
      </c>
      <c r="W254" s="23" t="s">
        <v>20</v>
      </c>
      <c r="X254" s="30">
        <v>36.7</v>
      </c>
      <c r="Y254" s="29">
        <v>0</v>
      </c>
      <c r="Z254" s="23" t="s">
        <v>21</v>
      </c>
      <c r="AA254" s="23" t="s">
        <v>19</v>
      </c>
      <c r="AB254" s="23">
        <v>9144.565</v>
      </c>
      <c r="AC254" s="23" t="b">
        <f t="shared" si="22"/>
        <v>1</v>
      </c>
      <c r="AD254" s="23" t="b">
        <f t="shared" si="23"/>
        <v>0</v>
      </c>
      <c r="AE254" s="32"/>
    </row>
    <row r="255" spans="2:31">
      <c r="B255" s="14">
        <v>54</v>
      </c>
      <c r="C255" s="15" t="s">
        <v>20</v>
      </c>
      <c r="D255" s="14">
        <f t="shared" si="18"/>
        <v>0</v>
      </c>
      <c r="E255" s="17">
        <v>34.21</v>
      </c>
      <c r="F255" s="14">
        <v>2</v>
      </c>
      <c r="G255" s="14" t="s">
        <v>18</v>
      </c>
      <c r="H255" s="14">
        <f t="shared" si="19"/>
        <v>1</v>
      </c>
      <c r="I255" s="15" t="s">
        <v>22</v>
      </c>
      <c r="J255" s="20">
        <v>44260.7499</v>
      </c>
      <c r="L255" s="14">
        <v>20</v>
      </c>
      <c r="M255" s="14" t="s">
        <v>20</v>
      </c>
      <c r="N255" s="17">
        <v>27.3</v>
      </c>
      <c r="O255" s="14">
        <v>0</v>
      </c>
      <c r="P255" s="14" t="s">
        <v>18</v>
      </c>
      <c r="Q255" s="14" t="s">
        <v>19</v>
      </c>
      <c r="R255" s="23">
        <v>16232.847</v>
      </c>
      <c r="S255" s="23" t="b">
        <f t="shared" si="20"/>
        <v>1</v>
      </c>
      <c r="T255" s="23" t="b">
        <f t="shared" si="21"/>
        <v>0</v>
      </c>
      <c r="U255" s="32"/>
      <c r="V255" s="29">
        <v>61</v>
      </c>
      <c r="W255" s="23" t="s">
        <v>17</v>
      </c>
      <c r="X255" s="30">
        <v>31.16</v>
      </c>
      <c r="Y255" s="29">
        <v>0</v>
      </c>
      <c r="Z255" s="23" t="s">
        <v>21</v>
      </c>
      <c r="AA255" s="23" t="s">
        <v>34</v>
      </c>
      <c r="AB255" s="23">
        <v>13429.0354</v>
      </c>
      <c r="AC255" s="23" t="b">
        <f t="shared" si="22"/>
        <v>1</v>
      </c>
      <c r="AD255" s="23" t="b">
        <f t="shared" si="23"/>
        <v>0</v>
      </c>
      <c r="AE255" s="32"/>
    </row>
    <row r="256" spans="2:31">
      <c r="B256" s="14">
        <v>27</v>
      </c>
      <c r="C256" s="15" t="s">
        <v>20</v>
      </c>
      <c r="D256" s="14">
        <f t="shared" si="18"/>
        <v>0</v>
      </c>
      <c r="E256" s="17">
        <v>30.3</v>
      </c>
      <c r="F256" s="14">
        <v>3</v>
      </c>
      <c r="G256" s="14" t="s">
        <v>21</v>
      </c>
      <c r="H256" s="14">
        <f t="shared" si="19"/>
        <v>0</v>
      </c>
      <c r="I256" s="15" t="s">
        <v>19</v>
      </c>
      <c r="J256" s="20">
        <v>4260.744</v>
      </c>
      <c r="L256" s="14">
        <v>64</v>
      </c>
      <c r="M256" s="14" t="s">
        <v>20</v>
      </c>
      <c r="N256" s="17">
        <v>23.76</v>
      </c>
      <c r="O256" s="14">
        <v>0</v>
      </c>
      <c r="P256" s="14" t="s">
        <v>18</v>
      </c>
      <c r="Q256" s="14" t="s">
        <v>22</v>
      </c>
      <c r="R256" s="23">
        <v>26926.5144</v>
      </c>
      <c r="S256" s="23" t="b">
        <f t="shared" si="20"/>
        <v>0</v>
      </c>
      <c r="T256" s="23" t="b">
        <f t="shared" si="21"/>
        <v>1</v>
      </c>
      <c r="U256" s="32"/>
      <c r="V256" s="29">
        <v>56</v>
      </c>
      <c r="W256" s="23" t="s">
        <v>17</v>
      </c>
      <c r="X256" s="30">
        <v>28.785</v>
      </c>
      <c r="Y256" s="29">
        <v>0</v>
      </c>
      <c r="Z256" s="23" t="s">
        <v>21</v>
      </c>
      <c r="AA256" s="23" t="s">
        <v>42</v>
      </c>
      <c r="AB256" s="23">
        <v>11658.37915</v>
      </c>
      <c r="AC256" s="23" t="b">
        <f t="shared" si="22"/>
        <v>1</v>
      </c>
      <c r="AD256" s="23" t="b">
        <f t="shared" si="23"/>
        <v>0</v>
      </c>
      <c r="AE256" s="32"/>
    </row>
    <row r="257" spans="2:31">
      <c r="B257" s="14">
        <v>50</v>
      </c>
      <c r="C257" s="15" t="s">
        <v>20</v>
      </c>
      <c r="D257" s="14">
        <f t="shared" si="18"/>
        <v>0</v>
      </c>
      <c r="E257" s="17">
        <v>31.825</v>
      </c>
      <c r="F257" s="14">
        <v>0</v>
      </c>
      <c r="G257" s="14" t="s">
        <v>18</v>
      </c>
      <c r="H257" s="14">
        <f t="shared" si="19"/>
        <v>1</v>
      </c>
      <c r="I257" s="15" t="s">
        <v>42</v>
      </c>
      <c r="J257" s="20">
        <v>41097.16175</v>
      </c>
      <c r="L257" s="14">
        <v>24</v>
      </c>
      <c r="M257" s="14" t="s">
        <v>20</v>
      </c>
      <c r="N257" s="17">
        <v>31.065</v>
      </c>
      <c r="O257" s="14">
        <v>0</v>
      </c>
      <c r="P257" s="14" t="s">
        <v>18</v>
      </c>
      <c r="Q257" s="14" t="s">
        <v>42</v>
      </c>
      <c r="R257" s="23">
        <v>34254.05335</v>
      </c>
      <c r="S257" s="23" t="b">
        <f t="shared" si="20"/>
        <v>1</v>
      </c>
      <c r="T257" s="23" t="b">
        <f t="shared" si="21"/>
        <v>1</v>
      </c>
      <c r="U257" s="32"/>
      <c r="V257" s="29">
        <v>43</v>
      </c>
      <c r="W257" s="23" t="s">
        <v>17</v>
      </c>
      <c r="X257" s="30">
        <v>35.72</v>
      </c>
      <c r="Y257" s="29">
        <v>2</v>
      </c>
      <c r="Z257" s="23" t="s">
        <v>21</v>
      </c>
      <c r="AA257" s="23" t="s">
        <v>42</v>
      </c>
      <c r="AB257" s="23">
        <v>19144.57652</v>
      </c>
      <c r="AC257" s="23" t="b">
        <f t="shared" si="22"/>
        <v>1</v>
      </c>
      <c r="AD257" s="23" t="b">
        <f t="shared" si="23"/>
        <v>1</v>
      </c>
      <c r="AE257" s="32"/>
    </row>
    <row r="258" spans="2:31">
      <c r="B258" s="14">
        <v>55</v>
      </c>
      <c r="C258" s="15" t="s">
        <v>17</v>
      </c>
      <c r="D258" s="14">
        <f t="shared" si="18"/>
        <v>1</v>
      </c>
      <c r="E258" s="17">
        <v>25.365</v>
      </c>
      <c r="F258" s="14">
        <v>3</v>
      </c>
      <c r="G258" s="14" t="s">
        <v>21</v>
      </c>
      <c r="H258" s="14">
        <f t="shared" si="19"/>
        <v>0</v>
      </c>
      <c r="I258" s="15" t="s">
        <v>42</v>
      </c>
      <c r="J258" s="20">
        <v>13047.33235</v>
      </c>
      <c r="L258" s="14">
        <v>26</v>
      </c>
      <c r="M258" s="14" t="s">
        <v>20</v>
      </c>
      <c r="N258" s="17">
        <v>27.06</v>
      </c>
      <c r="O258" s="14">
        <v>0</v>
      </c>
      <c r="P258" s="14" t="s">
        <v>18</v>
      </c>
      <c r="Q258" s="14" t="s">
        <v>22</v>
      </c>
      <c r="R258" s="23">
        <v>17043.3414</v>
      </c>
      <c r="S258" s="23" t="b">
        <f t="shared" si="20"/>
        <v>1</v>
      </c>
      <c r="T258" s="23" t="b">
        <f t="shared" si="21"/>
        <v>1</v>
      </c>
      <c r="U258" s="32"/>
      <c r="V258" s="29">
        <v>64</v>
      </c>
      <c r="W258" s="23" t="s">
        <v>20</v>
      </c>
      <c r="X258" s="30">
        <v>34.5</v>
      </c>
      <c r="Y258" s="29">
        <v>0</v>
      </c>
      <c r="Z258" s="23" t="s">
        <v>21</v>
      </c>
      <c r="AA258" s="23" t="s">
        <v>19</v>
      </c>
      <c r="AB258" s="23">
        <v>13822.803</v>
      </c>
      <c r="AC258" s="23" t="b">
        <f t="shared" si="22"/>
        <v>1</v>
      </c>
      <c r="AD258" s="23" t="b">
        <f t="shared" si="23"/>
        <v>0</v>
      </c>
      <c r="AE258" s="32"/>
    </row>
    <row r="259" spans="2:31">
      <c r="B259" s="14">
        <v>56</v>
      </c>
      <c r="C259" s="15" t="s">
        <v>20</v>
      </c>
      <c r="D259" s="14">
        <f t="shared" si="18"/>
        <v>0</v>
      </c>
      <c r="E259" s="17">
        <v>33.63</v>
      </c>
      <c r="F259" s="14">
        <v>0</v>
      </c>
      <c r="G259" s="14" t="s">
        <v>18</v>
      </c>
      <c r="H259" s="14">
        <f t="shared" si="19"/>
        <v>1</v>
      </c>
      <c r="I259" s="15" t="s">
        <v>34</v>
      </c>
      <c r="J259" s="20">
        <v>43921.1837</v>
      </c>
      <c r="L259" s="14">
        <v>39</v>
      </c>
      <c r="M259" s="14" t="s">
        <v>20</v>
      </c>
      <c r="N259" s="17">
        <v>29.925</v>
      </c>
      <c r="O259" s="14">
        <v>1</v>
      </c>
      <c r="P259" s="14" t="s">
        <v>18</v>
      </c>
      <c r="Q259" s="14" t="s">
        <v>42</v>
      </c>
      <c r="R259" s="23">
        <v>22462.04375</v>
      </c>
      <c r="S259" s="23" t="b">
        <f t="shared" si="20"/>
        <v>1</v>
      </c>
      <c r="T259" s="23" t="b">
        <f t="shared" si="21"/>
        <v>1</v>
      </c>
      <c r="U259" s="32"/>
      <c r="V259" s="29">
        <v>60</v>
      </c>
      <c r="W259" s="23" t="s">
        <v>20</v>
      </c>
      <c r="X259" s="30">
        <v>25.74</v>
      </c>
      <c r="Y259" s="29">
        <v>0</v>
      </c>
      <c r="Z259" s="23" t="s">
        <v>21</v>
      </c>
      <c r="AA259" s="23" t="s">
        <v>22</v>
      </c>
      <c r="AB259" s="23">
        <v>12142.5786</v>
      </c>
      <c r="AC259" s="23" t="b">
        <f t="shared" si="22"/>
        <v>1</v>
      </c>
      <c r="AD259" s="23" t="b">
        <f t="shared" si="23"/>
        <v>0</v>
      </c>
      <c r="AE259" s="32"/>
    </row>
    <row r="260" spans="2:31">
      <c r="B260" s="14">
        <v>38</v>
      </c>
      <c r="C260" s="15" t="s">
        <v>17</v>
      </c>
      <c r="D260" s="14">
        <f t="shared" ref="D260:D323" si="24">IF(C260="FEMALE",1,0)</f>
        <v>1</v>
      </c>
      <c r="E260" s="17">
        <v>40.15</v>
      </c>
      <c r="F260" s="14">
        <v>0</v>
      </c>
      <c r="G260" s="14" t="s">
        <v>21</v>
      </c>
      <c r="H260" s="14">
        <f t="shared" ref="H260:H323" si="25">IF(G260="yes",1,0)</f>
        <v>0</v>
      </c>
      <c r="I260" s="15" t="s">
        <v>22</v>
      </c>
      <c r="J260" s="20">
        <v>5400.9805</v>
      </c>
      <c r="L260" s="14">
        <v>47</v>
      </c>
      <c r="M260" s="14" t="s">
        <v>17</v>
      </c>
      <c r="N260" s="17">
        <v>27.645</v>
      </c>
      <c r="O260" s="14">
        <v>2</v>
      </c>
      <c r="P260" s="14" t="s">
        <v>18</v>
      </c>
      <c r="Q260" s="14" t="s">
        <v>34</v>
      </c>
      <c r="R260" s="23">
        <v>24535.69855</v>
      </c>
      <c r="S260" s="23" t="b">
        <f t="shared" ref="S260:S276" si="26">N260&gt;=25</f>
        <v>1</v>
      </c>
      <c r="T260" s="23" t="b">
        <f t="shared" ref="T260:T276" si="27">R260&gt;16700</f>
        <v>1</v>
      </c>
      <c r="U260" s="32"/>
      <c r="V260" s="29">
        <v>62</v>
      </c>
      <c r="W260" s="23" t="s">
        <v>20</v>
      </c>
      <c r="X260" s="30">
        <v>27.55</v>
      </c>
      <c r="Y260" s="29">
        <v>1</v>
      </c>
      <c r="Z260" s="23" t="s">
        <v>21</v>
      </c>
      <c r="AA260" s="23" t="s">
        <v>34</v>
      </c>
      <c r="AB260" s="23">
        <v>13937.6665</v>
      </c>
      <c r="AC260" s="23" t="b">
        <f t="shared" ref="AC260:AC323" si="28">X260&gt;=25</f>
        <v>1</v>
      </c>
      <c r="AD260" s="23" t="b">
        <f t="shared" ref="AD260:AD323" si="29">AB260&gt;16700</f>
        <v>0</v>
      </c>
      <c r="AE260" s="32"/>
    </row>
    <row r="261" spans="2:31">
      <c r="B261" s="14">
        <v>51</v>
      </c>
      <c r="C261" s="15" t="s">
        <v>20</v>
      </c>
      <c r="D261" s="14">
        <f t="shared" si="24"/>
        <v>0</v>
      </c>
      <c r="E261" s="17">
        <v>24.415</v>
      </c>
      <c r="F261" s="14">
        <v>4</v>
      </c>
      <c r="G261" s="14" t="s">
        <v>21</v>
      </c>
      <c r="H261" s="14">
        <f t="shared" si="25"/>
        <v>0</v>
      </c>
      <c r="I261" s="15" t="s">
        <v>34</v>
      </c>
      <c r="J261" s="20">
        <v>11520.09985</v>
      </c>
      <c r="L261" s="14">
        <v>18</v>
      </c>
      <c r="M261" s="14" t="s">
        <v>17</v>
      </c>
      <c r="N261" s="17">
        <v>21.66</v>
      </c>
      <c r="O261" s="14">
        <v>0</v>
      </c>
      <c r="P261" s="14" t="s">
        <v>18</v>
      </c>
      <c r="Q261" s="14" t="s">
        <v>42</v>
      </c>
      <c r="R261" s="23">
        <v>14283.4594</v>
      </c>
      <c r="S261" s="23" t="b">
        <f t="shared" si="26"/>
        <v>0</v>
      </c>
      <c r="T261" s="23" t="b">
        <f t="shared" si="27"/>
        <v>0</v>
      </c>
      <c r="U261" s="32"/>
      <c r="V261" s="29">
        <v>46</v>
      </c>
      <c r="W261" s="23" t="s">
        <v>17</v>
      </c>
      <c r="X261" s="30">
        <v>27.72</v>
      </c>
      <c r="Y261" s="29">
        <v>1</v>
      </c>
      <c r="Z261" s="23" t="s">
        <v>21</v>
      </c>
      <c r="AA261" s="23" t="s">
        <v>22</v>
      </c>
      <c r="AB261" s="23">
        <v>8232.6388</v>
      </c>
      <c r="AC261" s="23" t="b">
        <f t="shared" si="28"/>
        <v>1</v>
      </c>
      <c r="AD261" s="23" t="b">
        <f t="shared" si="29"/>
        <v>0</v>
      </c>
      <c r="AE261" s="32"/>
    </row>
    <row r="262" spans="2:31">
      <c r="B262" s="14">
        <v>19</v>
      </c>
      <c r="C262" s="15" t="s">
        <v>20</v>
      </c>
      <c r="D262" s="14">
        <f t="shared" si="24"/>
        <v>0</v>
      </c>
      <c r="E262" s="17">
        <v>31.92</v>
      </c>
      <c r="F262" s="14">
        <v>0</v>
      </c>
      <c r="G262" s="14" t="s">
        <v>18</v>
      </c>
      <c r="H262" s="14">
        <f t="shared" si="25"/>
        <v>1</v>
      </c>
      <c r="I262" s="15" t="s">
        <v>34</v>
      </c>
      <c r="J262" s="20">
        <v>33750.2918</v>
      </c>
      <c r="L262" s="14">
        <v>61</v>
      </c>
      <c r="M262" s="14" t="s">
        <v>20</v>
      </c>
      <c r="N262" s="17">
        <v>36.3</v>
      </c>
      <c r="O262" s="14">
        <v>1</v>
      </c>
      <c r="P262" s="14" t="s">
        <v>18</v>
      </c>
      <c r="Q262" s="14" t="s">
        <v>19</v>
      </c>
      <c r="R262" s="23">
        <v>47403.88</v>
      </c>
      <c r="S262" s="23" t="b">
        <f t="shared" si="26"/>
        <v>1</v>
      </c>
      <c r="T262" s="23" t="b">
        <f t="shared" si="27"/>
        <v>1</v>
      </c>
      <c r="U262" s="32"/>
      <c r="V262" s="29">
        <v>24</v>
      </c>
      <c r="W262" s="23" t="s">
        <v>17</v>
      </c>
      <c r="X262" s="30">
        <v>27.6</v>
      </c>
      <c r="Y262" s="29">
        <v>0</v>
      </c>
      <c r="Z262" s="23" t="s">
        <v>21</v>
      </c>
      <c r="AA262" s="23" t="s">
        <v>19</v>
      </c>
      <c r="AB262" s="23">
        <v>18955.22017</v>
      </c>
      <c r="AC262" s="23" t="b">
        <f t="shared" si="28"/>
        <v>1</v>
      </c>
      <c r="AD262" s="23" t="b">
        <f t="shared" si="29"/>
        <v>1</v>
      </c>
      <c r="AE262" s="32"/>
    </row>
    <row r="263" spans="2:31">
      <c r="B263" s="14">
        <v>58</v>
      </c>
      <c r="C263" s="15" t="s">
        <v>17</v>
      </c>
      <c r="D263" s="14">
        <f t="shared" si="24"/>
        <v>1</v>
      </c>
      <c r="E263" s="17">
        <v>25.2</v>
      </c>
      <c r="F263" s="14">
        <v>0</v>
      </c>
      <c r="G263" s="14" t="s">
        <v>21</v>
      </c>
      <c r="H263" s="14">
        <f t="shared" si="25"/>
        <v>0</v>
      </c>
      <c r="I263" s="15" t="s">
        <v>19</v>
      </c>
      <c r="J263" s="20">
        <v>11837.16</v>
      </c>
      <c r="L263" s="14">
        <v>20</v>
      </c>
      <c r="M263" s="14" t="s">
        <v>20</v>
      </c>
      <c r="N263" s="17">
        <v>39.4</v>
      </c>
      <c r="O263" s="14">
        <v>2</v>
      </c>
      <c r="P263" s="14" t="s">
        <v>18</v>
      </c>
      <c r="Q263" s="14" t="s">
        <v>19</v>
      </c>
      <c r="R263" s="23">
        <v>38344.566</v>
      </c>
      <c r="S263" s="23" t="b">
        <f t="shared" si="26"/>
        <v>1</v>
      </c>
      <c r="T263" s="23" t="b">
        <f t="shared" si="27"/>
        <v>1</v>
      </c>
      <c r="U263" s="32"/>
      <c r="V263" s="29">
        <v>62</v>
      </c>
      <c r="W263" s="23" t="s">
        <v>20</v>
      </c>
      <c r="X263" s="30">
        <v>30.02</v>
      </c>
      <c r="Y263" s="29">
        <v>0</v>
      </c>
      <c r="Z263" s="23" t="s">
        <v>21</v>
      </c>
      <c r="AA263" s="23" t="s">
        <v>34</v>
      </c>
      <c r="AB263" s="23">
        <v>13352.0998</v>
      </c>
      <c r="AC263" s="23" t="b">
        <f t="shared" si="28"/>
        <v>1</v>
      </c>
      <c r="AD263" s="23" t="b">
        <f t="shared" si="29"/>
        <v>0</v>
      </c>
      <c r="AE263" s="32"/>
    </row>
    <row r="264" spans="2:31">
      <c r="B264" s="14">
        <v>20</v>
      </c>
      <c r="C264" s="15" t="s">
        <v>17</v>
      </c>
      <c r="D264" s="14">
        <f t="shared" si="24"/>
        <v>1</v>
      </c>
      <c r="E264" s="17">
        <v>26.84</v>
      </c>
      <c r="F264" s="14">
        <v>1</v>
      </c>
      <c r="G264" s="14" t="s">
        <v>18</v>
      </c>
      <c r="H264" s="14">
        <f t="shared" si="25"/>
        <v>1</v>
      </c>
      <c r="I264" s="15" t="s">
        <v>22</v>
      </c>
      <c r="J264" s="20">
        <v>17085.2676</v>
      </c>
      <c r="L264" s="14">
        <v>19</v>
      </c>
      <c r="M264" s="14" t="s">
        <v>20</v>
      </c>
      <c r="N264" s="17">
        <v>34.9</v>
      </c>
      <c r="O264" s="14">
        <v>0</v>
      </c>
      <c r="P264" s="14" t="s">
        <v>18</v>
      </c>
      <c r="Q264" s="14" t="s">
        <v>19</v>
      </c>
      <c r="R264" s="23">
        <v>34828.654</v>
      </c>
      <c r="S264" s="23" t="b">
        <f t="shared" si="26"/>
        <v>1</v>
      </c>
      <c r="T264" s="23" t="b">
        <f t="shared" si="27"/>
        <v>1</v>
      </c>
      <c r="U264" s="32"/>
      <c r="V264" s="29">
        <v>60</v>
      </c>
      <c r="W264" s="23" t="s">
        <v>17</v>
      </c>
      <c r="X264" s="30">
        <v>27.55</v>
      </c>
      <c r="Y264" s="29">
        <v>0</v>
      </c>
      <c r="Z264" s="23" t="s">
        <v>21</v>
      </c>
      <c r="AA264" s="23" t="s">
        <v>42</v>
      </c>
      <c r="AB264" s="23">
        <v>13217.0945</v>
      </c>
      <c r="AC264" s="23" t="b">
        <f t="shared" si="28"/>
        <v>1</v>
      </c>
      <c r="AD264" s="23" t="b">
        <f t="shared" si="29"/>
        <v>0</v>
      </c>
      <c r="AE264" s="32"/>
    </row>
    <row r="265" spans="2:31">
      <c r="B265" s="14">
        <v>52</v>
      </c>
      <c r="C265" s="15" t="s">
        <v>20</v>
      </c>
      <c r="D265" s="14">
        <f t="shared" si="24"/>
        <v>0</v>
      </c>
      <c r="E265" s="17">
        <v>24.32</v>
      </c>
      <c r="F265" s="14">
        <v>3</v>
      </c>
      <c r="G265" s="14" t="s">
        <v>18</v>
      </c>
      <c r="H265" s="14">
        <f t="shared" si="25"/>
        <v>1</v>
      </c>
      <c r="I265" s="15" t="s">
        <v>42</v>
      </c>
      <c r="J265" s="20">
        <v>24869.8368</v>
      </c>
      <c r="L265" s="14">
        <v>45</v>
      </c>
      <c r="M265" s="14" t="s">
        <v>20</v>
      </c>
      <c r="N265" s="17">
        <v>30.36</v>
      </c>
      <c r="O265" s="14">
        <v>0</v>
      </c>
      <c r="P265" s="14" t="s">
        <v>18</v>
      </c>
      <c r="Q265" s="14" t="s">
        <v>22</v>
      </c>
      <c r="R265" s="23">
        <v>62592.87309</v>
      </c>
      <c r="S265" s="23" t="b">
        <f t="shared" si="26"/>
        <v>1</v>
      </c>
      <c r="T265" s="23" t="b">
        <f t="shared" si="27"/>
        <v>1</v>
      </c>
      <c r="U265" s="32"/>
      <c r="V265" s="29">
        <v>63</v>
      </c>
      <c r="W265" s="23" t="s">
        <v>20</v>
      </c>
      <c r="X265" s="30">
        <v>36.765</v>
      </c>
      <c r="Y265" s="29">
        <v>0</v>
      </c>
      <c r="Z265" s="23" t="s">
        <v>21</v>
      </c>
      <c r="AA265" s="23" t="s">
        <v>42</v>
      </c>
      <c r="AB265" s="23">
        <v>13981.85035</v>
      </c>
      <c r="AC265" s="23" t="b">
        <f t="shared" si="28"/>
        <v>1</v>
      </c>
      <c r="AD265" s="23" t="b">
        <f t="shared" si="29"/>
        <v>0</v>
      </c>
      <c r="AE265" s="32"/>
    </row>
    <row r="266" spans="2:31">
      <c r="B266" s="14">
        <v>19</v>
      </c>
      <c r="C266" s="15" t="s">
        <v>20</v>
      </c>
      <c r="D266" s="14">
        <f t="shared" si="24"/>
        <v>0</v>
      </c>
      <c r="E266" s="17">
        <v>36.955</v>
      </c>
      <c r="F266" s="14">
        <v>0</v>
      </c>
      <c r="G266" s="14" t="s">
        <v>18</v>
      </c>
      <c r="H266" s="14">
        <f t="shared" si="25"/>
        <v>1</v>
      </c>
      <c r="I266" s="15" t="s">
        <v>34</v>
      </c>
      <c r="J266" s="20">
        <v>36219.40545</v>
      </c>
      <c r="L266" s="14">
        <v>62</v>
      </c>
      <c r="M266" s="14" t="s">
        <v>20</v>
      </c>
      <c r="N266" s="17">
        <v>30.875</v>
      </c>
      <c r="O266" s="14">
        <v>3</v>
      </c>
      <c r="P266" s="14" t="s">
        <v>18</v>
      </c>
      <c r="Q266" s="14" t="s">
        <v>34</v>
      </c>
      <c r="R266" s="23">
        <v>46718.16325</v>
      </c>
      <c r="S266" s="23" t="b">
        <f t="shared" si="26"/>
        <v>1</v>
      </c>
      <c r="T266" s="23" t="b">
        <f t="shared" si="27"/>
        <v>1</v>
      </c>
      <c r="U266" s="32"/>
      <c r="V266" s="29">
        <v>49</v>
      </c>
      <c r="W266" s="23" t="s">
        <v>17</v>
      </c>
      <c r="X266" s="30">
        <v>41.47</v>
      </c>
      <c r="Y266" s="29">
        <v>4</v>
      </c>
      <c r="Z266" s="23" t="s">
        <v>21</v>
      </c>
      <c r="AA266" s="23" t="s">
        <v>22</v>
      </c>
      <c r="AB266" s="23">
        <v>10977.2063</v>
      </c>
      <c r="AC266" s="23" t="b">
        <f t="shared" si="28"/>
        <v>1</v>
      </c>
      <c r="AD266" s="23" t="b">
        <f t="shared" si="29"/>
        <v>0</v>
      </c>
      <c r="AE266" s="32"/>
    </row>
    <row r="267" spans="2:31">
      <c r="B267" s="14">
        <v>53</v>
      </c>
      <c r="C267" s="15" t="s">
        <v>17</v>
      </c>
      <c r="D267" s="14">
        <f t="shared" si="24"/>
        <v>1</v>
      </c>
      <c r="E267" s="17">
        <v>38.06</v>
      </c>
      <c r="F267" s="14">
        <v>3</v>
      </c>
      <c r="G267" s="14" t="s">
        <v>21</v>
      </c>
      <c r="H267" s="14">
        <f t="shared" si="25"/>
        <v>0</v>
      </c>
      <c r="I267" s="15" t="s">
        <v>22</v>
      </c>
      <c r="J267" s="20">
        <v>20462.99766</v>
      </c>
      <c r="L267" s="14">
        <v>43</v>
      </c>
      <c r="M267" s="14" t="s">
        <v>20</v>
      </c>
      <c r="N267" s="17">
        <v>27.8</v>
      </c>
      <c r="O267" s="14">
        <v>0</v>
      </c>
      <c r="P267" s="14" t="s">
        <v>18</v>
      </c>
      <c r="Q267" s="14" t="s">
        <v>19</v>
      </c>
      <c r="R267" s="23">
        <v>37829.7242</v>
      </c>
      <c r="S267" s="23" t="b">
        <f t="shared" si="26"/>
        <v>1</v>
      </c>
      <c r="T267" s="23" t="b">
        <f t="shared" si="27"/>
        <v>1</v>
      </c>
      <c r="U267" s="32"/>
      <c r="V267" s="29">
        <v>34</v>
      </c>
      <c r="W267" s="23" t="s">
        <v>17</v>
      </c>
      <c r="X267" s="30">
        <v>29.26</v>
      </c>
      <c r="Y267" s="29">
        <v>3</v>
      </c>
      <c r="Z267" s="23" t="s">
        <v>21</v>
      </c>
      <c r="AA267" s="23" t="s">
        <v>22</v>
      </c>
      <c r="AB267" s="23">
        <v>6184.2994</v>
      </c>
      <c r="AC267" s="23" t="b">
        <f t="shared" si="28"/>
        <v>1</v>
      </c>
      <c r="AD267" s="23" t="b">
        <f t="shared" si="29"/>
        <v>0</v>
      </c>
      <c r="AE267" s="32"/>
    </row>
    <row r="268" spans="2:31">
      <c r="B268" s="14">
        <v>46</v>
      </c>
      <c r="C268" s="15" t="s">
        <v>20</v>
      </c>
      <c r="D268" s="14">
        <f t="shared" si="24"/>
        <v>0</v>
      </c>
      <c r="E268" s="17">
        <v>42.35</v>
      </c>
      <c r="F268" s="14">
        <v>3</v>
      </c>
      <c r="G268" s="14" t="s">
        <v>18</v>
      </c>
      <c r="H268" s="14">
        <f t="shared" si="25"/>
        <v>1</v>
      </c>
      <c r="I268" s="15" t="s">
        <v>22</v>
      </c>
      <c r="J268" s="20">
        <v>46151.1245</v>
      </c>
      <c r="L268" s="14">
        <v>42</v>
      </c>
      <c r="M268" s="14" t="s">
        <v>20</v>
      </c>
      <c r="N268" s="17">
        <v>24.605</v>
      </c>
      <c r="O268" s="14">
        <v>2</v>
      </c>
      <c r="P268" s="14" t="s">
        <v>18</v>
      </c>
      <c r="Q268" s="14" t="s">
        <v>42</v>
      </c>
      <c r="R268" s="23">
        <v>21259.37795</v>
      </c>
      <c r="S268" s="23" t="b">
        <f t="shared" si="26"/>
        <v>0</v>
      </c>
      <c r="T268" s="23" t="b">
        <f t="shared" si="27"/>
        <v>1</v>
      </c>
      <c r="U268" s="32"/>
      <c r="V268" s="29">
        <v>33</v>
      </c>
      <c r="W268" s="23" t="s">
        <v>20</v>
      </c>
      <c r="X268" s="30">
        <v>35.75</v>
      </c>
      <c r="Y268" s="29">
        <v>2</v>
      </c>
      <c r="Z268" s="23" t="s">
        <v>21</v>
      </c>
      <c r="AA268" s="23" t="s">
        <v>22</v>
      </c>
      <c r="AB268" s="23">
        <v>4889.9995</v>
      </c>
      <c r="AC268" s="23" t="b">
        <f t="shared" si="28"/>
        <v>1</v>
      </c>
      <c r="AD268" s="23" t="b">
        <f t="shared" si="29"/>
        <v>0</v>
      </c>
      <c r="AE268" s="32"/>
    </row>
    <row r="269" spans="2:31">
      <c r="B269" s="14">
        <v>40</v>
      </c>
      <c r="C269" s="15" t="s">
        <v>20</v>
      </c>
      <c r="D269" s="14">
        <f t="shared" si="24"/>
        <v>0</v>
      </c>
      <c r="E269" s="17">
        <v>19.8</v>
      </c>
      <c r="F269" s="14">
        <v>1</v>
      </c>
      <c r="G269" s="14" t="s">
        <v>18</v>
      </c>
      <c r="H269" s="14">
        <f t="shared" si="25"/>
        <v>1</v>
      </c>
      <c r="I269" s="15" t="s">
        <v>22</v>
      </c>
      <c r="J269" s="20">
        <v>17179.522</v>
      </c>
      <c r="L269" s="14">
        <v>29</v>
      </c>
      <c r="M269" s="14" t="s">
        <v>17</v>
      </c>
      <c r="N269" s="17">
        <v>21.85</v>
      </c>
      <c r="O269" s="14">
        <v>0</v>
      </c>
      <c r="P269" s="14" t="s">
        <v>18</v>
      </c>
      <c r="Q269" s="14" t="s">
        <v>42</v>
      </c>
      <c r="R269" s="23">
        <v>16115.3045</v>
      </c>
      <c r="S269" s="23" t="b">
        <f t="shared" si="26"/>
        <v>0</v>
      </c>
      <c r="T269" s="23" t="b">
        <f t="shared" si="27"/>
        <v>0</v>
      </c>
      <c r="U269" s="32"/>
      <c r="V269" s="29">
        <v>46</v>
      </c>
      <c r="W269" s="23" t="s">
        <v>20</v>
      </c>
      <c r="X269" s="30">
        <v>33.345</v>
      </c>
      <c r="Y269" s="29">
        <v>1</v>
      </c>
      <c r="Z269" s="23" t="s">
        <v>21</v>
      </c>
      <c r="AA269" s="23" t="s">
        <v>42</v>
      </c>
      <c r="AB269" s="23">
        <v>8334.45755</v>
      </c>
      <c r="AC269" s="23" t="b">
        <f t="shared" si="28"/>
        <v>1</v>
      </c>
      <c r="AD269" s="23" t="b">
        <f t="shared" si="29"/>
        <v>0</v>
      </c>
      <c r="AE269" s="32"/>
    </row>
    <row r="270" spans="2:31">
      <c r="B270" s="14">
        <v>59</v>
      </c>
      <c r="C270" s="15" t="s">
        <v>17</v>
      </c>
      <c r="D270" s="14">
        <f t="shared" si="24"/>
        <v>1</v>
      </c>
      <c r="E270" s="17">
        <v>32.395</v>
      </c>
      <c r="F270" s="14">
        <v>3</v>
      </c>
      <c r="G270" s="14" t="s">
        <v>21</v>
      </c>
      <c r="H270" s="14">
        <f t="shared" si="25"/>
        <v>0</v>
      </c>
      <c r="I270" s="15" t="s">
        <v>42</v>
      </c>
      <c r="J270" s="20">
        <v>14590.63205</v>
      </c>
      <c r="L270" s="14">
        <v>32</v>
      </c>
      <c r="M270" s="14" t="s">
        <v>20</v>
      </c>
      <c r="N270" s="17">
        <v>28.12</v>
      </c>
      <c r="O270" s="14">
        <v>4</v>
      </c>
      <c r="P270" s="14" t="s">
        <v>18</v>
      </c>
      <c r="Q270" s="14" t="s">
        <v>34</v>
      </c>
      <c r="R270" s="23">
        <v>21472.4788</v>
      </c>
      <c r="S270" s="23" t="b">
        <f t="shared" si="26"/>
        <v>1</v>
      </c>
      <c r="T270" s="23" t="b">
        <f t="shared" si="27"/>
        <v>1</v>
      </c>
      <c r="U270" s="32"/>
      <c r="V270" s="29">
        <v>36</v>
      </c>
      <c r="W270" s="23" t="s">
        <v>17</v>
      </c>
      <c r="X270" s="30">
        <v>29.92</v>
      </c>
      <c r="Y270" s="29">
        <v>1</v>
      </c>
      <c r="Z270" s="23" t="s">
        <v>21</v>
      </c>
      <c r="AA270" s="23" t="s">
        <v>22</v>
      </c>
      <c r="AB270" s="23">
        <v>5478.0368</v>
      </c>
      <c r="AC270" s="23" t="b">
        <f t="shared" si="28"/>
        <v>1</v>
      </c>
      <c r="AD270" s="23" t="b">
        <f t="shared" si="29"/>
        <v>0</v>
      </c>
      <c r="AE270" s="32"/>
    </row>
    <row r="271" spans="2:31">
      <c r="B271" s="14">
        <v>45</v>
      </c>
      <c r="C271" s="15" t="s">
        <v>20</v>
      </c>
      <c r="D271" s="14">
        <f t="shared" si="24"/>
        <v>0</v>
      </c>
      <c r="E271" s="17">
        <v>30.2</v>
      </c>
      <c r="F271" s="14">
        <v>1</v>
      </c>
      <c r="G271" s="14" t="s">
        <v>21</v>
      </c>
      <c r="H271" s="14">
        <f t="shared" si="25"/>
        <v>0</v>
      </c>
      <c r="I271" s="15" t="s">
        <v>19</v>
      </c>
      <c r="J271" s="20">
        <v>7441.053</v>
      </c>
      <c r="L271" s="14">
        <v>25</v>
      </c>
      <c r="M271" s="14" t="s">
        <v>17</v>
      </c>
      <c r="N271" s="17">
        <v>30.2</v>
      </c>
      <c r="O271" s="14">
        <v>0</v>
      </c>
      <c r="P271" s="14" t="s">
        <v>18</v>
      </c>
      <c r="Q271" s="14" t="s">
        <v>19</v>
      </c>
      <c r="R271" s="23">
        <v>33900.653</v>
      </c>
      <c r="S271" s="23" t="b">
        <f t="shared" si="26"/>
        <v>1</v>
      </c>
      <c r="T271" s="23" t="b">
        <f t="shared" si="27"/>
        <v>1</v>
      </c>
      <c r="U271" s="32"/>
      <c r="V271" s="29">
        <v>19</v>
      </c>
      <c r="W271" s="23" t="s">
        <v>20</v>
      </c>
      <c r="X271" s="30">
        <v>27.835</v>
      </c>
      <c r="Y271" s="29">
        <v>0</v>
      </c>
      <c r="Z271" s="23" t="s">
        <v>21</v>
      </c>
      <c r="AA271" s="23" t="s">
        <v>34</v>
      </c>
      <c r="AB271" s="23">
        <v>1635.73365</v>
      </c>
      <c r="AC271" s="23" t="b">
        <f t="shared" si="28"/>
        <v>1</v>
      </c>
      <c r="AD271" s="23" t="b">
        <f t="shared" si="29"/>
        <v>0</v>
      </c>
      <c r="AE271" s="32"/>
    </row>
    <row r="272" spans="2:31">
      <c r="B272" s="14">
        <v>49</v>
      </c>
      <c r="C272" s="15" t="s">
        <v>20</v>
      </c>
      <c r="D272" s="14">
        <f t="shared" si="24"/>
        <v>0</v>
      </c>
      <c r="E272" s="17">
        <v>25.84</v>
      </c>
      <c r="F272" s="14">
        <v>1</v>
      </c>
      <c r="G272" s="14" t="s">
        <v>21</v>
      </c>
      <c r="H272" s="14">
        <f t="shared" si="25"/>
        <v>0</v>
      </c>
      <c r="I272" s="15" t="s">
        <v>42</v>
      </c>
      <c r="J272" s="20">
        <v>9282.4806</v>
      </c>
      <c r="L272" s="14">
        <v>19</v>
      </c>
      <c r="M272" s="14" t="s">
        <v>17</v>
      </c>
      <c r="N272" s="17">
        <v>34.7</v>
      </c>
      <c r="O272" s="14">
        <v>2</v>
      </c>
      <c r="P272" s="14" t="s">
        <v>18</v>
      </c>
      <c r="Q272" s="14" t="s">
        <v>19</v>
      </c>
      <c r="R272" s="23">
        <v>36397.576</v>
      </c>
      <c r="S272" s="23" t="b">
        <f t="shared" si="26"/>
        <v>1</v>
      </c>
      <c r="T272" s="23" t="b">
        <f t="shared" si="27"/>
        <v>1</v>
      </c>
      <c r="U272" s="32"/>
      <c r="V272" s="29">
        <v>57</v>
      </c>
      <c r="W272" s="23" t="s">
        <v>17</v>
      </c>
      <c r="X272" s="30">
        <v>23.18</v>
      </c>
      <c r="Y272" s="29">
        <v>0</v>
      </c>
      <c r="Z272" s="23" t="s">
        <v>21</v>
      </c>
      <c r="AA272" s="23" t="s">
        <v>34</v>
      </c>
      <c r="AB272" s="23">
        <v>11830.6072</v>
      </c>
      <c r="AC272" s="23" t="b">
        <f t="shared" si="28"/>
        <v>0</v>
      </c>
      <c r="AD272" s="23" t="b">
        <f t="shared" si="29"/>
        <v>0</v>
      </c>
      <c r="AE272" s="32"/>
    </row>
    <row r="273" spans="2:31">
      <c r="B273" s="14">
        <v>18</v>
      </c>
      <c r="C273" s="15" t="s">
        <v>20</v>
      </c>
      <c r="D273" s="14">
        <f t="shared" si="24"/>
        <v>0</v>
      </c>
      <c r="E273" s="17">
        <v>29.37</v>
      </c>
      <c r="F273" s="14">
        <v>1</v>
      </c>
      <c r="G273" s="14" t="s">
        <v>21</v>
      </c>
      <c r="H273" s="14">
        <f t="shared" si="25"/>
        <v>0</v>
      </c>
      <c r="I273" s="15" t="s">
        <v>22</v>
      </c>
      <c r="J273" s="20">
        <v>1719.4363</v>
      </c>
      <c r="L273" s="14">
        <v>30</v>
      </c>
      <c r="M273" s="14" t="s">
        <v>17</v>
      </c>
      <c r="N273" s="17">
        <v>23.655</v>
      </c>
      <c r="O273" s="14">
        <v>3</v>
      </c>
      <c r="P273" s="14" t="s">
        <v>18</v>
      </c>
      <c r="Q273" s="14" t="s">
        <v>34</v>
      </c>
      <c r="R273" s="23">
        <v>18765.87545</v>
      </c>
      <c r="S273" s="23" t="b">
        <f t="shared" si="26"/>
        <v>0</v>
      </c>
      <c r="T273" s="23" t="b">
        <f t="shared" si="27"/>
        <v>1</v>
      </c>
      <c r="U273" s="32"/>
      <c r="V273" s="29">
        <v>50</v>
      </c>
      <c r="W273" s="23" t="s">
        <v>17</v>
      </c>
      <c r="X273" s="30">
        <v>25.6</v>
      </c>
      <c r="Y273" s="29">
        <v>0</v>
      </c>
      <c r="Z273" s="23" t="s">
        <v>21</v>
      </c>
      <c r="AA273" s="23" t="s">
        <v>19</v>
      </c>
      <c r="AB273" s="23">
        <v>8932.084</v>
      </c>
      <c r="AC273" s="23" t="b">
        <f t="shared" si="28"/>
        <v>1</v>
      </c>
      <c r="AD273" s="23" t="b">
        <f t="shared" si="29"/>
        <v>0</v>
      </c>
      <c r="AE273" s="32"/>
    </row>
    <row r="274" spans="2:31">
      <c r="B274" s="14">
        <v>50</v>
      </c>
      <c r="C274" s="15" t="s">
        <v>20</v>
      </c>
      <c r="D274" s="14">
        <f t="shared" si="24"/>
        <v>0</v>
      </c>
      <c r="E274" s="17">
        <v>34.2</v>
      </c>
      <c r="F274" s="14">
        <v>2</v>
      </c>
      <c r="G274" s="14" t="s">
        <v>18</v>
      </c>
      <c r="H274" s="14">
        <f t="shared" si="25"/>
        <v>1</v>
      </c>
      <c r="I274" s="15" t="s">
        <v>19</v>
      </c>
      <c r="J274" s="20">
        <v>42856.838</v>
      </c>
      <c r="L274" s="14">
        <v>62</v>
      </c>
      <c r="M274" s="14" t="s">
        <v>20</v>
      </c>
      <c r="N274" s="17">
        <v>26.695</v>
      </c>
      <c r="O274" s="14">
        <v>0</v>
      </c>
      <c r="P274" s="14" t="s">
        <v>18</v>
      </c>
      <c r="Q274" s="14" t="s">
        <v>42</v>
      </c>
      <c r="R274" s="23">
        <v>28101.33305</v>
      </c>
      <c r="S274" s="23" t="b">
        <f t="shared" si="26"/>
        <v>1</v>
      </c>
      <c r="T274" s="23" t="b">
        <f t="shared" si="27"/>
        <v>1</v>
      </c>
      <c r="U274" s="32"/>
      <c r="V274" s="29">
        <v>30</v>
      </c>
      <c r="W274" s="23" t="s">
        <v>17</v>
      </c>
      <c r="X274" s="30">
        <v>27.7</v>
      </c>
      <c r="Y274" s="29">
        <v>0</v>
      </c>
      <c r="Z274" s="23" t="s">
        <v>21</v>
      </c>
      <c r="AA274" s="23" t="s">
        <v>19</v>
      </c>
      <c r="AB274" s="23">
        <v>3554.203</v>
      </c>
      <c r="AC274" s="23" t="b">
        <f t="shared" si="28"/>
        <v>1</v>
      </c>
      <c r="AD274" s="23" t="b">
        <f t="shared" si="29"/>
        <v>0</v>
      </c>
      <c r="AE274" s="32"/>
    </row>
    <row r="275" spans="2:31">
      <c r="B275" s="14">
        <v>41</v>
      </c>
      <c r="C275" s="15" t="s">
        <v>20</v>
      </c>
      <c r="D275" s="14">
        <f t="shared" si="24"/>
        <v>0</v>
      </c>
      <c r="E275" s="17">
        <v>37.05</v>
      </c>
      <c r="F275" s="14">
        <v>2</v>
      </c>
      <c r="G275" s="14" t="s">
        <v>21</v>
      </c>
      <c r="H275" s="14">
        <f t="shared" si="25"/>
        <v>0</v>
      </c>
      <c r="I275" s="15" t="s">
        <v>34</v>
      </c>
      <c r="J275" s="20">
        <v>7265.7025</v>
      </c>
      <c r="L275" s="14">
        <v>42</v>
      </c>
      <c r="M275" s="14" t="s">
        <v>17</v>
      </c>
      <c r="N275" s="17">
        <v>40.37</v>
      </c>
      <c r="O275" s="14">
        <v>2</v>
      </c>
      <c r="P275" s="14" t="s">
        <v>18</v>
      </c>
      <c r="Q275" s="14" t="s">
        <v>22</v>
      </c>
      <c r="R275" s="23">
        <v>43896.3763</v>
      </c>
      <c r="S275" s="23" t="b">
        <f t="shared" si="26"/>
        <v>1</v>
      </c>
      <c r="T275" s="23" t="b">
        <f t="shared" si="27"/>
        <v>1</v>
      </c>
      <c r="U275" s="32"/>
      <c r="V275" s="29">
        <v>33</v>
      </c>
      <c r="W275" s="23" t="s">
        <v>20</v>
      </c>
      <c r="X275" s="30">
        <v>35.245</v>
      </c>
      <c r="Y275" s="29">
        <v>0</v>
      </c>
      <c r="Z275" s="23" t="s">
        <v>21</v>
      </c>
      <c r="AA275" s="23" t="s">
        <v>42</v>
      </c>
      <c r="AB275" s="23">
        <v>12404.8791</v>
      </c>
      <c r="AC275" s="23" t="b">
        <f t="shared" si="28"/>
        <v>1</v>
      </c>
      <c r="AD275" s="23" t="b">
        <f t="shared" si="29"/>
        <v>0</v>
      </c>
      <c r="AE275" s="32"/>
    </row>
    <row r="276" spans="2:31">
      <c r="B276" s="14">
        <v>50</v>
      </c>
      <c r="C276" s="15" t="s">
        <v>20</v>
      </c>
      <c r="D276" s="14">
        <f t="shared" si="24"/>
        <v>0</v>
      </c>
      <c r="E276" s="17">
        <v>27.455</v>
      </c>
      <c r="F276" s="14">
        <v>1</v>
      </c>
      <c r="G276" s="14" t="s">
        <v>21</v>
      </c>
      <c r="H276" s="14">
        <f t="shared" si="25"/>
        <v>0</v>
      </c>
      <c r="I276" s="15" t="s">
        <v>42</v>
      </c>
      <c r="J276" s="20">
        <v>9617.66245</v>
      </c>
      <c r="L276" s="14">
        <v>61</v>
      </c>
      <c r="M276" s="14" t="s">
        <v>17</v>
      </c>
      <c r="N276" s="17">
        <v>29.07</v>
      </c>
      <c r="O276" s="14">
        <v>0</v>
      </c>
      <c r="P276" s="14" t="s">
        <v>18</v>
      </c>
      <c r="Q276" s="14" t="s">
        <v>34</v>
      </c>
      <c r="R276" s="23">
        <v>29141.3603</v>
      </c>
      <c r="S276" s="23" t="b">
        <f t="shared" si="26"/>
        <v>1</v>
      </c>
      <c r="T276" s="23" t="b">
        <f t="shared" si="27"/>
        <v>1</v>
      </c>
      <c r="U276" s="32"/>
      <c r="V276" s="29">
        <v>18</v>
      </c>
      <c r="W276" s="23" t="s">
        <v>17</v>
      </c>
      <c r="X276" s="30">
        <v>38.28</v>
      </c>
      <c r="Y276" s="29">
        <v>0</v>
      </c>
      <c r="Z276" s="23" t="s">
        <v>21</v>
      </c>
      <c r="AA276" s="23" t="s">
        <v>22</v>
      </c>
      <c r="AB276" s="23">
        <v>14133.03775</v>
      </c>
      <c r="AC276" s="23" t="b">
        <f t="shared" si="28"/>
        <v>1</v>
      </c>
      <c r="AD276" s="23" t="b">
        <f t="shared" si="29"/>
        <v>0</v>
      </c>
      <c r="AE276" s="32"/>
    </row>
    <row r="277" spans="2:30">
      <c r="B277" s="14">
        <v>25</v>
      </c>
      <c r="C277" s="15" t="s">
        <v>20</v>
      </c>
      <c r="D277" s="14">
        <f t="shared" si="24"/>
        <v>0</v>
      </c>
      <c r="E277" s="17">
        <v>27.55</v>
      </c>
      <c r="F277" s="14">
        <v>0</v>
      </c>
      <c r="G277" s="14" t="s">
        <v>21</v>
      </c>
      <c r="H277" s="14">
        <f t="shared" si="25"/>
        <v>0</v>
      </c>
      <c r="I277" s="15" t="s">
        <v>34</v>
      </c>
      <c r="J277" s="20">
        <v>2523.1695</v>
      </c>
      <c r="V277" s="29">
        <v>46</v>
      </c>
      <c r="W277" s="23" t="s">
        <v>20</v>
      </c>
      <c r="X277" s="30">
        <v>27.6</v>
      </c>
      <c r="Y277" s="29">
        <v>0</v>
      </c>
      <c r="Z277" s="23" t="s">
        <v>21</v>
      </c>
      <c r="AA277" s="23" t="s">
        <v>19</v>
      </c>
      <c r="AB277" s="23">
        <v>24603.04837</v>
      </c>
      <c r="AC277" s="23" t="b">
        <f t="shared" si="28"/>
        <v>1</v>
      </c>
      <c r="AD277" s="23" t="b">
        <f t="shared" si="29"/>
        <v>1</v>
      </c>
    </row>
    <row r="278" spans="2:30">
      <c r="B278" s="14">
        <v>47</v>
      </c>
      <c r="C278" s="15" t="s">
        <v>17</v>
      </c>
      <c r="D278" s="14">
        <f t="shared" si="24"/>
        <v>1</v>
      </c>
      <c r="E278" s="17">
        <v>26.6</v>
      </c>
      <c r="F278" s="14">
        <v>2</v>
      </c>
      <c r="G278" s="14" t="s">
        <v>21</v>
      </c>
      <c r="H278" s="14">
        <f t="shared" si="25"/>
        <v>0</v>
      </c>
      <c r="I278" s="15" t="s">
        <v>42</v>
      </c>
      <c r="J278" s="20">
        <v>9715.841</v>
      </c>
      <c r="V278" s="29">
        <v>46</v>
      </c>
      <c r="W278" s="23" t="s">
        <v>20</v>
      </c>
      <c r="X278" s="30">
        <v>43.89</v>
      </c>
      <c r="Y278" s="29">
        <v>3</v>
      </c>
      <c r="Z278" s="23" t="s">
        <v>21</v>
      </c>
      <c r="AA278" s="23" t="s">
        <v>22</v>
      </c>
      <c r="AB278" s="23">
        <v>8944.1151</v>
      </c>
      <c r="AC278" s="23" t="b">
        <f t="shared" si="28"/>
        <v>1</v>
      </c>
      <c r="AD278" s="23" t="b">
        <f t="shared" si="29"/>
        <v>0</v>
      </c>
    </row>
    <row r="279" spans="2:30">
      <c r="B279" s="14">
        <v>19</v>
      </c>
      <c r="C279" s="15" t="s">
        <v>20</v>
      </c>
      <c r="D279" s="14">
        <f t="shared" si="24"/>
        <v>0</v>
      </c>
      <c r="E279" s="17">
        <v>20.615</v>
      </c>
      <c r="F279" s="14">
        <v>2</v>
      </c>
      <c r="G279" s="14" t="s">
        <v>21</v>
      </c>
      <c r="H279" s="14">
        <f t="shared" si="25"/>
        <v>0</v>
      </c>
      <c r="I279" s="15" t="s">
        <v>34</v>
      </c>
      <c r="J279" s="20">
        <v>2803.69785</v>
      </c>
      <c r="V279" s="29">
        <v>47</v>
      </c>
      <c r="W279" s="23" t="s">
        <v>20</v>
      </c>
      <c r="X279" s="30">
        <v>29.83</v>
      </c>
      <c r="Y279" s="29">
        <v>3</v>
      </c>
      <c r="Z279" s="23" t="s">
        <v>21</v>
      </c>
      <c r="AA279" s="23" t="s">
        <v>34</v>
      </c>
      <c r="AB279" s="23">
        <v>9620.3307</v>
      </c>
      <c r="AC279" s="23" t="b">
        <f t="shared" si="28"/>
        <v>1</v>
      </c>
      <c r="AD279" s="23" t="b">
        <f t="shared" si="29"/>
        <v>0</v>
      </c>
    </row>
    <row r="280" spans="2:30">
      <c r="B280" s="14">
        <v>22</v>
      </c>
      <c r="C280" s="15" t="s">
        <v>17</v>
      </c>
      <c r="D280" s="14">
        <f t="shared" si="24"/>
        <v>1</v>
      </c>
      <c r="E280" s="17">
        <v>24.3</v>
      </c>
      <c r="F280" s="14">
        <v>0</v>
      </c>
      <c r="G280" s="14" t="s">
        <v>21</v>
      </c>
      <c r="H280" s="14">
        <f t="shared" si="25"/>
        <v>0</v>
      </c>
      <c r="I280" s="15" t="s">
        <v>19</v>
      </c>
      <c r="J280" s="20">
        <v>2150.469</v>
      </c>
      <c r="V280" s="29">
        <v>23</v>
      </c>
      <c r="W280" s="23" t="s">
        <v>20</v>
      </c>
      <c r="X280" s="30">
        <v>41.91</v>
      </c>
      <c r="Y280" s="29">
        <v>0</v>
      </c>
      <c r="Z280" s="23" t="s">
        <v>21</v>
      </c>
      <c r="AA280" s="23" t="s">
        <v>22</v>
      </c>
      <c r="AB280" s="23">
        <v>1837.2819</v>
      </c>
      <c r="AC280" s="23" t="b">
        <f t="shared" si="28"/>
        <v>1</v>
      </c>
      <c r="AD280" s="23" t="b">
        <f t="shared" si="29"/>
        <v>0</v>
      </c>
    </row>
    <row r="281" spans="2:30">
      <c r="B281" s="14">
        <v>59</v>
      </c>
      <c r="C281" s="15" t="s">
        <v>20</v>
      </c>
      <c r="D281" s="14">
        <f t="shared" si="24"/>
        <v>0</v>
      </c>
      <c r="E281" s="17">
        <v>31.79</v>
      </c>
      <c r="F281" s="14">
        <v>2</v>
      </c>
      <c r="G281" s="14" t="s">
        <v>21</v>
      </c>
      <c r="H281" s="14">
        <f t="shared" si="25"/>
        <v>0</v>
      </c>
      <c r="I281" s="15" t="s">
        <v>22</v>
      </c>
      <c r="J281" s="20">
        <v>12928.7911</v>
      </c>
      <c r="V281" s="29">
        <v>18</v>
      </c>
      <c r="W281" s="23" t="s">
        <v>17</v>
      </c>
      <c r="X281" s="30">
        <v>20.79</v>
      </c>
      <c r="Y281" s="29">
        <v>0</v>
      </c>
      <c r="Z281" s="23" t="s">
        <v>21</v>
      </c>
      <c r="AA281" s="23" t="s">
        <v>22</v>
      </c>
      <c r="AB281" s="23">
        <v>1607.5101</v>
      </c>
      <c r="AC281" s="23" t="b">
        <f t="shared" si="28"/>
        <v>0</v>
      </c>
      <c r="AD281" s="23" t="b">
        <f t="shared" si="29"/>
        <v>0</v>
      </c>
    </row>
    <row r="282" spans="2:30">
      <c r="B282" s="14">
        <v>51</v>
      </c>
      <c r="C282" s="15" t="s">
        <v>17</v>
      </c>
      <c r="D282" s="14">
        <f t="shared" si="24"/>
        <v>1</v>
      </c>
      <c r="E282" s="17">
        <v>21.56</v>
      </c>
      <c r="F282" s="14">
        <v>1</v>
      </c>
      <c r="G282" s="14" t="s">
        <v>21</v>
      </c>
      <c r="H282" s="14">
        <f t="shared" si="25"/>
        <v>0</v>
      </c>
      <c r="I282" s="15" t="s">
        <v>22</v>
      </c>
      <c r="J282" s="20">
        <v>9855.1314</v>
      </c>
      <c r="V282" s="29">
        <v>48</v>
      </c>
      <c r="W282" s="23" t="s">
        <v>17</v>
      </c>
      <c r="X282" s="30">
        <v>32.3</v>
      </c>
      <c r="Y282" s="29">
        <v>2</v>
      </c>
      <c r="Z282" s="23" t="s">
        <v>21</v>
      </c>
      <c r="AA282" s="23" t="s">
        <v>42</v>
      </c>
      <c r="AB282" s="23">
        <v>10043.249</v>
      </c>
      <c r="AC282" s="23" t="b">
        <f t="shared" si="28"/>
        <v>1</v>
      </c>
      <c r="AD282" s="23" t="b">
        <f t="shared" si="29"/>
        <v>0</v>
      </c>
    </row>
    <row r="283" spans="2:30">
      <c r="B283" s="14">
        <v>40</v>
      </c>
      <c r="C283" s="15" t="s">
        <v>17</v>
      </c>
      <c r="D283" s="14">
        <f t="shared" si="24"/>
        <v>1</v>
      </c>
      <c r="E283" s="17">
        <v>28.12</v>
      </c>
      <c r="F283" s="14">
        <v>1</v>
      </c>
      <c r="G283" s="14" t="s">
        <v>18</v>
      </c>
      <c r="H283" s="14">
        <f t="shared" si="25"/>
        <v>1</v>
      </c>
      <c r="I283" s="15" t="s">
        <v>42</v>
      </c>
      <c r="J283" s="20">
        <v>22331.5668</v>
      </c>
      <c r="V283" s="29">
        <v>35</v>
      </c>
      <c r="W283" s="23" t="s">
        <v>20</v>
      </c>
      <c r="X283" s="30">
        <v>30.5</v>
      </c>
      <c r="Y283" s="29">
        <v>1</v>
      </c>
      <c r="Z283" s="23" t="s">
        <v>21</v>
      </c>
      <c r="AA283" s="23" t="s">
        <v>19</v>
      </c>
      <c r="AB283" s="23">
        <v>4751.07</v>
      </c>
      <c r="AC283" s="23" t="b">
        <f t="shared" si="28"/>
        <v>1</v>
      </c>
      <c r="AD283" s="23" t="b">
        <f t="shared" si="29"/>
        <v>0</v>
      </c>
    </row>
    <row r="284" spans="2:30">
      <c r="B284" s="14">
        <v>54</v>
      </c>
      <c r="C284" s="15" t="s">
        <v>20</v>
      </c>
      <c r="D284" s="14">
        <f t="shared" si="24"/>
        <v>0</v>
      </c>
      <c r="E284" s="17">
        <v>40.565</v>
      </c>
      <c r="F284" s="14">
        <v>3</v>
      </c>
      <c r="G284" s="14" t="s">
        <v>18</v>
      </c>
      <c r="H284" s="14">
        <f t="shared" si="25"/>
        <v>1</v>
      </c>
      <c r="I284" s="15" t="s">
        <v>42</v>
      </c>
      <c r="J284" s="20">
        <v>48549.17835</v>
      </c>
      <c r="V284" s="29">
        <v>21</v>
      </c>
      <c r="W284" s="23" t="s">
        <v>17</v>
      </c>
      <c r="X284" s="30">
        <v>26.4</v>
      </c>
      <c r="Y284" s="29">
        <v>1</v>
      </c>
      <c r="Z284" s="23" t="s">
        <v>21</v>
      </c>
      <c r="AA284" s="23" t="s">
        <v>19</v>
      </c>
      <c r="AB284" s="23">
        <v>2597.779</v>
      </c>
      <c r="AC284" s="23" t="b">
        <f t="shared" si="28"/>
        <v>1</v>
      </c>
      <c r="AD284" s="23" t="b">
        <f t="shared" si="29"/>
        <v>0</v>
      </c>
    </row>
    <row r="285" spans="2:30">
      <c r="B285" s="14">
        <v>30</v>
      </c>
      <c r="C285" s="15" t="s">
        <v>20</v>
      </c>
      <c r="D285" s="14">
        <f t="shared" si="24"/>
        <v>0</v>
      </c>
      <c r="E285" s="17">
        <v>27.645</v>
      </c>
      <c r="F285" s="14">
        <v>1</v>
      </c>
      <c r="G285" s="14" t="s">
        <v>21</v>
      </c>
      <c r="H285" s="14">
        <f t="shared" si="25"/>
        <v>0</v>
      </c>
      <c r="I285" s="15" t="s">
        <v>42</v>
      </c>
      <c r="J285" s="20">
        <v>4237.12655</v>
      </c>
      <c r="V285" s="29">
        <v>21</v>
      </c>
      <c r="W285" s="23" t="s">
        <v>17</v>
      </c>
      <c r="X285" s="30">
        <v>21.89</v>
      </c>
      <c r="Y285" s="29">
        <v>2</v>
      </c>
      <c r="Z285" s="23" t="s">
        <v>21</v>
      </c>
      <c r="AA285" s="23" t="s">
        <v>22</v>
      </c>
      <c r="AB285" s="23">
        <v>3180.5101</v>
      </c>
      <c r="AC285" s="23" t="b">
        <f t="shared" si="28"/>
        <v>0</v>
      </c>
      <c r="AD285" s="23" t="b">
        <f t="shared" si="29"/>
        <v>0</v>
      </c>
    </row>
    <row r="286" spans="2:30">
      <c r="B286" s="14">
        <v>55</v>
      </c>
      <c r="C286" s="15" t="s">
        <v>17</v>
      </c>
      <c r="D286" s="14">
        <f t="shared" si="24"/>
        <v>1</v>
      </c>
      <c r="E286" s="17">
        <v>32.395</v>
      </c>
      <c r="F286" s="14">
        <v>1</v>
      </c>
      <c r="G286" s="14" t="s">
        <v>21</v>
      </c>
      <c r="H286" s="14">
        <f t="shared" si="25"/>
        <v>0</v>
      </c>
      <c r="I286" s="15" t="s">
        <v>42</v>
      </c>
      <c r="J286" s="20">
        <v>11879.10405</v>
      </c>
      <c r="V286" s="29">
        <v>49</v>
      </c>
      <c r="W286" s="23" t="s">
        <v>17</v>
      </c>
      <c r="X286" s="30">
        <v>30.78</v>
      </c>
      <c r="Y286" s="29">
        <v>1</v>
      </c>
      <c r="Z286" s="23" t="s">
        <v>21</v>
      </c>
      <c r="AA286" s="23" t="s">
        <v>42</v>
      </c>
      <c r="AB286" s="23">
        <v>9778.3472</v>
      </c>
      <c r="AC286" s="23" t="b">
        <f t="shared" si="28"/>
        <v>1</v>
      </c>
      <c r="AD286" s="23" t="b">
        <f t="shared" si="29"/>
        <v>0</v>
      </c>
    </row>
    <row r="287" spans="2:30">
      <c r="B287" s="14">
        <v>52</v>
      </c>
      <c r="C287" s="15" t="s">
        <v>17</v>
      </c>
      <c r="D287" s="14">
        <f t="shared" si="24"/>
        <v>1</v>
      </c>
      <c r="E287" s="17">
        <v>31.2</v>
      </c>
      <c r="F287" s="14">
        <v>0</v>
      </c>
      <c r="G287" s="14" t="s">
        <v>21</v>
      </c>
      <c r="H287" s="14">
        <f t="shared" si="25"/>
        <v>0</v>
      </c>
      <c r="I287" s="15" t="s">
        <v>19</v>
      </c>
      <c r="J287" s="20">
        <v>9625.92</v>
      </c>
      <c r="V287" s="29">
        <v>56</v>
      </c>
      <c r="W287" s="23" t="s">
        <v>17</v>
      </c>
      <c r="X287" s="30">
        <v>32.3</v>
      </c>
      <c r="Y287" s="29">
        <v>3</v>
      </c>
      <c r="Z287" s="23" t="s">
        <v>21</v>
      </c>
      <c r="AA287" s="23" t="s">
        <v>42</v>
      </c>
      <c r="AB287" s="23">
        <v>13430.265</v>
      </c>
      <c r="AC287" s="23" t="b">
        <f t="shared" si="28"/>
        <v>1</v>
      </c>
      <c r="AD287" s="23" t="b">
        <f t="shared" si="29"/>
        <v>0</v>
      </c>
    </row>
    <row r="288" spans="2:30">
      <c r="B288" s="14">
        <v>46</v>
      </c>
      <c r="C288" s="15" t="s">
        <v>20</v>
      </c>
      <c r="D288" s="14">
        <f t="shared" si="24"/>
        <v>0</v>
      </c>
      <c r="E288" s="17">
        <v>26.62</v>
      </c>
      <c r="F288" s="14">
        <v>1</v>
      </c>
      <c r="G288" s="14" t="s">
        <v>21</v>
      </c>
      <c r="H288" s="14">
        <f t="shared" si="25"/>
        <v>0</v>
      </c>
      <c r="I288" s="15" t="s">
        <v>22</v>
      </c>
      <c r="J288" s="20">
        <v>7742.1098</v>
      </c>
      <c r="V288" s="29">
        <v>42</v>
      </c>
      <c r="W288" s="23" t="s">
        <v>17</v>
      </c>
      <c r="X288" s="30">
        <v>24.985</v>
      </c>
      <c r="Y288" s="29">
        <v>2</v>
      </c>
      <c r="Z288" s="23" t="s">
        <v>21</v>
      </c>
      <c r="AA288" s="23" t="s">
        <v>34</v>
      </c>
      <c r="AB288" s="23">
        <v>8017.06115</v>
      </c>
      <c r="AC288" s="23" t="b">
        <f t="shared" si="28"/>
        <v>0</v>
      </c>
      <c r="AD288" s="23" t="b">
        <f t="shared" si="29"/>
        <v>0</v>
      </c>
    </row>
    <row r="289" spans="2:30">
      <c r="B289" s="14">
        <v>46</v>
      </c>
      <c r="C289" s="15" t="s">
        <v>17</v>
      </c>
      <c r="D289" s="14">
        <f t="shared" si="24"/>
        <v>1</v>
      </c>
      <c r="E289" s="17">
        <v>48.07</v>
      </c>
      <c r="F289" s="14">
        <v>2</v>
      </c>
      <c r="G289" s="14" t="s">
        <v>21</v>
      </c>
      <c r="H289" s="14">
        <f t="shared" si="25"/>
        <v>0</v>
      </c>
      <c r="I289" s="15" t="s">
        <v>42</v>
      </c>
      <c r="J289" s="20">
        <v>9432.9253</v>
      </c>
      <c r="V289" s="29">
        <v>44</v>
      </c>
      <c r="W289" s="23" t="s">
        <v>20</v>
      </c>
      <c r="X289" s="30">
        <v>32.015</v>
      </c>
      <c r="Y289" s="29">
        <v>2</v>
      </c>
      <c r="Z289" s="23" t="s">
        <v>21</v>
      </c>
      <c r="AA289" s="23" t="s">
        <v>34</v>
      </c>
      <c r="AB289" s="23">
        <v>8116.26885</v>
      </c>
      <c r="AC289" s="23" t="b">
        <f t="shared" si="28"/>
        <v>1</v>
      </c>
      <c r="AD289" s="23" t="b">
        <f t="shared" si="29"/>
        <v>0</v>
      </c>
    </row>
    <row r="290" spans="2:30">
      <c r="B290" s="14">
        <v>63</v>
      </c>
      <c r="C290" s="15" t="s">
        <v>17</v>
      </c>
      <c r="D290" s="14">
        <f t="shared" si="24"/>
        <v>1</v>
      </c>
      <c r="E290" s="17">
        <v>26.22</v>
      </c>
      <c r="F290" s="14">
        <v>0</v>
      </c>
      <c r="G290" s="14" t="s">
        <v>21</v>
      </c>
      <c r="H290" s="14">
        <f t="shared" si="25"/>
        <v>0</v>
      </c>
      <c r="I290" s="15" t="s">
        <v>34</v>
      </c>
      <c r="J290" s="20">
        <v>14256.1928</v>
      </c>
      <c r="V290" s="29">
        <v>18</v>
      </c>
      <c r="W290" s="23" t="s">
        <v>20</v>
      </c>
      <c r="X290" s="30">
        <v>30.4</v>
      </c>
      <c r="Y290" s="29">
        <v>3</v>
      </c>
      <c r="Z290" s="23" t="s">
        <v>21</v>
      </c>
      <c r="AA290" s="23" t="s">
        <v>42</v>
      </c>
      <c r="AB290" s="23">
        <v>3481.868</v>
      </c>
      <c r="AC290" s="23" t="b">
        <f t="shared" si="28"/>
        <v>1</v>
      </c>
      <c r="AD290" s="23" t="b">
        <f t="shared" si="29"/>
        <v>0</v>
      </c>
    </row>
    <row r="291" spans="2:30">
      <c r="B291" s="14">
        <v>59</v>
      </c>
      <c r="C291" s="15" t="s">
        <v>17</v>
      </c>
      <c r="D291" s="14">
        <f t="shared" si="24"/>
        <v>1</v>
      </c>
      <c r="E291" s="17">
        <v>36.765</v>
      </c>
      <c r="F291" s="14">
        <v>1</v>
      </c>
      <c r="G291" s="14" t="s">
        <v>18</v>
      </c>
      <c r="H291" s="14">
        <f t="shared" si="25"/>
        <v>1</v>
      </c>
      <c r="I291" s="15" t="s">
        <v>42</v>
      </c>
      <c r="J291" s="20">
        <v>47896.79135</v>
      </c>
      <c r="V291" s="29">
        <v>61</v>
      </c>
      <c r="W291" s="23" t="s">
        <v>17</v>
      </c>
      <c r="X291" s="30">
        <v>21.09</v>
      </c>
      <c r="Y291" s="29">
        <v>0</v>
      </c>
      <c r="Z291" s="23" t="s">
        <v>21</v>
      </c>
      <c r="AA291" s="23" t="s">
        <v>34</v>
      </c>
      <c r="AB291" s="23">
        <v>13415.0381</v>
      </c>
      <c r="AC291" s="23" t="b">
        <f t="shared" si="28"/>
        <v>0</v>
      </c>
      <c r="AD291" s="23" t="b">
        <f t="shared" si="29"/>
        <v>0</v>
      </c>
    </row>
    <row r="292" spans="2:30">
      <c r="B292" s="14">
        <v>52</v>
      </c>
      <c r="C292" s="15" t="s">
        <v>20</v>
      </c>
      <c r="D292" s="14">
        <f t="shared" si="24"/>
        <v>0</v>
      </c>
      <c r="E292" s="17">
        <v>26.4</v>
      </c>
      <c r="F292" s="14">
        <v>3</v>
      </c>
      <c r="G292" s="14" t="s">
        <v>21</v>
      </c>
      <c r="H292" s="14">
        <f t="shared" si="25"/>
        <v>0</v>
      </c>
      <c r="I292" s="15" t="s">
        <v>22</v>
      </c>
      <c r="J292" s="20">
        <v>25992.82104</v>
      </c>
      <c r="V292" s="29">
        <v>57</v>
      </c>
      <c r="W292" s="23" t="s">
        <v>17</v>
      </c>
      <c r="X292" s="30">
        <v>22.23</v>
      </c>
      <c r="Y292" s="29">
        <v>0</v>
      </c>
      <c r="Z292" s="23" t="s">
        <v>21</v>
      </c>
      <c r="AA292" s="23" t="s">
        <v>42</v>
      </c>
      <c r="AB292" s="23">
        <v>12029.2867</v>
      </c>
      <c r="AC292" s="23" t="b">
        <f t="shared" si="28"/>
        <v>0</v>
      </c>
      <c r="AD292" s="23" t="b">
        <f t="shared" si="29"/>
        <v>0</v>
      </c>
    </row>
    <row r="293" spans="2:30">
      <c r="B293" s="14">
        <v>28</v>
      </c>
      <c r="C293" s="15" t="s">
        <v>17</v>
      </c>
      <c r="D293" s="14">
        <f t="shared" si="24"/>
        <v>1</v>
      </c>
      <c r="E293" s="17">
        <v>33.4</v>
      </c>
      <c r="F293" s="14">
        <v>0</v>
      </c>
      <c r="G293" s="14" t="s">
        <v>21</v>
      </c>
      <c r="H293" s="14">
        <f t="shared" si="25"/>
        <v>0</v>
      </c>
      <c r="I293" s="15" t="s">
        <v>19</v>
      </c>
      <c r="J293" s="20">
        <v>3172.018</v>
      </c>
      <c r="V293" s="29">
        <v>42</v>
      </c>
      <c r="W293" s="23" t="s">
        <v>17</v>
      </c>
      <c r="X293" s="30">
        <v>33.155</v>
      </c>
      <c r="Y293" s="29">
        <v>1</v>
      </c>
      <c r="Z293" s="23" t="s">
        <v>21</v>
      </c>
      <c r="AA293" s="23" t="s">
        <v>42</v>
      </c>
      <c r="AB293" s="23">
        <v>7639.41745</v>
      </c>
      <c r="AC293" s="23" t="b">
        <f t="shared" si="28"/>
        <v>1</v>
      </c>
      <c r="AD293" s="23" t="b">
        <f t="shared" si="29"/>
        <v>0</v>
      </c>
    </row>
    <row r="294" spans="2:30">
      <c r="B294" s="14">
        <v>29</v>
      </c>
      <c r="C294" s="15" t="s">
        <v>20</v>
      </c>
      <c r="D294" s="14">
        <f t="shared" si="24"/>
        <v>0</v>
      </c>
      <c r="E294" s="17">
        <v>29.64</v>
      </c>
      <c r="F294" s="14">
        <v>1</v>
      </c>
      <c r="G294" s="14" t="s">
        <v>21</v>
      </c>
      <c r="H294" s="14">
        <f t="shared" si="25"/>
        <v>0</v>
      </c>
      <c r="I294" s="15" t="s">
        <v>42</v>
      </c>
      <c r="J294" s="20">
        <v>20277.80751</v>
      </c>
      <c r="V294" s="29">
        <v>20</v>
      </c>
      <c r="W294" s="23" t="s">
        <v>20</v>
      </c>
      <c r="X294" s="30">
        <v>33.33</v>
      </c>
      <c r="Y294" s="29">
        <v>0</v>
      </c>
      <c r="Z294" s="23" t="s">
        <v>21</v>
      </c>
      <c r="AA294" s="23" t="s">
        <v>22</v>
      </c>
      <c r="AB294" s="23">
        <v>1391.5287</v>
      </c>
      <c r="AC294" s="23" t="b">
        <f t="shared" si="28"/>
        <v>1</v>
      </c>
      <c r="AD294" s="23" t="b">
        <f t="shared" si="29"/>
        <v>0</v>
      </c>
    </row>
    <row r="295" spans="2:30">
      <c r="B295" s="14">
        <v>25</v>
      </c>
      <c r="C295" s="15" t="s">
        <v>20</v>
      </c>
      <c r="D295" s="14">
        <f t="shared" si="24"/>
        <v>0</v>
      </c>
      <c r="E295" s="17">
        <v>45.54</v>
      </c>
      <c r="F295" s="14">
        <v>2</v>
      </c>
      <c r="G295" s="14" t="s">
        <v>18</v>
      </c>
      <c r="H295" s="14">
        <f t="shared" si="25"/>
        <v>1</v>
      </c>
      <c r="I295" s="15" t="s">
        <v>22</v>
      </c>
      <c r="J295" s="20">
        <v>42112.2356</v>
      </c>
      <c r="V295" s="29">
        <v>64</v>
      </c>
      <c r="W295" s="23" t="s">
        <v>17</v>
      </c>
      <c r="X295" s="30">
        <v>30.115</v>
      </c>
      <c r="Y295" s="29">
        <v>3</v>
      </c>
      <c r="Z295" s="23" t="s">
        <v>21</v>
      </c>
      <c r="AA295" s="23" t="s">
        <v>34</v>
      </c>
      <c r="AB295" s="23">
        <v>16455.70785</v>
      </c>
      <c r="AC295" s="23" t="b">
        <f t="shared" si="28"/>
        <v>1</v>
      </c>
      <c r="AD295" s="23" t="b">
        <f t="shared" si="29"/>
        <v>0</v>
      </c>
    </row>
    <row r="296" spans="2:30">
      <c r="B296" s="14">
        <v>22</v>
      </c>
      <c r="C296" s="15" t="s">
        <v>17</v>
      </c>
      <c r="D296" s="14">
        <f t="shared" si="24"/>
        <v>1</v>
      </c>
      <c r="E296" s="17">
        <v>28.82</v>
      </c>
      <c r="F296" s="14">
        <v>0</v>
      </c>
      <c r="G296" s="14" t="s">
        <v>21</v>
      </c>
      <c r="H296" s="14">
        <f t="shared" si="25"/>
        <v>0</v>
      </c>
      <c r="I296" s="15" t="s">
        <v>22</v>
      </c>
      <c r="J296" s="20">
        <v>2156.7518</v>
      </c>
      <c r="V296" s="29">
        <v>62</v>
      </c>
      <c r="W296" s="23" t="s">
        <v>20</v>
      </c>
      <c r="X296" s="30">
        <v>31.46</v>
      </c>
      <c r="Y296" s="29">
        <v>1</v>
      </c>
      <c r="Z296" s="23" t="s">
        <v>21</v>
      </c>
      <c r="AA296" s="23" t="s">
        <v>22</v>
      </c>
      <c r="AB296" s="23">
        <v>27000.98473</v>
      </c>
      <c r="AC296" s="23" t="b">
        <f t="shared" si="28"/>
        <v>1</v>
      </c>
      <c r="AD296" s="23" t="b">
        <f t="shared" si="29"/>
        <v>1</v>
      </c>
    </row>
    <row r="297" spans="2:30">
      <c r="B297" s="14">
        <v>25</v>
      </c>
      <c r="C297" s="15" t="s">
        <v>20</v>
      </c>
      <c r="D297" s="14">
        <f t="shared" si="24"/>
        <v>0</v>
      </c>
      <c r="E297" s="17">
        <v>26.8</v>
      </c>
      <c r="F297" s="14">
        <v>3</v>
      </c>
      <c r="G297" s="14" t="s">
        <v>21</v>
      </c>
      <c r="H297" s="14">
        <f t="shared" si="25"/>
        <v>0</v>
      </c>
      <c r="I297" s="15" t="s">
        <v>19</v>
      </c>
      <c r="J297" s="20">
        <v>3906.127</v>
      </c>
      <c r="V297" s="29">
        <v>55</v>
      </c>
      <c r="W297" s="23" t="s">
        <v>20</v>
      </c>
      <c r="X297" s="30">
        <v>33</v>
      </c>
      <c r="Y297" s="29">
        <v>0</v>
      </c>
      <c r="Z297" s="23" t="s">
        <v>21</v>
      </c>
      <c r="AA297" s="23" t="s">
        <v>22</v>
      </c>
      <c r="AB297" s="23">
        <v>20781.48892</v>
      </c>
      <c r="AC297" s="23" t="b">
        <f t="shared" si="28"/>
        <v>1</v>
      </c>
      <c r="AD297" s="23" t="b">
        <f t="shared" si="29"/>
        <v>1</v>
      </c>
    </row>
    <row r="298" spans="2:30">
      <c r="B298" s="14">
        <v>18</v>
      </c>
      <c r="C298" s="15" t="s">
        <v>20</v>
      </c>
      <c r="D298" s="14">
        <f t="shared" si="24"/>
        <v>0</v>
      </c>
      <c r="E298" s="17">
        <v>22.99</v>
      </c>
      <c r="F298" s="14">
        <v>0</v>
      </c>
      <c r="G298" s="14" t="s">
        <v>21</v>
      </c>
      <c r="H298" s="14">
        <f t="shared" si="25"/>
        <v>0</v>
      </c>
      <c r="I298" s="15" t="s">
        <v>42</v>
      </c>
      <c r="J298" s="20">
        <v>1704.5681</v>
      </c>
      <c r="V298" s="29">
        <v>35</v>
      </c>
      <c r="W298" s="23" t="s">
        <v>17</v>
      </c>
      <c r="X298" s="30">
        <v>43.34</v>
      </c>
      <c r="Y298" s="29">
        <v>2</v>
      </c>
      <c r="Z298" s="23" t="s">
        <v>21</v>
      </c>
      <c r="AA298" s="23" t="s">
        <v>22</v>
      </c>
      <c r="AB298" s="23">
        <v>5846.9176</v>
      </c>
      <c r="AC298" s="23" t="b">
        <f t="shared" si="28"/>
        <v>1</v>
      </c>
      <c r="AD298" s="23" t="b">
        <f t="shared" si="29"/>
        <v>0</v>
      </c>
    </row>
    <row r="299" spans="2:30">
      <c r="B299" s="14">
        <v>19</v>
      </c>
      <c r="C299" s="15" t="s">
        <v>20</v>
      </c>
      <c r="D299" s="14">
        <f t="shared" si="24"/>
        <v>0</v>
      </c>
      <c r="E299" s="17">
        <v>27.7</v>
      </c>
      <c r="F299" s="14">
        <v>0</v>
      </c>
      <c r="G299" s="14" t="s">
        <v>18</v>
      </c>
      <c r="H299" s="14">
        <f t="shared" si="25"/>
        <v>1</v>
      </c>
      <c r="I299" s="15" t="s">
        <v>19</v>
      </c>
      <c r="J299" s="20">
        <v>16297.846</v>
      </c>
      <c r="V299" s="29">
        <v>44</v>
      </c>
      <c r="W299" s="23" t="s">
        <v>20</v>
      </c>
      <c r="X299" s="30">
        <v>22.135</v>
      </c>
      <c r="Y299" s="29">
        <v>2</v>
      </c>
      <c r="Z299" s="23" t="s">
        <v>21</v>
      </c>
      <c r="AA299" s="23" t="s">
        <v>42</v>
      </c>
      <c r="AB299" s="23">
        <v>8302.53565</v>
      </c>
      <c r="AC299" s="23" t="b">
        <f t="shared" si="28"/>
        <v>0</v>
      </c>
      <c r="AD299" s="23" t="b">
        <f t="shared" si="29"/>
        <v>0</v>
      </c>
    </row>
    <row r="300" spans="2:30">
      <c r="B300" s="14">
        <v>47</v>
      </c>
      <c r="C300" s="15" t="s">
        <v>20</v>
      </c>
      <c r="D300" s="14">
        <f t="shared" si="24"/>
        <v>0</v>
      </c>
      <c r="E300" s="17">
        <v>25.41</v>
      </c>
      <c r="F300" s="14">
        <v>1</v>
      </c>
      <c r="G300" s="14" t="s">
        <v>18</v>
      </c>
      <c r="H300" s="14">
        <f t="shared" si="25"/>
        <v>1</v>
      </c>
      <c r="I300" s="15" t="s">
        <v>22</v>
      </c>
      <c r="J300" s="20">
        <v>21978.6769</v>
      </c>
      <c r="V300" s="29">
        <v>19</v>
      </c>
      <c r="W300" s="23" t="s">
        <v>20</v>
      </c>
      <c r="X300" s="30">
        <v>34.4</v>
      </c>
      <c r="Y300" s="29">
        <v>0</v>
      </c>
      <c r="Z300" s="23" t="s">
        <v>21</v>
      </c>
      <c r="AA300" s="23" t="s">
        <v>19</v>
      </c>
      <c r="AB300" s="23">
        <v>1261.859</v>
      </c>
      <c r="AC300" s="23" t="b">
        <f t="shared" si="28"/>
        <v>1</v>
      </c>
      <c r="AD300" s="23" t="b">
        <f t="shared" si="29"/>
        <v>0</v>
      </c>
    </row>
    <row r="301" spans="2:30">
      <c r="B301" s="14">
        <v>31</v>
      </c>
      <c r="C301" s="15" t="s">
        <v>20</v>
      </c>
      <c r="D301" s="14">
        <f t="shared" si="24"/>
        <v>0</v>
      </c>
      <c r="E301" s="17">
        <v>34.39</v>
      </c>
      <c r="F301" s="14">
        <v>3</v>
      </c>
      <c r="G301" s="14" t="s">
        <v>18</v>
      </c>
      <c r="H301" s="14">
        <f t="shared" si="25"/>
        <v>1</v>
      </c>
      <c r="I301" s="15" t="s">
        <v>34</v>
      </c>
      <c r="J301" s="20">
        <v>38746.3551</v>
      </c>
      <c r="V301" s="29">
        <v>58</v>
      </c>
      <c r="W301" s="23" t="s">
        <v>17</v>
      </c>
      <c r="X301" s="30">
        <v>39.05</v>
      </c>
      <c r="Y301" s="29">
        <v>0</v>
      </c>
      <c r="Z301" s="23" t="s">
        <v>21</v>
      </c>
      <c r="AA301" s="23" t="s">
        <v>22</v>
      </c>
      <c r="AB301" s="23">
        <v>11856.4115</v>
      </c>
      <c r="AC301" s="23" t="b">
        <f t="shared" si="28"/>
        <v>1</v>
      </c>
      <c r="AD301" s="23" t="b">
        <f t="shared" si="29"/>
        <v>0</v>
      </c>
    </row>
    <row r="302" spans="2:30">
      <c r="B302" s="14">
        <v>48</v>
      </c>
      <c r="C302" s="15" t="s">
        <v>17</v>
      </c>
      <c r="D302" s="14">
        <f t="shared" si="24"/>
        <v>1</v>
      </c>
      <c r="E302" s="17">
        <v>28.88</v>
      </c>
      <c r="F302" s="14">
        <v>1</v>
      </c>
      <c r="G302" s="14" t="s">
        <v>21</v>
      </c>
      <c r="H302" s="14">
        <f t="shared" si="25"/>
        <v>0</v>
      </c>
      <c r="I302" s="15" t="s">
        <v>34</v>
      </c>
      <c r="J302" s="20">
        <v>9249.4952</v>
      </c>
      <c r="V302" s="29">
        <v>50</v>
      </c>
      <c r="W302" s="23" t="s">
        <v>20</v>
      </c>
      <c r="X302" s="30">
        <v>25.365</v>
      </c>
      <c r="Y302" s="29">
        <v>2</v>
      </c>
      <c r="Z302" s="23" t="s">
        <v>21</v>
      </c>
      <c r="AA302" s="23" t="s">
        <v>34</v>
      </c>
      <c r="AB302" s="23">
        <v>30284.64294</v>
      </c>
      <c r="AC302" s="23" t="b">
        <f t="shared" si="28"/>
        <v>1</v>
      </c>
      <c r="AD302" s="23" t="b">
        <f t="shared" si="29"/>
        <v>1</v>
      </c>
    </row>
    <row r="303" spans="2:30">
      <c r="B303" s="14">
        <v>36</v>
      </c>
      <c r="C303" s="15" t="s">
        <v>20</v>
      </c>
      <c r="D303" s="14">
        <f t="shared" si="24"/>
        <v>0</v>
      </c>
      <c r="E303" s="17">
        <v>27.55</v>
      </c>
      <c r="F303" s="14">
        <v>3</v>
      </c>
      <c r="G303" s="14" t="s">
        <v>21</v>
      </c>
      <c r="H303" s="14">
        <f t="shared" si="25"/>
        <v>0</v>
      </c>
      <c r="I303" s="15" t="s">
        <v>42</v>
      </c>
      <c r="J303" s="20">
        <v>6746.7425</v>
      </c>
      <c r="V303" s="29">
        <v>26</v>
      </c>
      <c r="W303" s="23" t="s">
        <v>17</v>
      </c>
      <c r="X303" s="30">
        <v>22.61</v>
      </c>
      <c r="Y303" s="29">
        <v>0</v>
      </c>
      <c r="Z303" s="23" t="s">
        <v>21</v>
      </c>
      <c r="AA303" s="23" t="s">
        <v>34</v>
      </c>
      <c r="AB303" s="23">
        <v>3176.8159</v>
      </c>
      <c r="AC303" s="23" t="b">
        <f t="shared" si="28"/>
        <v>0</v>
      </c>
      <c r="AD303" s="23" t="b">
        <f t="shared" si="29"/>
        <v>0</v>
      </c>
    </row>
    <row r="304" spans="2:30">
      <c r="B304" s="14">
        <v>53</v>
      </c>
      <c r="C304" s="15" t="s">
        <v>17</v>
      </c>
      <c r="D304" s="14">
        <f t="shared" si="24"/>
        <v>1</v>
      </c>
      <c r="E304" s="17">
        <v>22.61</v>
      </c>
      <c r="F304" s="14">
        <v>3</v>
      </c>
      <c r="G304" s="14" t="s">
        <v>18</v>
      </c>
      <c r="H304" s="14">
        <f t="shared" si="25"/>
        <v>1</v>
      </c>
      <c r="I304" s="15" t="s">
        <v>42</v>
      </c>
      <c r="J304" s="20">
        <v>24873.3849</v>
      </c>
      <c r="V304" s="29">
        <v>24</v>
      </c>
      <c r="W304" s="23" t="s">
        <v>17</v>
      </c>
      <c r="X304" s="30">
        <v>30.21</v>
      </c>
      <c r="Y304" s="29">
        <v>3</v>
      </c>
      <c r="Z304" s="23" t="s">
        <v>21</v>
      </c>
      <c r="AA304" s="23" t="s">
        <v>34</v>
      </c>
      <c r="AB304" s="23">
        <v>4618.0799</v>
      </c>
      <c r="AC304" s="23" t="b">
        <f t="shared" si="28"/>
        <v>1</v>
      </c>
      <c r="AD304" s="23" t="b">
        <f t="shared" si="29"/>
        <v>0</v>
      </c>
    </row>
    <row r="305" spans="2:30">
      <c r="B305" s="14">
        <v>56</v>
      </c>
      <c r="C305" s="15" t="s">
        <v>17</v>
      </c>
      <c r="D305" s="14">
        <f t="shared" si="24"/>
        <v>1</v>
      </c>
      <c r="E305" s="17">
        <v>37.51</v>
      </c>
      <c r="F305" s="14">
        <v>2</v>
      </c>
      <c r="G305" s="14" t="s">
        <v>21</v>
      </c>
      <c r="H305" s="14">
        <f t="shared" si="25"/>
        <v>0</v>
      </c>
      <c r="I305" s="15" t="s">
        <v>22</v>
      </c>
      <c r="J305" s="20">
        <v>12265.5069</v>
      </c>
      <c r="V305" s="29">
        <v>48</v>
      </c>
      <c r="W305" s="23" t="s">
        <v>20</v>
      </c>
      <c r="X305" s="30">
        <v>35.625</v>
      </c>
      <c r="Y305" s="29">
        <v>4</v>
      </c>
      <c r="Z305" s="23" t="s">
        <v>21</v>
      </c>
      <c r="AA305" s="23" t="s">
        <v>42</v>
      </c>
      <c r="AB305" s="23">
        <v>10736.87075</v>
      </c>
      <c r="AC305" s="23" t="b">
        <f t="shared" si="28"/>
        <v>1</v>
      </c>
      <c r="AD305" s="23" t="b">
        <f t="shared" si="29"/>
        <v>0</v>
      </c>
    </row>
    <row r="306" spans="2:30">
      <c r="B306" s="14">
        <v>28</v>
      </c>
      <c r="C306" s="15" t="s">
        <v>17</v>
      </c>
      <c r="D306" s="14">
        <f t="shared" si="24"/>
        <v>1</v>
      </c>
      <c r="E306" s="17">
        <v>33</v>
      </c>
      <c r="F306" s="14">
        <v>2</v>
      </c>
      <c r="G306" s="14" t="s">
        <v>21</v>
      </c>
      <c r="H306" s="14">
        <f t="shared" si="25"/>
        <v>0</v>
      </c>
      <c r="I306" s="15" t="s">
        <v>22</v>
      </c>
      <c r="J306" s="20">
        <v>4349.462</v>
      </c>
      <c r="V306" s="29">
        <v>19</v>
      </c>
      <c r="W306" s="23" t="s">
        <v>17</v>
      </c>
      <c r="X306" s="30">
        <v>37.43</v>
      </c>
      <c r="Y306" s="29">
        <v>0</v>
      </c>
      <c r="Z306" s="23" t="s">
        <v>21</v>
      </c>
      <c r="AA306" s="23" t="s">
        <v>34</v>
      </c>
      <c r="AB306" s="23">
        <v>2138.0707</v>
      </c>
      <c r="AC306" s="23" t="b">
        <f t="shared" si="28"/>
        <v>1</v>
      </c>
      <c r="AD306" s="23" t="b">
        <f t="shared" si="29"/>
        <v>0</v>
      </c>
    </row>
    <row r="307" spans="2:30">
      <c r="B307" s="14">
        <v>57</v>
      </c>
      <c r="C307" s="15" t="s">
        <v>17</v>
      </c>
      <c r="D307" s="14">
        <f t="shared" si="24"/>
        <v>1</v>
      </c>
      <c r="E307" s="17">
        <v>38</v>
      </c>
      <c r="F307" s="14">
        <v>2</v>
      </c>
      <c r="G307" s="14" t="s">
        <v>21</v>
      </c>
      <c r="H307" s="14">
        <f t="shared" si="25"/>
        <v>0</v>
      </c>
      <c r="I307" s="15" t="s">
        <v>19</v>
      </c>
      <c r="J307" s="20">
        <v>12646.207</v>
      </c>
      <c r="V307" s="29">
        <v>48</v>
      </c>
      <c r="W307" s="23" t="s">
        <v>20</v>
      </c>
      <c r="X307" s="30">
        <v>31.445</v>
      </c>
      <c r="Y307" s="29">
        <v>1</v>
      </c>
      <c r="Z307" s="23" t="s">
        <v>21</v>
      </c>
      <c r="AA307" s="23" t="s">
        <v>42</v>
      </c>
      <c r="AB307" s="23">
        <v>8964.06055</v>
      </c>
      <c r="AC307" s="23" t="b">
        <f t="shared" si="28"/>
        <v>1</v>
      </c>
      <c r="AD307" s="23" t="b">
        <f t="shared" si="29"/>
        <v>0</v>
      </c>
    </row>
    <row r="308" spans="2:30">
      <c r="B308" s="14">
        <v>29</v>
      </c>
      <c r="C308" s="15" t="s">
        <v>20</v>
      </c>
      <c r="D308" s="14">
        <f t="shared" si="24"/>
        <v>0</v>
      </c>
      <c r="E308" s="17">
        <v>33.345</v>
      </c>
      <c r="F308" s="14">
        <v>2</v>
      </c>
      <c r="G308" s="14" t="s">
        <v>21</v>
      </c>
      <c r="H308" s="14">
        <f t="shared" si="25"/>
        <v>0</v>
      </c>
      <c r="I308" s="15" t="s">
        <v>34</v>
      </c>
      <c r="J308" s="20">
        <v>19442.3535</v>
      </c>
      <c r="V308" s="29">
        <v>49</v>
      </c>
      <c r="W308" s="23" t="s">
        <v>20</v>
      </c>
      <c r="X308" s="30">
        <v>31.35</v>
      </c>
      <c r="Y308" s="29">
        <v>1</v>
      </c>
      <c r="Z308" s="23" t="s">
        <v>21</v>
      </c>
      <c r="AA308" s="23" t="s">
        <v>42</v>
      </c>
      <c r="AB308" s="23">
        <v>9290.1395</v>
      </c>
      <c r="AC308" s="23" t="b">
        <f t="shared" si="28"/>
        <v>1</v>
      </c>
      <c r="AD308" s="23" t="b">
        <f t="shared" si="29"/>
        <v>0</v>
      </c>
    </row>
    <row r="309" spans="2:30">
      <c r="B309" s="14">
        <v>28</v>
      </c>
      <c r="C309" s="15" t="s">
        <v>17</v>
      </c>
      <c r="D309" s="14">
        <f t="shared" si="24"/>
        <v>1</v>
      </c>
      <c r="E309" s="17">
        <v>27.5</v>
      </c>
      <c r="F309" s="14">
        <v>2</v>
      </c>
      <c r="G309" s="14" t="s">
        <v>21</v>
      </c>
      <c r="H309" s="14">
        <f t="shared" si="25"/>
        <v>0</v>
      </c>
      <c r="I309" s="15" t="s">
        <v>19</v>
      </c>
      <c r="J309" s="20">
        <v>20177.67113</v>
      </c>
      <c r="V309" s="29">
        <v>46</v>
      </c>
      <c r="W309" s="23" t="s">
        <v>17</v>
      </c>
      <c r="X309" s="30">
        <v>32.3</v>
      </c>
      <c r="Y309" s="29">
        <v>2</v>
      </c>
      <c r="Z309" s="23" t="s">
        <v>21</v>
      </c>
      <c r="AA309" s="23" t="s">
        <v>42</v>
      </c>
      <c r="AB309" s="23">
        <v>9411.005</v>
      </c>
      <c r="AC309" s="23" t="b">
        <f t="shared" si="28"/>
        <v>1</v>
      </c>
      <c r="AD309" s="23" t="b">
        <f t="shared" si="29"/>
        <v>0</v>
      </c>
    </row>
    <row r="310" spans="2:30">
      <c r="B310" s="14">
        <v>30</v>
      </c>
      <c r="C310" s="15" t="s">
        <v>17</v>
      </c>
      <c r="D310" s="14">
        <f t="shared" si="24"/>
        <v>1</v>
      </c>
      <c r="E310" s="17">
        <v>33.33</v>
      </c>
      <c r="F310" s="14">
        <v>1</v>
      </c>
      <c r="G310" s="14" t="s">
        <v>21</v>
      </c>
      <c r="H310" s="14">
        <f t="shared" si="25"/>
        <v>0</v>
      </c>
      <c r="I310" s="15" t="s">
        <v>22</v>
      </c>
      <c r="J310" s="20">
        <v>4151.0287</v>
      </c>
      <c r="V310" s="29">
        <v>46</v>
      </c>
      <c r="W310" s="23" t="s">
        <v>20</v>
      </c>
      <c r="X310" s="30">
        <v>19.855</v>
      </c>
      <c r="Y310" s="29">
        <v>0</v>
      </c>
      <c r="Z310" s="23" t="s">
        <v>21</v>
      </c>
      <c r="AA310" s="23" t="s">
        <v>34</v>
      </c>
      <c r="AB310" s="23">
        <v>7526.70645</v>
      </c>
      <c r="AC310" s="23" t="b">
        <f t="shared" si="28"/>
        <v>0</v>
      </c>
      <c r="AD310" s="23" t="b">
        <f t="shared" si="29"/>
        <v>0</v>
      </c>
    </row>
    <row r="311" spans="2:30">
      <c r="B311" s="14">
        <v>58</v>
      </c>
      <c r="C311" s="15" t="s">
        <v>20</v>
      </c>
      <c r="D311" s="14">
        <f t="shared" si="24"/>
        <v>0</v>
      </c>
      <c r="E311" s="17">
        <v>34.865</v>
      </c>
      <c r="F311" s="14">
        <v>0</v>
      </c>
      <c r="G311" s="14" t="s">
        <v>21</v>
      </c>
      <c r="H311" s="14">
        <f t="shared" si="25"/>
        <v>0</v>
      </c>
      <c r="I311" s="15" t="s">
        <v>42</v>
      </c>
      <c r="J311" s="20">
        <v>11944.59435</v>
      </c>
      <c r="V311" s="29">
        <v>43</v>
      </c>
      <c r="W311" s="23" t="s">
        <v>17</v>
      </c>
      <c r="X311" s="30">
        <v>34.4</v>
      </c>
      <c r="Y311" s="29">
        <v>3</v>
      </c>
      <c r="Z311" s="23" t="s">
        <v>21</v>
      </c>
      <c r="AA311" s="23" t="s">
        <v>19</v>
      </c>
      <c r="AB311" s="23">
        <v>8522.003</v>
      </c>
      <c r="AC311" s="23" t="b">
        <f t="shared" si="28"/>
        <v>1</v>
      </c>
      <c r="AD311" s="23" t="b">
        <f t="shared" si="29"/>
        <v>0</v>
      </c>
    </row>
    <row r="312" spans="2:30">
      <c r="B312" s="14">
        <v>41</v>
      </c>
      <c r="C312" s="15" t="s">
        <v>17</v>
      </c>
      <c r="D312" s="14">
        <f t="shared" si="24"/>
        <v>1</v>
      </c>
      <c r="E312" s="17">
        <v>33.06</v>
      </c>
      <c r="F312" s="14">
        <v>2</v>
      </c>
      <c r="G312" s="14" t="s">
        <v>21</v>
      </c>
      <c r="H312" s="14">
        <f t="shared" si="25"/>
        <v>0</v>
      </c>
      <c r="I312" s="15" t="s">
        <v>34</v>
      </c>
      <c r="J312" s="20">
        <v>7749.1564</v>
      </c>
      <c r="V312" s="29">
        <v>21</v>
      </c>
      <c r="W312" s="23" t="s">
        <v>20</v>
      </c>
      <c r="X312" s="30">
        <v>31.02</v>
      </c>
      <c r="Y312" s="29">
        <v>0</v>
      </c>
      <c r="Z312" s="23" t="s">
        <v>21</v>
      </c>
      <c r="AA312" s="23" t="s">
        <v>22</v>
      </c>
      <c r="AB312" s="23">
        <v>16586.49771</v>
      </c>
      <c r="AC312" s="23" t="b">
        <f t="shared" si="28"/>
        <v>1</v>
      </c>
      <c r="AD312" s="23" t="b">
        <f t="shared" si="29"/>
        <v>0</v>
      </c>
    </row>
    <row r="313" spans="2:30">
      <c r="B313" s="14">
        <v>50</v>
      </c>
      <c r="C313" s="15" t="s">
        <v>20</v>
      </c>
      <c r="D313" s="14">
        <f t="shared" si="24"/>
        <v>0</v>
      </c>
      <c r="E313" s="17">
        <v>26.6</v>
      </c>
      <c r="F313" s="14">
        <v>0</v>
      </c>
      <c r="G313" s="14" t="s">
        <v>21</v>
      </c>
      <c r="H313" s="14">
        <f t="shared" si="25"/>
        <v>0</v>
      </c>
      <c r="I313" s="15" t="s">
        <v>19</v>
      </c>
      <c r="J313" s="20">
        <v>8444.474</v>
      </c>
      <c r="V313" s="29">
        <v>64</v>
      </c>
      <c r="W313" s="23" t="s">
        <v>20</v>
      </c>
      <c r="X313" s="30">
        <v>25.6</v>
      </c>
      <c r="Y313" s="29">
        <v>2</v>
      </c>
      <c r="Z313" s="23" t="s">
        <v>21</v>
      </c>
      <c r="AA313" s="23" t="s">
        <v>19</v>
      </c>
      <c r="AB313" s="23">
        <v>14988.432</v>
      </c>
      <c r="AC313" s="23" t="b">
        <f t="shared" si="28"/>
        <v>1</v>
      </c>
      <c r="AD313" s="23" t="b">
        <f t="shared" si="29"/>
        <v>0</v>
      </c>
    </row>
    <row r="314" spans="2:30">
      <c r="B314" s="14">
        <v>19</v>
      </c>
      <c r="C314" s="15" t="s">
        <v>17</v>
      </c>
      <c r="D314" s="14">
        <f t="shared" si="24"/>
        <v>1</v>
      </c>
      <c r="E314" s="17">
        <v>24.7</v>
      </c>
      <c r="F314" s="14">
        <v>0</v>
      </c>
      <c r="G314" s="14" t="s">
        <v>21</v>
      </c>
      <c r="H314" s="14">
        <f t="shared" si="25"/>
        <v>0</v>
      </c>
      <c r="I314" s="15" t="s">
        <v>19</v>
      </c>
      <c r="J314" s="20">
        <v>1737.376</v>
      </c>
      <c r="V314" s="29">
        <v>18</v>
      </c>
      <c r="W314" s="23" t="s">
        <v>17</v>
      </c>
      <c r="X314" s="30">
        <v>38.17</v>
      </c>
      <c r="Y314" s="29">
        <v>0</v>
      </c>
      <c r="Z314" s="23" t="s">
        <v>21</v>
      </c>
      <c r="AA314" s="23" t="s">
        <v>22</v>
      </c>
      <c r="AB314" s="23">
        <v>1631.6683</v>
      </c>
      <c r="AC314" s="23" t="b">
        <f t="shared" si="28"/>
        <v>1</v>
      </c>
      <c r="AD314" s="23" t="b">
        <f t="shared" si="29"/>
        <v>0</v>
      </c>
    </row>
    <row r="315" spans="2:30">
      <c r="B315" s="14">
        <v>43</v>
      </c>
      <c r="C315" s="15" t="s">
        <v>20</v>
      </c>
      <c r="D315" s="14">
        <f t="shared" si="24"/>
        <v>0</v>
      </c>
      <c r="E315" s="17">
        <v>35.97</v>
      </c>
      <c r="F315" s="14">
        <v>3</v>
      </c>
      <c r="G315" s="14" t="s">
        <v>18</v>
      </c>
      <c r="H315" s="14">
        <f t="shared" si="25"/>
        <v>1</v>
      </c>
      <c r="I315" s="15" t="s">
        <v>22</v>
      </c>
      <c r="J315" s="20">
        <v>42124.5153</v>
      </c>
      <c r="V315" s="29">
        <v>51</v>
      </c>
      <c r="W315" s="23" t="s">
        <v>17</v>
      </c>
      <c r="X315" s="30">
        <v>20.6</v>
      </c>
      <c r="Y315" s="29">
        <v>0</v>
      </c>
      <c r="Z315" s="23" t="s">
        <v>21</v>
      </c>
      <c r="AA315" s="23" t="s">
        <v>19</v>
      </c>
      <c r="AB315" s="23">
        <v>9264.797</v>
      </c>
      <c r="AC315" s="23" t="b">
        <f t="shared" si="28"/>
        <v>0</v>
      </c>
      <c r="AD315" s="23" t="b">
        <f t="shared" si="29"/>
        <v>0</v>
      </c>
    </row>
    <row r="316" spans="2:30">
      <c r="B316" s="14">
        <v>49</v>
      </c>
      <c r="C316" s="15" t="s">
        <v>20</v>
      </c>
      <c r="D316" s="14">
        <f t="shared" si="24"/>
        <v>0</v>
      </c>
      <c r="E316" s="17">
        <v>35.86</v>
      </c>
      <c r="F316" s="14">
        <v>0</v>
      </c>
      <c r="G316" s="14" t="s">
        <v>21</v>
      </c>
      <c r="H316" s="14">
        <f t="shared" si="25"/>
        <v>0</v>
      </c>
      <c r="I316" s="15" t="s">
        <v>22</v>
      </c>
      <c r="J316" s="20">
        <v>8124.4084</v>
      </c>
      <c r="V316" s="29">
        <v>47</v>
      </c>
      <c r="W316" s="23" t="s">
        <v>20</v>
      </c>
      <c r="X316" s="30">
        <v>47.52</v>
      </c>
      <c r="Y316" s="29">
        <v>1</v>
      </c>
      <c r="Z316" s="23" t="s">
        <v>21</v>
      </c>
      <c r="AA316" s="23" t="s">
        <v>22</v>
      </c>
      <c r="AB316" s="23">
        <v>8083.9198</v>
      </c>
      <c r="AC316" s="23" t="b">
        <f t="shared" si="28"/>
        <v>1</v>
      </c>
      <c r="AD316" s="23" t="b">
        <f t="shared" si="29"/>
        <v>0</v>
      </c>
    </row>
    <row r="317" spans="2:30">
      <c r="B317" s="14">
        <v>27</v>
      </c>
      <c r="C317" s="15" t="s">
        <v>17</v>
      </c>
      <c r="D317" s="14">
        <f t="shared" si="24"/>
        <v>1</v>
      </c>
      <c r="E317" s="17">
        <v>31.4</v>
      </c>
      <c r="F317" s="14">
        <v>0</v>
      </c>
      <c r="G317" s="14" t="s">
        <v>18</v>
      </c>
      <c r="H317" s="14">
        <f t="shared" si="25"/>
        <v>1</v>
      </c>
      <c r="I317" s="15" t="s">
        <v>19</v>
      </c>
      <c r="J317" s="20">
        <v>34838.873</v>
      </c>
      <c r="V317" s="29">
        <v>64</v>
      </c>
      <c r="W317" s="23" t="s">
        <v>17</v>
      </c>
      <c r="X317" s="30">
        <v>32.965</v>
      </c>
      <c r="Y317" s="29">
        <v>0</v>
      </c>
      <c r="Z317" s="23" t="s">
        <v>21</v>
      </c>
      <c r="AA317" s="23" t="s">
        <v>34</v>
      </c>
      <c r="AB317" s="23">
        <v>14692.66935</v>
      </c>
      <c r="AC317" s="23" t="b">
        <f t="shared" si="28"/>
        <v>1</v>
      </c>
      <c r="AD317" s="23" t="b">
        <f t="shared" si="29"/>
        <v>0</v>
      </c>
    </row>
    <row r="318" spans="2:30">
      <c r="B318" s="14">
        <v>52</v>
      </c>
      <c r="C318" s="15" t="s">
        <v>20</v>
      </c>
      <c r="D318" s="14">
        <f t="shared" si="24"/>
        <v>0</v>
      </c>
      <c r="E318" s="17">
        <v>33.25</v>
      </c>
      <c r="F318" s="14">
        <v>0</v>
      </c>
      <c r="G318" s="14" t="s">
        <v>21</v>
      </c>
      <c r="H318" s="14">
        <f t="shared" si="25"/>
        <v>0</v>
      </c>
      <c r="I318" s="15" t="s">
        <v>42</v>
      </c>
      <c r="J318" s="20">
        <v>9722.7695</v>
      </c>
      <c r="V318" s="29">
        <v>49</v>
      </c>
      <c r="W318" s="23" t="s">
        <v>20</v>
      </c>
      <c r="X318" s="30">
        <v>32.3</v>
      </c>
      <c r="Y318" s="29">
        <v>3</v>
      </c>
      <c r="Z318" s="23" t="s">
        <v>21</v>
      </c>
      <c r="AA318" s="23" t="s">
        <v>34</v>
      </c>
      <c r="AB318" s="23">
        <v>10269.46</v>
      </c>
      <c r="AC318" s="23" t="b">
        <f t="shared" si="28"/>
        <v>1</v>
      </c>
      <c r="AD318" s="23" t="b">
        <f t="shared" si="29"/>
        <v>0</v>
      </c>
    </row>
    <row r="319" spans="2:30">
      <c r="B319" s="14">
        <v>50</v>
      </c>
      <c r="C319" s="15" t="s">
        <v>20</v>
      </c>
      <c r="D319" s="14">
        <f t="shared" si="24"/>
        <v>0</v>
      </c>
      <c r="E319" s="17">
        <v>32.205</v>
      </c>
      <c r="F319" s="14">
        <v>0</v>
      </c>
      <c r="G319" s="14" t="s">
        <v>21</v>
      </c>
      <c r="H319" s="14">
        <f t="shared" si="25"/>
        <v>0</v>
      </c>
      <c r="I319" s="15" t="s">
        <v>34</v>
      </c>
      <c r="J319" s="20">
        <v>8835.26495</v>
      </c>
      <c r="V319" s="29">
        <v>31</v>
      </c>
      <c r="W319" s="23" t="s">
        <v>20</v>
      </c>
      <c r="X319" s="30">
        <v>20.4</v>
      </c>
      <c r="Y319" s="29">
        <v>0</v>
      </c>
      <c r="Z319" s="23" t="s">
        <v>21</v>
      </c>
      <c r="AA319" s="23" t="s">
        <v>19</v>
      </c>
      <c r="AB319" s="23">
        <v>3260.199</v>
      </c>
      <c r="AC319" s="23" t="b">
        <f t="shared" si="28"/>
        <v>0</v>
      </c>
      <c r="AD319" s="23" t="b">
        <f t="shared" si="29"/>
        <v>0</v>
      </c>
    </row>
    <row r="320" spans="2:30">
      <c r="B320" s="14">
        <v>54</v>
      </c>
      <c r="C320" s="15" t="s">
        <v>20</v>
      </c>
      <c r="D320" s="14">
        <f t="shared" si="24"/>
        <v>0</v>
      </c>
      <c r="E320" s="17">
        <v>32.775</v>
      </c>
      <c r="F320" s="14">
        <v>0</v>
      </c>
      <c r="G320" s="14" t="s">
        <v>21</v>
      </c>
      <c r="H320" s="14">
        <f t="shared" si="25"/>
        <v>0</v>
      </c>
      <c r="I320" s="15" t="s">
        <v>42</v>
      </c>
      <c r="J320" s="20">
        <v>10435.06525</v>
      </c>
      <c r="V320" s="29">
        <v>52</v>
      </c>
      <c r="W320" s="23" t="s">
        <v>17</v>
      </c>
      <c r="X320" s="30">
        <v>38.38</v>
      </c>
      <c r="Y320" s="29">
        <v>2</v>
      </c>
      <c r="Z320" s="23" t="s">
        <v>21</v>
      </c>
      <c r="AA320" s="23" t="s">
        <v>42</v>
      </c>
      <c r="AB320" s="23">
        <v>11396.9002</v>
      </c>
      <c r="AC320" s="23" t="b">
        <f t="shared" si="28"/>
        <v>1</v>
      </c>
      <c r="AD320" s="23" t="b">
        <f t="shared" si="29"/>
        <v>0</v>
      </c>
    </row>
    <row r="321" spans="2:30">
      <c r="B321" s="14">
        <v>44</v>
      </c>
      <c r="C321" s="15" t="s">
        <v>17</v>
      </c>
      <c r="D321" s="14">
        <f t="shared" si="24"/>
        <v>1</v>
      </c>
      <c r="E321" s="17">
        <v>27.645</v>
      </c>
      <c r="F321" s="14">
        <v>0</v>
      </c>
      <c r="G321" s="14" t="s">
        <v>21</v>
      </c>
      <c r="H321" s="14">
        <f t="shared" si="25"/>
        <v>0</v>
      </c>
      <c r="I321" s="15" t="s">
        <v>34</v>
      </c>
      <c r="J321" s="20">
        <v>7421.19455</v>
      </c>
      <c r="V321" s="29">
        <v>33</v>
      </c>
      <c r="W321" s="23" t="s">
        <v>17</v>
      </c>
      <c r="X321" s="30">
        <v>24.31</v>
      </c>
      <c r="Y321" s="29">
        <v>0</v>
      </c>
      <c r="Z321" s="23" t="s">
        <v>21</v>
      </c>
      <c r="AA321" s="23" t="s">
        <v>22</v>
      </c>
      <c r="AB321" s="23">
        <v>4185.0979</v>
      </c>
      <c r="AC321" s="23" t="b">
        <f t="shared" si="28"/>
        <v>0</v>
      </c>
      <c r="AD321" s="23" t="b">
        <f t="shared" si="29"/>
        <v>0</v>
      </c>
    </row>
    <row r="322" spans="2:30">
      <c r="B322" s="14">
        <v>32</v>
      </c>
      <c r="C322" s="15" t="s">
        <v>20</v>
      </c>
      <c r="D322" s="14">
        <f t="shared" si="24"/>
        <v>0</v>
      </c>
      <c r="E322" s="17">
        <v>37.335</v>
      </c>
      <c r="F322" s="14">
        <v>1</v>
      </c>
      <c r="G322" s="14" t="s">
        <v>21</v>
      </c>
      <c r="H322" s="14">
        <f t="shared" si="25"/>
        <v>0</v>
      </c>
      <c r="I322" s="15" t="s">
        <v>42</v>
      </c>
      <c r="J322" s="20">
        <v>4667.60765</v>
      </c>
      <c r="V322" s="29">
        <v>47</v>
      </c>
      <c r="W322" s="23" t="s">
        <v>17</v>
      </c>
      <c r="X322" s="30">
        <v>23.6</v>
      </c>
      <c r="Y322" s="29">
        <v>1</v>
      </c>
      <c r="Z322" s="23" t="s">
        <v>21</v>
      </c>
      <c r="AA322" s="23" t="s">
        <v>19</v>
      </c>
      <c r="AB322" s="23">
        <v>8539.671</v>
      </c>
      <c r="AC322" s="23" t="b">
        <f t="shared" si="28"/>
        <v>0</v>
      </c>
      <c r="AD322" s="23" t="b">
        <f t="shared" si="29"/>
        <v>0</v>
      </c>
    </row>
    <row r="323" spans="2:30">
      <c r="B323" s="14">
        <v>34</v>
      </c>
      <c r="C323" s="15" t="s">
        <v>20</v>
      </c>
      <c r="D323" s="14">
        <f t="shared" si="24"/>
        <v>0</v>
      </c>
      <c r="E323" s="17">
        <v>25.27</v>
      </c>
      <c r="F323" s="14">
        <v>1</v>
      </c>
      <c r="G323" s="14" t="s">
        <v>21</v>
      </c>
      <c r="H323" s="14">
        <f t="shared" si="25"/>
        <v>0</v>
      </c>
      <c r="I323" s="15" t="s">
        <v>34</v>
      </c>
      <c r="J323" s="20">
        <v>4894.7533</v>
      </c>
      <c r="V323" s="29">
        <v>38</v>
      </c>
      <c r="W323" s="23" t="s">
        <v>20</v>
      </c>
      <c r="X323" s="30">
        <v>21.12</v>
      </c>
      <c r="Y323" s="29">
        <v>3</v>
      </c>
      <c r="Z323" s="23" t="s">
        <v>21</v>
      </c>
      <c r="AA323" s="23" t="s">
        <v>22</v>
      </c>
      <c r="AB323" s="23">
        <v>6652.5288</v>
      </c>
      <c r="AC323" s="23" t="b">
        <f t="shared" si="28"/>
        <v>0</v>
      </c>
      <c r="AD323" s="23" t="b">
        <f t="shared" si="29"/>
        <v>0</v>
      </c>
    </row>
    <row r="324" spans="2:30">
      <c r="B324" s="14">
        <v>26</v>
      </c>
      <c r="C324" s="15" t="s">
        <v>17</v>
      </c>
      <c r="D324" s="14">
        <f t="shared" ref="D324:D387" si="30">IF(C324="FEMALE",1,0)</f>
        <v>1</v>
      </c>
      <c r="E324" s="17">
        <v>29.64</v>
      </c>
      <c r="F324" s="14">
        <v>4</v>
      </c>
      <c r="G324" s="14" t="s">
        <v>21</v>
      </c>
      <c r="H324" s="14">
        <f t="shared" ref="H324:H387" si="31">IF(G324="yes",1,0)</f>
        <v>0</v>
      </c>
      <c r="I324" s="15" t="s">
        <v>42</v>
      </c>
      <c r="J324" s="20">
        <v>24671.66334</v>
      </c>
      <c r="V324" s="29">
        <v>32</v>
      </c>
      <c r="W324" s="23" t="s">
        <v>20</v>
      </c>
      <c r="X324" s="30">
        <v>30.03</v>
      </c>
      <c r="Y324" s="29">
        <v>1</v>
      </c>
      <c r="Z324" s="23" t="s">
        <v>21</v>
      </c>
      <c r="AA324" s="23" t="s">
        <v>22</v>
      </c>
      <c r="AB324" s="23">
        <v>4074.4537</v>
      </c>
      <c r="AC324" s="23" t="b">
        <f t="shared" ref="AC324:AC387" si="32">X324&gt;=25</f>
        <v>1</v>
      </c>
      <c r="AD324" s="23" t="b">
        <f t="shared" ref="AD324:AD387" si="33">AB324&gt;16700</f>
        <v>0</v>
      </c>
    </row>
    <row r="325" spans="2:30">
      <c r="B325" s="14">
        <v>34</v>
      </c>
      <c r="C325" s="15" t="s">
        <v>20</v>
      </c>
      <c r="D325" s="14">
        <f t="shared" si="30"/>
        <v>0</v>
      </c>
      <c r="E325" s="17">
        <v>30.8</v>
      </c>
      <c r="F325" s="14">
        <v>0</v>
      </c>
      <c r="G325" s="14" t="s">
        <v>18</v>
      </c>
      <c r="H325" s="14">
        <f t="shared" si="31"/>
        <v>1</v>
      </c>
      <c r="I325" s="15" t="s">
        <v>19</v>
      </c>
      <c r="J325" s="20">
        <v>35491.64</v>
      </c>
      <c r="V325" s="29">
        <v>19</v>
      </c>
      <c r="W325" s="23" t="s">
        <v>20</v>
      </c>
      <c r="X325" s="30">
        <v>17.48</v>
      </c>
      <c r="Y325" s="29">
        <v>0</v>
      </c>
      <c r="Z325" s="23" t="s">
        <v>21</v>
      </c>
      <c r="AA325" s="23" t="s">
        <v>34</v>
      </c>
      <c r="AB325" s="23">
        <v>1621.3402</v>
      </c>
      <c r="AC325" s="23" t="b">
        <f t="shared" si="32"/>
        <v>0</v>
      </c>
      <c r="AD325" s="23" t="b">
        <f t="shared" si="33"/>
        <v>0</v>
      </c>
    </row>
    <row r="326" spans="2:30">
      <c r="B326" s="14">
        <v>57</v>
      </c>
      <c r="C326" s="15" t="s">
        <v>20</v>
      </c>
      <c r="D326" s="14">
        <f t="shared" si="30"/>
        <v>0</v>
      </c>
      <c r="E326" s="17">
        <v>40.945</v>
      </c>
      <c r="F326" s="14">
        <v>0</v>
      </c>
      <c r="G326" s="14" t="s">
        <v>21</v>
      </c>
      <c r="H326" s="14">
        <f t="shared" si="31"/>
        <v>0</v>
      </c>
      <c r="I326" s="15" t="s">
        <v>42</v>
      </c>
      <c r="J326" s="20">
        <v>11566.30055</v>
      </c>
      <c r="V326" s="29">
        <v>25</v>
      </c>
      <c r="W326" s="23" t="s">
        <v>20</v>
      </c>
      <c r="X326" s="30">
        <v>23.9</v>
      </c>
      <c r="Y326" s="29">
        <v>5</v>
      </c>
      <c r="Z326" s="23" t="s">
        <v>21</v>
      </c>
      <c r="AA326" s="23" t="s">
        <v>19</v>
      </c>
      <c r="AB326" s="23">
        <v>5080.096</v>
      </c>
      <c r="AC326" s="23" t="b">
        <f t="shared" si="32"/>
        <v>0</v>
      </c>
      <c r="AD326" s="23" t="b">
        <f t="shared" si="33"/>
        <v>0</v>
      </c>
    </row>
    <row r="327" spans="2:30">
      <c r="B327" s="14">
        <v>29</v>
      </c>
      <c r="C327" s="15" t="s">
        <v>20</v>
      </c>
      <c r="D327" s="14">
        <f t="shared" si="30"/>
        <v>0</v>
      </c>
      <c r="E327" s="17">
        <v>27.2</v>
      </c>
      <c r="F327" s="14">
        <v>0</v>
      </c>
      <c r="G327" s="14" t="s">
        <v>21</v>
      </c>
      <c r="H327" s="14">
        <f t="shared" si="31"/>
        <v>0</v>
      </c>
      <c r="I327" s="15" t="s">
        <v>19</v>
      </c>
      <c r="J327" s="20">
        <v>2866.091</v>
      </c>
      <c r="V327" s="29">
        <v>19</v>
      </c>
      <c r="W327" s="23" t="s">
        <v>17</v>
      </c>
      <c r="X327" s="30">
        <v>35.15</v>
      </c>
      <c r="Y327" s="29">
        <v>0</v>
      </c>
      <c r="Z327" s="23" t="s">
        <v>21</v>
      </c>
      <c r="AA327" s="23" t="s">
        <v>34</v>
      </c>
      <c r="AB327" s="23">
        <v>2134.9015</v>
      </c>
      <c r="AC327" s="23" t="b">
        <f t="shared" si="32"/>
        <v>1</v>
      </c>
      <c r="AD327" s="23" t="b">
        <f t="shared" si="33"/>
        <v>0</v>
      </c>
    </row>
    <row r="328" spans="2:30">
      <c r="B328" s="14">
        <v>40</v>
      </c>
      <c r="C328" s="15" t="s">
        <v>20</v>
      </c>
      <c r="D328" s="14">
        <f t="shared" si="30"/>
        <v>0</v>
      </c>
      <c r="E328" s="17">
        <v>34.105</v>
      </c>
      <c r="F328" s="14">
        <v>1</v>
      </c>
      <c r="G328" s="14" t="s">
        <v>21</v>
      </c>
      <c r="H328" s="14">
        <f t="shared" si="31"/>
        <v>0</v>
      </c>
      <c r="I328" s="15" t="s">
        <v>42</v>
      </c>
      <c r="J328" s="20">
        <v>6600.20595</v>
      </c>
      <c r="V328" s="29">
        <v>43</v>
      </c>
      <c r="W328" s="23" t="s">
        <v>17</v>
      </c>
      <c r="X328" s="30">
        <v>35.64</v>
      </c>
      <c r="Y328" s="29">
        <v>1</v>
      </c>
      <c r="Z328" s="23" t="s">
        <v>21</v>
      </c>
      <c r="AA328" s="23" t="s">
        <v>22</v>
      </c>
      <c r="AB328" s="23">
        <v>7345.7266</v>
      </c>
      <c r="AC328" s="23" t="b">
        <f t="shared" si="32"/>
        <v>1</v>
      </c>
      <c r="AD328" s="23" t="b">
        <f t="shared" si="33"/>
        <v>0</v>
      </c>
    </row>
    <row r="329" spans="2:30">
      <c r="B329" s="14">
        <v>27</v>
      </c>
      <c r="C329" s="15" t="s">
        <v>17</v>
      </c>
      <c r="D329" s="14">
        <f t="shared" si="30"/>
        <v>1</v>
      </c>
      <c r="E329" s="17">
        <v>23.21</v>
      </c>
      <c r="F329" s="14">
        <v>1</v>
      </c>
      <c r="G329" s="14" t="s">
        <v>21</v>
      </c>
      <c r="H329" s="14">
        <f t="shared" si="31"/>
        <v>0</v>
      </c>
      <c r="I329" s="15" t="s">
        <v>22</v>
      </c>
      <c r="J329" s="20">
        <v>3561.8889</v>
      </c>
      <c r="V329" s="29">
        <v>52</v>
      </c>
      <c r="W329" s="23" t="s">
        <v>20</v>
      </c>
      <c r="X329" s="30">
        <v>34.1</v>
      </c>
      <c r="Y329" s="29">
        <v>0</v>
      </c>
      <c r="Z329" s="23" t="s">
        <v>21</v>
      </c>
      <c r="AA329" s="23" t="s">
        <v>22</v>
      </c>
      <c r="AB329" s="23">
        <v>9140.951</v>
      </c>
      <c r="AC329" s="23" t="b">
        <f t="shared" si="32"/>
        <v>1</v>
      </c>
      <c r="AD329" s="23" t="b">
        <f t="shared" si="33"/>
        <v>0</v>
      </c>
    </row>
    <row r="330" spans="2:30">
      <c r="B330" s="14">
        <v>45</v>
      </c>
      <c r="C330" s="15" t="s">
        <v>20</v>
      </c>
      <c r="D330" s="14">
        <f t="shared" si="30"/>
        <v>0</v>
      </c>
      <c r="E330" s="17">
        <v>36.48</v>
      </c>
      <c r="F330" s="14">
        <v>2</v>
      </c>
      <c r="G330" s="14" t="s">
        <v>18</v>
      </c>
      <c r="H330" s="14">
        <f t="shared" si="31"/>
        <v>1</v>
      </c>
      <c r="I330" s="15" t="s">
        <v>34</v>
      </c>
      <c r="J330" s="20">
        <v>42760.5022</v>
      </c>
      <c r="V330" s="29">
        <v>64</v>
      </c>
      <c r="W330" s="23" t="s">
        <v>20</v>
      </c>
      <c r="X330" s="30">
        <v>39.16</v>
      </c>
      <c r="Y330" s="29">
        <v>1</v>
      </c>
      <c r="Z330" s="23" t="s">
        <v>21</v>
      </c>
      <c r="AA330" s="23" t="s">
        <v>22</v>
      </c>
      <c r="AB330" s="23">
        <v>14418.2804</v>
      </c>
      <c r="AC330" s="23" t="b">
        <f t="shared" si="32"/>
        <v>1</v>
      </c>
      <c r="AD330" s="23" t="b">
        <f t="shared" si="33"/>
        <v>0</v>
      </c>
    </row>
    <row r="331" spans="2:30">
      <c r="B331" s="14">
        <v>64</v>
      </c>
      <c r="C331" s="15" t="s">
        <v>17</v>
      </c>
      <c r="D331" s="14">
        <f t="shared" si="30"/>
        <v>1</v>
      </c>
      <c r="E331" s="17">
        <v>33.8</v>
      </c>
      <c r="F331" s="14">
        <v>1</v>
      </c>
      <c r="G331" s="14" t="s">
        <v>18</v>
      </c>
      <c r="H331" s="14">
        <f t="shared" si="31"/>
        <v>1</v>
      </c>
      <c r="I331" s="15" t="s">
        <v>19</v>
      </c>
      <c r="J331" s="20">
        <v>47928.03</v>
      </c>
      <c r="V331" s="29">
        <v>25</v>
      </c>
      <c r="W331" s="23" t="s">
        <v>20</v>
      </c>
      <c r="X331" s="30">
        <v>30.59</v>
      </c>
      <c r="Y331" s="29">
        <v>0</v>
      </c>
      <c r="Z331" s="23" t="s">
        <v>21</v>
      </c>
      <c r="AA331" s="23" t="s">
        <v>42</v>
      </c>
      <c r="AB331" s="23">
        <v>2727.3951</v>
      </c>
      <c r="AC331" s="23" t="b">
        <f t="shared" si="32"/>
        <v>1</v>
      </c>
      <c r="AD331" s="23" t="b">
        <f t="shared" si="33"/>
        <v>0</v>
      </c>
    </row>
    <row r="332" spans="2:30">
      <c r="B332" s="14">
        <v>52</v>
      </c>
      <c r="C332" s="15" t="s">
        <v>20</v>
      </c>
      <c r="D332" s="14">
        <f t="shared" si="30"/>
        <v>0</v>
      </c>
      <c r="E332" s="17">
        <v>36.7</v>
      </c>
      <c r="F332" s="14">
        <v>0</v>
      </c>
      <c r="G332" s="14" t="s">
        <v>21</v>
      </c>
      <c r="H332" s="14">
        <f t="shared" si="31"/>
        <v>0</v>
      </c>
      <c r="I332" s="15" t="s">
        <v>19</v>
      </c>
      <c r="J332" s="20">
        <v>9144.565</v>
      </c>
      <c r="V332" s="29">
        <v>48</v>
      </c>
      <c r="W332" s="23" t="s">
        <v>20</v>
      </c>
      <c r="X332" s="30">
        <v>30.2</v>
      </c>
      <c r="Y332" s="29">
        <v>2</v>
      </c>
      <c r="Z332" s="23" t="s">
        <v>21</v>
      </c>
      <c r="AA332" s="23" t="s">
        <v>19</v>
      </c>
      <c r="AB332" s="23">
        <v>8968.33</v>
      </c>
      <c r="AC332" s="23" t="b">
        <f t="shared" si="32"/>
        <v>1</v>
      </c>
      <c r="AD332" s="23" t="b">
        <f t="shared" si="33"/>
        <v>0</v>
      </c>
    </row>
    <row r="333" spans="2:30">
      <c r="B333" s="14">
        <v>61</v>
      </c>
      <c r="C333" s="15" t="s">
        <v>17</v>
      </c>
      <c r="D333" s="14">
        <f t="shared" si="30"/>
        <v>1</v>
      </c>
      <c r="E333" s="17">
        <v>36.385</v>
      </c>
      <c r="F333" s="14">
        <v>1</v>
      </c>
      <c r="G333" s="14" t="s">
        <v>18</v>
      </c>
      <c r="H333" s="14">
        <f t="shared" si="31"/>
        <v>1</v>
      </c>
      <c r="I333" s="15" t="s">
        <v>42</v>
      </c>
      <c r="J333" s="20">
        <v>48517.56315</v>
      </c>
      <c r="V333" s="29">
        <v>45</v>
      </c>
      <c r="W333" s="23" t="s">
        <v>20</v>
      </c>
      <c r="X333" s="30">
        <v>24.31</v>
      </c>
      <c r="Y333" s="29">
        <v>5</v>
      </c>
      <c r="Z333" s="23" t="s">
        <v>21</v>
      </c>
      <c r="AA333" s="23" t="s">
        <v>22</v>
      </c>
      <c r="AB333" s="23">
        <v>9788.8659</v>
      </c>
      <c r="AC333" s="23" t="b">
        <f t="shared" si="32"/>
        <v>0</v>
      </c>
      <c r="AD333" s="23" t="b">
        <f t="shared" si="33"/>
        <v>0</v>
      </c>
    </row>
    <row r="334" spans="2:30">
      <c r="B334" s="14">
        <v>52</v>
      </c>
      <c r="C334" s="15" t="s">
        <v>20</v>
      </c>
      <c r="D334" s="14">
        <f t="shared" si="30"/>
        <v>0</v>
      </c>
      <c r="E334" s="17">
        <v>27.36</v>
      </c>
      <c r="F334" s="14">
        <v>0</v>
      </c>
      <c r="G334" s="14" t="s">
        <v>18</v>
      </c>
      <c r="H334" s="14">
        <f t="shared" si="31"/>
        <v>1</v>
      </c>
      <c r="I334" s="15" t="s">
        <v>34</v>
      </c>
      <c r="J334" s="20">
        <v>24393.6224</v>
      </c>
      <c r="V334" s="29">
        <v>38</v>
      </c>
      <c r="W334" s="23" t="s">
        <v>17</v>
      </c>
      <c r="X334" s="30">
        <v>27.265</v>
      </c>
      <c r="Y334" s="29">
        <v>1</v>
      </c>
      <c r="Z334" s="23" t="s">
        <v>21</v>
      </c>
      <c r="AA334" s="23" t="s">
        <v>42</v>
      </c>
      <c r="AB334" s="23">
        <v>6555.07035</v>
      </c>
      <c r="AC334" s="23" t="b">
        <f t="shared" si="32"/>
        <v>1</v>
      </c>
      <c r="AD334" s="23" t="b">
        <f t="shared" si="33"/>
        <v>0</v>
      </c>
    </row>
    <row r="335" spans="2:30">
      <c r="B335" s="14">
        <v>61</v>
      </c>
      <c r="C335" s="15" t="s">
        <v>17</v>
      </c>
      <c r="D335" s="14">
        <f t="shared" si="30"/>
        <v>1</v>
      </c>
      <c r="E335" s="17">
        <v>31.16</v>
      </c>
      <c r="F335" s="14">
        <v>0</v>
      </c>
      <c r="G335" s="14" t="s">
        <v>21</v>
      </c>
      <c r="H335" s="14">
        <f t="shared" si="31"/>
        <v>0</v>
      </c>
      <c r="I335" s="15" t="s">
        <v>34</v>
      </c>
      <c r="J335" s="20">
        <v>13429.0354</v>
      </c>
      <c r="V335" s="29">
        <v>18</v>
      </c>
      <c r="W335" s="23" t="s">
        <v>17</v>
      </c>
      <c r="X335" s="30">
        <v>29.165</v>
      </c>
      <c r="Y335" s="29">
        <v>0</v>
      </c>
      <c r="Z335" s="23" t="s">
        <v>21</v>
      </c>
      <c r="AA335" s="23" t="s">
        <v>42</v>
      </c>
      <c r="AB335" s="23">
        <v>7323.734819</v>
      </c>
      <c r="AC335" s="23" t="b">
        <f t="shared" si="32"/>
        <v>1</v>
      </c>
      <c r="AD335" s="23" t="b">
        <f t="shared" si="33"/>
        <v>0</v>
      </c>
    </row>
    <row r="336" spans="2:30">
      <c r="B336" s="14">
        <v>56</v>
      </c>
      <c r="C336" s="15" t="s">
        <v>17</v>
      </c>
      <c r="D336" s="14">
        <f t="shared" si="30"/>
        <v>1</v>
      </c>
      <c r="E336" s="17">
        <v>28.785</v>
      </c>
      <c r="F336" s="14">
        <v>0</v>
      </c>
      <c r="G336" s="14" t="s">
        <v>21</v>
      </c>
      <c r="H336" s="14">
        <f t="shared" si="31"/>
        <v>0</v>
      </c>
      <c r="I336" s="15" t="s">
        <v>42</v>
      </c>
      <c r="J336" s="20">
        <v>11658.37915</v>
      </c>
      <c r="V336" s="29">
        <v>21</v>
      </c>
      <c r="W336" s="23" t="s">
        <v>17</v>
      </c>
      <c r="X336" s="30">
        <v>16.815</v>
      </c>
      <c r="Y336" s="29">
        <v>1</v>
      </c>
      <c r="Z336" s="23" t="s">
        <v>21</v>
      </c>
      <c r="AA336" s="23" t="s">
        <v>42</v>
      </c>
      <c r="AB336" s="23">
        <v>3167.45585</v>
      </c>
      <c r="AC336" s="23" t="b">
        <f t="shared" si="32"/>
        <v>0</v>
      </c>
      <c r="AD336" s="23" t="b">
        <f t="shared" si="33"/>
        <v>0</v>
      </c>
    </row>
    <row r="337" spans="2:30">
      <c r="B337" s="14">
        <v>43</v>
      </c>
      <c r="C337" s="15" t="s">
        <v>17</v>
      </c>
      <c r="D337" s="14">
        <f t="shared" si="30"/>
        <v>1</v>
      </c>
      <c r="E337" s="17">
        <v>35.72</v>
      </c>
      <c r="F337" s="14">
        <v>2</v>
      </c>
      <c r="G337" s="14" t="s">
        <v>21</v>
      </c>
      <c r="H337" s="14">
        <f t="shared" si="31"/>
        <v>0</v>
      </c>
      <c r="I337" s="15" t="s">
        <v>42</v>
      </c>
      <c r="J337" s="20">
        <v>19144.57652</v>
      </c>
      <c r="V337" s="29">
        <v>27</v>
      </c>
      <c r="W337" s="23" t="s">
        <v>17</v>
      </c>
      <c r="X337" s="30">
        <v>30.4</v>
      </c>
      <c r="Y337" s="29">
        <v>3</v>
      </c>
      <c r="Z337" s="23" t="s">
        <v>21</v>
      </c>
      <c r="AA337" s="23" t="s">
        <v>34</v>
      </c>
      <c r="AB337" s="23">
        <v>18804.7524</v>
      </c>
      <c r="AC337" s="23" t="b">
        <f t="shared" si="32"/>
        <v>1</v>
      </c>
      <c r="AD337" s="23" t="b">
        <f t="shared" si="33"/>
        <v>1</v>
      </c>
    </row>
    <row r="338" spans="2:30">
      <c r="B338" s="14">
        <v>64</v>
      </c>
      <c r="C338" s="15" t="s">
        <v>20</v>
      </c>
      <c r="D338" s="14">
        <f t="shared" si="30"/>
        <v>0</v>
      </c>
      <c r="E338" s="17">
        <v>34.5</v>
      </c>
      <c r="F338" s="14">
        <v>0</v>
      </c>
      <c r="G338" s="14" t="s">
        <v>21</v>
      </c>
      <c r="H338" s="14">
        <f t="shared" si="31"/>
        <v>0</v>
      </c>
      <c r="I338" s="15" t="s">
        <v>19</v>
      </c>
      <c r="J338" s="20">
        <v>13822.803</v>
      </c>
      <c r="V338" s="29">
        <v>19</v>
      </c>
      <c r="W338" s="23" t="s">
        <v>20</v>
      </c>
      <c r="X338" s="30">
        <v>33.1</v>
      </c>
      <c r="Y338" s="29">
        <v>0</v>
      </c>
      <c r="Z338" s="23" t="s">
        <v>21</v>
      </c>
      <c r="AA338" s="23" t="s">
        <v>19</v>
      </c>
      <c r="AB338" s="23">
        <v>23082.95533</v>
      </c>
      <c r="AC338" s="23" t="b">
        <f t="shared" si="32"/>
        <v>1</v>
      </c>
      <c r="AD338" s="23" t="b">
        <f t="shared" si="33"/>
        <v>1</v>
      </c>
    </row>
    <row r="339" spans="2:30">
      <c r="B339" s="14">
        <v>60</v>
      </c>
      <c r="C339" s="15" t="s">
        <v>20</v>
      </c>
      <c r="D339" s="14">
        <f t="shared" si="30"/>
        <v>0</v>
      </c>
      <c r="E339" s="17">
        <v>25.74</v>
      </c>
      <c r="F339" s="14">
        <v>0</v>
      </c>
      <c r="G339" s="14" t="s">
        <v>21</v>
      </c>
      <c r="H339" s="14">
        <f t="shared" si="31"/>
        <v>0</v>
      </c>
      <c r="I339" s="15" t="s">
        <v>22</v>
      </c>
      <c r="J339" s="20">
        <v>12142.5786</v>
      </c>
      <c r="V339" s="29">
        <v>29</v>
      </c>
      <c r="W339" s="23" t="s">
        <v>17</v>
      </c>
      <c r="X339" s="30">
        <v>20.235</v>
      </c>
      <c r="Y339" s="29">
        <v>2</v>
      </c>
      <c r="Z339" s="23" t="s">
        <v>21</v>
      </c>
      <c r="AA339" s="23" t="s">
        <v>34</v>
      </c>
      <c r="AB339" s="23">
        <v>4906.40965</v>
      </c>
      <c r="AC339" s="23" t="b">
        <f t="shared" si="32"/>
        <v>0</v>
      </c>
      <c r="AD339" s="23" t="b">
        <f t="shared" si="33"/>
        <v>0</v>
      </c>
    </row>
    <row r="340" spans="2:30">
      <c r="B340" s="14">
        <v>62</v>
      </c>
      <c r="C340" s="15" t="s">
        <v>20</v>
      </c>
      <c r="D340" s="14">
        <f t="shared" si="30"/>
        <v>0</v>
      </c>
      <c r="E340" s="17">
        <v>27.55</v>
      </c>
      <c r="F340" s="14">
        <v>1</v>
      </c>
      <c r="G340" s="14" t="s">
        <v>21</v>
      </c>
      <c r="H340" s="14">
        <f t="shared" si="31"/>
        <v>0</v>
      </c>
      <c r="I340" s="15" t="s">
        <v>34</v>
      </c>
      <c r="J340" s="20">
        <v>13937.6665</v>
      </c>
      <c r="V340" s="29">
        <v>42</v>
      </c>
      <c r="W340" s="23" t="s">
        <v>20</v>
      </c>
      <c r="X340" s="30">
        <v>26.9</v>
      </c>
      <c r="Y340" s="29">
        <v>0</v>
      </c>
      <c r="Z340" s="23" t="s">
        <v>21</v>
      </c>
      <c r="AA340" s="23" t="s">
        <v>19</v>
      </c>
      <c r="AB340" s="23">
        <v>5969.723</v>
      </c>
      <c r="AC340" s="23" t="b">
        <f t="shared" si="32"/>
        <v>1</v>
      </c>
      <c r="AD340" s="23" t="b">
        <f t="shared" si="33"/>
        <v>0</v>
      </c>
    </row>
    <row r="341" spans="2:30">
      <c r="B341" s="14">
        <v>50</v>
      </c>
      <c r="C341" s="15" t="s">
        <v>20</v>
      </c>
      <c r="D341" s="14">
        <f t="shared" si="30"/>
        <v>0</v>
      </c>
      <c r="E341" s="17">
        <v>32.3</v>
      </c>
      <c r="F341" s="14">
        <v>1</v>
      </c>
      <c r="G341" s="14" t="s">
        <v>18</v>
      </c>
      <c r="H341" s="14">
        <f t="shared" si="31"/>
        <v>1</v>
      </c>
      <c r="I341" s="15" t="s">
        <v>42</v>
      </c>
      <c r="J341" s="20">
        <v>41919.097</v>
      </c>
      <c r="V341" s="29">
        <v>60</v>
      </c>
      <c r="W341" s="23" t="s">
        <v>17</v>
      </c>
      <c r="X341" s="30">
        <v>30.5</v>
      </c>
      <c r="Y341" s="29">
        <v>0</v>
      </c>
      <c r="Z341" s="23" t="s">
        <v>21</v>
      </c>
      <c r="AA341" s="23" t="s">
        <v>19</v>
      </c>
      <c r="AB341" s="23">
        <v>12638.195</v>
      </c>
      <c r="AC341" s="23" t="b">
        <f t="shared" si="32"/>
        <v>1</v>
      </c>
      <c r="AD341" s="23" t="b">
        <f t="shared" si="33"/>
        <v>0</v>
      </c>
    </row>
    <row r="342" spans="2:30">
      <c r="B342" s="14">
        <v>46</v>
      </c>
      <c r="C342" s="15" t="s">
        <v>17</v>
      </c>
      <c r="D342" s="14">
        <f t="shared" si="30"/>
        <v>1</v>
      </c>
      <c r="E342" s="17">
        <v>27.72</v>
      </c>
      <c r="F342" s="14">
        <v>1</v>
      </c>
      <c r="G342" s="14" t="s">
        <v>21</v>
      </c>
      <c r="H342" s="14">
        <f t="shared" si="31"/>
        <v>0</v>
      </c>
      <c r="I342" s="15" t="s">
        <v>22</v>
      </c>
      <c r="J342" s="20">
        <v>8232.6388</v>
      </c>
      <c r="V342" s="29">
        <v>31</v>
      </c>
      <c r="W342" s="23" t="s">
        <v>20</v>
      </c>
      <c r="X342" s="30">
        <v>28.595</v>
      </c>
      <c r="Y342" s="29">
        <v>1</v>
      </c>
      <c r="Z342" s="23" t="s">
        <v>21</v>
      </c>
      <c r="AA342" s="23" t="s">
        <v>34</v>
      </c>
      <c r="AB342" s="23">
        <v>4243.59005</v>
      </c>
      <c r="AC342" s="23" t="b">
        <f t="shared" si="32"/>
        <v>1</v>
      </c>
      <c r="AD342" s="23" t="b">
        <f t="shared" si="33"/>
        <v>0</v>
      </c>
    </row>
    <row r="343" spans="2:30">
      <c r="B343" s="14">
        <v>24</v>
      </c>
      <c r="C343" s="15" t="s">
        <v>17</v>
      </c>
      <c r="D343" s="14">
        <f t="shared" si="30"/>
        <v>1</v>
      </c>
      <c r="E343" s="17">
        <v>27.6</v>
      </c>
      <c r="F343" s="14">
        <v>0</v>
      </c>
      <c r="G343" s="14" t="s">
        <v>21</v>
      </c>
      <c r="H343" s="14">
        <f t="shared" si="31"/>
        <v>0</v>
      </c>
      <c r="I343" s="15" t="s">
        <v>19</v>
      </c>
      <c r="J343" s="20">
        <v>18955.22017</v>
      </c>
      <c r="V343" s="29">
        <v>60</v>
      </c>
      <c r="W343" s="23" t="s">
        <v>20</v>
      </c>
      <c r="X343" s="30">
        <v>33.11</v>
      </c>
      <c r="Y343" s="29">
        <v>3</v>
      </c>
      <c r="Z343" s="23" t="s">
        <v>21</v>
      </c>
      <c r="AA343" s="23" t="s">
        <v>22</v>
      </c>
      <c r="AB343" s="23">
        <v>13919.8229</v>
      </c>
      <c r="AC343" s="23" t="b">
        <f t="shared" si="32"/>
        <v>1</v>
      </c>
      <c r="AD343" s="23" t="b">
        <f t="shared" si="33"/>
        <v>0</v>
      </c>
    </row>
    <row r="344" spans="2:30">
      <c r="B344" s="14">
        <v>62</v>
      </c>
      <c r="C344" s="15" t="s">
        <v>20</v>
      </c>
      <c r="D344" s="14">
        <f t="shared" si="30"/>
        <v>0</v>
      </c>
      <c r="E344" s="17">
        <v>30.02</v>
      </c>
      <c r="F344" s="14">
        <v>0</v>
      </c>
      <c r="G344" s="14" t="s">
        <v>21</v>
      </c>
      <c r="H344" s="14">
        <f t="shared" si="31"/>
        <v>0</v>
      </c>
      <c r="I344" s="15" t="s">
        <v>34</v>
      </c>
      <c r="J344" s="20">
        <v>13352.0998</v>
      </c>
      <c r="V344" s="29">
        <v>22</v>
      </c>
      <c r="W344" s="23" t="s">
        <v>20</v>
      </c>
      <c r="X344" s="30">
        <v>31.73</v>
      </c>
      <c r="Y344" s="29">
        <v>0</v>
      </c>
      <c r="Z344" s="23" t="s">
        <v>21</v>
      </c>
      <c r="AA344" s="23" t="s">
        <v>42</v>
      </c>
      <c r="AB344" s="23">
        <v>2254.7967</v>
      </c>
      <c r="AC344" s="23" t="b">
        <f t="shared" si="32"/>
        <v>1</v>
      </c>
      <c r="AD344" s="23" t="b">
        <f t="shared" si="33"/>
        <v>0</v>
      </c>
    </row>
    <row r="345" spans="2:30">
      <c r="B345" s="14">
        <v>60</v>
      </c>
      <c r="C345" s="15" t="s">
        <v>17</v>
      </c>
      <c r="D345" s="14">
        <f t="shared" si="30"/>
        <v>1</v>
      </c>
      <c r="E345" s="17">
        <v>27.55</v>
      </c>
      <c r="F345" s="14">
        <v>0</v>
      </c>
      <c r="G345" s="14" t="s">
        <v>21</v>
      </c>
      <c r="H345" s="14">
        <f t="shared" si="31"/>
        <v>0</v>
      </c>
      <c r="I345" s="15" t="s">
        <v>42</v>
      </c>
      <c r="J345" s="20">
        <v>13217.0945</v>
      </c>
      <c r="V345" s="29">
        <v>35</v>
      </c>
      <c r="W345" s="23" t="s">
        <v>20</v>
      </c>
      <c r="X345" s="30">
        <v>28.9</v>
      </c>
      <c r="Y345" s="29">
        <v>3</v>
      </c>
      <c r="Z345" s="23" t="s">
        <v>21</v>
      </c>
      <c r="AA345" s="23" t="s">
        <v>19</v>
      </c>
      <c r="AB345" s="23">
        <v>5926.846</v>
      </c>
      <c r="AC345" s="23" t="b">
        <f t="shared" si="32"/>
        <v>1</v>
      </c>
      <c r="AD345" s="23" t="b">
        <f t="shared" si="33"/>
        <v>0</v>
      </c>
    </row>
    <row r="346" spans="2:30">
      <c r="B346" s="14">
        <v>63</v>
      </c>
      <c r="C346" s="15" t="s">
        <v>20</v>
      </c>
      <c r="D346" s="14">
        <f t="shared" si="30"/>
        <v>0</v>
      </c>
      <c r="E346" s="17">
        <v>36.765</v>
      </c>
      <c r="F346" s="14">
        <v>0</v>
      </c>
      <c r="G346" s="14" t="s">
        <v>21</v>
      </c>
      <c r="H346" s="14">
        <f t="shared" si="31"/>
        <v>0</v>
      </c>
      <c r="I346" s="15" t="s">
        <v>42</v>
      </c>
      <c r="J346" s="20">
        <v>13981.85035</v>
      </c>
      <c r="V346" s="29">
        <v>52</v>
      </c>
      <c r="W346" s="23" t="s">
        <v>17</v>
      </c>
      <c r="X346" s="30">
        <v>46.75</v>
      </c>
      <c r="Y346" s="29">
        <v>5</v>
      </c>
      <c r="Z346" s="23" t="s">
        <v>21</v>
      </c>
      <c r="AA346" s="23" t="s">
        <v>22</v>
      </c>
      <c r="AB346" s="23">
        <v>12592.5345</v>
      </c>
      <c r="AC346" s="23" t="b">
        <f t="shared" si="32"/>
        <v>1</v>
      </c>
      <c r="AD346" s="23" t="b">
        <f t="shared" si="33"/>
        <v>0</v>
      </c>
    </row>
    <row r="347" spans="2:30">
      <c r="B347" s="14">
        <v>49</v>
      </c>
      <c r="C347" s="15" t="s">
        <v>17</v>
      </c>
      <c r="D347" s="14">
        <f t="shared" si="30"/>
        <v>1</v>
      </c>
      <c r="E347" s="17">
        <v>41.47</v>
      </c>
      <c r="F347" s="14">
        <v>4</v>
      </c>
      <c r="G347" s="14" t="s">
        <v>21</v>
      </c>
      <c r="H347" s="14">
        <f t="shared" si="31"/>
        <v>0</v>
      </c>
      <c r="I347" s="15" t="s">
        <v>22</v>
      </c>
      <c r="J347" s="20">
        <v>10977.2063</v>
      </c>
      <c r="V347" s="29">
        <v>26</v>
      </c>
      <c r="W347" s="23" t="s">
        <v>20</v>
      </c>
      <c r="X347" s="30">
        <v>29.45</v>
      </c>
      <c r="Y347" s="29">
        <v>0</v>
      </c>
      <c r="Z347" s="23" t="s">
        <v>21</v>
      </c>
      <c r="AA347" s="23" t="s">
        <v>42</v>
      </c>
      <c r="AB347" s="23">
        <v>2897.3235</v>
      </c>
      <c r="AC347" s="23" t="b">
        <f t="shared" si="32"/>
        <v>1</v>
      </c>
      <c r="AD347" s="23" t="b">
        <f t="shared" si="33"/>
        <v>0</v>
      </c>
    </row>
    <row r="348" spans="2:30">
      <c r="B348" s="14">
        <v>34</v>
      </c>
      <c r="C348" s="15" t="s">
        <v>17</v>
      </c>
      <c r="D348" s="14">
        <f t="shared" si="30"/>
        <v>1</v>
      </c>
      <c r="E348" s="17">
        <v>29.26</v>
      </c>
      <c r="F348" s="14">
        <v>3</v>
      </c>
      <c r="G348" s="14" t="s">
        <v>21</v>
      </c>
      <c r="H348" s="14">
        <f t="shared" si="31"/>
        <v>0</v>
      </c>
      <c r="I348" s="15" t="s">
        <v>22</v>
      </c>
      <c r="J348" s="20">
        <v>6184.2994</v>
      </c>
      <c r="V348" s="29">
        <v>31</v>
      </c>
      <c r="W348" s="23" t="s">
        <v>17</v>
      </c>
      <c r="X348" s="30">
        <v>32.68</v>
      </c>
      <c r="Y348" s="29">
        <v>1</v>
      </c>
      <c r="Z348" s="23" t="s">
        <v>21</v>
      </c>
      <c r="AA348" s="23" t="s">
        <v>34</v>
      </c>
      <c r="AB348" s="23">
        <v>4738.2682</v>
      </c>
      <c r="AC348" s="23" t="b">
        <f t="shared" si="32"/>
        <v>1</v>
      </c>
      <c r="AD348" s="23" t="b">
        <f t="shared" si="33"/>
        <v>0</v>
      </c>
    </row>
    <row r="349" spans="2:30">
      <c r="B349" s="14">
        <v>33</v>
      </c>
      <c r="C349" s="15" t="s">
        <v>20</v>
      </c>
      <c r="D349" s="14">
        <f t="shared" si="30"/>
        <v>0</v>
      </c>
      <c r="E349" s="17">
        <v>35.75</v>
      </c>
      <c r="F349" s="14">
        <v>2</v>
      </c>
      <c r="G349" s="14" t="s">
        <v>21</v>
      </c>
      <c r="H349" s="14">
        <f t="shared" si="31"/>
        <v>0</v>
      </c>
      <c r="I349" s="15" t="s">
        <v>22</v>
      </c>
      <c r="J349" s="20">
        <v>4889.9995</v>
      </c>
      <c r="V349" s="29">
        <v>18</v>
      </c>
      <c r="W349" s="23" t="s">
        <v>20</v>
      </c>
      <c r="X349" s="30">
        <v>43.01</v>
      </c>
      <c r="Y349" s="29">
        <v>0</v>
      </c>
      <c r="Z349" s="23" t="s">
        <v>21</v>
      </c>
      <c r="AA349" s="23" t="s">
        <v>22</v>
      </c>
      <c r="AB349" s="23">
        <v>1149.3959</v>
      </c>
      <c r="AC349" s="23" t="b">
        <f t="shared" si="32"/>
        <v>1</v>
      </c>
      <c r="AD349" s="23" t="b">
        <f t="shared" si="33"/>
        <v>0</v>
      </c>
    </row>
    <row r="350" spans="2:30">
      <c r="B350" s="14">
        <v>46</v>
      </c>
      <c r="C350" s="15" t="s">
        <v>20</v>
      </c>
      <c r="D350" s="14">
        <f t="shared" si="30"/>
        <v>0</v>
      </c>
      <c r="E350" s="17">
        <v>33.345</v>
      </c>
      <c r="F350" s="14">
        <v>1</v>
      </c>
      <c r="G350" s="14" t="s">
        <v>21</v>
      </c>
      <c r="H350" s="14">
        <f t="shared" si="31"/>
        <v>0</v>
      </c>
      <c r="I350" s="15" t="s">
        <v>42</v>
      </c>
      <c r="J350" s="20">
        <v>8334.45755</v>
      </c>
      <c r="V350" s="29">
        <v>59</v>
      </c>
      <c r="W350" s="23" t="s">
        <v>17</v>
      </c>
      <c r="X350" s="30">
        <v>36.52</v>
      </c>
      <c r="Y350" s="29">
        <v>1</v>
      </c>
      <c r="Z350" s="23" t="s">
        <v>21</v>
      </c>
      <c r="AA350" s="23" t="s">
        <v>22</v>
      </c>
      <c r="AB350" s="23">
        <v>28287.89766</v>
      </c>
      <c r="AC350" s="23" t="b">
        <f t="shared" si="32"/>
        <v>1</v>
      </c>
      <c r="AD350" s="23" t="b">
        <f t="shared" si="33"/>
        <v>1</v>
      </c>
    </row>
    <row r="351" spans="2:30">
      <c r="B351" s="14">
        <v>36</v>
      </c>
      <c r="C351" s="15" t="s">
        <v>17</v>
      </c>
      <c r="D351" s="14">
        <f t="shared" si="30"/>
        <v>1</v>
      </c>
      <c r="E351" s="17">
        <v>29.92</v>
      </c>
      <c r="F351" s="14">
        <v>1</v>
      </c>
      <c r="G351" s="14" t="s">
        <v>21</v>
      </c>
      <c r="H351" s="14">
        <f t="shared" si="31"/>
        <v>0</v>
      </c>
      <c r="I351" s="15" t="s">
        <v>22</v>
      </c>
      <c r="J351" s="20">
        <v>5478.0368</v>
      </c>
      <c r="V351" s="29">
        <v>45</v>
      </c>
      <c r="W351" s="23" t="s">
        <v>17</v>
      </c>
      <c r="X351" s="30">
        <v>33.1</v>
      </c>
      <c r="Y351" s="29">
        <v>0</v>
      </c>
      <c r="Z351" s="23" t="s">
        <v>21</v>
      </c>
      <c r="AA351" s="23" t="s">
        <v>19</v>
      </c>
      <c r="AB351" s="23">
        <v>7345.084</v>
      </c>
      <c r="AC351" s="23" t="b">
        <f t="shared" si="32"/>
        <v>1</v>
      </c>
      <c r="AD351" s="23" t="b">
        <f t="shared" si="33"/>
        <v>0</v>
      </c>
    </row>
    <row r="352" spans="2:30">
      <c r="B352" s="14">
        <v>19</v>
      </c>
      <c r="C352" s="15" t="s">
        <v>20</v>
      </c>
      <c r="D352" s="14">
        <f t="shared" si="30"/>
        <v>0</v>
      </c>
      <c r="E352" s="17">
        <v>27.835</v>
      </c>
      <c r="F352" s="14">
        <v>0</v>
      </c>
      <c r="G352" s="14" t="s">
        <v>21</v>
      </c>
      <c r="H352" s="14">
        <f t="shared" si="31"/>
        <v>0</v>
      </c>
      <c r="I352" s="15" t="s">
        <v>34</v>
      </c>
      <c r="J352" s="20">
        <v>1635.73365</v>
      </c>
      <c r="V352" s="29">
        <v>60</v>
      </c>
      <c r="W352" s="23" t="s">
        <v>20</v>
      </c>
      <c r="X352" s="30">
        <v>29.64</v>
      </c>
      <c r="Y352" s="29">
        <v>0</v>
      </c>
      <c r="Z352" s="23" t="s">
        <v>21</v>
      </c>
      <c r="AA352" s="23" t="s">
        <v>42</v>
      </c>
      <c r="AB352" s="23">
        <v>12730.9996</v>
      </c>
      <c r="AC352" s="23" t="b">
        <f t="shared" si="32"/>
        <v>1</v>
      </c>
      <c r="AD352" s="23" t="b">
        <f t="shared" si="33"/>
        <v>0</v>
      </c>
    </row>
    <row r="353" spans="2:30">
      <c r="B353" s="14">
        <v>57</v>
      </c>
      <c r="C353" s="15" t="s">
        <v>17</v>
      </c>
      <c r="D353" s="14">
        <f t="shared" si="30"/>
        <v>1</v>
      </c>
      <c r="E353" s="17">
        <v>23.18</v>
      </c>
      <c r="F353" s="14">
        <v>0</v>
      </c>
      <c r="G353" s="14" t="s">
        <v>21</v>
      </c>
      <c r="H353" s="14">
        <f t="shared" si="31"/>
        <v>0</v>
      </c>
      <c r="I353" s="15" t="s">
        <v>34</v>
      </c>
      <c r="J353" s="20">
        <v>11830.6072</v>
      </c>
      <c r="V353" s="29">
        <v>56</v>
      </c>
      <c r="W353" s="23" t="s">
        <v>17</v>
      </c>
      <c r="X353" s="30">
        <v>25.65</v>
      </c>
      <c r="Y353" s="29">
        <v>0</v>
      </c>
      <c r="Z353" s="23" t="s">
        <v>21</v>
      </c>
      <c r="AA353" s="23" t="s">
        <v>34</v>
      </c>
      <c r="AB353" s="23">
        <v>11454.0215</v>
      </c>
      <c r="AC353" s="23" t="b">
        <f t="shared" si="32"/>
        <v>1</v>
      </c>
      <c r="AD353" s="23" t="b">
        <f t="shared" si="33"/>
        <v>0</v>
      </c>
    </row>
    <row r="354" spans="2:30">
      <c r="B354" s="14">
        <v>50</v>
      </c>
      <c r="C354" s="15" t="s">
        <v>17</v>
      </c>
      <c r="D354" s="14">
        <f t="shared" si="30"/>
        <v>1</v>
      </c>
      <c r="E354" s="17">
        <v>25.6</v>
      </c>
      <c r="F354" s="14">
        <v>0</v>
      </c>
      <c r="G354" s="14" t="s">
        <v>21</v>
      </c>
      <c r="H354" s="14">
        <f t="shared" si="31"/>
        <v>0</v>
      </c>
      <c r="I354" s="15" t="s">
        <v>19</v>
      </c>
      <c r="J354" s="20">
        <v>8932.084</v>
      </c>
      <c r="V354" s="29">
        <v>40</v>
      </c>
      <c r="W354" s="23" t="s">
        <v>17</v>
      </c>
      <c r="X354" s="30">
        <v>29.6</v>
      </c>
      <c r="Y354" s="29">
        <v>0</v>
      </c>
      <c r="Z354" s="23" t="s">
        <v>21</v>
      </c>
      <c r="AA354" s="23" t="s">
        <v>19</v>
      </c>
      <c r="AB354" s="23">
        <v>5910.944</v>
      </c>
      <c r="AC354" s="23" t="b">
        <f t="shared" si="32"/>
        <v>1</v>
      </c>
      <c r="AD354" s="23" t="b">
        <f t="shared" si="33"/>
        <v>0</v>
      </c>
    </row>
    <row r="355" spans="2:30">
      <c r="B355" s="14">
        <v>30</v>
      </c>
      <c r="C355" s="15" t="s">
        <v>17</v>
      </c>
      <c r="D355" s="14">
        <f t="shared" si="30"/>
        <v>1</v>
      </c>
      <c r="E355" s="17">
        <v>27.7</v>
      </c>
      <c r="F355" s="14">
        <v>0</v>
      </c>
      <c r="G355" s="14" t="s">
        <v>21</v>
      </c>
      <c r="H355" s="14">
        <f t="shared" si="31"/>
        <v>0</v>
      </c>
      <c r="I355" s="15" t="s">
        <v>19</v>
      </c>
      <c r="J355" s="20">
        <v>3554.203</v>
      </c>
      <c r="V355" s="29">
        <v>35</v>
      </c>
      <c r="W355" s="23" t="s">
        <v>20</v>
      </c>
      <c r="X355" s="30">
        <v>38.6</v>
      </c>
      <c r="Y355" s="29">
        <v>1</v>
      </c>
      <c r="Z355" s="23" t="s">
        <v>21</v>
      </c>
      <c r="AA355" s="23" t="s">
        <v>19</v>
      </c>
      <c r="AB355" s="23">
        <v>4762.329</v>
      </c>
      <c r="AC355" s="23" t="b">
        <f t="shared" si="32"/>
        <v>1</v>
      </c>
      <c r="AD355" s="23" t="b">
        <f t="shared" si="33"/>
        <v>0</v>
      </c>
    </row>
    <row r="356" spans="2:30">
      <c r="B356" s="14">
        <v>33</v>
      </c>
      <c r="C356" s="15" t="s">
        <v>20</v>
      </c>
      <c r="D356" s="14">
        <f t="shared" si="30"/>
        <v>0</v>
      </c>
      <c r="E356" s="17">
        <v>35.245</v>
      </c>
      <c r="F356" s="14">
        <v>0</v>
      </c>
      <c r="G356" s="14" t="s">
        <v>21</v>
      </c>
      <c r="H356" s="14">
        <f t="shared" si="31"/>
        <v>0</v>
      </c>
      <c r="I356" s="15" t="s">
        <v>42</v>
      </c>
      <c r="J356" s="20">
        <v>12404.8791</v>
      </c>
      <c r="V356" s="29">
        <v>39</v>
      </c>
      <c r="W356" s="23" t="s">
        <v>20</v>
      </c>
      <c r="X356" s="30">
        <v>29.6</v>
      </c>
      <c r="Y356" s="29">
        <v>4</v>
      </c>
      <c r="Z356" s="23" t="s">
        <v>21</v>
      </c>
      <c r="AA356" s="23" t="s">
        <v>19</v>
      </c>
      <c r="AB356" s="23">
        <v>7512.267</v>
      </c>
      <c r="AC356" s="23" t="b">
        <f t="shared" si="32"/>
        <v>1</v>
      </c>
      <c r="AD356" s="23" t="b">
        <f t="shared" si="33"/>
        <v>0</v>
      </c>
    </row>
    <row r="357" spans="2:30">
      <c r="B357" s="14">
        <v>18</v>
      </c>
      <c r="C357" s="15" t="s">
        <v>17</v>
      </c>
      <c r="D357" s="14">
        <f t="shared" si="30"/>
        <v>1</v>
      </c>
      <c r="E357" s="17">
        <v>38.28</v>
      </c>
      <c r="F357" s="14">
        <v>0</v>
      </c>
      <c r="G357" s="14" t="s">
        <v>21</v>
      </c>
      <c r="H357" s="14">
        <f t="shared" si="31"/>
        <v>0</v>
      </c>
      <c r="I357" s="15" t="s">
        <v>22</v>
      </c>
      <c r="J357" s="20">
        <v>14133.03775</v>
      </c>
      <c r="V357" s="29">
        <v>30</v>
      </c>
      <c r="W357" s="23" t="s">
        <v>20</v>
      </c>
      <c r="X357" s="30">
        <v>24.13</v>
      </c>
      <c r="Y357" s="29">
        <v>1</v>
      </c>
      <c r="Z357" s="23" t="s">
        <v>21</v>
      </c>
      <c r="AA357" s="23" t="s">
        <v>34</v>
      </c>
      <c r="AB357" s="23">
        <v>4032.2407</v>
      </c>
      <c r="AC357" s="23" t="b">
        <f t="shared" si="32"/>
        <v>0</v>
      </c>
      <c r="AD357" s="23" t="b">
        <f t="shared" si="33"/>
        <v>0</v>
      </c>
    </row>
    <row r="358" spans="2:30">
      <c r="B358" s="14">
        <v>46</v>
      </c>
      <c r="C358" s="15" t="s">
        <v>20</v>
      </c>
      <c r="D358" s="14">
        <f t="shared" si="30"/>
        <v>0</v>
      </c>
      <c r="E358" s="17">
        <v>27.6</v>
      </c>
      <c r="F358" s="14">
        <v>0</v>
      </c>
      <c r="G358" s="14" t="s">
        <v>21</v>
      </c>
      <c r="H358" s="14">
        <f t="shared" si="31"/>
        <v>0</v>
      </c>
      <c r="I358" s="15" t="s">
        <v>19</v>
      </c>
      <c r="J358" s="20">
        <v>24603.04837</v>
      </c>
      <c r="V358" s="29">
        <v>24</v>
      </c>
      <c r="W358" s="23" t="s">
        <v>20</v>
      </c>
      <c r="X358" s="30">
        <v>23.4</v>
      </c>
      <c r="Y358" s="29">
        <v>0</v>
      </c>
      <c r="Z358" s="23" t="s">
        <v>21</v>
      </c>
      <c r="AA358" s="23" t="s">
        <v>19</v>
      </c>
      <c r="AB358" s="23">
        <v>1969.614</v>
      </c>
      <c r="AC358" s="23" t="b">
        <f t="shared" si="32"/>
        <v>0</v>
      </c>
      <c r="AD358" s="23" t="b">
        <f t="shared" si="33"/>
        <v>0</v>
      </c>
    </row>
    <row r="359" spans="2:30">
      <c r="B359" s="14">
        <v>46</v>
      </c>
      <c r="C359" s="15" t="s">
        <v>20</v>
      </c>
      <c r="D359" s="14">
        <f t="shared" si="30"/>
        <v>0</v>
      </c>
      <c r="E359" s="17">
        <v>43.89</v>
      </c>
      <c r="F359" s="14">
        <v>3</v>
      </c>
      <c r="G359" s="14" t="s">
        <v>21</v>
      </c>
      <c r="H359" s="14">
        <f t="shared" si="31"/>
        <v>0</v>
      </c>
      <c r="I359" s="15" t="s">
        <v>22</v>
      </c>
      <c r="J359" s="20">
        <v>8944.1151</v>
      </c>
      <c r="V359" s="29">
        <v>20</v>
      </c>
      <c r="W359" s="23" t="s">
        <v>20</v>
      </c>
      <c r="X359" s="30">
        <v>29.735</v>
      </c>
      <c r="Y359" s="29">
        <v>0</v>
      </c>
      <c r="Z359" s="23" t="s">
        <v>21</v>
      </c>
      <c r="AA359" s="23" t="s">
        <v>34</v>
      </c>
      <c r="AB359" s="23">
        <v>1769.53165</v>
      </c>
      <c r="AC359" s="23" t="b">
        <f t="shared" si="32"/>
        <v>1</v>
      </c>
      <c r="AD359" s="23" t="b">
        <f t="shared" si="33"/>
        <v>0</v>
      </c>
    </row>
    <row r="360" spans="2:30">
      <c r="B360" s="14">
        <v>47</v>
      </c>
      <c r="C360" s="15" t="s">
        <v>20</v>
      </c>
      <c r="D360" s="14">
        <f t="shared" si="30"/>
        <v>0</v>
      </c>
      <c r="E360" s="17">
        <v>29.83</v>
      </c>
      <c r="F360" s="14">
        <v>3</v>
      </c>
      <c r="G360" s="14" t="s">
        <v>21</v>
      </c>
      <c r="H360" s="14">
        <f t="shared" si="31"/>
        <v>0</v>
      </c>
      <c r="I360" s="15" t="s">
        <v>34</v>
      </c>
      <c r="J360" s="20">
        <v>9620.3307</v>
      </c>
      <c r="V360" s="29">
        <v>32</v>
      </c>
      <c r="W360" s="23" t="s">
        <v>20</v>
      </c>
      <c r="X360" s="30">
        <v>46.53</v>
      </c>
      <c r="Y360" s="29">
        <v>2</v>
      </c>
      <c r="Z360" s="23" t="s">
        <v>21</v>
      </c>
      <c r="AA360" s="23" t="s">
        <v>22</v>
      </c>
      <c r="AB360" s="23">
        <v>4686.3887</v>
      </c>
      <c r="AC360" s="23" t="b">
        <f t="shared" si="32"/>
        <v>1</v>
      </c>
      <c r="AD360" s="23" t="b">
        <f t="shared" si="33"/>
        <v>0</v>
      </c>
    </row>
    <row r="361" spans="2:30">
      <c r="B361" s="14">
        <v>23</v>
      </c>
      <c r="C361" s="15" t="s">
        <v>20</v>
      </c>
      <c r="D361" s="14">
        <f t="shared" si="30"/>
        <v>0</v>
      </c>
      <c r="E361" s="17">
        <v>41.91</v>
      </c>
      <c r="F361" s="14">
        <v>0</v>
      </c>
      <c r="G361" s="14" t="s">
        <v>21</v>
      </c>
      <c r="H361" s="14">
        <f t="shared" si="31"/>
        <v>0</v>
      </c>
      <c r="I361" s="15" t="s">
        <v>22</v>
      </c>
      <c r="J361" s="20">
        <v>1837.2819</v>
      </c>
      <c r="V361" s="29">
        <v>59</v>
      </c>
      <c r="W361" s="23" t="s">
        <v>20</v>
      </c>
      <c r="X361" s="30">
        <v>37.4</v>
      </c>
      <c r="Y361" s="29">
        <v>0</v>
      </c>
      <c r="Z361" s="23" t="s">
        <v>21</v>
      </c>
      <c r="AA361" s="23" t="s">
        <v>19</v>
      </c>
      <c r="AB361" s="23">
        <v>21797.0004</v>
      </c>
      <c r="AC361" s="23" t="b">
        <f t="shared" si="32"/>
        <v>1</v>
      </c>
      <c r="AD361" s="23" t="b">
        <f t="shared" si="33"/>
        <v>1</v>
      </c>
    </row>
    <row r="362" spans="2:30">
      <c r="B362" s="14">
        <v>18</v>
      </c>
      <c r="C362" s="15" t="s">
        <v>17</v>
      </c>
      <c r="D362" s="14">
        <f t="shared" si="30"/>
        <v>1</v>
      </c>
      <c r="E362" s="17">
        <v>20.79</v>
      </c>
      <c r="F362" s="14">
        <v>0</v>
      </c>
      <c r="G362" s="14" t="s">
        <v>21</v>
      </c>
      <c r="H362" s="14">
        <f t="shared" si="31"/>
        <v>0</v>
      </c>
      <c r="I362" s="15" t="s">
        <v>22</v>
      </c>
      <c r="J362" s="20">
        <v>1607.5101</v>
      </c>
      <c r="V362" s="29">
        <v>55</v>
      </c>
      <c r="W362" s="23" t="s">
        <v>17</v>
      </c>
      <c r="X362" s="30">
        <v>30.14</v>
      </c>
      <c r="Y362" s="29">
        <v>2</v>
      </c>
      <c r="Z362" s="23" t="s">
        <v>21</v>
      </c>
      <c r="AA362" s="23" t="s">
        <v>22</v>
      </c>
      <c r="AB362" s="23">
        <v>11881.9696</v>
      </c>
      <c r="AC362" s="23" t="b">
        <f t="shared" si="32"/>
        <v>1</v>
      </c>
      <c r="AD362" s="23" t="b">
        <f t="shared" si="33"/>
        <v>0</v>
      </c>
    </row>
    <row r="363" spans="2:30">
      <c r="B363" s="14">
        <v>48</v>
      </c>
      <c r="C363" s="15" t="s">
        <v>17</v>
      </c>
      <c r="D363" s="14">
        <f t="shared" si="30"/>
        <v>1</v>
      </c>
      <c r="E363" s="17">
        <v>32.3</v>
      </c>
      <c r="F363" s="14">
        <v>2</v>
      </c>
      <c r="G363" s="14" t="s">
        <v>21</v>
      </c>
      <c r="H363" s="14">
        <f t="shared" si="31"/>
        <v>0</v>
      </c>
      <c r="I363" s="15" t="s">
        <v>42</v>
      </c>
      <c r="J363" s="20">
        <v>10043.249</v>
      </c>
      <c r="V363" s="29">
        <v>57</v>
      </c>
      <c r="W363" s="23" t="s">
        <v>17</v>
      </c>
      <c r="X363" s="30">
        <v>30.495</v>
      </c>
      <c r="Y363" s="29">
        <v>0</v>
      </c>
      <c r="Z363" s="23" t="s">
        <v>21</v>
      </c>
      <c r="AA363" s="23" t="s">
        <v>34</v>
      </c>
      <c r="AB363" s="23">
        <v>11840.77505</v>
      </c>
      <c r="AC363" s="23" t="b">
        <f t="shared" si="32"/>
        <v>1</v>
      </c>
      <c r="AD363" s="23" t="b">
        <f t="shared" si="33"/>
        <v>0</v>
      </c>
    </row>
    <row r="364" spans="2:30">
      <c r="B364" s="14">
        <v>35</v>
      </c>
      <c r="C364" s="15" t="s">
        <v>20</v>
      </c>
      <c r="D364" s="14">
        <f t="shared" si="30"/>
        <v>0</v>
      </c>
      <c r="E364" s="17">
        <v>30.5</v>
      </c>
      <c r="F364" s="14">
        <v>1</v>
      </c>
      <c r="G364" s="14" t="s">
        <v>21</v>
      </c>
      <c r="H364" s="14">
        <f t="shared" si="31"/>
        <v>0</v>
      </c>
      <c r="I364" s="15" t="s">
        <v>19</v>
      </c>
      <c r="J364" s="20">
        <v>4751.07</v>
      </c>
      <c r="V364" s="29">
        <v>56</v>
      </c>
      <c r="W364" s="23" t="s">
        <v>20</v>
      </c>
      <c r="X364" s="30">
        <v>39.6</v>
      </c>
      <c r="Y364" s="29">
        <v>0</v>
      </c>
      <c r="Z364" s="23" t="s">
        <v>21</v>
      </c>
      <c r="AA364" s="23" t="s">
        <v>19</v>
      </c>
      <c r="AB364" s="23">
        <v>10601.412</v>
      </c>
      <c r="AC364" s="23" t="b">
        <f t="shared" si="32"/>
        <v>1</v>
      </c>
      <c r="AD364" s="23" t="b">
        <f t="shared" si="33"/>
        <v>0</v>
      </c>
    </row>
    <row r="365" spans="2:30">
      <c r="B365" s="14">
        <v>19</v>
      </c>
      <c r="C365" s="15" t="s">
        <v>17</v>
      </c>
      <c r="D365" s="14">
        <f t="shared" si="30"/>
        <v>1</v>
      </c>
      <c r="E365" s="17">
        <v>21.7</v>
      </c>
      <c r="F365" s="14">
        <v>0</v>
      </c>
      <c r="G365" s="14" t="s">
        <v>18</v>
      </c>
      <c r="H365" s="14">
        <f t="shared" si="31"/>
        <v>1</v>
      </c>
      <c r="I365" s="15" t="s">
        <v>19</v>
      </c>
      <c r="J365" s="20">
        <v>13844.506</v>
      </c>
      <c r="V365" s="29">
        <v>40</v>
      </c>
      <c r="W365" s="23" t="s">
        <v>17</v>
      </c>
      <c r="X365" s="30">
        <v>33</v>
      </c>
      <c r="Y365" s="29">
        <v>3</v>
      </c>
      <c r="Z365" s="23" t="s">
        <v>21</v>
      </c>
      <c r="AA365" s="23" t="s">
        <v>22</v>
      </c>
      <c r="AB365" s="23">
        <v>7682.67</v>
      </c>
      <c r="AC365" s="23" t="b">
        <f t="shared" si="32"/>
        <v>1</v>
      </c>
      <c r="AD365" s="23" t="b">
        <f t="shared" si="33"/>
        <v>0</v>
      </c>
    </row>
    <row r="366" spans="2:30">
      <c r="B366" s="14">
        <v>21</v>
      </c>
      <c r="C366" s="15" t="s">
        <v>17</v>
      </c>
      <c r="D366" s="14">
        <f t="shared" si="30"/>
        <v>1</v>
      </c>
      <c r="E366" s="17">
        <v>26.4</v>
      </c>
      <c r="F366" s="14">
        <v>1</v>
      </c>
      <c r="G366" s="14" t="s">
        <v>21</v>
      </c>
      <c r="H366" s="14">
        <f t="shared" si="31"/>
        <v>0</v>
      </c>
      <c r="I366" s="15" t="s">
        <v>19</v>
      </c>
      <c r="J366" s="20">
        <v>2597.779</v>
      </c>
      <c r="V366" s="29">
        <v>49</v>
      </c>
      <c r="W366" s="23" t="s">
        <v>17</v>
      </c>
      <c r="X366" s="30">
        <v>36.63</v>
      </c>
      <c r="Y366" s="29">
        <v>3</v>
      </c>
      <c r="Z366" s="23" t="s">
        <v>21</v>
      </c>
      <c r="AA366" s="23" t="s">
        <v>22</v>
      </c>
      <c r="AB366" s="23">
        <v>10381.4787</v>
      </c>
      <c r="AC366" s="23" t="b">
        <f t="shared" si="32"/>
        <v>1</v>
      </c>
      <c r="AD366" s="23" t="b">
        <f t="shared" si="33"/>
        <v>0</v>
      </c>
    </row>
    <row r="367" spans="2:30">
      <c r="B367" s="14">
        <v>21</v>
      </c>
      <c r="C367" s="15" t="s">
        <v>17</v>
      </c>
      <c r="D367" s="14">
        <f t="shared" si="30"/>
        <v>1</v>
      </c>
      <c r="E367" s="17">
        <v>21.89</v>
      </c>
      <c r="F367" s="14">
        <v>2</v>
      </c>
      <c r="G367" s="14" t="s">
        <v>21</v>
      </c>
      <c r="H367" s="14">
        <f t="shared" si="31"/>
        <v>0</v>
      </c>
      <c r="I367" s="15" t="s">
        <v>22</v>
      </c>
      <c r="J367" s="20">
        <v>3180.5101</v>
      </c>
      <c r="V367" s="29">
        <v>62</v>
      </c>
      <c r="W367" s="23" t="s">
        <v>17</v>
      </c>
      <c r="X367" s="30">
        <v>38.095</v>
      </c>
      <c r="Y367" s="29">
        <v>2</v>
      </c>
      <c r="Z367" s="23" t="s">
        <v>21</v>
      </c>
      <c r="AA367" s="23" t="s">
        <v>42</v>
      </c>
      <c r="AB367" s="23">
        <v>15230.32405</v>
      </c>
      <c r="AC367" s="23" t="b">
        <f t="shared" si="32"/>
        <v>1</v>
      </c>
      <c r="AD367" s="23" t="b">
        <f t="shared" si="33"/>
        <v>0</v>
      </c>
    </row>
    <row r="368" spans="2:30">
      <c r="B368" s="14">
        <v>49</v>
      </c>
      <c r="C368" s="15" t="s">
        <v>17</v>
      </c>
      <c r="D368" s="14">
        <f t="shared" si="30"/>
        <v>1</v>
      </c>
      <c r="E368" s="17">
        <v>30.78</v>
      </c>
      <c r="F368" s="14">
        <v>1</v>
      </c>
      <c r="G368" s="14" t="s">
        <v>21</v>
      </c>
      <c r="H368" s="14">
        <f t="shared" si="31"/>
        <v>0</v>
      </c>
      <c r="I368" s="15" t="s">
        <v>42</v>
      </c>
      <c r="J368" s="20">
        <v>9778.3472</v>
      </c>
      <c r="V368" s="29">
        <v>56</v>
      </c>
      <c r="W368" s="23" t="s">
        <v>20</v>
      </c>
      <c r="X368" s="30">
        <v>25.935</v>
      </c>
      <c r="Y368" s="29">
        <v>0</v>
      </c>
      <c r="Z368" s="23" t="s">
        <v>21</v>
      </c>
      <c r="AA368" s="23" t="s">
        <v>42</v>
      </c>
      <c r="AB368" s="23">
        <v>11165.41765</v>
      </c>
      <c r="AC368" s="23" t="b">
        <f t="shared" si="32"/>
        <v>1</v>
      </c>
      <c r="AD368" s="23" t="b">
        <f t="shared" si="33"/>
        <v>0</v>
      </c>
    </row>
    <row r="369" spans="2:30">
      <c r="B369" s="14">
        <v>56</v>
      </c>
      <c r="C369" s="15" t="s">
        <v>17</v>
      </c>
      <c r="D369" s="14">
        <f t="shared" si="30"/>
        <v>1</v>
      </c>
      <c r="E369" s="17">
        <v>32.3</v>
      </c>
      <c r="F369" s="14">
        <v>3</v>
      </c>
      <c r="G369" s="14" t="s">
        <v>21</v>
      </c>
      <c r="H369" s="14">
        <f t="shared" si="31"/>
        <v>0</v>
      </c>
      <c r="I369" s="15" t="s">
        <v>42</v>
      </c>
      <c r="J369" s="20">
        <v>13430.265</v>
      </c>
      <c r="V369" s="29">
        <v>19</v>
      </c>
      <c r="W369" s="23" t="s">
        <v>20</v>
      </c>
      <c r="X369" s="30">
        <v>25.175</v>
      </c>
      <c r="Y369" s="29">
        <v>0</v>
      </c>
      <c r="Z369" s="23" t="s">
        <v>21</v>
      </c>
      <c r="AA369" s="23" t="s">
        <v>34</v>
      </c>
      <c r="AB369" s="23">
        <v>1632.03625</v>
      </c>
      <c r="AC369" s="23" t="b">
        <f t="shared" si="32"/>
        <v>1</v>
      </c>
      <c r="AD369" s="23" t="b">
        <f t="shared" si="33"/>
        <v>0</v>
      </c>
    </row>
    <row r="370" spans="2:30">
      <c r="B370" s="14">
        <v>42</v>
      </c>
      <c r="C370" s="15" t="s">
        <v>17</v>
      </c>
      <c r="D370" s="14">
        <f t="shared" si="30"/>
        <v>1</v>
      </c>
      <c r="E370" s="17">
        <v>24.985</v>
      </c>
      <c r="F370" s="14">
        <v>2</v>
      </c>
      <c r="G370" s="14" t="s">
        <v>21</v>
      </c>
      <c r="H370" s="14">
        <f t="shared" si="31"/>
        <v>0</v>
      </c>
      <c r="I370" s="15" t="s">
        <v>34</v>
      </c>
      <c r="J370" s="20">
        <v>8017.06115</v>
      </c>
      <c r="V370" s="29">
        <v>60</v>
      </c>
      <c r="W370" s="23" t="s">
        <v>17</v>
      </c>
      <c r="X370" s="30">
        <v>28.7</v>
      </c>
      <c r="Y370" s="29">
        <v>1</v>
      </c>
      <c r="Z370" s="23" t="s">
        <v>21</v>
      </c>
      <c r="AA370" s="23" t="s">
        <v>19</v>
      </c>
      <c r="AB370" s="23">
        <v>13224.693</v>
      </c>
      <c r="AC370" s="23" t="b">
        <f t="shared" si="32"/>
        <v>1</v>
      </c>
      <c r="AD370" s="23" t="b">
        <f t="shared" si="33"/>
        <v>0</v>
      </c>
    </row>
    <row r="371" spans="2:30">
      <c r="B371" s="14">
        <v>44</v>
      </c>
      <c r="C371" s="15" t="s">
        <v>20</v>
      </c>
      <c r="D371" s="14">
        <f t="shared" si="30"/>
        <v>0</v>
      </c>
      <c r="E371" s="17">
        <v>32.015</v>
      </c>
      <c r="F371" s="14">
        <v>2</v>
      </c>
      <c r="G371" s="14" t="s">
        <v>21</v>
      </c>
      <c r="H371" s="14">
        <f t="shared" si="31"/>
        <v>0</v>
      </c>
      <c r="I371" s="15" t="s">
        <v>34</v>
      </c>
      <c r="J371" s="20">
        <v>8116.26885</v>
      </c>
      <c r="V371" s="29">
        <v>56</v>
      </c>
      <c r="W371" s="23" t="s">
        <v>17</v>
      </c>
      <c r="X371" s="30">
        <v>33.82</v>
      </c>
      <c r="Y371" s="29">
        <v>2</v>
      </c>
      <c r="Z371" s="23" t="s">
        <v>21</v>
      </c>
      <c r="AA371" s="23" t="s">
        <v>34</v>
      </c>
      <c r="AB371" s="23">
        <v>12643.3778</v>
      </c>
      <c r="AC371" s="23" t="b">
        <f t="shared" si="32"/>
        <v>1</v>
      </c>
      <c r="AD371" s="23" t="b">
        <f t="shared" si="33"/>
        <v>0</v>
      </c>
    </row>
    <row r="372" spans="2:30">
      <c r="B372" s="14">
        <v>18</v>
      </c>
      <c r="C372" s="15" t="s">
        <v>20</v>
      </c>
      <c r="D372" s="14">
        <f t="shared" si="30"/>
        <v>0</v>
      </c>
      <c r="E372" s="17">
        <v>30.4</v>
      </c>
      <c r="F372" s="14">
        <v>3</v>
      </c>
      <c r="G372" s="14" t="s">
        <v>21</v>
      </c>
      <c r="H372" s="14">
        <f t="shared" si="31"/>
        <v>0</v>
      </c>
      <c r="I372" s="15" t="s">
        <v>42</v>
      </c>
      <c r="J372" s="20">
        <v>3481.868</v>
      </c>
      <c r="V372" s="29">
        <v>28</v>
      </c>
      <c r="W372" s="23" t="s">
        <v>17</v>
      </c>
      <c r="X372" s="30">
        <v>24.32</v>
      </c>
      <c r="Y372" s="29">
        <v>1</v>
      </c>
      <c r="Z372" s="23" t="s">
        <v>21</v>
      </c>
      <c r="AA372" s="23" t="s">
        <v>42</v>
      </c>
      <c r="AB372" s="23">
        <v>23288.9284</v>
      </c>
      <c r="AC372" s="23" t="b">
        <f t="shared" si="32"/>
        <v>0</v>
      </c>
      <c r="AD372" s="23" t="b">
        <f t="shared" si="33"/>
        <v>1</v>
      </c>
    </row>
    <row r="373" spans="2:30">
      <c r="B373" s="14">
        <v>61</v>
      </c>
      <c r="C373" s="15" t="s">
        <v>17</v>
      </c>
      <c r="D373" s="14">
        <f t="shared" si="30"/>
        <v>1</v>
      </c>
      <c r="E373" s="17">
        <v>21.09</v>
      </c>
      <c r="F373" s="14">
        <v>0</v>
      </c>
      <c r="G373" s="14" t="s">
        <v>21</v>
      </c>
      <c r="H373" s="14">
        <f t="shared" si="31"/>
        <v>0</v>
      </c>
      <c r="I373" s="15" t="s">
        <v>34</v>
      </c>
      <c r="J373" s="20">
        <v>13415.0381</v>
      </c>
      <c r="V373" s="29">
        <v>18</v>
      </c>
      <c r="W373" s="23" t="s">
        <v>17</v>
      </c>
      <c r="X373" s="30">
        <v>24.09</v>
      </c>
      <c r="Y373" s="29">
        <v>1</v>
      </c>
      <c r="Z373" s="23" t="s">
        <v>21</v>
      </c>
      <c r="AA373" s="23" t="s">
        <v>22</v>
      </c>
      <c r="AB373" s="23">
        <v>2201.0971</v>
      </c>
      <c r="AC373" s="23" t="b">
        <f t="shared" si="32"/>
        <v>0</v>
      </c>
      <c r="AD373" s="23" t="b">
        <f t="shared" si="33"/>
        <v>0</v>
      </c>
    </row>
    <row r="374" spans="2:30">
      <c r="B374" s="14">
        <v>57</v>
      </c>
      <c r="C374" s="15" t="s">
        <v>17</v>
      </c>
      <c r="D374" s="14">
        <f t="shared" si="30"/>
        <v>1</v>
      </c>
      <c r="E374" s="17">
        <v>22.23</v>
      </c>
      <c r="F374" s="14">
        <v>0</v>
      </c>
      <c r="G374" s="14" t="s">
        <v>21</v>
      </c>
      <c r="H374" s="14">
        <f t="shared" si="31"/>
        <v>0</v>
      </c>
      <c r="I374" s="15" t="s">
        <v>42</v>
      </c>
      <c r="J374" s="20">
        <v>12029.2867</v>
      </c>
      <c r="V374" s="29">
        <v>27</v>
      </c>
      <c r="W374" s="23" t="s">
        <v>20</v>
      </c>
      <c r="X374" s="30">
        <v>32.67</v>
      </c>
      <c r="Y374" s="29">
        <v>0</v>
      </c>
      <c r="Z374" s="23" t="s">
        <v>21</v>
      </c>
      <c r="AA374" s="23" t="s">
        <v>22</v>
      </c>
      <c r="AB374" s="23">
        <v>2497.0383</v>
      </c>
      <c r="AC374" s="23" t="b">
        <f t="shared" si="32"/>
        <v>1</v>
      </c>
      <c r="AD374" s="23" t="b">
        <f t="shared" si="33"/>
        <v>0</v>
      </c>
    </row>
    <row r="375" spans="2:30">
      <c r="B375" s="14">
        <v>42</v>
      </c>
      <c r="C375" s="15" t="s">
        <v>17</v>
      </c>
      <c r="D375" s="14">
        <f t="shared" si="30"/>
        <v>1</v>
      </c>
      <c r="E375" s="17">
        <v>33.155</v>
      </c>
      <c r="F375" s="14">
        <v>1</v>
      </c>
      <c r="G375" s="14" t="s">
        <v>21</v>
      </c>
      <c r="H375" s="14">
        <f t="shared" si="31"/>
        <v>0</v>
      </c>
      <c r="I375" s="15" t="s">
        <v>42</v>
      </c>
      <c r="J375" s="20">
        <v>7639.41745</v>
      </c>
      <c r="V375" s="29">
        <v>18</v>
      </c>
      <c r="W375" s="23" t="s">
        <v>17</v>
      </c>
      <c r="X375" s="30">
        <v>30.115</v>
      </c>
      <c r="Y375" s="29">
        <v>0</v>
      </c>
      <c r="Z375" s="23" t="s">
        <v>21</v>
      </c>
      <c r="AA375" s="23" t="s">
        <v>42</v>
      </c>
      <c r="AB375" s="23">
        <v>2203.47185</v>
      </c>
      <c r="AC375" s="23" t="b">
        <f t="shared" si="32"/>
        <v>1</v>
      </c>
      <c r="AD375" s="23" t="b">
        <f t="shared" si="33"/>
        <v>0</v>
      </c>
    </row>
    <row r="376" spans="2:30">
      <c r="B376" s="14">
        <v>26</v>
      </c>
      <c r="C376" s="15" t="s">
        <v>20</v>
      </c>
      <c r="D376" s="14">
        <f t="shared" si="30"/>
        <v>0</v>
      </c>
      <c r="E376" s="17">
        <v>32.9</v>
      </c>
      <c r="F376" s="14">
        <v>2</v>
      </c>
      <c r="G376" s="14" t="s">
        <v>18</v>
      </c>
      <c r="H376" s="14">
        <f t="shared" si="31"/>
        <v>1</v>
      </c>
      <c r="I376" s="15" t="s">
        <v>19</v>
      </c>
      <c r="J376" s="20">
        <v>36085.219</v>
      </c>
      <c r="V376" s="29">
        <v>19</v>
      </c>
      <c r="W376" s="23" t="s">
        <v>17</v>
      </c>
      <c r="X376" s="30">
        <v>29.8</v>
      </c>
      <c r="Y376" s="29">
        <v>0</v>
      </c>
      <c r="Z376" s="23" t="s">
        <v>21</v>
      </c>
      <c r="AA376" s="23" t="s">
        <v>19</v>
      </c>
      <c r="AB376" s="23">
        <v>1744.465</v>
      </c>
      <c r="AC376" s="23" t="b">
        <f t="shared" si="32"/>
        <v>1</v>
      </c>
      <c r="AD376" s="23" t="b">
        <f t="shared" si="33"/>
        <v>0</v>
      </c>
    </row>
    <row r="377" spans="2:30">
      <c r="B377" s="14">
        <v>20</v>
      </c>
      <c r="C377" s="15" t="s">
        <v>20</v>
      </c>
      <c r="D377" s="14">
        <f t="shared" si="30"/>
        <v>0</v>
      </c>
      <c r="E377" s="17">
        <v>33.33</v>
      </c>
      <c r="F377" s="14">
        <v>0</v>
      </c>
      <c r="G377" s="14" t="s">
        <v>21</v>
      </c>
      <c r="H377" s="14">
        <f t="shared" si="31"/>
        <v>0</v>
      </c>
      <c r="I377" s="15" t="s">
        <v>22</v>
      </c>
      <c r="J377" s="20">
        <v>1391.5287</v>
      </c>
      <c r="V377" s="29">
        <v>47</v>
      </c>
      <c r="W377" s="23" t="s">
        <v>17</v>
      </c>
      <c r="X377" s="30">
        <v>33.345</v>
      </c>
      <c r="Y377" s="29">
        <v>0</v>
      </c>
      <c r="Z377" s="23" t="s">
        <v>21</v>
      </c>
      <c r="AA377" s="23" t="s">
        <v>42</v>
      </c>
      <c r="AB377" s="23">
        <v>20878.78443</v>
      </c>
      <c r="AC377" s="23" t="b">
        <f t="shared" si="32"/>
        <v>1</v>
      </c>
      <c r="AD377" s="23" t="b">
        <f t="shared" si="33"/>
        <v>1</v>
      </c>
    </row>
    <row r="378" spans="2:30">
      <c r="B378" s="14">
        <v>23</v>
      </c>
      <c r="C378" s="15" t="s">
        <v>17</v>
      </c>
      <c r="D378" s="14">
        <f t="shared" si="30"/>
        <v>1</v>
      </c>
      <c r="E378" s="17">
        <v>28.31</v>
      </c>
      <c r="F378" s="14">
        <v>0</v>
      </c>
      <c r="G378" s="14" t="s">
        <v>18</v>
      </c>
      <c r="H378" s="14">
        <f t="shared" si="31"/>
        <v>1</v>
      </c>
      <c r="I378" s="15" t="s">
        <v>34</v>
      </c>
      <c r="J378" s="20">
        <v>18033.9679</v>
      </c>
      <c r="V378" s="29">
        <v>25</v>
      </c>
      <c r="W378" s="23" t="s">
        <v>20</v>
      </c>
      <c r="X378" s="30">
        <v>35.625</v>
      </c>
      <c r="Y378" s="29">
        <v>0</v>
      </c>
      <c r="Z378" s="23" t="s">
        <v>21</v>
      </c>
      <c r="AA378" s="23" t="s">
        <v>34</v>
      </c>
      <c r="AB378" s="23">
        <v>2534.39375</v>
      </c>
      <c r="AC378" s="23" t="b">
        <f t="shared" si="32"/>
        <v>1</v>
      </c>
      <c r="AD378" s="23" t="b">
        <f t="shared" si="33"/>
        <v>0</v>
      </c>
    </row>
    <row r="379" spans="2:30">
      <c r="B379" s="14">
        <v>39</v>
      </c>
      <c r="C379" s="15" t="s">
        <v>17</v>
      </c>
      <c r="D379" s="14">
        <f t="shared" si="30"/>
        <v>1</v>
      </c>
      <c r="E379" s="17">
        <v>24.89</v>
      </c>
      <c r="F379" s="14">
        <v>3</v>
      </c>
      <c r="G379" s="14" t="s">
        <v>18</v>
      </c>
      <c r="H379" s="14">
        <f t="shared" si="31"/>
        <v>1</v>
      </c>
      <c r="I379" s="15" t="s">
        <v>42</v>
      </c>
      <c r="J379" s="20">
        <v>21659.9301</v>
      </c>
      <c r="V379" s="29">
        <v>21</v>
      </c>
      <c r="W379" s="23" t="s">
        <v>20</v>
      </c>
      <c r="X379" s="30">
        <v>36.85</v>
      </c>
      <c r="Y379" s="29">
        <v>0</v>
      </c>
      <c r="Z379" s="23" t="s">
        <v>21</v>
      </c>
      <c r="AA379" s="23" t="s">
        <v>22</v>
      </c>
      <c r="AB379" s="23">
        <v>1534.3045</v>
      </c>
      <c r="AC379" s="23" t="b">
        <f t="shared" si="32"/>
        <v>1</v>
      </c>
      <c r="AD379" s="23" t="b">
        <f t="shared" si="33"/>
        <v>0</v>
      </c>
    </row>
    <row r="380" spans="2:30">
      <c r="B380" s="14">
        <v>24</v>
      </c>
      <c r="C380" s="15" t="s">
        <v>20</v>
      </c>
      <c r="D380" s="14">
        <f t="shared" si="30"/>
        <v>0</v>
      </c>
      <c r="E380" s="17">
        <v>40.15</v>
      </c>
      <c r="F380" s="14">
        <v>0</v>
      </c>
      <c r="G380" s="14" t="s">
        <v>18</v>
      </c>
      <c r="H380" s="14">
        <f t="shared" si="31"/>
        <v>1</v>
      </c>
      <c r="I380" s="15" t="s">
        <v>22</v>
      </c>
      <c r="J380" s="20">
        <v>38126.2465</v>
      </c>
      <c r="V380" s="29">
        <v>23</v>
      </c>
      <c r="W380" s="23" t="s">
        <v>20</v>
      </c>
      <c r="X380" s="30">
        <v>32.56</v>
      </c>
      <c r="Y380" s="29">
        <v>0</v>
      </c>
      <c r="Z380" s="23" t="s">
        <v>21</v>
      </c>
      <c r="AA380" s="23" t="s">
        <v>22</v>
      </c>
      <c r="AB380" s="23">
        <v>1824.2854</v>
      </c>
      <c r="AC380" s="23" t="b">
        <f t="shared" si="32"/>
        <v>1</v>
      </c>
      <c r="AD380" s="23" t="b">
        <f t="shared" si="33"/>
        <v>0</v>
      </c>
    </row>
    <row r="381" spans="2:30">
      <c r="B381" s="14">
        <v>64</v>
      </c>
      <c r="C381" s="15" t="s">
        <v>17</v>
      </c>
      <c r="D381" s="14">
        <f t="shared" si="30"/>
        <v>1</v>
      </c>
      <c r="E381" s="17">
        <v>30.115</v>
      </c>
      <c r="F381" s="14">
        <v>3</v>
      </c>
      <c r="G381" s="14" t="s">
        <v>21</v>
      </c>
      <c r="H381" s="14">
        <f t="shared" si="31"/>
        <v>0</v>
      </c>
      <c r="I381" s="15" t="s">
        <v>34</v>
      </c>
      <c r="J381" s="20">
        <v>16455.70785</v>
      </c>
      <c r="V381" s="29">
        <v>63</v>
      </c>
      <c r="W381" s="23" t="s">
        <v>20</v>
      </c>
      <c r="X381" s="30">
        <v>41.325</v>
      </c>
      <c r="Y381" s="29">
        <v>3</v>
      </c>
      <c r="Z381" s="23" t="s">
        <v>21</v>
      </c>
      <c r="AA381" s="23" t="s">
        <v>34</v>
      </c>
      <c r="AB381" s="23">
        <v>15555.18875</v>
      </c>
      <c r="AC381" s="23" t="b">
        <f t="shared" si="32"/>
        <v>1</v>
      </c>
      <c r="AD381" s="23" t="b">
        <f t="shared" si="33"/>
        <v>0</v>
      </c>
    </row>
    <row r="382" spans="2:30">
      <c r="B382" s="14">
        <v>62</v>
      </c>
      <c r="C382" s="15" t="s">
        <v>20</v>
      </c>
      <c r="D382" s="14">
        <f t="shared" si="30"/>
        <v>0</v>
      </c>
      <c r="E382" s="17">
        <v>31.46</v>
      </c>
      <c r="F382" s="14">
        <v>1</v>
      </c>
      <c r="G382" s="14" t="s">
        <v>21</v>
      </c>
      <c r="H382" s="14">
        <f t="shared" si="31"/>
        <v>0</v>
      </c>
      <c r="I382" s="15" t="s">
        <v>22</v>
      </c>
      <c r="J382" s="20">
        <v>27000.98473</v>
      </c>
      <c r="V382" s="29">
        <v>49</v>
      </c>
      <c r="W382" s="23" t="s">
        <v>20</v>
      </c>
      <c r="X382" s="30">
        <v>37.51</v>
      </c>
      <c r="Y382" s="29">
        <v>2</v>
      </c>
      <c r="Z382" s="23" t="s">
        <v>21</v>
      </c>
      <c r="AA382" s="23" t="s">
        <v>22</v>
      </c>
      <c r="AB382" s="23">
        <v>9304.7019</v>
      </c>
      <c r="AC382" s="23" t="b">
        <f t="shared" si="32"/>
        <v>1</v>
      </c>
      <c r="AD382" s="23" t="b">
        <f t="shared" si="33"/>
        <v>0</v>
      </c>
    </row>
    <row r="383" spans="2:30">
      <c r="B383" s="14">
        <v>27</v>
      </c>
      <c r="C383" s="15" t="s">
        <v>17</v>
      </c>
      <c r="D383" s="14">
        <f t="shared" si="30"/>
        <v>1</v>
      </c>
      <c r="E383" s="17">
        <v>17.955</v>
      </c>
      <c r="F383" s="14">
        <v>2</v>
      </c>
      <c r="G383" s="14" t="s">
        <v>18</v>
      </c>
      <c r="H383" s="14">
        <f t="shared" si="31"/>
        <v>1</v>
      </c>
      <c r="I383" s="15" t="s">
        <v>42</v>
      </c>
      <c r="J383" s="20">
        <v>15006.57945</v>
      </c>
      <c r="V383" s="29">
        <v>18</v>
      </c>
      <c r="W383" s="23" t="s">
        <v>17</v>
      </c>
      <c r="X383" s="30">
        <v>31.35</v>
      </c>
      <c r="Y383" s="29">
        <v>0</v>
      </c>
      <c r="Z383" s="23" t="s">
        <v>21</v>
      </c>
      <c r="AA383" s="23" t="s">
        <v>22</v>
      </c>
      <c r="AB383" s="23">
        <v>1622.1885</v>
      </c>
      <c r="AC383" s="23" t="b">
        <f t="shared" si="32"/>
        <v>1</v>
      </c>
      <c r="AD383" s="23" t="b">
        <f t="shared" si="33"/>
        <v>0</v>
      </c>
    </row>
    <row r="384" spans="2:30">
      <c r="B384" s="14">
        <v>55</v>
      </c>
      <c r="C384" s="15" t="s">
        <v>20</v>
      </c>
      <c r="D384" s="14">
        <f t="shared" si="30"/>
        <v>0</v>
      </c>
      <c r="E384" s="17">
        <v>30.685</v>
      </c>
      <c r="F384" s="14">
        <v>0</v>
      </c>
      <c r="G384" s="14" t="s">
        <v>18</v>
      </c>
      <c r="H384" s="14">
        <f t="shared" si="31"/>
        <v>1</v>
      </c>
      <c r="I384" s="15" t="s">
        <v>42</v>
      </c>
      <c r="J384" s="20">
        <v>42303.69215</v>
      </c>
      <c r="V384" s="29">
        <v>51</v>
      </c>
      <c r="W384" s="23" t="s">
        <v>17</v>
      </c>
      <c r="X384" s="30">
        <v>39.5</v>
      </c>
      <c r="Y384" s="29">
        <v>1</v>
      </c>
      <c r="Z384" s="23" t="s">
        <v>21</v>
      </c>
      <c r="AA384" s="23" t="s">
        <v>19</v>
      </c>
      <c r="AB384" s="23">
        <v>9880.068</v>
      </c>
      <c r="AC384" s="23" t="b">
        <f t="shared" si="32"/>
        <v>1</v>
      </c>
      <c r="AD384" s="23" t="b">
        <f t="shared" si="33"/>
        <v>0</v>
      </c>
    </row>
    <row r="385" spans="2:30">
      <c r="B385" s="14">
        <v>55</v>
      </c>
      <c r="C385" s="15" t="s">
        <v>20</v>
      </c>
      <c r="D385" s="14">
        <f t="shared" si="30"/>
        <v>0</v>
      </c>
      <c r="E385" s="17">
        <v>33</v>
      </c>
      <c r="F385" s="14">
        <v>0</v>
      </c>
      <c r="G385" s="14" t="s">
        <v>21</v>
      </c>
      <c r="H385" s="14">
        <f t="shared" si="31"/>
        <v>0</v>
      </c>
      <c r="I385" s="15" t="s">
        <v>22</v>
      </c>
      <c r="J385" s="20">
        <v>20781.48892</v>
      </c>
      <c r="V385" s="29">
        <v>48</v>
      </c>
      <c r="W385" s="23" t="s">
        <v>20</v>
      </c>
      <c r="X385" s="30">
        <v>34.3</v>
      </c>
      <c r="Y385" s="29">
        <v>3</v>
      </c>
      <c r="Z385" s="23" t="s">
        <v>21</v>
      </c>
      <c r="AA385" s="23" t="s">
        <v>19</v>
      </c>
      <c r="AB385" s="23">
        <v>9563.029</v>
      </c>
      <c r="AC385" s="23" t="b">
        <f t="shared" si="32"/>
        <v>1</v>
      </c>
      <c r="AD385" s="23" t="b">
        <f t="shared" si="33"/>
        <v>0</v>
      </c>
    </row>
    <row r="386" spans="2:30">
      <c r="B386" s="14">
        <v>35</v>
      </c>
      <c r="C386" s="15" t="s">
        <v>17</v>
      </c>
      <c r="D386" s="14">
        <f t="shared" si="30"/>
        <v>1</v>
      </c>
      <c r="E386" s="17">
        <v>43.34</v>
      </c>
      <c r="F386" s="14">
        <v>2</v>
      </c>
      <c r="G386" s="14" t="s">
        <v>21</v>
      </c>
      <c r="H386" s="14">
        <f t="shared" si="31"/>
        <v>0</v>
      </c>
      <c r="I386" s="15" t="s">
        <v>22</v>
      </c>
      <c r="J386" s="20">
        <v>5846.9176</v>
      </c>
      <c r="V386" s="29">
        <v>31</v>
      </c>
      <c r="W386" s="23" t="s">
        <v>17</v>
      </c>
      <c r="X386" s="30">
        <v>31.065</v>
      </c>
      <c r="Y386" s="29">
        <v>0</v>
      </c>
      <c r="Z386" s="23" t="s">
        <v>21</v>
      </c>
      <c r="AA386" s="23" t="s">
        <v>42</v>
      </c>
      <c r="AB386" s="23">
        <v>4347.02335</v>
      </c>
      <c r="AC386" s="23" t="b">
        <f t="shared" si="32"/>
        <v>1</v>
      </c>
      <c r="AD386" s="23" t="b">
        <f t="shared" si="33"/>
        <v>0</v>
      </c>
    </row>
    <row r="387" spans="2:30">
      <c r="B387" s="14">
        <v>44</v>
      </c>
      <c r="C387" s="15" t="s">
        <v>20</v>
      </c>
      <c r="D387" s="14">
        <f t="shared" si="30"/>
        <v>0</v>
      </c>
      <c r="E387" s="17">
        <v>22.135</v>
      </c>
      <c r="F387" s="14">
        <v>2</v>
      </c>
      <c r="G387" s="14" t="s">
        <v>21</v>
      </c>
      <c r="H387" s="14">
        <f t="shared" si="31"/>
        <v>0</v>
      </c>
      <c r="I387" s="15" t="s">
        <v>42</v>
      </c>
      <c r="J387" s="20">
        <v>8302.53565</v>
      </c>
      <c r="V387" s="29">
        <v>54</v>
      </c>
      <c r="W387" s="23" t="s">
        <v>17</v>
      </c>
      <c r="X387" s="30">
        <v>21.47</v>
      </c>
      <c r="Y387" s="29">
        <v>3</v>
      </c>
      <c r="Z387" s="23" t="s">
        <v>21</v>
      </c>
      <c r="AA387" s="23" t="s">
        <v>34</v>
      </c>
      <c r="AB387" s="23">
        <v>12475.3513</v>
      </c>
      <c r="AC387" s="23" t="b">
        <f t="shared" si="32"/>
        <v>0</v>
      </c>
      <c r="AD387" s="23" t="b">
        <f t="shared" si="33"/>
        <v>0</v>
      </c>
    </row>
    <row r="388" spans="2:30">
      <c r="B388" s="14">
        <v>19</v>
      </c>
      <c r="C388" s="15" t="s">
        <v>20</v>
      </c>
      <c r="D388" s="14">
        <f t="shared" ref="D388:D451" si="34">IF(C388="FEMALE",1,0)</f>
        <v>0</v>
      </c>
      <c r="E388" s="17">
        <v>34.4</v>
      </c>
      <c r="F388" s="14">
        <v>0</v>
      </c>
      <c r="G388" s="14" t="s">
        <v>21</v>
      </c>
      <c r="H388" s="14">
        <f t="shared" ref="H388:H451" si="35">IF(G388="yes",1,0)</f>
        <v>0</v>
      </c>
      <c r="I388" s="15" t="s">
        <v>19</v>
      </c>
      <c r="J388" s="20">
        <v>1261.859</v>
      </c>
      <c r="V388" s="29">
        <v>19</v>
      </c>
      <c r="W388" s="23" t="s">
        <v>20</v>
      </c>
      <c r="X388" s="30">
        <v>28.7</v>
      </c>
      <c r="Y388" s="29">
        <v>0</v>
      </c>
      <c r="Z388" s="23" t="s">
        <v>21</v>
      </c>
      <c r="AA388" s="23" t="s">
        <v>19</v>
      </c>
      <c r="AB388" s="23">
        <v>1253.936</v>
      </c>
      <c r="AC388" s="23" t="b">
        <f t="shared" ref="AC388:AC451" si="36">X388&gt;=25</f>
        <v>1</v>
      </c>
      <c r="AD388" s="23" t="b">
        <f t="shared" ref="AD388:AD451" si="37">AB388&gt;16700</f>
        <v>0</v>
      </c>
    </row>
    <row r="389" spans="2:30">
      <c r="B389" s="14">
        <v>58</v>
      </c>
      <c r="C389" s="15" t="s">
        <v>17</v>
      </c>
      <c r="D389" s="14">
        <f t="shared" si="34"/>
        <v>1</v>
      </c>
      <c r="E389" s="17">
        <v>39.05</v>
      </c>
      <c r="F389" s="14">
        <v>0</v>
      </c>
      <c r="G389" s="14" t="s">
        <v>21</v>
      </c>
      <c r="H389" s="14">
        <f t="shared" si="35"/>
        <v>0</v>
      </c>
      <c r="I389" s="15" t="s">
        <v>22</v>
      </c>
      <c r="J389" s="20">
        <v>11856.4115</v>
      </c>
      <c r="V389" s="29">
        <v>53</v>
      </c>
      <c r="W389" s="23" t="s">
        <v>20</v>
      </c>
      <c r="X389" s="30">
        <v>31.16</v>
      </c>
      <c r="Y389" s="29">
        <v>1</v>
      </c>
      <c r="Z389" s="23" t="s">
        <v>21</v>
      </c>
      <c r="AA389" s="23" t="s">
        <v>34</v>
      </c>
      <c r="AB389" s="23">
        <v>10461.9794</v>
      </c>
      <c r="AC389" s="23" t="b">
        <f t="shared" si="36"/>
        <v>1</v>
      </c>
      <c r="AD389" s="23" t="b">
        <f t="shared" si="37"/>
        <v>0</v>
      </c>
    </row>
    <row r="390" spans="2:30">
      <c r="B390" s="14">
        <v>50</v>
      </c>
      <c r="C390" s="15" t="s">
        <v>20</v>
      </c>
      <c r="D390" s="14">
        <f t="shared" si="34"/>
        <v>0</v>
      </c>
      <c r="E390" s="17">
        <v>25.365</v>
      </c>
      <c r="F390" s="14">
        <v>2</v>
      </c>
      <c r="G390" s="14" t="s">
        <v>21</v>
      </c>
      <c r="H390" s="14">
        <f t="shared" si="35"/>
        <v>0</v>
      </c>
      <c r="I390" s="15" t="s">
        <v>34</v>
      </c>
      <c r="J390" s="20">
        <v>30284.64294</v>
      </c>
      <c r="V390" s="29">
        <v>19</v>
      </c>
      <c r="W390" s="23" t="s">
        <v>17</v>
      </c>
      <c r="X390" s="30">
        <v>32.9</v>
      </c>
      <c r="Y390" s="29">
        <v>0</v>
      </c>
      <c r="Z390" s="23" t="s">
        <v>21</v>
      </c>
      <c r="AA390" s="23" t="s">
        <v>19</v>
      </c>
      <c r="AB390" s="23">
        <v>1748.774</v>
      </c>
      <c r="AC390" s="23" t="b">
        <f t="shared" si="36"/>
        <v>1</v>
      </c>
      <c r="AD390" s="23" t="b">
        <f t="shared" si="37"/>
        <v>0</v>
      </c>
    </row>
    <row r="391" spans="2:30">
      <c r="B391" s="14">
        <v>26</v>
      </c>
      <c r="C391" s="15" t="s">
        <v>17</v>
      </c>
      <c r="D391" s="14">
        <f t="shared" si="34"/>
        <v>1</v>
      </c>
      <c r="E391" s="17">
        <v>22.61</v>
      </c>
      <c r="F391" s="14">
        <v>0</v>
      </c>
      <c r="G391" s="14" t="s">
        <v>21</v>
      </c>
      <c r="H391" s="14">
        <f t="shared" si="35"/>
        <v>0</v>
      </c>
      <c r="I391" s="15" t="s">
        <v>34</v>
      </c>
      <c r="J391" s="20">
        <v>3176.8159</v>
      </c>
      <c r="V391" s="29">
        <v>61</v>
      </c>
      <c r="W391" s="23" t="s">
        <v>17</v>
      </c>
      <c r="X391" s="30">
        <v>25.08</v>
      </c>
      <c r="Y391" s="29">
        <v>0</v>
      </c>
      <c r="Z391" s="23" t="s">
        <v>21</v>
      </c>
      <c r="AA391" s="23" t="s">
        <v>22</v>
      </c>
      <c r="AB391" s="23">
        <v>24513.09126</v>
      </c>
      <c r="AC391" s="23" t="b">
        <f t="shared" si="36"/>
        <v>1</v>
      </c>
      <c r="AD391" s="23" t="b">
        <f t="shared" si="37"/>
        <v>1</v>
      </c>
    </row>
    <row r="392" spans="2:30">
      <c r="B392" s="14">
        <v>24</v>
      </c>
      <c r="C392" s="15" t="s">
        <v>17</v>
      </c>
      <c r="D392" s="14">
        <f t="shared" si="34"/>
        <v>1</v>
      </c>
      <c r="E392" s="17">
        <v>30.21</v>
      </c>
      <c r="F392" s="14">
        <v>3</v>
      </c>
      <c r="G392" s="14" t="s">
        <v>21</v>
      </c>
      <c r="H392" s="14">
        <f t="shared" si="35"/>
        <v>0</v>
      </c>
      <c r="I392" s="15" t="s">
        <v>34</v>
      </c>
      <c r="J392" s="20">
        <v>4618.0799</v>
      </c>
      <c r="V392" s="29">
        <v>18</v>
      </c>
      <c r="W392" s="23" t="s">
        <v>17</v>
      </c>
      <c r="X392" s="30">
        <v>25.08</v>
      </c>
      <c r="Y392" s="29">
        <v>0</v>
      </c>
      <c r="Z392" s="23" t="s">
        <v>21</v>
      </c>
      <c r="AA392" s="23" t="s">
        <v>42</v>
      </c>
      <c r="AB392" s="23">
        <v>2196.4732</v>
      </c>
      <c r="AC392" s="23" t="b">
        <f t="shared" si="36"/>
        <v>1</v>
      </c>
      <c r="AD392" s="23" t="b">
        <f t="shared" si="37"/>
        <v>0</v>
      </c>
    </row>
    <row r="393" spans="2:30">
      <c r="B393" s="14">
        <v>48</v>
      </c>
      <c r="C393" s="15" t="s">
        <v>20</v>
      </c>
      <c r="D393" s="14">
        <f t="shared" si="34"/>
        <v>0</v>
      </c>
      <c r="E393" s="17">
        <v>35.625</v>
      </c>
      <c r="F393" s="14">
        <v>4</v>
      </c>
      <c r="G393" s="14" t="s">
        <v>21</v>
      </c>
      <c r="H393" s="14">
        <f t="shared" si="35"/>
        <v>0</v>
      </c>
      <c r="I393" s="15" t="s">
        <v>42</v>
      </c>
      <c r="J393" s="20">
        <v>10736.87075</v>
      </c>
      <c r="V393" s="29">
        <v>61</v>
      </c>
      <c r="W393" s="23" t="s">
        <v>20</v>
      </c>
      <c r="X393" s="30">
        <v>43.4</v>
      </c>
      <c r="Y393" s="29">
        <v>0</v>
      </c>
      <c r="Z393" s="23" t="s">
        <v>21</v>
      </c>
      <c r="AA393" s="23" t="s">
        <v>19</v>
      </c>
      <c r="AB393" s="23">
        <v>12574.049</v>
      </c>
      <c r="AC393" s="23" t="b">
        <f t="shared" si="36"/>
        <v>1</v>
      </c>
      <c r="AD393" s="23" t="b">
        <f t="shared" si="37"/>
        <v>0</v>
      </c>
    </row>
    <row r="394" spans="2:30">
      <c r="B394" s="14">
        <v>19</v>
      </c>
      <c r="C394" s="15" t="s">
        <v>17</v>
      </c>
      <c r="D394" s="14">
        <f t="shared" si="34"/>
        <v>1</v>
      </c>
      <c r="E394" s="17">
        <v>37.43</v>
      </c>
      <c r="F394" s="14">
        <v>0</v>
      </c>
      <c r="G394" s="14" t="s">
        <v>21</v>
      </c>
      <c r="H394" s="14">
        <f t="shared" si="35"/>
        <v>0</v>
      </c>
      <c r="I394" s="15" t="s">
        <v>34</v>
      </c>
      <c r="J394" s="20">
        <v>2138.0707</v>
      </c>
      <c r="V394" s="29">
        <v>20</v>
      </c>
      <c r="W394" s="23" t="s">
        <v>20</v>
      </c>
      <c r="X394" s="30">
        <v>27.93</v>
      </c>
      <c r="Y394" s="29">
        <v>0</v>
      </c>
      <c r="Z394" s="23" t="s">
        <v>21</v>
      </c>
      <c r="AA394" s="23" t="s">
        <v>42</v>
      </c>
      <c r="AB394" s="23">
        <v>1967.0227</v>
      </c>
      <c r="AC394" s="23" t="b">
        <f t="shared" si="36"/>
        <v>1</v>
      </c>
      <c r="AD394" s="23" t="b">
        <f t="shared" si="37"/>
        <v>0</v>
      </c>
    </row>
    <row r="395" spans="2:30">
      <c r="B395" s="14">
        <v>48</v>
      </c>
      <c r="C395" s="15" t="s">
        <v>20</v>
      </c>
      <c r="D395" s="14">
        <f t="shared" si="34"/>
        <v>0</v>
      </c>
      <c r="E395" s="17">
        <v>31.445</v>
      </c>
      <c r="F395" s="14">
        <v>1</v>
      </c>
      <c r="G395" s="14" t="s">
        <v>21</v>
      </c>
      <c r="H395" s="14">
        <f t="shared" si="35"/>
        <v>0</v>
      </c>
      <c r="I395" s="15" t="s">
        <v>42</v>
      </c>
      <c r="J395" s="20">
        <v>8964.06055</v>
      </c>
      <c r="V395" s="29">
        <v>31</v>
      </c>
      <c r="W395" s="23" t="s">
        <v>17</v>
      </c>
      <c r="X395" s="30">
        <v>23.6</v>
      </c>
      <c r="Y395" s="29">
        <v>2</v>
      </c>
      <c r="Z395" s="23" t="s">
        <v>21</v>
      </c>
      <c r="AA395" s="23" t="s">
        <v>19</v>
      </c>
      <c r="AB395" s="23">
        <v>4931.647</v>
      </c>
      <c r="AC395" s="23" t="b">
        <f t="shared" si="36"/>
        <v>0</v>
      </c>
      <c r="AD395" s="23" t="b">
        <f t="shared" si="37"/>
        <v>0</v>
      </c>
    </row>
    <row r="396" spans="2:30">
      <c r="B396" s="14">
        <v>49</v>
      </c>
      <c r="C396" s="15" t="s">
        <v>20</v>
      </c>
      <c r="D396" s="14">
        <f t="shared" si="34"/>
        <v>0</v>
      </c>
      <c r="E396" s="17">
        <v>31.35</v>
      </c>
      <c r="F396" s="14">
        <v>1</v>
      </c>
      <c r="G396" s="14" t="s">
        <v>21</v>
      </c>
      <c r="H396" s="14">
        <f t="shared" si="35"/>
        <v>0</v>
      </c>
      <c r="I396" s="15" t="s">
        <v>42</v>
      </c>
      <c r="J396" s="20">
        <v>9290.1395</v>
      </c>
      <c r="V396" s="29">
        <v>45</v>
      </c>
      <c r="W396" s="23" t="s">
        <v>20</v>
      </c>
      <c r="X396" s="30">
        <v>28.7</v>
      </c>
      <c r="Y396" s="29">
        <v>2</v>
      </c>
      <c r="Z396" s="23" t="s">
        <v>21</v>
      </c>
      <c r="AA396" s="23" t="s">
        <v>19</v>
      </c>
      <c r="AB396" s="23">
        <v>8027.968</v>
      </c>
      <c r="AC396" s="23" t="b">
        <f t="shared" si="36"/>
        <v>1</v>
      </c>
      <c r="AD396" s="23" t="b">
        <f t="shared" si="37"/>
        <v>0</v>
      </c>
    </row>
    <row r="397" spans="2:30">
      <c r="B397" s="14">
        <v>46</v>
      </c>
      <c r="C397" s="15" t="s">
        <v>17</v>
      </c>
      <c r="D397" s="14">
        <f t="shared" si="34"/>
        <v>1</v>
      </c>
      <c r="E397" s="17">
        <v>32.3</v>
      </c>
      <c r="F397" s="14">
        <v>2</v>
      </c>
      <c r="G397" s="14" t="s">
        <v>21</v>
      </c>
      <c r="H397" s="14">
        <f t="shared" si="35"/>
        <v>0</v>
      </c>
      <c r="I397" s="15" t="s">
        <v>42</v>
      </c>
      <c r="J397" s="20">
        <v>9411.005</v>
      </c>
      <c r="V397" s="29">
        <v>44</v>
      </c>
      <c r="W397" s="23" t="s">
        <v>17</v>
      </c>
      <c r="X397" s="30">
        <v>23.98</v>
      </c>
      <c r="Y397" s="29">
        <v>2</v>
      </c>
      <c r="Z397" s="23" t="s">
        <v>21</v>
      </c>
      <c r="AA397" s="23" t="s">
        <v>22</v>
      </c>
      <c r="AB397" s="23">
        <v>8211.1002</v>
      </c>
      <c r="AC397" s="23" t="b">
        <f t="shared" si="36"/>
        <v>0</v>
      </c>
      <c r="AD397" s="23" t="b">
        <f t="shared" si="37"/>
        <v>0</v>
      </c>
    </row>
    <row r="398" spans="2:30">
      <c r="B398" s="14">
        <v>46</v>
      </c>
      <c r="C398" s="15" t="s">
        <v>20</v>
      </c>
      <c r="D398" s="14">
        <f t="shared" si="34"/>
        <v>0</v>
      </c>
      <c r="E398" s="17">
        <v>19.855</v>
      </c>
      <c r="F398" s="14">
        <v>0</v>
      </c>
      <c r="G398" s="14" t="s">
        <v>21</v>
      </c>
      <c r="H398" s="14">
        <f t="shared" si="35"/>
        <v>0</v>
      </c>
      <c r="I398" s="15" t="s">
        <v>34</v>
      </c>
      <c r="J398" s="20">
        <v>7526.70645</v>
      </c>
      <c r="V398" s="29">
        <v>62</v>
      </c>
      <c r="W398" s="23" t="s">
        <v>17</v>
      </c>
      <c r="X398" s="30">
        <v>39.2</v>
      </c>
      <c r="Y398" s="29">
        <v>0</v>
      </c>
      <c r="Z398" s="23" t="s">
        <v>21</v>
      </c>
      <c r="AA398" s="23" t="s">
        <v>19</v>
      </c>
      <c r="AB398" s="23">
        <v>13470.86</v>
      </c>
      <c r="AC398" s="23" t="b">
        <f t="shared" si="36"/>
        <v>1</v>
      </c>
      <c r="AD398" s="23" t="b">
        <f t="shared" si="37"/>
        <v>0</v>
      </c>
    </row>
    <row r="399" spans="2:30">
      <c r="B399" s="14">
        <v>43</v>
      </c>
      <c r="C399" s="15" t="s">
        <v>17</v>
      </c>
      <c r="D399" s="14">
        <f t="shared" si="34"/>
        <v>1</v>
      </c>
      <c r="E399" s="17">
        <v>34.4</v>
      </c>
      <c r="F399" s="14">
        <v>3</v>
      </c>
      <c r="G399" s="14" t="s">
        <v>21</v>
      </c>
      <c r="H399" s="14">
        <f t="shared" si="35"/>
        <v>0</v>
      </c>
      <c r="I399" s="15" t="s">
        <v>19</v>
      </c>
      <c r="J399" s="20">
        <v>8522.003</v>
      </c>
      <c r="V399" s="29">
        <v>43</v>
      </c>
      <c r="W399" s="23" t="s">
        <v>20</v>
      </c>
      <c r="X399" s="30">
        <v>26.03</v>
      </c>
      <c r="Y399" s="29">
        <v>0</v>
      </c>
      <c r="Z399" s="23" t="s">
        <v>21</v>
      </c>
      <c r="AA399" s="23" t="s">
        <v>42</v>
      </c>
      <c r="AB399" s="23">
        <v>6837.3687</v>
      </c>
      <c r="AC399" s="23" t="b">
        <f t="shared" si="36"/>
        <v>1</v>
      </c>
      <c r="AD399" s="23" t="b">
        <f t="shared" si="37"/>
        <v>0</v>
      </c>
    </row>
    <row r="400" spans="2:30">
      <c r="B400" s="14">
        <v>21</v>
      </c>
      <c r="C400" s="15" t="s">
        <v>20</v>
      </c>
      <c r="D400" s="14">
        <f t="shared" si="34"/>
        <v>0</v>
      </c>
      <c r="E400" s="17">
        <v>31.02</v>
      </c>
      <c r="F400" s="14">
        <v>0</v>
      </c>
      <c r="G400" s="14" t="s">
        <v>21</v>
      </c>
      <c r="H400" s="14">
        <f t="shared" si="35"/>
        <v>0</v>
      </c>
      <c r="I400" s="15" t="s">
        <v>22</v>
      </c>
      <c r="J400" s="20">
        <v>16586.49771</v>
      </c>
      <c r="V400" s="29">
        <v>38</v>
      </c>
      <c r="W400" s="23" t="s">
        <v>17</v>
      </c>
      <c r="X400" s="30">
        <v>28.93</v>
      </c>
      <c r="Y400" s="29">
        <v>1</v>
      </c>
      <c r="Z400" s="23" t="s">
        <v>21</v>
      </c>
      <c r="AA400" s="23" t="s">
        <v>22</v>
      </c>
      <c r="AB400" s="23">
        <v>5974.3847</v>
      </c>
      <c r="AC400" s="23" t="b">
        <f t="shared" si="36"/>
        <v>1</v>
      </c>
      <c r="AD400" s="23" t="b">
        <f t="shared" si="37"/>
        <v>0</v>
      </c>
    </row>
    <row r="401" spans="2:30">
      <c r="B401" s="14">
        <v>64</v>
      </c>
      <c r="C401" s="15" t="s">
        <v>20</v>
      </c>
      <c r="D401" s="14">
        <f t="shared" si="34"/>
        <v>0</v>
      </c>
      <c r="E401" s="17">
        <v>25.6</v>
      </c>
      <c r="F401" s="14">
        <v>2</v>
      </c>
      <c r="G401" s="14" t="s">
        <v>21</v>
      </c>
      <c r="H401" s="14">
        <f t="shared" si="35"/>
        <v>0</v>
      </c>
      <c r="I401" s="15" t="s">
        <v>19</v>
      </c>
      <c r="J401" s="20">
        <v>14988.432</v>
      </c>
      <c r="V401" s="29">
        <v>37</v>
      </c>
      <c r="W401" s="23" t="s">
        <v>20</v>
      </c>
      <c r="X401" s="30">
        <v>30.875</v>
      </c>
      <c r="Y401" s="29">
        <v>3</v>
      </c>
      <c r="Z401" s="23" t="s">
        <v>21</v>
      </c>
      <c r="AA401" s="23" t="s">
        <v>34</v>
      </c>
      <c r="AB401" s="23">
        <v>6796.86325</v>
      </c>
      <c r="AC401" s="23" t="b">
        <f t="shared" si="36"/>
        <v>1</v>
      </c>
      <c r="AD401" s="23" t="b">
        <f t="shared" si="37"/>
        <v>0</v>
      </c>
    </row>
    <row r="402" spans="2:30">
      <c r="B402" s="14">
        <v>18</v>
      </c>
      <c r="C402" s="15" t="s">
        <v>17</v>
      </c>
      <c r="D402" s="14">
        <f t="shared" si="34"/>
        <v>1</v>
      </c>
      <c r="E402" s="17">
        <v>38.17</v>
      </c>
      <c r="F402" s="14">
        <v>0</v>
      </c>
      <c r="G402" s="14" t="s">
        <v>21</v>
      </c>
      <c r="H402" s="14">
        <f t="shared" si="35"/>
        <v>0</v>
      </c>
      <c r="I402" s="15" t="s">
        <v>22</v>
      </c>
      <c r="J402" s="20">
        <v>1631.6683</v>
      </c>
      <c r="V402" s="29">
        <v>22</v>
      </c>
      <c r="W402" s="23" t="s">
        <v>20</v>
      </c>
      <c r="X402" s="30">
        <v>31.35</v>
      </c>
      <c r="Y402" s="29">
        <v>1</v>
      </c>
      <c r="Z402" s="23" t="s">
        <v>21</v>
      </c>
      <c r="AA402" s="23" t="s">
        <v>34</v>
      </c>
      <c r="AB402" s="23">
        <v>2643.2685</v>
      </c>
      <c r="AC402" s="23" t="b">
        <f t="shared" si="36"/>
        <v>1</v>
      </c>
      <c r="AD402" s="23" t="b">
        <f t="shared" si="37"/>
        <v>0</v>
      </c>
    </row>
    <row r="403" spans="2:30">
      <c r="B403" s="14">
        <v>51</v>
      </c>
      <c r="C403" s="15" t="s">
        <v>17</v>
      </c>
      <c r="D403" s="14">
        <f t="shared" si="34"/>
        <v>1</v>
      </c>
      <c r="E403" s="17">
        <v>20.6</v>
      </c>
      <c r="F403" s="14">
        <v>0</v>
      </c>
      <c r="G403" s="14" t="s">
        <v>21</v>
      </c>
      <c r="H403" s="14">
        <f t="shared" si="35"/>
        <v>0</v>
      </c>
      <c r="I403" s="15" t="s">
        <v>19</v>
      </c>
      <c r="J403" s="20">
        <v>9264.797</v>
      </c>
      <c r="V403" s="29">
        <v>21</v>
      </c>
      <c r="W403" s="23" t="s">
        <v>20</v>
      </c>
      <c r="X403" s="30">
        <v>23.75</v>
      </c>
      <c r="Y403" s="29">
        <v>2</v>
      </c>
      <c r="Z403" s="23" t="s">
        <v>21</v>
      </c>
      <c r="AA403" s="23" t="s">
        <v>34</v>
      </c>
      <c r="AB403" s="23">
        <v>3077.0955</v>
      </c>
      <c r="AC403" s="23" t="b">
        <f t="shared" si="36"/>
        <v>0</v>
      </c>
      <c r="AD403" s="23" t="b">
        <f t="shared" si="37"/>
        <v>0</v>
      </c>
    </row>
    <row r="404" spans="2:30">
      <c r="B404" s="14">
        <v>47</v>
      </c>
      <c r="C404" s="15" t="s">
        <v>20</v>
      </c>
      <c r="D404" s="14">
        <f t="shared" si="34"/>
        <v>0</v>
      </c>
      <c r="E404" s="17">
        <v>47.52</v>
      </c>
      <c r="F404" s="14">
        <v>1</v>
      </c>
      <c r="G404" s="14" t="s">
        <v>21</v>
      </c>
      <c r="H404" s="14">
        <f t="shared" si="35"/>
        <v>0</v>
      </c>
      <c r="I404" s="15" t="s">
        <v>22</v>
      </c>
      <c r="J404" s="20">
        <v>8083.9198</v>
      </c>
      <c r="V404" s="29">
        <v>24</v>
      </c>
      <c r="W404" s="23" t="s">
        <v>17</v>
      </c>
      <c r="X404" s="30">
        <v>25.27</v>
      </c>
      <c r="Y404" s="29">
        <v>0</v>
      </c>
      <c r="Z404" s="23" t="s">
        <v>21</v>
      </c>
      <c r="AA404" s="23" t="s">
        <v>42</v>
      </c>
      <c r="AB404" s="23">
        <v>3044.2133</v>
      </c>
      <c r="AC404" s="23" t="b">
        <f t="shared" si="36"/>
        <v>1</v>
      </c>
      <c r="AD404" s="23" t="b">
        <f t="shared" si="37"/>
        <v>0</v>
      </c>
    </row>
    <row r="405" spans="2:30">
      <c r="B405" s="14">
        <v>64</v>
      </c>
      <c r="C405" s="15" t="s">
        <v>17</v>
      </c>
      <c r="D405" s="14">
        <f t="shared" si="34"/>
        <v>1</v>
      </c>
      <c r="E405" s="17">
        <v>32.965</v>
      </c>
      <c r="F405" s="14">
        <v>0</v>
      </c>
      <c r="G405" s="14" t="s">
        <v>21</v>
      </c>
      <c r="H405" s="14">
        <f t="shared" si="35"/>
        <v>0</v>
      </c>
      <c r="I405" s="15" t="s">
        <v>34</v>
      </c>
      <c r="J405" s="20">
        <v>14692.66935</v>
      </c>
      <c r="V405" s="29">
        <v>57</v>
      </c>
      <c r="W405" s="23" t="s">
        <v>17</v>
      </c>
      <c r="X405" s="30">
        <v>28.7</v>
      </c>
      <c r="Y405" s="29">
        <v>0</v>
      </c>
      <c r="Z405" s="23" t="s">
        <v>21</v>
      </c>
      <c r="AA405" s="23" t="s">
        <v>19</v>
      </c>
      <c r="AB405" s="23">
        <v>11455.28</v>
      </c>
      <c r="AC405" s="23" t="b">
        <f t="shared" si="36"/>
        <v>1</v>
      </c>
      <c r="AD405" s="23" t="b">
        <f t="shared" si="37"/>
        <v>0</v>
      </c>
    </row>
    <row r="406" spans="2:30">
      <c r="B406" s="14">
        <v>49</v>
      </c>
      <c r="C406" s="15" t="s">
        <v>20</v>
      </c>
      <c r="D406" s="14">
        <f t="shared" si="34"/>
        <v>0</v>
      </c>
      <c r="E406" s="17">
        <v>32.3</v>
      </c>
      <c r="F406" s="14">
        <v>3</v>
      </c>
      <c r="G406" s="14" t="s">
        <v>21</v>
      </c>
      <c r="H406" s="14">
        <f t="shared" si="35"/>
        <v>0</v>
      </c>
      <c r="I406" s="15" t="s">
        <v>34</v>
      </c>
      <c r="J406" s="20">
        <v>10269.46</v>
      </c>
      <c r="V406" s="29">
        <v>56</v>
      </c>
      <c r="W406" s="23" t="s">
        <v>20</v>
      </c>
      <c r="X406" s="30">
        <v>32.11</v>
      </c>
      <c r="Y406" s="29">
        <v>1</v>
      </c>
      <c r="Z406" s="23" t="s">
        <v>21</v>
      </c>
      <c r="AA406" s="23" t="s">
        <v>42</v>
      </c>
      <c r="AB406" s="23">
        <v>11763.0009</v>
      </c>
      <c r="AC406" s="23" t="b">
        <f t="shared" si="36"/>
        <v>1</v>
      </c>
      <c r="AD406" s="23" t="b">
        <f t="shared" si="37"/>
        <v>0</v>
      </c>
    </row>
    <row r="407" spans="2:30">
      <c r="B407" s="14">
        <v>31</v>
      </c>
      <c r="C407" s="15" t="s">
        <v>20</v>
      </c>
      <c r="D407" s="14">
        <f t="shared" si="34"/>
        <v>0</v>
      </c>
      <c r="E407" s="17">
        <v>20.4</v>
      </c>
      <c r="F407" s="14">
        <v>0</v>
      </c>
      <c r="G407" s="14" t="s">
        <v>21</v>
      </c>
      <c r="H407" s="14">
        <f t="shared" si="35"/>
        <v>0</v>
      </c>
      <c r="I407" s="15" t="s">
        <v>19</v>
      </c>
      <c r="J407" s="20">
        <v>3260.199</v>
      </c>
      <c r="V407" s="29">
        <v>27</v>
      </c>
      <c r="W407" s="23" t="s">
        <v>20</v>
      </c>
      <c r="X407" s="30">
        <v>33.66</v>
      </c>
      <c r="Y407" s="29">
        <v>0</v>
      </c>
      <c r="Z407" s="23" t="s">
        <v>21</v>
      </c>
      <c r="AA407" s="23" t="s">
        <v>22</v>
      </c>
      <c r="AB407" s="23">
        <v>2498.4144</v>
      </c>
      <c r="AC407" s="23" t="b">
        <f t="shared" si="36"/>
        <v>1</v>
      </c>
      <c r="AD407" s="23" t="b">
        <f t="shared" si="37"/>
        <v>0</v>
      </c>
    </row>
    <row r="408" spans="2:30">
      <c r="B408" s="14">
        <v>52</v>
      </c>
      <c r="C408" s="15" t="s">
        <v>17</v>
      </c>
      <c r="D408" s="14">
        <f t="shared" si="34"/>
        <v>1</v>
      </c>
      <c r="E408" s="17">
        <v>38.38</v>
      </c>
      <c r="F408" s="14">
        <v>2</v>
      </c>
      <c r="G408" s="14" t="s">
        <v>21</v>
      </c>
      <c r="H408" s="14">
        <f t="shared" si="35"/>
        <v>0</v>
      </c>
      <c r="I408" s="15" t="s">
        <v>42</v>
      </c>
      <c r="J408" s="20">
        <v>11396.9002</v>
      </c>
      <c r="V408" s="29">
        <v>51</v>
      </c>
      <c r="W408" s="23" t="s">
        <v>20</v>
      </c>
      <c r="X408" s="30">
        <v>22.42</v>
      </c>
      <c r="Y408" s="29">
        <v>0</v>
      </c>
      <c r="Z408" s="23" t="s">
        <v>21</v>
      </c>
      <c r="AA408" s="23" t="s">
        <v>42</v>
      </c>
      <c r="AB408" s="23">
        <v>9361.3268</v>
      </c>
      <c r="AC408" s="23" t="b">
        <f t="shared" si="36"/>
        <v>0</v>
      </c>
      <c r="AD408" s="23" t="b">
        <f t="shared" si="37"/>
        <v>0</v>
      </c>
    </row>
    <row r="409" spans="2:30">
      <c r="B409" s="14">
        <v>33</v>
      </c>
      <c r="C409" s="15" t="s">
        <v>17</v>
      </c>
      <c r="D409" s="14">
        <f t="shared" si="34"/>
        <v>1</v>
      </c>
      <c r="E409" s="17">
        <v>24.31</v>
      </c>
      <c r="F409" s="14">
        <v>0</v>
      </c>
      <c r="G409" s="14" t="s">
        <v>21</v>
      </c>
      <c r="H409" s="14">
        <f t="shared" si="35"/>
        <v>0</v>
      </c>
      <c r="I409" s="15" t="s">
        <v>22</v>
      </c>
      <c r="J409" s="20">
        <v>4185.0979</v>
      </c>
      <c r="V409" s="29">
        <v>19</v>
      </c>
      <c r="W409" s="23" t="s">
        <v>20</v>
      </c>
      <c r="X409" s="30">
        <v>30.4</v>
      </c>
      <c r="Y409" s="29">
        <v>0</v>
      </c>
      <c r="Z409" s="23" t="s">
        <v>21</v>
      </c>
      <c r="AA409" s="23" t="s">
        <v>19</v>
      </c>
      <c r="AB409" s="23">
        <v>1256.299</v>
      </c>
      <c r="AC409" s="23" t="b">
        <f t="shared" si="36"/>
        <v>1</v>
      </c>
      <c r="AD409" s="23" t="b">
        <f t="shared" si="37"/>
        <v>0</v>
      </c>
    </row>
    <row r="410" spans="2:30">
      <c r="B410" s="14">
        <v>47</v>
      </c>
      <c r="C410" s="15" t="s">
        <v>17</v>
      </c>
      <c r="D410" s="14">
        <f t="shared" si="34"/>
        <v>1</v>
      </c>
      <c r="E410" s="17">
        <v>23.6</v>
      </c>
      <c r="F410" s="14">
        <v>1</v>
      </c>
      <c r="G410" s="14" t="s">
        <v>21</v>
      </c>
      <c r="H410" s="14">
        <f t="shared" si="35"/>
        <v>0</v>
      </c>
      <c r="I410" s="15" t="s">
        <v>19</v>
      </c>
      <c r="J410" s="20">
        <v>8539.671</v>
      </c>
      <c r="V410" s="29">
        <v>58</v>
      </c>
      <c r="W410" s="23" t="s">
        <v>20</v>
      </c>
      <c r="X410" s="30">
        <v>35.7</v>
      </c>
      <c r="Y410" s="29">
        <v>0</v>
      </c>
      <c r="Z410" s="23" t="s">
        <v>21</v>
      </c>
      <c r="AA410" s="23" t="s">
        <v>19</v>
      </c>
      <c r="AB410" s="23">
        <v>11362.755</v>
      </c>
      <c r="AC410" s="23" t="b">
        <f t="shared" si="36"/>
        <v>1</v>
      </c>
      <c r="AD410" s="23" t="b">
        <f t="shared" si="37"/>
        <v>0</v>
      </c>
    </row>
    <row r="411" spans="2:30">
      <c r="B411" s="14">
        <v>38</v>
      </c>
      <c r="C411" s="15" t="s">
        <v>20</v>
      </c>
      <c r="D411" s="14">
        <f t="shared" si="34"/>
        <v>0</v>
      </c>
      <c r="E411" s="17">
        <v>21.12</v>
      </c>
      <c r="F411" s="14">
        <v>3</v>
      </c>
      <c r="G411" s="14" t="s">
        <v>21</v>
      </c>
      <c r="H411" s="14">
        <f t="shared" si="35"/>
        <v>0</v>
      </c>
      <c r="I411" s="15" t="s">
        <v>22</v>
      </c>
      <c r="J411" s="20">
        <v>6652.5288</v>
      </c>
      <c r="V411" s="29">
        <v>20</v>
      </c>
      <c r="W411" s="23" t="s">
        <v>20</v>
      </c>
      <c r="X411" s="30">
        <v>35.31</v>
      </c>
      <c r="Y411" s="29">
        <v>1</v>
      </c>
      <c r="Z411" s="23" t="s">
        <v>21</v>
      </c>
      <c r="AA411" s="23" t="s">
        <v>22</v>
      </c>
      <c r="AB411" s="23">
        <v>27724.28875</v>
      </c>
      <c r="AC411" s="23" t="b">
        <f t="shared" si="36"/>
        <v>1</v>
      </c>
      <c r="AD411" s="23" t="b">
        <f t="shared" si="37"/>
        <v>1</v>
      </c>
    </row>
    <row r="412" spans="2:30">
      <c r="B412" s="14">
        <v>32</v>
      </c>
      <c r="C412" s="15" t="s">
        <v>20</v>
      </c>
      <c r="D412" s="14">
        <f t="shared" si="34"/>
        <v>0</v>
      </c>
      <c r="E412" s="17">
        <v>30.03</v>
      </c>
      <c r="F412" s="14">
        <v>1</v>
      </c>
      <c r="G412" s="14" t="s">
        <v>21</v>
      </c>
      <c r="H412" s="14">
        <f t="shared" si="35"/>
        <v>0</v>
      </c>
      <c r="I412" s="15" t="s">
        <v>22</v>
      </c>
      <c r="J412" s="20">
        <v>4074.4537</v>
      </c>
      <c r="V412" s="29">
        <v>45</v>
      </c>
      <c r="W412" s="23" t="s">
        <v>20</v>
      </c>
      <c r="X412" s="30">
        <v>30.495</v>
      </c>
      <c r="Y412" s="29">
        <v>2</v>
      </c>
      <c r="Z412" s="23" t="s">
        <v>21</v>
      </c>
      <c r="AA412" s="23" t="s">
        <v>34</v>
      </c>
      <c r="AB412" s="23">
        <v>8413.46305</v>
      </c>
      <c r="AC412" s="23" t="b">
        <f t="shared" si="36"/>
        <v>1</v>
      </c>
      <c r="AD412" s="23" t="b">
        <f t="shared" si="37"/>
        <v>0</v>
      </c>
    </row>
    <row r="413" spans="2:30">
      <c r="B413" s="14">
        <v>19</v>
      </c>
      <c r="C413" s="15" t="s">
        <v>20</v>
      </c>
      <c r="D413" s="14">
        <f t="shared" si="34"/>
        <v>0</v>
      </c>
      <c r="E413" s="17">
        <v>17.48</v>
      </c>
      <c r="F413" s="14">
        <v>0</v>
      </c>
      <c r="G413" s="14" t="s">
        <v>21</v>
      </c>
      <c r="H413" s="14">
        <f t="shared" si="35"/>
        <v>0</v>
      </c>
      <c r="I413" s="15" t="s">
        <v>34</v>
      </c>
      <c r="J413" s="20">
        <v>1621.3402</v>
      </c>
      <c r="V413" s="29">
        <v>35</v>
      </c>
      <c r="W413" s="23" t="s">
        <v>17</v>
      </c>
      <c r="X413" s="30">
        <v>31</v>
      </c>
      <c r="Y413" s="29">
        <v>1</v>
      </c>
      <c r="Z413" s="23" t="s">
        <v>21</v>
      </c>
      <c r="AA413" s="23" t="s">
        <v>19</v>
      </c>
      <c r="AB413" s="23">
        <v>5240.765</v>
      </c>
      <c r="AC413" s="23" t="b">
        <f t="shared" si="36"/>
        <v>1</v>
      </c>
      <c r="AD413" s="23" t="b">
        <f t="shared" si="37"/>
        <v>0</v>
      </c>
    </row>
    <row r="414" spans="2:30">
      <c r="B414" s="14">
        <v>44</v>
      </c>
      <c r="C414" s="15" t="s">
        <v>17</v>
      </c>
      <c r="D414" s="14">
        <f t="shared" si="34"/>
        <v>1</v>
      </c>
      <c r="E414" s="17">
        <v>20.235</v>
      </c>
      <c r="F414" s="14">
        <v>1</v>
      </c>
      <c r="G414" s="14" t="s">
        <v>18</v>
      </c>
      <c r="H414" s="14">
        <f t="shared" si="35"/>
        <v>1</v>
      </c>
      <c r="I414" s="15" t="s">
        <v>42</v>
      </c>
      <c r="J414" s="20">
        <v>19594.80965</v>
      </c>
      <c r="V414" s="29">
        <v>31</v>
      </c>
      <c r="W414" s="23" t="s">
        <v>20</v>
      </c>
      <c r="X414" s="30">
        <v>30.875</v>
      </c>
      <c r="Y414" s="29">
        <v>0</v>
      </c>
      <c r="Z414" s="23" t="s">
        <v>21</v>
      </c>
      <c r="AA414" s="23" t="s">
        <v>42</v>
      </c>
      <c r="AB414" s="23">
        <v>3857.75925</v>
      </c>
      <c r="AC414" s="23" t="b">
        <f t="shared" si="36"/>
        <v>1</v>
      </c>
      <c r="AD414" s="23" t="b">
        <f t="shared" si="37"/>
        <v>0</v>
      </c>
    </row>
    <row r="415" spans="2:30">
      <c r="B415" s="14">
        <v>26</v>
      </c>
      <c r="C415" s="15" t="s">
        <v>17</v>
      </c>
      <c r="D415" s="14">
        <f t="shared" si="34"/>
        <v>1</v>
      </c>
      <c r="E415" s="17">
        <v>17.195</v>
      </c>
      <c r="F415" s="14">
        <v>2</v>
      </c>
      <c r="G415" s="14" t="s">
        <v>18</v>
      </c>
      <c r="H415" s="14">
        <f t="shared" si="35"/>
        <v>1</v>
      </c>
      <c r="I415" s="15" t="s">
        <v>42</v>
      </c>
      <c r="J415" s="20">
        <v>14455.64405</v>
      </c>
      <c r="V415" s="29">
        <v>50</v>
      </c>
      <c r="W415" s="23" t="s">
        <v>17</v>
      </c>
      <c r="X415" s="30">
        <v>27.36</v>
      </c>
      <c r="Y415" s="29">
        <v>0</v>
      </c>
      <c r="Z415" s="23" t="s">
        <v>21</v>
      </c>
      <c r="AA415" s="23" t="s">
        <v>42</v>
      </c>
      <c r="AB415" s="23">
        <v>25656.57526</v>
      </c>
      <c r="AC415" s="23" t="b">
        <f t="shared" si="36"/>
        <v>1</v>
      </c>
      <c r="AD415" s="23" t="b">
        <f t="shared" si="37"/>
        <v>1</v>
      </c>
    </row>
    <row r="416" spans="2:30">
      <c r="B416" s="14">
        <v>25</v>
      </c>
      <c r="C416" s="15" t="s">
        <v>20</v>
      </c>
      <c r="D416" s="14">
        <f t="shared" si="34"/>
        <v>0</v>
      </c>
      <c r="E416" s="17">
        <v>23.9</v>
      </c>
      <c r="F416" s="14">
        <v>5</v>
      </c>
      <c r="G416" s="14" t="s">
        <v>21</v>
      </c>
      <c r="H416" s="14">
        <f t="shared" si="35"/>
        <v>0</v>
      </c>
      <c r="I416" s="15" t="s">
        <v>19</v>
      </c>
      <c r="J416" s="20">
        <v>5080.096</v>
      </c>
      <c r="V416" s="29">
        <v>32</v>
      </c>
      <c r="W416" s="23" t="s">
        <v>17</v>
      </c>
      <c r="X416" s="30">
        <v>44.22</v>
      </c>
      <c r="Y416" s="29">
        <v>0</v>
      </c>
      <c r="Z416" s="23" t="s">
        <v>21</v>
      </c>
      <c r="AA416" s="23" t="s">
        <v>22</v>
      </c>
      <c r="AB416" s="23">
        <v>3994.1778</v>
      </c>
      <c r="AC416" s="23" t="b">
        <f t="shared" si="36"/>
        <v>1</v>
      </c>
      <c r="AD416" s="23" t="b">
        <f t="shared" si="37"/>
        <v>0</v>
      </c>
    </row>
    <row r="417" spans="2:30">
      <c r="B417" s="14">
        <v>19</v>
      </c>
      <c r="C417" s="15" t="s">
        <v>17</v>
      </c>
      <c r="D417" s="14">
        <f t="shared" si="34"/>
        <v>1</v>
      </c>
      <c r="E417" s="17">
        <v>35.15</v>
      </c>
      <c r="F417" s="14">
        <v>0</v>
      </c>
      <c r="G417" s="14" t="s">
        <v>21</v>
      </c>
      <c r="H417" s="14">
        <f t="shared" si="35"/>
        <v>0</v>
      </c>
      <c r="I417" s="15" t="s">
        <v>34</v>
      </c>
      <c r="J417" s="20">
        <v>2134.9015</v>
      </c>
      <c r="V417" s="29">
        <v>51</v>
      </c>
      <c r="W417" s="23" t="s">
        <v>17</v>
      </c>
      <c r="X417" s="30">
        <v>33.915</v>
      </c>
      <c r="Y417" s="29">
        <v>0</v>
      </c>
      <c r="Z417" s="23" t="s">
        <v>21</v>
      </c>
      <c r="AA417" s="23" t="s">
        <v>42</v>
      </c>
      <c r="AB417" s="23">
        <v>9866.30485</v>
      </c>
      <c r="AC417" s="23" t="b">
        <f t="shared" si="36"/>
        <v>1</v>
      </c>
      <c r="AD417" s="23" t="b">
        <f t="shared" si="37"/>
        <v>0</v>
      </c>
    </row>
    <row r="418" spans="2:30">
      <c r="B418" s="14">
        <v>43</v>
      </c>
      <c r="C418" s="15" t="s">
        <v>17</v>
      </c>
      <c r="D418" s="14">
        <f t="shared" si="34"/>
        <v>1</v>
      </c>
      <c r="E418" s="17">
        <v>35.64</v>
      </c>
      <c r="F418" s="14">
        <v>1</v>
      </c>
      <c r="G418" s="14" t="s">
        <v>21</v>
      </c>
      <c r="H418" s="14">
        <f t="shared" si="35"/>
        <v>0</v>
      </c>
      <c r="I418" s="15" t="s">
        <v>22</v>
      </c>
      <c r="J418" s="20">
        <v>7345.7266</v>
      </c>
      <c r="V418" s="29">
        <v>38</v>
      </c>
      <c r="W418" s="23" t="s">
        <v>17</v>
      </c>
      <c r="X418" s="30">
        <v>37.73</v>
      </c>
      <c r="Y418" s="29">
        <v>0</v>
      </c>
      <c r="Z418" s="23" t="s">
        <v>21</v>
      </c>
      <c r="AA418" s="23" t="s">
        <v>22</v>
      </c>
      <c r="AB418" s="23">
        <v>5397.6167</v>
      </c>
      <c r="AC418" s="23" t="b">
        <f t="shared" si="36"/>
        <v>1</v>
      </c>
      <c r="AD418" s="23" t="b">
        <f t="shared" si="37"/>
        <v>0</v>
      </c>
    </row>
    <row r="419" spans="2:30">
      <c r="B419" s="14">
        <v>52</v>
      </c>
      <c r="C419" s="15" t="s">
        <v>20</v>
      </c>
      <c r="D419" s="14">
        <f t="shared" si="34"/>
        <v>0</v>
      </c>
      <c r="E419" s="17">
        <v>34.1</v>
      </c>
      <c r="F419" s="14">
        <v>0</v>
      </c>
      <c r="G419" s="14" t="s">
        <v>21</v>
      </c>
      <c r="H419" s="14">
        <f t="shared" si="35"/>
        <v>0</v>
      </c>
      <c r="I419" s="15" t="s">
        <v>22</v>
      </c>
      <c r="J419" s="20">
        <v>9140.951</v>
      </c>
      <c r="V419" s="29">
        <v>18</v>
      </c>
      <c r="W419" s="23" t="s">
        <v>17</v>
      </c>
      <c r="X419" s="30">
        <v>33.88</v>
      </c>
      <c r="Y419" s="29">
        <v>0</v>
      </c>
      <c r="Z419" s="23" t="s">
        <v>21</v>
      </c>
      <c r="AA419" s="23" t="s">
        <v>22</v>
      </c>
      <c r="AB419" s="23">
        <v>11482.63485</v>
      </c>
      <c r="AC419" s="23" t="b">
        <f t="shared" si="36"/>
        <v>1</v>
      </c>
      <c r="AD419" s="23" t="b">
        <f t="shared" si="37"/>
        <v>0</v>
      </c>
    </row>
    <row r="420" spans="2:30">
      <c r="B420" s="14">
        <v>36</v>
      </c>
      <c r="C420" s="15" t="s">
        <v>17</v>
      </c>
      <c r="D420" s="14">
        <f t="shared" si="34"/>
        <v>1</v>
      </c>
      <c r="E420" s="17">
        <v>22.6</v>
      </c>
      <c r="F420" s="14">
        <v>2</v>
      </c>
      <c r="G420" s="14" t="s">
        <v>18</v>
      </c>
      <c r="H420" s="14">
        <f t="shared" si="35"/>
        <v>1</v>
      </c>
      <c r="I420" s="15" t="s">
        <v>19</v>
      </c>
      <c r="J420" s="20">
        <v>18608.262</v>
      </c>
      <c r="V420" s="29">
        <v>19</v>
      </c>
      <c r="W420" s="23" t="s">
        <v>17</v>
      </c>
      <c r="X420" s="30">
        <v>30.59</v>
      </c>
      <c r="Y420" s="29">
        <v>2</v>
      </c>
      <c r="Z420" s="23" t="s">
        <v>21</v>
      </c>
      <c r="AA420" s="23" t="s">
        <v>34</v>
      </c>
      <c r="AB420" s="23">
        <v>24059.68019</v>
      </c>
      <c r="AC420" s="23" t="b">
        <f t="shared" si="36"/>
        <v>1</v>
      </c>
      <c r="AD420" s="23" t="b">
        <f t="shared" si="37"/>
        <v>1</v>
      </c>
    </row>
    <row r="421" spans="2:30">
      <c r="B421" s="14">
        <v>64</v>
      </c>
      <c r="C421" s="15" t="s">
        <v>20</v>
      </c>
      <c r="D421" s="14">
        <f t="shared" si="34"/>
        <v>0</v>
      </c>
      <c r="E421" s="17">
        <v>39.16</v>
      </c>
      <c r="F421" s="14">
        <v>1</v>
      </c>
      <c r="G421" s="14" t="s">
        <v>21</v>
      </c>
      <c r="H421" s="14">
        <f t="shared" si="35"/>
        <v>0</v>
      </c>
      <c r="I421" s="15" t="s">
        <v>22</v>
      </c>
      <c r="J421" s="20">
        <v>14418.2804</v>
      </c>
      <c r="V421" s="29">
        <v>51</v>
      </c>
      <c r="W421" s="23" t="s">
        <v>17</v>
      </c>
      <c r="X421" s="30">
        <v>25.8</v>
      </c>
      <c r="Y421" s="29">
        <v>1</v>
      </c>
      <c r="Z421" s="23" t="s">
        <v>21</v>
      </c>
      <c r="AA421" s="23" t="s">
        <v>19</v>
      </c>
      <c r="AB421" s="23">
        <v>9861.025</v>
      </c>
      <c r="AC421" s="23" t="b">
        <f t="shared" si="36"/>
        <v>1</v>
      </c>
      <c r="AD421" s="23" t="b">
        <f t="shared" si="37"/>
        <v>0</v>
      </c>
    </row>
    <row r="422" spans="2:30">
      <c r="B422" s="14">
        <v>63</v>
      </c>
      <c r="C422" s="15" t="s">
        <v>17</v>
      </c>
      <c r="D422" s="14">
        <f t="shared" si="34"/>
        <v>1</v>
      </c>
      <c r="E422" s="17">
        <v>26.98</v>
      </c>
      <c r="F422" s="14">
        <v>0</v>
      </c>
      <c r="G422" s="14" t="s">
        <v>18</v>
      </c>
      <c r="H422" s="14">
        <f t="shared" si="35"/>
        <v>1</v>
      </c>
      <c r="I422" s="15" t="s">
        <v>34</v>
      </c>
      <c r="J422" s="20">
        <v>28950.4692</v>
      </c>
      <c r="V422" s="29">
        <v>46</v>
      </c>
      <c r="W422" s="23" t="s">
        <v>20</v>
      </c>
      <c r="X422" s="30">
        <v>39.425</v>
      </c>
      <c r="Y422" s="29">
        <v>1</v>
      </c>
      <c r="Z422" s="23" t="s">
        <v>21</v>
      </c>
      <c r="AA422" s="23" t="s">
        <v>42</v>
      </c>
      <c r="AB422" s="23">
        <v>8342.90875</v>
      </c>
      <c r="AC422" s="23" t="b">
        <f t="shared" si="36"/>
        <v>1</v>
      </c>
      <c r="AD422" s="23" t="b">
        <f t="shared" si="37"/>
        <v>0</v>
      </c>
    </row>
    <row r="423" spans="2:30">
      <c r="B423" s="14">
        <v>64</v>
      </c>
      <c r="C423" s="15" t="s">
        <v>20</v>
      </c>
      <c r="D423" s="14">
        <f t="shared" si="34"/>
        <v>0</v>
      </c>
      <c r="E423" s="17">
        <v>33.88</v>
      </c>
      <c r="F423" s="14">
        <v>0</v>
      </c>
      <c r="G423" s="14" t="s">
        <v>18</v>
      </c>
      <c r="H423" s="14">
        <f t="shared" si="35"/>
        <v>1</v>
      </c>
      <c r="I423" s="15" t="s">
        <v>22</v>
      </c>
      <c r="J423" s="20">
        <v>46889.2612</v>
      </c>
      <c r="V423" s="29">
        <v>18</v>
      </c>
      <c r="W423" s="23" t="s">
        <v>20</v>
      </c>
      <c r="X423" s="30">
        <v>25.46</v>
      </c>
      <c r="Y423" s="29">
        <v>0</v>
      </c>
      <c r="Z423" s="23" t="s">
        <v>21</v>
      </c>
      <c r="AA423" s="23" t="s">
        <v>42</v>
      </c>
      <c r="AB423" s="23">
        <v>1708.0014</v>
      </c>
      <c r="AC423" s="23" t="b">
        <f t="shared" si="36"/>
        <v>1</v>
      </c>
      <c r="AD423" s="23" t="b">
        <f t="shared" si="37"/>
        <v>0</v>
      </c>
    </row>
    <row r="424" spans="2:30">
      <c r="B424" s="14">
        <v>61</v>
      </c>
      <c r="C424" s="15" t="s">
        <v>20</v>
      </c>
      <c r="D424" s="14">
        <f t="shared" si="34"/>
        <v>0</v>
      </c>
      <c r="E424" s="17">
        <v>35.86</v>
      </c>
      <c r="F424" s="14">
        <v>0</v>
      </c>
      <c r="G424" s="14" t="s">
        <v>18</v>
      </c>
      <c r="H424" s="14">
        <f t="shared" si="35"/>
        <v>1</v>
      </c>
      <c r="I424" s="15" t="s">
        <v>22</v>
      </c>
      <c r="J424" s="20">
        <v>46599.1084</v>
      </c>
      <c r="V424" s="29">
        <v>62</v>
      </c>
      <c r="W424" s="23" t="s">
        <v>17</v>
      </c>
      <c r="X424" s="30">
        <v>31.73</v>
      </c>
      <c r="Y424" s="29">
        <v>0</v>
      </c>
      <c r="Z424" s="23" t="s">
        <v>21</v>
      </c>
      <c r="AA424" s="23" t="s">
        <v>42</v>
      </c>
      <c r="AB424" s="23">
        <v>14043.4767</v>
      </c>
      <c r="AC424" s="23" t="b">
        <f t="shared" si="36"/>
        <v>1</v>
      </c>
      <c r="AD424" s="23" t="b">
        <f t="shared" si="37"/>
        <v>0</v>
      </c>
    </row>
    <row r="425" spans="2:30">
      <c r="B425" s="14">
        <v>40</v>
      </c>
      <c r="C425" s="15" t="s">
        <v>20</v>
      </c>
      <c r="D425" s="14">
        <f t="shared" si="34"/>
        <v>0</v>
      </c>
      <c r="E425" s="17">
        <v>32.775</v>
      </c>
      <c r="F425" s="14">
        <v>1</v>
      </c>
      <c r="G425" s="14" t="s">
        <v>18</v>
      </c>
      <c r="H425" s="14">
        <f t="shared" si="35"/>
        <v>1</v>
      </c>
      <c r="I425" s="15" t="s">
        <v>42</v>
      </c>
      <c r="J425" s="20">
        <v>39125.33225</v>
      </c>
      <c r="V425" s="29">
        <v>59</v>
      </c>
      <c r="W425" s="23" t="s">
        <v>20</v>
      </c>
      <c r="X425" s="30">
        <v>29.7</v>
      </c>
      <c r="Y425" s="29">
        <v>2</v>
      </c>
      <c r="Z425" s="23" t="s">
        <v>21</v>
      </c>
      <c r="AA425" s="23" t="s">
        <v>22</v>
      </c>
      <c r="AB425" s="23">
        <v>12925.886</v>
      </c>
      <c r="AC425" s="23" t="b">
        <f t="shared" si="36"/>
        <v>1</v>
      </c>
      <c r="AD425" s="23" t="b">
        <f t="shared" si="37"/>
        <v>0</v>
      </c>
    </row>
    <row r="426" spans="2:30">
      <c r="B426" s="14">
        <v>25</v>
      </c>
      <c r="C426" s="15" t="s">
        <v>20</v>
      </c>
      <c r="D426" s="14">
        <f t="shared" si="34"/>
        <v>0</v>
      </c>
      <c r="E426" s="17">
        <v>30.59</v>
      </c>
      <c r="F426" s="14">
        <v>0</v>
      </c>
      <c r="G426" s="14" t="s">
        <v>21</v>
      </c>
      <c r="H426" s="14">
        <f t="shared" si="35"/>
        <v>0</v>
      </c>
      <c r="I426" s="15" t="s">
        <v>42</v>
      </c>
      <c r="J426" s="20">
        <v>2727.3951</v>
      </c>
      <c r="V426" s="29">
        <v>37</v>
      </c>
      <c r="W426" s="23" t="s">
        <v>20</v>
      </c>
      <c r="X426" s="30">
        <v>36.19</v>
      </c>
      <c r="Y426" s="29">
        <v>0</v>
      </c>
      <c r="Z426" s="23" t="s">
        <v>21</v>
      </c>
      <c r="AA426" s="23" t="s">
        <v>22</v>
      </c>
      <c r="AB426" s="23">
        <v>19214.70553</v>
      </c>
      <c r="AC426" s="23" t="b">
        <f t="shared" si="36"/>
        <v>1</v>
      </c>
      <c r="AD426" s="23" t="b">
        <f t="shared" si="37"/>
        <v>1</v>
      </c>
    </row>
    <row r="427" spans="2:30">
      <c r="B427" s="14">
        <v>48</v>
      </c>
      <c r="C427" s="15" t="s">
        <v>20</v>
      </c>
      <c r="D427" s="14">
        <f t="shared" si="34"/>
        <v>0</v>
      </c>
      <c r="E427" s="17">
        <v>30.2</v>
      </c>
      <c r="F427" s="14">
        <v>2</v>
      </c>
      <c r="G427" s="14" t="s">
        <v>21</v>
      </c>
      <c r="H427" s="14">
        <f t="shared" si="35"/>
        <v>0</v>
      </c>
      <c r="I427" s="15" t="s">
        <v>19</v>
      </c>
      <c r="J427" s="20">
        <v>8968.33</v>
      </c>
      <c r="V427" s="29">
        <v>64</v>
      </c>
      <c r="W427" s="23" t="s">
        <v>20</v>
      </c>
      <c r="X427" s="30">
        <v>40.48</v>
      </c>
      <c r="Y427" s="29">
        <v>0</v>
      </c>
      <c r="Z427" s="23" t="s">
        <v>21</v>
      </c>
      <c r="AA427" s="23" t="s">
        <v>22</v>
      </c>
      <c r="AB427" s="23">
        <v>13831.1152</v>
      </c>
      <c r="AC427" s="23" t="b">
        <f t="shared" si="36"/>
        <v>1</v>
      </c>
      <c r="AD427" s="23" t="b">
        <f t="shared" si="37"/>
        <v>0</v>
      </c>
    </row>
    <row r="428" spans="2:30">
      <c r="B428" s="14">
        <v>45</v>
      </c>
      <c r="C428" s="15" t="s">
        <v>20</v>
      </c>
      <c r="D428" s="14">
        <f t="shared" si="34"/>
        <v>0</v>
      </c>
      <c r="E428" s="17">
        <v>24.31</v>
      </c>
      <c r="F428" s="14">
        <v>5</v>
      </c>
      <c r="G428" s="14" t="s">
        <v>21</v>
      </c>
      <c r="H428" s="14">
        <f t="shared" si="35"/>
        <v>0</v>
      </c>
      <c r="I428" s="15" t="s">
        <v>22</v>
      </c>
      <c r="J428" s="20">
        <v>9788.8659</v>
      </c>
      <c r="V428" s="29">
        <v>38</v>
      </c>
      <c r="W428" s="23" t="s">
        <v>20</v>
      </c>
      <c r="X428" s="30">
        <v>28.025</v>
      </c>
      <c r="Y428" s="29">
        <v>1</v>
      </c>
      <c r="Z428" s="23" t="s">
        <v>21</v>
      </c>
      <c r="AA428" s="23" t="s">
        <v>42</v>
      </c>
      <c r="AB428" s="23">
        <v>6067.12675</v>
      </c>
      <c r="AC428" s="23" t="b">
        <f t="shared" si="36"/>
        <v>1</v>
      </c>
      <c r="AD428" s="23" t="b">
        <f t="shared" si="37"/>
        <v>0</v>
      </c>
    </row>
    <row r="429" spans="2:30">
      <c r="B429" s="14">
        <v>38</v>
      </c>
      <c r="C429" s="15" t="s">
        <v>17</v>
      </c>
      <c r="D429" s="14">
        <f t="shared" si="34"/>
        <v>1</v>
      </c>
      <c r="E429" s="17">
        <v>27.265</v>
      </c>
      <c r="F429" s="14">
        <v>1</v>
      </c>
      <c r="G429" s="14" t="s">
        <v>21</v>
      </c>
      <c r="H429" s="14">
        <f t="shared" si="35"/>
        <v>0</v>
      </c>
      <c r="I429" s="15" t="s">
        <v>42</v>
      </c>
      <c r="J429" s="20">
        <v>6555.07035</v>
      </c>
      <c r="V429" s="29">
        <v>33</v>
      </c>
      <c r="W429" s="23" t="s">
        <v>17</v>
      </c>
      <c r="X429" s="30">
        <v>38.9</v>
      </c>
      <c r="Y429" s="29">
        <v>3</v>
      </c>
      <c r="Z429" s="23" t="s">
        <v>21</v>
      </c>
      <c r="AA429" s="23" t="s">
        <v>19</v>
      </c>
      <c r="AB429" s="23">
        <v>5972.378</v>
      </c>
      <c r="AC429" s="23" t="b">
        <f t="shared" si="36"/>
        <v>1</v>
      </c>
      <c r="AD429" s="23" t="b">
        <f t="shared" si="37"/>
        <v>0</v>
      </c>
    </row>
    <row r="430" spans="2:30">
      <c r="B430" s="14">
        <v>18</v>
      </c>
      <c r="C430" s="15" t="s">
        <v>17</v>
      </c>
      <c r="D430" s="14">
        <f t="shared" si="34"/>
        <v>1</v>
      </c>
      <c r="E430" s="17">
        <v>29.165</v>
      </c>
      <c r="F430" s="14">
        <v>0</v>
      </c>
      <c r="G430" s="14" t="s">
        <v>21</v>
      </c>
      <c r="H430" s="14">
        <f t="shared" si="35"/>
        <v>0</v>
      </c>
      <c r="I430" s="15" t="s">
        <v>42</v>
      </c>
      <c r="J430" s="20">
        <v>7323.734819</v>
      </c>
      <c r="V430" s="29">
        <v>46</v>
      </c>
      <c r="W430" s="23" t="s">
        <v>17</v>
      </c>
      <c r="X430" s="30">
        <v>30.2</v>
      </c>
      <c r="Y430" s="29">
        <v>2</v>
      </c>
      <c r="Z430" s="23" t="s">
        <v>21</v>
      </c>
      <c r="AA430" s="23" t="s">
        <v>19</v>
      </c>
      <c r="AB430" s="23">
        <v>8825.086</v>
      </c>
      <c r="AC430" s="23" t="b">
        <f t="shared" si="36"/>
        <v>1</v>
      </c>
      <c r="AD430" s="23" t="b">
        <f t="shared" si="37"/>
        <v>0</v>
      </c>
    </row>
    <row r="431" spans="2:30">
      <c r="B431" s="14">
        <v>21</v>
      </c>
      <c r="C431" s="15" t="s">
        <v>17</v>
      </c>
      <c r="D431" s="14">
        <f t="shared" si="34"/>
        <v>1</v>
      </c>
      <c r="E431" s="17">
        <v>16.815</v>
      </c>
      <c r="F431" s="14">
        <v>1</v>
      </c>
      <c r="G431" s="14" t="s">
        <v>21</v>
      </c>
      <c r="H431" s="14">
        <f t="shared" si="35"/>
        <v>0</v>
      </c>
      <c r="I431" s="15" t="s">
        <v>42</v>
      </c>
      <c r="J431" s="20">
        <v>3167.45585</v>
      </c>
      <c r="V431" s="29">
        <v>46</v>
      </c>
      <c r="W431" s="23" t="s">
        <v>17</v>
      </c>
      <c r="X431" s="30">
        <v>28.05</v>
      </c>
      <c r="Y431" s="29">
        <v>1</v>
      </c>
      <c r="Z431" s="23" t="s">
        <v>21</v>
      </c>
      <c r="AA431" s="23" t="s">
        <v>22</v>
      </c>
      <c r="AB431" s="23">
        <v>8233.0975</v>
      </c>
      <c r="AC431" s="23" t="b">
        <f t="shared" si="36"/>
        <v>1</v>
      </c>
      <c r="AD431" s="23" t="b">
        <f t="shared" si="37"/>
        <v>0</v>
      </c>
    </row>
    <row r="432" spans="2:30">
      <c r="B432" s="14">
        <v>27</v>
      </c>
      <c r="C432" s="15" t="s">
        <v>17</v>
      </c>
      <c r="D432" s="14">
        <f t="shared" si="34"/>
        <v>1</v>
      </c>
      <c r="E432" s="17">
        <v>30.4</v>
      </c>
      <c r="F432" s="14">
        <v>3</v>
      </c>
      <c r="G432" s="14" t="s">
        <v>21</v>
      </c>
      <c r="H432" s="14">
        <f t="shared" si="35"/>
        <v>0</v>
      </c>
      <c r="I432" s="15" t="s">
        <v>34</v>
      </c>
      <c r="J432" s="20">
        <v>18804.7524</v>
      </c>
      <c r="V432" s="29">
        <v>53</v>
      </c>
      <c r="W432" s="23" t="s">
        <v>20</v>
      </c>
      <c r="X432" s="30">
        <v>31.35</v>
      </c>
      <c r="Y432" s="29">
        <v>0</v>
      </c>
      <c r="Z432" s="23" t="s">
        <v>21</v>
      </c>
      <c r="AA432" s="23" t="s">
        <v>22</v>
      </c>
      <c r="AB432" s="23">
        <v>27346.04207</v>
      </c>
      <c r="AC432" s="23" t="b">
        <f t="shared" si="36"/>
        <v>1</v>
      </c>
      <c r="AD432" s="23" t="b">
        <f t="shared" si="37"/>
        <v>1</v>
      </c>
    </row>
    <row r="433" spans="2:30">
      <c r="B433" s="14">
        <v>19</v>
      </c>
      <c r="C433" s="15" t="s">
        <v>20</v>
      </c>
      <c r="D433" s="14">
        <f t="shared" si="34"/>
        <v>0</v>
      </c>
      <c r="E433" s="17">
        <v>33.1</v>
      </c>
      <c r="F433" s="14">
        <v>0</v>
      </c>
      <c r="G433" s="14" t="s">
        <v>21</v>
      </c>
      <c r="H433" s="14">
        <f t="shared" si="35"/>
        <v>0</v>
      </c>
      <c r="I433" s="15" t="s">
        <v>19</v>
      </c>
      <c r="J433" s="20">
        <v>23082.95533</v>
      </c>
      <c r="V433" s="29">
        <v>34</v>
      </c>
      <c r="W433" s="23" t="s">
        <v>17</v>
      </c>
      <c r="X433" s="30">
        <v>38</v>
      </c>
      <c r="Y433" s="29">
        <v>3</v>
      </c>
      <c r="Z433" s="23" t="s">
        <v>21</v>
      </c>
      <c r="AA433" s="23" t="s">
        <v>19</v>
      </c>
      <c r="AB433" s="23">
        <v>6196.448</v>
      </c>
      <c r="AC433" s="23" t="b">
        <f t="shared" si="36"/>
        <v>1</v>
      </c>
      <c r="AD433" s="23" t="b">
        <f t="shared" si="37"/>
        <v>0</v>
      </c>
    </row>
    <row r="434" spans="2:30">
      <c r="B434" s="14">
        <v>29</v>
      </c>
      <c r="C434" s="15" t="s">
        <v>17</v>
      </c>
      <c r="D434" s="14">
        <f t="shared" si="34"/>
        <v>1</v>
      </c>
      <c r="E434" s="17">
        <v>20.235</v>
      </c>
      <c r="F434" s="14">
        <v>2</v>
      </c>
      <c r="G434" s="14" t="s">
        <v>21</v>
      </c>
      <c r="H434" s="14">
        <f t="shared" si="35"/>
        <v>0</v>
      </c>
      <c r="I434" s="15" t="s">
        <v>34</v>
      </c>
      <c r="J434" s="20">
        <v>4906.40965</v>
      </c>
      <c r="V434" s="29">
        <v>20</v>
      </c>
      <c r="W434" s="23" t="s">
        <v>17</v>
      </c>
      <c r="X434" s="30">
        <v>31.79</v>
      </c>
      <c r="Y434" s="29">
        <v>2</v>
      </c>
      <c r="Z434" s="23" t="s">
        <v>21</v>
      </c>
      <c r="AA434" s="23" t="s">
        <v>22</v>
      </c>
      <c r="AB434" s="23">
        <v>3056.3881</v>
      </c>
      <c r="AC434" s="23" t="b">
        <f t="shared" si="36"/>
        <v>1</v>
      </c>
      <c r="AD434" s="23" t="b">
        <f t="shared" si="37"/>
        <v>0</v>
      </c>
    </row>
    <row r="435" spans="2:30">
      <c r="B435" s="14">
        <v>42</v>
      </c>
      <c r="C435" s="15" t="s">
        <v>20</v>
      </c>
      <c r="D435" s="14">
        <f t="shared" si="34"/>
        <v>0</v>
      </c>
      <c r="E435" s="17">
        <v>26.9</v>
      </c>
      <c r="F435" s="14">
        <v>0</v>
      </c>
      <c r="G435" s="14" t="s">
        <v>21</v>
      </c>
      <c r="H435" s="14">
        <f t="shared" si="35"/>
        <v>0</v>
      </c>
      <c r="I435" s="15" t="s">
        <v>19</v>
      </c>
      <c r="J435" s="20">
        <v>5969.723</v>
      </c>
      <c r="V435" s="29">
        <v>63</v>
      </c>
      <c r="W435" s="23" t="s">
        <v>17</v>
      </c>
      <c r="X435" s="30">
        <v>36.3</v>
      </c>
      <c r="Y435" s="29">
        <v>0</v>
      </c>
      <c r="Z435" s="23" t="s">
        <v>21</v>
      </c>
      <c r="AA435" s="23" t="s">
        <v>22</v>
      </c>
      <c r="AB435" s="23">
        <v>13887.204</v>
      </c>
      <c r="AC435" s="23" t="b">
        <f t="shared" si="36"/>
        <v>1</v>
      </c>
      <c r="AD435" s="23" t="b">
        <f t="shared" si="37"/>
        <v>0</v>
      </c>
    </row>
    <row r="436" spans="2:30">
      <c r="B436" s="14">
        <v>60</v>
      </c>
      <c r="C436" s="15" t="s">
        <v>17</v>
      </c>
      <c r="D436" s="14">
        <f t="shared" si="34"/>
        <v>1</v>
      </c>
      <c r="E436" s="17">
        <v>30.5</v>
      </c>
      <c r="F436" s="14">
        <v>0</v>
      </c>
      <c r="G436" s="14" t="s">
        <v>21</v>
      </c>
      <c r="H436" s="14">
        <f t="shared" si="35"/>
        <v>0</v>
      </c>
      <c r="I436" s="15" t="s">
        <v>19</v>
      </c>
      <c r="J436" s="20">
        <v>12638.195</v>
      </c>
      <c r="V436" s="29">
        <v>54</v>
      </c>
      <c r="W436" s="23" t="s">
        <v>20</v>
      </c>
      <c r="X436" s="30">
        <v>30.21</v>
      </c>
      <c r="Y436" s="29">
        <v>0</v>
      </c>
      <c r="Z436" s="23" t="s">
        <v>21</v>
      </c>
      <c r="AA436" s="23" t="s">
        <v>34</v>
      </c>
      <c r="AB436" s="23">
        <v>10231.4999</v>
      </c>
      <c r="AC436" s="23" t="b">
        <f t="shared" si="36"/>
        <v>1</v>
      </c>
      <c r="AD436" s="23" t="b">
        <f t="shared" si="37"/>
        <v>0</v>
      </c>
    </row>
    <row r="437" spans="2:30">
      <c r="B437" s="14">
        <v>31</v>
      </c>
      <c r="C437" s="15" t="s">
        <v>20</v>
      </c>
      <c r="D437" s="14">
        <f t="shared" si="34"/>
        <v>0</v>
      </c>
      <c r="E437" s="17">
        <v>28.595</v>
      </c>
      <c r="F437" s="14">
        <v>1</v>
      </c>
      <c r="G437" s="14" t="s">
        <v>21</v>
      </c>
      <c r="H437" s="14">
        <f t="shared" si="35"/>
        <v>0</v>
      </c>
      <c r="I437" s="15" t="s">
        <v>34</v>
      </c>
      <c r="J437" s="20">
        <v>4243.59005</v>
      </c>
      <c r="V437" s="29">
        <v>28</v>
      </c>
      <c r="W437" s="23" t="s">
        <v>20</v>
      </c>
      <c r="X437" s="30">
        <v>35.435</v>
      </c>
      <c r="Y437" s="29">
        <v>0</v>
      </c>
      <c r="Z437" s="23" t="s">
        <v>21</v>
      </c>
      <c r="AA437" s="23" t="s">
        <v>42</v>
      </c>
      <c r="AB437" s="23">
        <v>3268.84665</v>
      </c>
      <c r="AC437" s="23" t="b">
        <f t="shared" si="36"/>
        <v>1</v>
      </c>
      <c r="AD437" s="23" t="b">
        <f t="shared" si="37"/>
        <v>0</v>
      </c>
    </row>
    <row r="438" spans="2:30">
      <c r="B438" s="14">
        <v>60</v>
      </c>
      <c r="C438" s="15" t="s">
        <v>20</v>
      </c>
      <c r="D438" s="14">
        <f t="shared" si="34"/>
        <v>0</v>
      </c>
      <c r="E438" s="17">
        <v>33.11</v>
      </c>
      <c r="F438" s="14">
        <v>3</v>
      </c>
      <c r="G438" s="14" t="s">
        <v>21</v>
      </c>
      <c r="H438" s="14">
        <f t="shared" si="35"/>
        <v>0</v>
      </c>
      <c r="I438" s="15" t="s">
        <v>22</v>
      </c>
      <c r="J438" s="20">
        <v>13919.8229</v>
      </c>
      <c r="V438" s="29">
        <v>54</v>
      </c>
      <c r="W438" s="23" t="s">
        <v>17</v>
      </c>
      <c r="X438" s="30">
        <v>46.7</v>
      </c>
      <c r="Y438" s="29">
        <v>2</v>
      </c>
      <c r="Z438" s="23" t="s">
        <v>21</v>
      </c>
      <c r="AA438" s="23" t="s">
        <v>19</v>
      </c>
      <c r="AB438" s="23">
        <v>11538.421</v>
      </c>
      <c r="AC438" s="23" t="b">
        <f t="shared" si="36"/>
        <v>1</v>
      </c>
      <c r="AD438" s="23" t="b">
        <f t="shared" si="37"/>
        <v>0</v>
      </c>
    </row>
    <row r="439" spans="2:30">
      <c r="B439" s="14">
        <v>22</v>
      </c>
      <c r="C439" s="15" t="s">
        <v>20</v>
      </c>
      <c r="D439" s="14">
        <f t="shared" si="34"/>
        <v>0</v>
      </c>
      <c r="E439" s="17">
        <v>31.73</v>
      </c>
      <c r="F439" s="14">
        <v>0</v>
      </c>
      <c r="G439" s="14" t="s">
        <v>21</v>
      </c>
      <c r="H439" s="14">
        <f t="shared" si="35"/>
        <v>0</v>
      </c>
      <c r="I439" s="15" t="s">
        <v>42</v>
      </c>
      <c r="J439" s="20">
        <v>2254.7967</v>
      </c>
      <c r="V439" s="29">
        <v>25</v>
      </c>
      <c r="W439" s="23" t="s">
        <v>17</v>
      </c>
      <c r="X439" s="30">
        <v>28.595</v>
      </c>
      <c r="Y439" s="29">
        <v>0</v>
      </c>
      <c r="Z439" s="23" t="s">
        <v>21</v>
      </c>
      <c r="AA439" s="23" t="s">
        <v>42</v>
      </c>
      <c r="AB439" s="23">
        <v>3213.62205</v>
      </c>
      <c r="AC439" s="23" t="b">
        <f t="shared" si="36"/>
        <v>1</v>
      </c>
      <c r="AD439" s="23" t="b">
        <f t="shared" si="37"/>
        <v>0</v>
      </c>
    </row>
    <row r="440" spans="2:30">
      <c r="B440" s="14">
        <v>35</v>
      </c>
      <c r="C440" s="15" t="s">
        <v>20</v>
      </c>
      <c r="D440" s="14">
        <f t="shared" si="34"/>
        <v>0</v>
      </c>
      <c r="E440" s="17">
        <v>28.9</v>
      </c>
      <c r="F440" s="14">
        <v>3</v>
      </c>
      <c r="G440" s="14" t="s">
        <v>21</v>
      </c>
      <c r="H440" s="14">
        <f t="shared" si="35"/>
        <v>0</v>
      </c>
      <c r="I440" s="15" t="s">
        <v>19</v>
      </c>
      <c r="J440" s="20">
        <v>5926.846</v>
      </c>
      <c r="V440" s="29">
        <v>63</v>
      </c>
      <c r="W440" s="23" t="s">
        <v>20</v>
      </c>
      <c r="X440" s="30">
        <v>30.8</v>
      </c>
      <c r="Y440" s="29">
        <v>0</v>
      </c>
      <c r="Z440" s="23" t="s">
        <v>21</v>
      </c>
      <c r="AA440" s="23" t="s">
        <v>19</v>
      </c>
      <c r="AB440" s="23">
        <v>13390.559</v>
      </c>
      <c r="AC440" s="23" t="b">
        <f t="shared" si="36"/>
        <v>1</v>
      </c>
      <c r="AD440" s="23" t="b">
        <f t="shared" si="37"/>
        <v>0</v>
      </c>
    </row>
    <row r="441" spans="2:30">
      <c r="B441" s="14">
        <v>52</v>
      </c>
      <c r="C441" s="15" t="s">
        <v>17</v>
      </c>
      <c r="D441" s="14">
        <f t="shared" si="34"/>
        <v>1</v>
      </c>
      <c r="E441" s="17">
        <v>46.75</v>
      </c>
      <c r="F441" s="14">
        <v>5</v>
      </c>
      <c r="G441" s="14" t="s">
        <v>21</v>
      </c>
      <c r="H441" s="14">
        <f t="shared" si="35"/>
        <v>0</v>
      </c>
      <c r="I441" s="15" t="s">
        <v>22</v>
      </c>
      <c r="J441" s="20">
        <v>12592.5345</v>
      </c>
      <c r="V441" s="29">
        <v>32</v>
      </c>
      <c r="W441" s="23" t="s">
        <v>17</v>
      </c>
      <c r="X441" s="30">
        <v>28.93</v>
      </c>
      <c r="Y441" s="29">
        <v>0</v>
      </c>
      <c r="Z441" s="23" t="s">
        <v>21</v>
      </c>
      <c r="AA441" s="23" t="s">
        <v>22</v>
      </c>
      <c r="AB441" s="23">
        <v>3972.9247</v>
      </c>
      <c r="AC441" s="23" t="b">
        <f t="shared" si="36"/>
        <v>1</v>
      </c>
      <c r="AD441" s="23" t="b">
        <f t="shared" si="37"/>
        <v>0</v>
      </c>
    </row>
    <row r="442" spans="2:30">
      <c r="B442" s="14">
        <v>26</v>
      </c>
      <c r="C442" s="15" t="s">
        <v>20</v>
      </c>
      <c r="D442" s="14">
        <f t="shared" si="34"/>
        <v>0</v>
      </c>
      <c r="E442" s="17">
        <v>29.45</v>
      </c>
      <c r="F442" s="14">
        <v>0</v>
      </c>
      <c r="G442" s="14" t="s">
        <v>21</v>
      </c>
      <c r="H442" s="14">
        <f t="shared" si="35"/>
        <v>0</v>
      </c>
      <c r="I442" s="15" t="s">
        <v>42</v>
      </c>
      <c r="J442" s="20">
        <v>2897.3235</v>
      </c>
      <c r="V442" s="29">
        <v>62</v>
      </c>
      <c r="W442" s="23" t="s">
        <v>20</v>
      </c>
      <c r="X442" s="30">
        <v>21.4</v>
      </c>
      <c r="Y442" s="29">
        <v>0</v>
      </c>
      <c r="Z442" s="23" t="s">
        <v>21</v>
      </c>
      <c r="AA442" s="23" t="s">
        <v>19</v>
      </c>
      <c r="AB442" s="23">
        <v>12957.118</v>
      </c>
      <c r="AC442" s="23" t="b">
        <f t="shared" si="36"/>
        <v>0</v>
      </c>
      <c r="AD442" s="23" t="b">
        <f t="shared" si="37"/>
        <v>0</v>
      </c>
    </row>
    <row r="443" spans="2:30">
      <c r="B443" s="14">
        <v>31</v>
      </c>
      <c r="C443" s="15" t="s">
        <v>17</v>
      </c>
      <c r="D443" s="14">
        <f t="shared" si="34"/>
        <v>1</v>
      </c>
      <c r="E443" s="17">
        <v>32.68</v>
      </c>
      <c r="F443" s="14">
        <v>1</v>
      </c>
      <c r="G443" s="14" t="s">
        <v>21</v>
      </c>
      <c r="H443" s="14">
        <f t="shared" si="35"/>
        <v>0</v>
      </c>
      <c r="I443" s="15" t="s">
        <v>34</v>
      </c>
      <c r="J443" s="20">
        <v>4738.2682</v>
      </c>
      <c r="V443" s="29">
        <v>52</v>
      </c>
      <c r="W443" s="23" t="s">
        <v>17</v>
      </c>
      <c r="X443" s="30">
        <v>31.73</v>
      </c>
      <c r="Y443" s="29">
        <v>2</v>
      </c>
      <c r="Z443" s="23" t="s">
        <v>21</v>
      </c>
      <c r="AA443" s="23" t="s">
        <v>34</v>
      </c>
      <c r="AB443" s="23">
        <v>11187.6567</v>
      </c>
      <c r="AC443" s="23" t="b">
        <f t="shared" si="36"/>
        <v>1</v>
      </c>
      <c r="AD443" s="23" t="b">
        <f t="shared" si="37"/>
        <v>0</v>
      </c>
    </row>
    <row r="444" spans="2:30">
      <c r="B444" s="14">
        <v>33</v>
      </c>
      <c r="C444" s="15" t="s">
        <v>17</v>
      </c>
      <c r="D444" s="14">
        <f t="shared" si="34"/>
        <v>1</v>
      </c>
      <c r="E444" s="17">
        <v>33.5</v>
      </c>
      <c r="F444" s="14">
        <v>0</v>
      </c>
      <c r="G444" s="14" t="s">
        <v>18</v>
      </c>
      <c r="H444" s="14">
        <f t="shared" si="35"/>
        <v>1</v>
      </c>
      <c r="I444" s="15" t="s">
        <v>19</v>
      </c>
      <c r="J444" s="20">
        <v>37079.372</v>
      </c>
      <c r="V444" s="29">
        <v>25</v>
      </c>
      <c r="W444" s="23" t="s">
        <v>17</v>
      </c>
      <c r="X444" s="30">
        <v>41.325</v>
      </c>
      <c r="Y444" s="29">
        <v>0</v>
      </c>
      <c r="Z444" s="23" t="s">
        <v>21</v>
      </c>
      <c r="AA444" s="23" t="s">
        <v>42</v>
      </c>
      <c r="AB444" s="23">
        <v>17878.90068</v>
      </c>
      <c r="AC444" s="23" t="b">
        <f t="shared" si="36"/>
        <v>1</v>
      </c>
      <c r="AD444" s="23" t="b">
        <f t="shared" si="37"/>
        <v>1</v>
      </c>
    </row>
    <row r="445" spans="2:30">
      <c r="B445" s="14">
        <v>18</v>
      </c>
      <c r="C445" s="15" t="s">
        <v>20</v>
      </c>
      <c r="D445" s="14">
        <f t="shared" si="34"/>
        <v>0</v>
      </c>
      <c r="E445" s="17">
        <v>43.01</v>
      </c>
      <c r="F445" s="14">
        <v>0</v>
      </c>
      <c r="G445" s="14" t="s">
        <v>21</v>
      </c>
      <c r="H445" s="14">
        <f t="shared" si="35"/>
        <v>0</v>
      </c>
      <c r="I445" s="15" t="s">
        <v>22</v>
      </c>
      <c r="J445" s="20">
        <v>1149.3959</v>
      </c>
      <c r="V445" s="29">
        <v>28</v>
      </c>
      <c r="W445" s="23" t="s">
        <v>20</v>
      </c>
      <c r="X445" s="30">
        <v>23.8</v>
      </c>
      <c r="Y445" s="29">
        <v>2</v>
      </c>
      <c r="Z445" s="23" t="s">
        <v>21</v>
      </c>
      <c r="AA445" s="23" t="s">
        <v>19</v>
      </c>
      <c r="AB445" s="23">
        <v>3847.674</v>
      </c>
      <c r="AC445" s="23" t="b">
        <f t="shared" si="36"/>
        <v>0</v>
      </c>
      <c r="AD445" s="23" t="b">
        <f t="shared" si="37"/>
        <v>0</v>
      </c>
    </row>
    <row r="446" spans="2:30">
      <c r="B446" s="14">
        <v>59</v>
      </c>
      <c r="C446" s="15" t="s">
        <v>17</v>
      </c>
      <c r="D446" s="14">
        <f t="shared" si="34"/>
        <v>1</v>
      </c>
      <c r="E446" s="17">
        <v>36.52</v>
      </c>
      <c r="F446" s="14">
        <v>1</v>
      </c>
      <c r="G446" s="14" t="s">
        <v>21</v>
      </c>
      <c r="H446" s="14">
        <f t="shared" si="35"/>
        <v>0</v>
      </c>
      <c r="I446" s="15" t="s">
        <v>22</v>
      </c>
      <c r="J446" s="20">
        <v>28287.89766</v>
      </c>
      <c r="V446" s="29">
        <v>46</v>
      </c>
      <c r="W446" s="23" t="s">
        <v>20</v>
      </c>
      <c r="X446" s="30">
        <v>33.44</v>
      </c>
      <c r="Y446" s="29">
        <v>1</v>
      </c>
      <c r="Z446" s="23" t="s">
        <v>21</v>
      </c>
      <c r="AA446" s="23" t="s">
        <v>42</v>
      </c>
      <c r="AB446" s="23">
        <v>8334.5896</v>
      </c>
      <c r="AC446" s="23" t="b">
        <f t="shared" si="36"/>
        <v>1</v>
      </c>
      <c r="AD446" s="23" t="b">
        <f t="shared" si="37"/>
        <v>0</v>
      </c>
    </row>
    <row r="447" spans="2:30">
      <c r="B447" s="14">
        <v>56</v>
      </c>
      <c r="C447" s="15" t="s">
        <v>20</v>
      </c>
      <c r="D447" s="14">
        <f t="shared" si="34"/>
        <v>0</v>
      </c>
      <c r="E447" s="17">
        <v>26.695</v>
      </c>
      <c r="F447" s="14">
        <v>1</v>
      </c>
      <c r="G447" s="14" t="s">
        <v>18</v>
      </c>
      <c r="H447" s="14">
        <f t="shared" si="35"/>
        <v>1</v>
      </c>
      <c r="I447" s="15" t="s">
        <v>34</v>
      </c>
      <c r="J447" s="20">
        <v>26109.32905</v>
      </c>
      <c r="V447" s="29">
        <v>34</v>
      </c>
      <c r="W447" s="23" t="s">
        <v>20</v>
      </c>
      <c r="X447" s="30">
        <v>34.21</v>
      </c>
      <c r="Y447" s="29">
        <v>0</v>
      </c>
      <c r="Z447" s="23" t="s">
        <v>21</v>
      </c>
      <c r="AA447" s="23" t="s">
        <v>22</v>
      </c>
      <c r="AB447" s="23">
        <v>3935.1799</v>
      </c>
      <c r="AC447" s="23" t="b">
        <f t="shared" si="36"/>
        <v>1</v>
      </c>
      <c r="AD447" s="23" t="b">
        <f t="shared" si="37"/>
        <v>0</v>
      </c>
    </row>
    <row r="448" spans="2:30">
      <c r="B448" s="14">
        <v>45</v>
      </c>
      <c r="C448" s="15" t="s">
        <v>17</v>
      </c>
      <c r="D448" s="14">
        <f t="shared" si="34"/>
        <v>1</v>
      </c>
      <c r="E448" s="17">
        <v>33.1</v>
      </c>
      <c r="F448" s="14">
        <v>0</v>
      </c>
      <c r="G448" s="14" t="s">
        <v>21</v>
      </c>
      <c r="H448" s="14">
        <f t="shared" si="35"/>
        <v>0</v>
      </c>
      <c r="I448" s="15" t="s">
        <v>19</v>
      </c>
      <c r="J448" s="20">
        <v>7345.084</v>
      </c>
      <c r="V448" s="29">
        <v>19</v>
      </c>
      <c r="W448" s="23" t="s">
        <v>20</v>
      </c>
      <c r="X448" s="30">
        <v>35.53</v>
      </c>
      <c r="Y448" s="29">
        <v>0</v>
      </c>
      <c r="Z448" s="23" t="s">
        <v>21</v>
      </c>
      <c r="AA448" s="23" t="s">
        <v>34</v>
      </c>
      <c r="AB448" s="23">
        <v>1646.4297</v>
      </c>
      <c r="AC448" s="23" t="b">
        <f t="shared" si="36"/>
        <v>1</v>
      </c>
      <c r="AD448" s="23" t="b">
        <f t="shared" si="37"/>
        <v>0</v>
      </c>
    </row>
    <row r="449" spans="2:30">
      <c r="B449" s="14">
        <v>60</v>
      </c>
      <c r="C449" s="15" t="s">
        <v>20</v>
      </c>
      <c r="D449" s="14">
        <f t="shared" si="34"/>
        <v>0</v>
      </c>
      <c r="E449" s="17">
        <v>29.64</v>
      </c>
      <c r="F449" s="14">
        <v>0</v>
      </c>
      <c r="G449" s="14" t="s">
        <v>21</v>
      </c>
      <c r="H449" s="14">
        <f t="shared" si="35"/>
        <v>0</v>
      </c>
      <c r="I449" s="15" t="s">
        <v>42</v>
      </c>
      <c r="J449" s="20">
        <v>12730.9996</v>
      </c>
      <c r="V449" s="29">
        <v>46</v>
      </c>
      <c r="W449" s="23" t="s">
        <v>17</v>
      </c>
      <c r="X449" s="30">
        <v>19.95</v>
      </c>
      <c r="Y449" s="29">
        <v>2</v>
      </c>
      <c r="Z449" s="23" t="s">
        <v>21</v>
      </c>
      <c r="AA449" s="23" t="s">
        <v>34</v>
      </c>
      <c r="AB449" s="23">
        <v>9193.8385</v>
      </c>
      <c r="AC449" s="23" t="b">
        <f t="shared" si="36"/>
        <v>0</v>
      </c>
      <c r="AD449" s="23" t="b">
        <f t="shared" si="37"/>
        <v>0</v>
      </c>
    </row>
    <row r="450" spans="2:30">
      <c r="B450" s="14">
        <v>56</v>
      </c>
      <c r="C450" s="15" t="s">
        <v>17</v>
      </c>
      <c r="D450" s="14">
        <f t="shared" si="34"/>
        <v>1</v>
      </c>
      <c r="E450" s="17">
        <v>25.65</v>
      </c>
      <c r="F450" s="14">
        <v>0</v>
      </c>
      <c r="G450" s="14" t="s">
        <v>21</v>
      </c>
      <c r="H450" s="14">
        <f t="shared" si="35"/>
        <v>0</v>
      </c>
      <c r="I450" s="15" t="s">
        <v>34</v>
      </c>
      <c r="J450" s="20">
        <v>11454.0215</v>
      </c>
      <c r="V450" s="29">
        <v>54</v>
      </c>
      <c r="W450" s="23" t="s">
        <v>17</v>
      </c>
      <c r="X450" s="30">
        <v>32.68</v>
      </c>
      <c r="Y450" s="29">
        <v>0</v>
      </c>
      <c r="Z450" s="23" t="s">
        <v>21</v>
      </c>
      <c r="AA450" s="23" t="s">
        <v>42</v>
      </c>
      <c r="AB450" s="23">
        <v>10923.9332</v>
      </c>
      <c r="AC450" s="23" t="b">
        <f t="shared" si="36"/>
        <v>1</v>
      </c>
      <c r="AD450" s="23" t="b">
        <f t="shared" si="37"/>
        <v>0</v>
      </c>
    </row>
    <row r="451" spans="2:30">
      <c r="B451" s="14">
        <v>40</v>
      </c>
      <c r="C451" s="15" t="s">
        <v>17</v>
      </c>
      <c r="D451" s="14">
        <f t="shared" si="34"/>
        <v>1</v>
      </c>
      <c r="E451" s="17">
        <v>29.6</v>
      </c>
      <c r="F451" s="14">
        <v>0</v>
      </c>
      <c r="G451" s="14" t="s">
        <v>21</v>
      </c>
      <c r="H451" s="14">
        <f t="shared" si="35"/>
        <v>0</v>
      </c>
      <c r="I451" s="15" t="s">
        <v>19</v>
      </c>
      <c r="J451" s="20">
        <v>5910.944</v>
      </c>
      <c r="V451" s="29">
        <v>27</v>
      </c>
      <c r="W451" s="23" t="s">
        <v>20</v>
      </c>
      <c r="X451" s="30">
        <v>30.5</v>
      </c>
      <c r="Y451" s="29">
        <v>0</v>
      </c>
      <c r="Z451" s="23" t="s">
        <v>21</v>
      </c>
      <c r="AA451" s="23" t="s">
        <v>19</v>
      </c>
      <c r="AB451" s="23">
        <v>2494.022</v>
      </c>
      <c r="AC451" s="23" t="b">
        <f t="shared" si="36"/>
        <v>1</v>
      </c>
      <c r="AD451" s="23" t="b">
        <f t="shared" si="37"/>
        <v>0</v>
      </c>
    </row>
    <row r="452" spans="2:30">
      <c r="B452" s="14">
        <v>35</v>
      </c>
      <c r="C452" s="15" t="s">
        <v>20</v>
      </c>
      <c r="D452" s="14">
        <f t="shared" ref="D452:D515" si="38">IF(C452="FEMALE",1,0)</f>
        <v>0</v>
      </c>
      <c r="E452" s="17">
        <v>38.6</v>
      </c>
      <c r="F452" s="14">
        <v>1</v>
      </c>
      <c r="G452" s="14" t="s">
        <v>21</v>
      </c>
      <c r="H452" s="14">
        <f t="shared" ref="H452:H515" si="39">IF(G452="yes",1,0)</f>
        <v>0</v>
      </c>
      <c r="I452" s="15" t="s">
        <v>19</v>
      </c>
      <c r="J452" s="20">
        <v>4762.329</v>
      </c>
      <c r="V452" s="29">
        <v>50</v>
      </c>
      <c r="W452" s="23" t="s">
        <v>20</v>
      </c>
      <c r="X452" s="30">
        <v>44.77</v>
      </c>
      <c r="Y452" s="29">
        <v>1</v>
      </c>
      <c r="Z452" s="23" t="s">
        <v>21</v>
      </c>
      <c r="AA452" s="23" t="s">
        <v>22</v>
      </c>
      <c r="AB452" s="23">
        <v>9058.7303</v>
      </c>
      <c r="AC452" s="23" t="b">
        <f t="shared" ref="AC452:AC515" si="40">X452&gt;=25</f>
        <v>1</v>
      </c>
      <c r="AD452" s="23" t="b">
        <f t="shared" ref="AD452:AD515" si="41">AB452&gt;16700</f>
        <v>0</v>
      </c>
    </row>
    <row r="453" spans="2:30">
      <c r="B453" s="14">
        <v>39</v>
      </c>
      <c r="C453" s="15" t="s">
        <v>20</v>
      </c>
      <c r="D453" s="14">
        <f t="shared" si="38"/>
        <v>0</v>
      </c>
      <c r="E453" s="17">
        <v>29.6</v>
      </c>
      <c r="F453" s="14">
        <v>4</v>
      </c>
      <c r="G453" s="14" t="s">
        <v>21</v>
      </c>
      <c r="H453" s="14">
        <f t="shared" si="39"/>
        <v>0</v>
      </c>
      <c r="I453" s="15" t="s">
        <v>19</v>
      </c>
      <c r="J453" s="20">
        <v>7512.267</v>
      </c>
      <c r="V453" s="29">
        <v>18</v>
      </c>
      <c r="W453" s="23" t="s">
        <v>17</v>
      </c>
      <c r="X453" s="30">
        <v>32.12</v>
      </c>
      <c r="Y453" s="29">
        <v>2</v>
      </c>
      <c r="Z453" s="23" t="s">
        <v>21</v>
      </c>
      <c r="AA453" s="23" t="s">
        <v>22</v>
      </c>
      <c r="AB453" s="23">
        <v>2801.2588</v>
      </c>
      <c r="AC453" s="23" t="b">
        <f t="shared" si="40"/>
        <v>1</v>
      </c>
      <c r="AD453" s="23" t="b">
        <f t="shared" si="41"/>
        <v>0</v>
      </c>
    </row>
    <row r="454" spans="2:30">
      <c r="B454" s="14">
        <v>30</v>
      </c>
      <c r="C454" s="15" t="s">
        <v>20</v>
      </c>
      <c r="D454" s="14">
        <f t="shared" si="38"/>
        <v>0</v>
      </c>
      <c r="E454" s="17">
        <v>24.13</v>
      </c>
      <c r="F454" s="14">
        <v>1</v>
      </c>
      <c r="G454" s="14" t="s">
        <v>21</v>
      </c>
      <c r="H454" s="14">
        <f t="shared" si="39"/>
        <v>0</v>
      </c>
      <c r="I454" s="15" t="s">
        <v>34</v>
      </c>
      <c r="J454" s="20">
        <v>4032.2407</v>
      </c>
      <c r="V454" s="29">
        <v>19</v>
      </c>
      <c r="W454" s="23" t="s">
        <v>17</v>
      </c>
      <c r="X454" s="30">
        <v>30.495</v>
      </c>
      <c r="Y454" s="29">
        <v>0</v>
      </c>
      <c r="Z454" s="23" t="s">
        <v>21</v>
      </c>
      <c r="AA454" s="23" t="s">
        <v>34</v>
      </c>
      <c r="AB454" s="23">
        <v>2128.43105</v>
      </c>
      <c r="AC454" s="23" t="b">
        <f t="shared" si="40"/>
        <v>1</v>
      </c>
      <c r="AD454" s="23" t="b">
        <f t="shared" si="41"/>
        <v>0</v>
      </c>
    </row>
    <row r="455" spans="2:30">
      <c r="B455" s="14">
        <v>24</v>
      </c>
      <c r="C455" s="15" t="s">
        <v>20</v>
      </c>
      <c r="D455" s="14">
        <f t="shared" si="38"/>
        <v>0</v>
      </c>
      <c r="E455" s="17">
        <v>23.4</v>
      </c>
      <c r="F455" s="14">
        <v>0</v>
      </c>
      <c r="G455" s="14" t="s">
        <v>21</v>
      </c>
      <c r="H455" s="14">
        <f t="shared" si="39"/>
        <v>0</v>
      </c>
      <c r="I455" s="15" t="s">
        <v>19</v>
      </c>
      <c r="J455" s="20">
        <v>1969.614</v>
      </c>
      <c r="V455" s="29">
        <v>38</v>
      </c>
      <c r="W455" s="23" t="s">
        <v>17</v>
      </c>
      <c r="X455" s="30">
        <v>40.565</v>
      </c>
      <c r="Y455" s="29">
        <v>1</v>
      </c>
      <c r="Z455" s="23" t="s">
        <v>21</v>
      </c>
      <c r="AA455" s="23" t="s">
        <v>34</v>
      </c>
      <c r="AB455" s="23">
        <v>6373.55735</v>
      </c>
      <c r="AC455" s="23" t="b">
        <f t="shared" si="40"/>
        <v>1</v>
      </c>
      <c r="AD455" s="23" t="b">
        <f t="shared" si="41"/>
        <v>0</v>
      </c>
    </row>
    <row r="456" spans="2:30">
      <c r="B456" s="14">
        <v>20</v>
      </c>
      <c r="C456" s="15" t="s">
        <v>20</v>
      </c>
      <c r="D456" s="14">
        <f t="shared" si="38"/>
        <v>0</v>
      </c>
      <c r="E456" s="17">
        <v>29.735</v>
      </c>
      <c r="F456" s="14">
        <v>0</v>
      </c>
      <c r="G456" s="14" t="s">
        <v>21</v>
      </c>
      <c r="H456" s="14">
        <f t="shared" si="39"/>
        <v>0</v>
      </c>
      <c r="I456" s="15" t="s">
        <v>34</v>
      </c>
      <c r="J456" s="20">
        <v>1769.53165</v>
      </c>
      <c r="V456" s="29">
        <v>41</v>
      </c>
      <c r="W456" s="23" t="s">
        <v>20</v>
      </c>
      <c r="X456" s="30">
        <v>30.59</v>
      </c>
      <c r="Y456" s="29">
        <v>2</v>
      </c>
      <c r="Z456" s="23" t="s">
        <v>21</v>
      </c>
      <c r="AA456" s="23" t="s">
        <v>34</v>
      </c>
      <c r="AB456" s="23">
        <v>7256.7231</v>
      </c>
      <c r="AC456" s="23" t="b">
        <f t="shared" si="40"/>
        <v>1</v>
      </c>
      <c r="AD456" s="23" t="b">
        <f t="shared" si="41"/>
        <v>0</v>
      </c>
    </row>
    <row r="457" spans="2:30">
      <c r="B457" s="14">
        <v>32</v>
      </c>
      <c r="C457" s="15" t="s">
        <v>20</v>
      </c>
      <c r="D457" s="14">
        <f t="shared" si="38"/>
        <v>0</v>
      </c>
      <c r="E457" s="17">
        <v>46.53</v>
      </c>
      <c r="F457" s="14">
        <v>2</v>
      </c>
      <c r="G457" s="14" t="s">
        <v>21</v>
      </c>
      <c r="H457" s="14">
        <f t="shared" si="39"/>
        <v>0</v>
      </c>
      <c r="I457" s="15" t="s">
        <v>22</v>
      </c>
      <c r="J457" s="20">
        <v>4686.3887</v>
      </c>
      <c r="V457" s="29">
        <v>49</v>
      </c>
      <c r="W457" s="23" t="s">
        <v>17</v>
      </c>
      <c r="X457" s="30">
        <v>31.9</v>
      </c>
      <c r="Y457" s="29">
        <v>5</v>
      </c>
      <c r="Z457" s="23" t="s">
        <v>21</v>
      </c>
      <c r="AA457" s="23" t="s">
        <v>19</v>
      </c>
      <c r="AB457" s="23">
        <v>11552.904</v>
      </c>
      <c r="AC457" s="23" t="b">
        <f t="shared" si="40"/>
        <v>1</v>
      </c>
      <c r="AD457" s="23" t="b">
        <f t="shared" si="41"/>
        <v>0</v>
      </c>
    </row>
    <row r="458" spans="2:30">
      <c r="B458" s="14">
        <v>59</v>
      </c>
      <c r="C458" s="15" t="s">
        <v>20</v>
      </c>
      <c r="D458" s="14">
        <f t="shared" si="38"/>
        <v>0</v>
      </c>
      <c r="E458" s="17">
        <v>37.4</v>
      </c>
      <c r="F458" s="14">
        <v>0</v>
      </c>
      <c r="G458" s="14" t="s">
        <v>21</v>
      </c>
      <c r="H458" s="14">
        <f t="shared" si="39"/>
        <v>0</v>
      </c>
      <c r="I458" s="15" t="s">
        <v>19</v>
      </c>
      <c r="J458" s="20">
        <v>21797.0004</v>
      </c>
      <c r="V458" s="29">
        <v>31</v>
      </c>
      <c r="W458" s="23" t="s">
        <v>17</v>
      </c>
      <c r="X458" s="30">
        <v>29.1</v>
      </c>
      <c r="Y458" s="29">
        <v>0</v>
      </c>
      <c r="Z458" s="23" t="s">
        <v>21</v>
      </c>
      <c r="AA458" s="23" t="s">
        <v>19</v>
      </c>
      <c r="AB458" s="23">
        <v>3761.292</v>
      </c>
      <c r="AC458" s="23" t="b">
        <f t="shared" si="40"/>
        <v>1</v>
      </c>
      <c r="AD458" s="23" t="b">
        <f t="shared" si="41"/>
        <v>0</v>
      </c>
    </row>
    <row r="459" spans="2:30">
      <c r="B459" s="14">
        <v>55</v>
      </c>
      <c r="C459" s="15" t="s">
        <v>17</v>
      </c>
      <c r="D459" s="14">
        <f t="shared" si="38"/>
        <v>1</v>
      </c>
      <c r="E459" s="17">
        <v>30.14</v>
      </c>
      <c r="F459" s="14">
        <v>2</v>
      </c>
      <c r="G459" s="14" t="s">
        <v>21</v>
      </c>
      <c r="H459" s="14">
        <f t="shared" si="39"/>
        <v>0</v>
      </c>
      <c r="I459" s="15" t="s">
        <v>22</v>
      </c>
      <c r="J459" s="20">
        <v>11881.9696</v>
      </c>
      <c r="V459" s="29">
        <v>18</v>
      </c>
      <c r="W459" s="23" t="s">
        <v>17</v>
      </c>
      <c r="X459" s="30">
        <v>37.29</v>
      </c>
      <c r="Y459" s="29">
        <v>1</v>
      </c>
      <c r="Z459" s="23" t="s">
        <v>21</v>
      </c>
      <c r="AA459" s="23" t="s">
        <v>22</v>
      </c>
      <c r="AB459" s="23">
        <v>2219.4451</v>
      </c>
      <c r="AC459" s="23" t="b">
        <f t="shared" si="40"/>
        <v>1</v>
      </c>
      <c r="AD459" s="23" t="b">
        <f t="shared" si="41"/>
        <v>0</v>
      </c>
    </row>
    <row r="460" spans="2:30">
      <c r="B460" s="14">
        <v>57</v>
      </c>
      <c r="C460" s="15" t="s">
        <v>17</v>
      </c>
      <c r="D460" s="14">
        <f t="shared" si="38"/>
        <v>1</v>
      </c>
      <c r="E460" s="17">
        <v>30.495</v>
      </c>
      <c r="F460" s="14">
        <v>0</v>
      </c>
      <c r="G460" s="14" t="s">
        <v>21</v>
      </c>
      <c r="H460" s="14">
        <f t="shared" si="39"/>
        <v>0</v>
      </c>
      <c r="I460" s="15" t="s">
        <v>34</v>
      </c>
      <c r="J460" s="20">
        <v>11840.77505</v>
      </c>
      <c r="V460" s="29">
        <v>30</v>
      </c>
      <c r="W460" s="23" t="s">
        <v>17</v>
      </c>
      <c r="X460" s="30">
        <v>43.12</v>
      </c>
      <c r="Y460" s="29">
        <v>2</v>
      </c>
      <c r="Z460" s="23" t="s">
        <v>21</v>
      </c>
      <c r="AA460" s="23" t="s">
        <v>22</v>
      </c>
      <c r="AB460" s="23">
        <v>4753.6368</v>
      </c>
      <c r="AC460" s="23" t="b">
        <f t="shared" si="40"/>
        <v>1</v>
      </c>
      <c r="AD460" s="23" t="b">
        <f t="shared" si="41"/>
        <v>0</v>
      </c>
    </row>
    <row r="461" spans="2:30">
      <c r="B461" s="14">
        <v>56</v>
      </c>
      <c r="C461" s="15" t="s">
        <v>20</v>
      </c>
      <c r="D461" s="14">
        <f t="shared" si="38"/>
        <v>0</v>
      </c>
      <c r="E461" s="17">
        <v>39.6</v>
      </c>
      <c r="F461" s="14">
        <v>0</v>
      </c>
      <c r="G461" s="14" t="s">
        <v>21</v>
      </c>
      <c r="H461" s="14">
        <f t="shared" si="39"/>
        <v>0</v>
      </c>
      <c r="I461" s="15" t="s">
        <v>19</v>
      </c>
      <c r="J461" s="20">
        <v>10601.412</v>
      </c>
      <c r="V461" s="29">
        <v>62</v>
      </c>
      <c r="W461" s="23" t="s">
        <v>17</v>
      </c>
      <c r="X461" s="30">
        <v>36.86</v>
      </c>
      <c r="Y461" s="29">
        <v>1</v>
      </c>
      <c r="Z461" s="23" t="s">
        <v>21</v>
      </c>
      <c r="AA461" s="23" t="s">
        <v>42</v>
      </c>
      <c r="AB461" s="23">
        <v>31620.00106</v>
      </c>
      <c r="AC461" s="23" t="b">
        <f t="shared" si="40"/>
        <v>1</v>
      </c>
      <c r="AD461" s="23" t="b">
        <f t="shared" si="41"/>
        <v>1</v>
      </c>
    </row>
    <row r="462" spans="2:30">
      <c r="B462" s="14">
        <v>40</v>
      </c>
      <c r="C462" s="15" t="s">
        <v>17</v>
      </c>
      <c r="D462" s="14">
        <f t="shared" si="38"/>
        <v>1</v>
      </c>
      <c r="E462" s="17">
        <v>33</v>
      </c>
      <c r="F462" s="14">
        <v>3</v>
      </c>
      <c r="G462" s="14" t="s">
        <v>21</v>
      </c>
      <c r="H462" s="14">
        <f t="shared" si="39"/>
        <v>0</v>
      </c>
      <c r="I462" s="15" t="s">
        <v>22</v>
      </c>
      <c r="J462" s="20">
        <v>7682.67</v>
      </c>
      <c r="V462" s="29">
        <v>57</v>
      </c>
      <c r="W462" s="23" t="s">
        <v>17</v>
      </c>
      <c r="X462" s="30">
        <v>34.295</v>
      </c>
      <c r="Y462" s="29">
        <v>2</v>
      </c>
      <c r="Z462" s="23" t="s">
        <v>21</v>
      </c>
      <c r="AA462" s="23" t="s">
        <v>42</v>
      </c>
      <c r="AB462" s="23">
        <v>13224.05705</v>
      </c>
      <c r="AC462" s="23" t="b">
        <f t="shared" si="40"/>
        <v>1</v>
      </c>
      <c r="AD462" s="23" t="b">
        <f t="shared" si="41"/>
        <v>0</v>
      </c>
    </row>
    <row r="463" spans="2:30">
      <c r="B463" s="14">
        <v>49</v>
      </c>
      <c r="C463" s="15" t="s">
        <v>17</v>
      </c>
      <c r="D463" s="14">
        <f t="shared" si="38"/>
        <v>1</v>
      </c>
      <c r="E463" s="17">
        <v>36.63</v>
      </c>
      <c r="F463" s="14">
        <v>3</v>
      </c>
      <c r="G463" s="14" t="s">
        <v>21</v>
      </c>
      <c r="H463" s="14">
        <f t="shared" si="39"/>
        <v>0</v>
      </c>
      <c r="I463" s="15" t="s">
        <v>22</v>
      </c>
      <c r="J463" s="20">
        <v>10381.4787</v>
      </c>
      <c r="V463" s="29">
        <v>58</v>
      </c>
      <c r="W463" s="23" t="s">
        <v>17</v>
      </c>
      <c r="X463" s="30">
        <v>27.17</v>
      </c>
      <c r="Y463" s="29">
        <v>0</v>
      </c>
      <c r="Z463" s="23" t="s">
        <v>21</v>
      </c>
      <c r="AA463" s="23" t="s">
        <v>34</v>
      </c>
      <c r="AB463" s="23">
        <v>12222.8983</v>
      </c>
      <c r="AC463" s="23" t="b">
        <f t="shared" si="40"/>
        <v>1</v>
      </c>
      <c r="AD463" s="23" t="b">
        <f t="shared" si="41"/>
        <v>0</v>
      </c>
    </row>
    <row r="464" spans="2:30">
      <c r="B464" s="14">
        <v>42</v>
      </c>
      <c r="C464" s="15" t="s">
        <v>20</v>
      </c>
      <c r="D464" s="14">
        <f t="shared" si="38"/>
        <v>0</v>
      </c>
      <c r="E464" s="17">
        <v>30</v>
      </c>
      <c r="F464" s="14">
        <v>0</v>
      </c>
      <c r="G464" s="14" t="s">
        <v>18</v>
      </c>
      <c r="H464" s="14">
        <f t="shared" si="39"/>
        <v>1</v>
      </c>
      <c r="I464" s="15" t="s">
        <v>19</v>
      </c>
      <c r="J464" s="20">
        <v>22144.032</v>
      </c>
      <c r="V464" s="29">
        <v>22</v>
      </c>
      <c r="W464" s="23" t="s">
        <v>20</v>
      </c>
      <c r="X464" s="30">
        <v>26.84</v>
      </c>
      <c r="Y464" s="29">
        <v>0</v>
      </c>
      <c r="Z464" s="23" t="s">
        <v>21</v>
      </c>
      <c r="AA464" s="23" t="s">
        <v>22</v>
      </c>
      <c r="AB464" s="23">
        <v>1664.9996</v>
      </c>
      <c r="AC464" s="23" t="b">
        <f t="shared" si="40"/>
        <v>1</v>
      </c>
      <c r="AD464" s="23" t="b">
        <f t="shared" si="41"/>
        <v>0</v>
      </c>
    </row>
    <row r="465" spans="2:30">
      <c r="B465" s="14">
        <v>62</v>
      </c>
      <c r="C465" s="15" t="s">
        <v>17</v>
      </c>
      <c r="D465" s="14">
        <f t="shared" si="38"/>
        <v>1</v>
      </c>
      <c r="E465" s="17">
        <v>38.095</v>
      </c>
      <c r="F465" s="14">
        <v>2</v>
      </c>
      <c r="G465" s="14" t="s">
        <v>21</v>
      </c>
      <c r="H465" s="14">
        <f t="shared" si="39"/>
        <v>0</v>
      </c>
      <c r="I465" s="15" t="s">
        <v>42</v>
      </c>
      <c r="J465" s="20">
        <v>15230.32405</v>
      </c>
      <c r="V465" s="29">
        <v>52</v>
      </c>
      <c r="W465" s="23" t="s">
        <v>20</v>
      </c>
      <c r="X465" s="30">
        <v>30.2</v>
      </c>
      <c r="Y465" s="29">
        <v>1</v>
      </c>
      <c r="Z465" s="23" t="s">
        <v>21</v>
      </c>
      <c r="AA465" s="23" t="s">
        <v>19</v>
      </c>
      <c r="AB465" s="23">
        <v>9724.53</v>
      </c>
      <c r="AC465" s="23" t="b">
        <f t="shared" si="40"/>
        <v>1</v>
      </c>
      <c r="AD465" s="23" t="b">
        <f t="shared" si="41"/>
        <v>0</v>
      </c>
    </row>
    <row r="466" spans="2:30">
      <c r="B466" s="14">
        <v>56</v>
      </c>
      <c r="C466" s="15" t="s">
        <v>20</v>
      </c>
      <c r="D466" s="14">
        <f t="shared" si="38"/>
        <v>0</v>
      </c>
      <c r="E466" s="17">
        <v>25.935</v>
      </c>
      <c r="F466" s="14">
        <v>0</v>
      </c>
      <c r="G466" s="14" t="s">
        <v>21</v>
      </c>
      <c r="H466" s="14">
        <f t="shared" si="39"/>
        <v>0</v>
      </c>
      <c r="I466" s="15" t="s">
        <v>42</v>
      </c>
      <c r="J466" s="20">
        <v>11165.41765</v>
      </c>
      <c r="V466" s="29">
        <v>25</v>
      </c>
      <c r="W466" s="23" t="s">
        <v>17</v>
      </c>
      <c r="X466" s="30">
        <v>23.465</v>
      </c>
      <c r="Y466" s="29">
        <v>0</v>
      </c>
      <c r="Z466" s="23" t="s">
        <v>21</v>
      </c>
      <c r="AA466" s="23" t="s">
        <v>42</v>
      </c>
      <c r="AB466" s="23">
        <v>3206.49135</v>
      </c>
      <c r="AC466" s="23" t="b">
        <f t="shared" si="40"/>
        <v>0</v>
      </c>
      <c r="AD466" s="23" t="b">
        <f t="shared" si="41"/>
        <v>0</v>
      </c>
    </row>
    <row r="467" spans="2:30">
      <c r="B467" s="14">
        <v>19</v>
      </c>
      <c r="C467" s="15" t="s">
        <v>20</v>
      </c>
      <c r="D467" s="14">
        <f t="shared" si="38"/>
        <v>0</v>
      </c>
      <c r="E467" s="17">
        <v>25.175</v>
      </c>
      <c r="F467" s="14">
        <v>0</v>
      </c>
      <c r="G467" s="14" t="s">
        <v>21</v>
      </c>
      <c r="H467" s="14">
        <f t="shared" si="39"/>
        <v>0</v>
      </c>
      <c r="I467" s="15" t="s">
        <v>34</v>
      </c>
      <c r="J467" s="20">
        <v>1632.03625</v>
      </c>
      <c r="V467" s="29">
        <v>59</v>
      </c>
      <c r="W467" s="23" t="s">
        <v>20</v>
      </c>
      <c r="X467" s="30">
        <v>25.46</v>
      </c>
      <c r="Y467" s="29">
        <v>1</v>
      </c>
      <c r="Z467" s="23" t="s">
        <v>21</v>
      </c>
      <c r="AA467" s="23" t="s">
        <v>42</v>
      </c>
      <c r="AB467" s="23">
        <v>12913.9924</v>
      </c>
      <c r="AC467" s="23" t="b">
        <f t="shared" si="40"/>
        <v>1</v>
      </c>
      <c r="AD467" s="23" t="b">
        <f t="shared" si="41"/>
        <v>0</v>
      </c>
    </row>
    <row r="468" spans="2:30">
      <c r="B468" s="14">
        <v>30</v>
      </c>
      <c r="C468" s="15" t="s">
        <v>17</v>
      </c>
      <c r="D468" s="14">
        <f t="shared" si="38"/>
        <v>1</v>
      </c>
      <c r="E468" s="17">
        <v>28.38</v>
      </c>
      <c r="F468" s="14">
        <v>1</v>
      </c>
      <c r="G468" s="14" t="s">
        <v>18</v>
      </c>
      <c r="H468" s="14">
        <f t="shared" si="39"/>
        <v>1</v>
      </c>
      <c r="I468" s="15" t="s">
        <v>22</v>
      </c>
      <c r="J468" s="20">
        <v>19521.9682</v>
      </c>
      <c r="V468" s="29">
        <v>19</v>
      </c>
      <c r="W468" s="23" t="s">
        <v>20</v>
      </c>
      <c r="X468" s="30">
        <v>30.59</v>
      </c>
      <c r="Y468" s="29">
        <v>0</v>
      </c>
      <c r="Z468" s="23" t="s">
        <v>21</v>
      </c>
      <c r="AA468" s="23" t="s">
        <v>34</v>
      </c>
      <c r="AB468" s="23">
        <v>1639.5631</v>
      </c>
      <c r="AC468" s="23" t="b">
        <f t="shared" si="40"/>
        <v>1</v>
      </c>
      <c r="AD468" s="23" t="b">
        <f t="shared" si="41"/>
        <v>0</v>
      </c>
    </row>
    <row r="469" spans="2:30">
      <c r="B469" s="14">
        <v>60</v>
      </c>
      <c r="C469" s="15" t="s">
        <v>17</v>
      </c>
      <c r="D469" s="14">
        <f t="shared" si="38"/>
        <v>1</v>
      </c>
      <c r="E469" s="17">
        <v>28.7</v>
      </c>
      <c r="F469" s="14">
        <v>1</v>
      </c>
      <c r="G469" s="14" t="s">
        <v>21</v>
      </c>
      <c r="H469" s="14">
        <f t="shared" si="39"/>
        <v>0</v>
      </c>
      <c r="I469" s="15" t="s">
        <v>19</v>
      </c>
      <c r="J469" s="20">
        <v>13224.693</v>
      </c>
      <c r="V469" s="29">
        <v>39</v>
      </c>
      <c r="W469" s="23" t="s">
        <v>20</v>
      </c>
      <c r="X469" s="30">
        <v>45.43</v>
      </c>
      <c r="Y469" s="29">
        <v>2</v>
      </c>
      <c r="Z469" s="23" t="s">
        <v>21</v>
      </c>
      <c r="AA469" s="23" t="s">
        <v>22</v>
      </c>
      <c r="AB469" s="23">
        <v>6356.2707</v>
      </c>
      <c r="AC469" s="23" t="b">
        <f t="shared" si="40"/>
        <v>1</v>
      </c>
      <c r="AD469" s="23" t="b">
        <f t="shared" si="41"/>
        <v>0</v>
      </c>
    </row>
    <row r="470" spans="2:30">
      <c r="B470" s="14">
        <v>56</v>
      </c>
      <c r="C470" s="15" t="s">
        <v>17</v>
      </c>
      <c r="D470" s="14">
        <f t="shared" si="38"/>
        <v>1</v>
      </c>
      <c r="E470" s="17">
        <v>33.82</v>
      </c>
      <c r="F470" s="14">
        <v>2</v>
      </c>
      <c r="G470" s="14" t="s">
        <v>21</v>
      </c>
      <c r="H470" s="14">
        <f t="shared" si="39"/>
        <v>0</v>
      </c>
      <c r="I470" s="15" t="s">
        <v>34</v>
      </c>
      <c r="J470" s="20">
        <v>12643.3778</v>
      </c>
      <c r="V470" s="29">
        <v>32</v>
      </c>
      <c r="W470" s="23" t="s">
        <v>17</v>
      </c>
      <c r="X470" s="30">
        <v>23.65</v>
      </c>
      <c r="Y470" s="29">
        <v>1</v>
      </c>
      <c r="Z470" s="23" t="s">
        <v>21</v>
      </c>
      <c r="AA470" s="23" t="s">
        <v>22</v>
      </c>
      <c r="AB470" s="23">
        <v>17626.23951</v>
      </c>
      <c r="AC470" s="23" t="b">
        <f t="shared" si="40"/>
        <v>0</v>
      </c>
      <c r="AD470" s="23" t="b">
        <f t="shared" si="41"/>
        <v>1</v>
      </c>
    </row>
    <row r="471" spans="2:30">
      <c r="B471" s="14">
        <v>28</v>
      </c>
      <c r="C471" s="15" t="s">
        <v>17</v>
      </c>
      <c r="D471" s="14">
        <f t="shared" si="38"/>
        <v>1</v>
      </c>
      <c r="E471" s="17">
        <v>24.32</v>
      </c>
      <c r="F471" s="14">
        <v>1</v>
      </c>
      <c r="G471" s="14" t="s">
        <v>21</v>
      </c>
      <c r="H471" s="14">
        <f t="shared" si="39"/>
        <v>0</v>
      </c>
      <c r="I471" s="15" t="s">
        <v>42</v>
      </c>
      <c r="J471" s="20">
        <v>23288.9284</v>
      </c>
      <c r="V471" s="29">
        <v>19</v>
      </c>
      <c r="W471" s="23" t="s">
        <v>20</v>
      </c>
      <c r="X471" s="30">
        <v>20.7</v>
      </c>
      <c r="Y471" s="29">
        <v>0</v>
      </c>
      <c r="Z471" s="23" t="s">
        <v>21</v>
      </c>
      <c r="AA471" s="23" t="s">
        <v>19</v>
      </c>
      <c r="AB471" s="23">
        <v>1242.816</v>
      </c>
      <c r="AC471" s="23" t="b">
        <f t="shared" si="40"/>
        <v>0</v>
      </c>
      <c r="AD471" s="23" t="b">
        <f t="shared" si="41"/>
        <v>0</v>
      </c>
    </row>
    <row r="472" spans="2:30">
      <c r="B472" s="14">
        <v>18</v>
      </c>
      <c r="C472" s="15" t="s">
        <v>17</v>
      </c>
      <c r="D472" s="14">
        <f t="shared" si="38"/>
        <v>1</v>
      </c>
      <c r="E472" s="17">
        <v>24.09</v>
      </c>
      <c r="F472" s="14">
        <v>1</v>
      </c>
      <c r="G472" s="14" t="s">
        <v>21</v>
      </c>
      <c r="H472" s="14">
        <f t="shared" si="39"/>
        <v>0</v>
      </c>
      <c r="I472" s="15" t="s">
        <v>22</v>
      </c>
      <c r="J472" s="20">
        <v>2201.0971</v>
      </c>
      <c r="V472" s="29">
        <v>33</v>
      </c>
      <c r="W472" s="23" t="s">
        <v>17</v>
      </c>
      <c r="X472" s="30">
        <v>28.27</v>
      </c>
      <c r="Y472" s="29">
        <v>1</v>
      </c>
      <c r="Z472" s="23" t="s">
        <v>21</v>
      </c>
      <c r="AA472" s="23" t="s">
        <v>22</v>
      </c>
      <c r="AB472" s="23">
        <v>4779.6023</v>
      </c>
      <c r="AC472" s="23" t="b">
        <f t="shared" si="40"/>
        <v>1</v>
      </c>
      <c r="AD472" s="23" t="b">
        <f t="shared" si="41"/>
        <v>0</v>
      </c>
    </row>
    <row r="473" spans="2:30">
      <c r="B473" s="14">
        <v>27</v>
      </c>
      <c r="C473" s="15" t="s">
        <v>20</v>
      </c>
      <c r="D473" s="14">
        <f t="shared" si="38"/>
        <v>0</v>
      </c>
      <c r="E473" s="17">
        <v>32.67</v>
      </c>
      <c r="F473" s="14">
        <v>0</v>
      </c>
      <c r="G473" s="14" t="s">
        <v>21</v>
      </c>
      <c r="H473" s="14">
        <f t="shared" si="39"/>
        <v>0</v>
      </c>
      <c r="I473" s="15" t="s">
        <v>22</v>
      </c>
      <c r="J473" s="20">
        <v>2497.0383</v>
      </c>
      <c r="V473" s="29">
        <v>21</v>
      </c>
      <c r="W473" s="23" t="s">
        <v>20</v>
      </c>
      <c r="X473" s="30">
        <v>20.235</v>
      </c>
      <c r="Y473" s="29">
        <v>3</v>
      </c>
      <c r="Z473" s="23" t="s">
        <v>21</v>
      </c>
      <c r="AA473" s="23" t="s">
        <v>42</v>
      </c>
      <c r="AB473" s="23">
        <v>3861.20965</v>
      </c>
      <c r="AC473" s="23" t="b">
        <f t="shared" si="40"/>
        <v>0</v>
      </c>
      <c r="AD473" s="23" t="b">
        <f t="shared" si="41"/>
        <v>0</v>
      </c>
    </row>
    <row r="474" spans="2:30">
      <c r="B474" s="14">
        <v>18</v>
      </c>
      <c r="C474" s="15" t="s">
        <v>17</v>
      </c>
      <c r="D474" s="14">
        <f t="shared" si="38"/>
        <v>1</v>
      </c>
      <c r="E474" s="17">
        <v>30.115</v>
      </c>
      <c r="F474" s="14">
        <v>0</v>
      </c>
      <c r="G474" s="14" t="s">
        <v>21</v>
      </c>
      <c r="H474" s="14">
        <f t="shared" si="39"/>
        <v>0</v>
      </c>
      <c r="I474" s="15" t="s">
        <v>42</v>
      </c>
      <c r="J474" s="20">
        <v>2203.47185</v>
      </c>
      <c r="V474" s="29">
        <v>61</v>
      </c>
      <c r="W474" s="23" t="s">
        <v>17</v>
      </c>
      <c r="X474" s="30">
        <v>35.91</v>
      </c>
      <c r="Y474" s="29">
        <v>0</v>
      </c>
      <c r="Z474" s="23" t="s">
        <v>21</v>
      </c>
      <c r="AA474" s="23" t="s">
        <v>42</v>
      </c>
      <c r="AB474" s="23">
        <v>13635.6379</v>
      </c>
      <c r="AC474" s="23" t="b">
        <f t="shared" si="40"/>
        <v>1</v>
      </c>
      <c r="AD474" s="23" t="b">
        <f t="shared" si="41"/>
        <v>0</v>
      </c>
    </row>
    <row r="475" spans="2:30">
      <c r="B475" s="14">
        <v>19</v>
      </c>
      <c r="C475" s="15" t="s">
        <v>17</v>
      </c>
      <c r="D475" s="14">
        <f t="shared" si="38"/>
        <v>1</v>
      </c>
      <c r="E475" s="17">
        <v>29.8</v>
      </c>
      <c r="F475" s="14">
        <v>0</v>
      </c>
      <c r="G475" s="14" t="s">
        <v>21</v>
      </c>
      <c r="H475" s="14">
        <f t="shared" si="39"/>
        <v>0</v>
      </c>
      <c r="I475" s="15" t="s">
        <v>19</v>
      </c>
      <c r="J475" s="20">
        <v>1744.465</v>
      </c>
      <c r="V475" s="29">
        <v>38</v>
      </c>
      <c r="W475" s="23" t="s">
        <v>17</v>
      </c>
      <c r="X475" s="30">
        <v>30.69</v>
      </c>
      <c r="Y475" s="29">
        <v>1</v>
      </c>
      <c r="Z475" s="23" t="s">
        <v>21</v>
      </c>
      <c r="AA475" s="23" t="s">
        <v>22</v>
      </c>
      <c r="AB475" s="23">
        <v>5976.8311</v>
      </c>
      <c r="AC475" s="23" t="b">
        <f t="shared" si="40"/>
        <v>1</v>
      </c>
      <c r="AD475" s="23" t="b">
        <f t="shared" si="41"/>
        <v>0</v>
      </c>
    </row>
    <row r="476" spans="2:30">
      <c r="B476" s="14">
        <v>47</v>
      </c>
      <c r="C476" s="15" t="s">
        <v>17</v>
      </c>
      <c r="D476" s="14">
        <f t="shared" si="38"/>
        <v>1</v>
      </c>
      <c r="E476" s="17">
        <v>33.345</v>
      </c>
      <c r="F476" s="14">
        <v>0</v>
      </c>
      <c r="G476" s="14" t="s">
        <v>21</v>
      </c>
      <c r="H476" s="14">
        <f t="shared" si="39"/>
        <v>0</v>
      </c>
      <c r="I476" s="15" t="s">
        <v>42</v>
      </c>
      <c r="J476" s="20">
        <v>20878.78443</v>
      </c>
      <c r="V476" s="29">
        <v>58</v>
      </c>
      <c r="W476" s="23" t="s">
        <v>17</v>
      </c>
      <c r="X476" s="30">
        <v>29</v>
      </c>
      <c r="Y476" s="29">
        <v>0</v>
      </c>
      <c r="Z476" s="23" t="s">
        <v>21</v>
      </c>
      <c r="AA476" s="23" t="s">
        <v>19</v>
      </c>
      <c r="AB476" s="23">
        <v>11842.442</v>
      </c>
      <c r="AC476" s="23" t="b">
        <f t="shared" si="40"/>
        <v>1</v>
      </c>
      <c r="AD476" s="23" t="b">
        <f t="shared" si="41"/>
        <v>0</v>
      </c>
    </row>
    <row r="477" spans="2:30">
      <c r="B477" s="14">
        <v>54</v>
      </c>
      <c r="C477" s="15" t="s">
        <v>20</v>
      </c>
      <c r="D477" s="14">
        <f t="shared" si="38"/>
        <v>0</v>
      </c>
      <c r="E477" s="17">
        <v>25.1</v>
      </c>
      <c r="F477" s="14">
        <v>3</v>
      </c>
      <c r="G477" s="14" t="s">
        <v>18</v>
      </c>
      <c r="H477" s="14">
        <f t="shared" si="39"/>
        <v>1</v>
      </c>
      <c r="I477" s="15" t="s">
        <v>19</v>
      </c>
      <c r="J477" s="20">
        <v>25382.297</v>
      </c>
      <c r="V477" s="29">
        <v>47</v>
      </c>
      <c r="W477" s="23" t="s">
        <v>20</v>
      </c>
      <c r="X477" s="30">
        <v>19.57</v>
      </c>
      <c r="Y477" s="29">
        <v>1</v>
      </c>
      <c r="Z477" s="23" t="s">
        <v>21</v>
      </c>
      <c r="AA477" s="23" t="s">
        <v>34</v>
      </c>
      <c r="AB477" s="23">
        <v>8428.0693</v>
      </c>
      <c r="AC477" s="23" t="b">
        <f t="shared" si="40"/>
        <v>0</v>
      </c>
      <c r="AD477" s="23" t="b">
        <f t="shared" si="41"/>
        <v>0</v>
      </c>
    </row>
    <row r="478" spans="2:30">
      <c r="B478" s="14">
        <v>61</v>
      </c>
      <c r="C478" s="15" t="s">
        <v>20</v>
      </c>
      <c r="D478" s="14">
        <f t="shared" si="38"/>
        <v>0</v>
      </c>
      <c r="E478" s="17">
        <v>28.31</v>
      </c>
      <c r="F478" s="14">
        <v>1</v>
      </c>
      <c r="G478" s="14" t="s">
        <v>18</v>
      </c>
      <c r="H478" s="14">
        <f t="shared" si="39"/>
        <v>1</v>
      </c>
      <c r="I478" s="15" t="s">
        <v>34</v>
      </c>
      <c r="J478" s="20">
        <v>28868.6639</v>
      </c>
      <c r="V478" s="29">
        <v>20</v>
      </c>
      <c r="W478" s="23" t="s">
        <v>20</v>
      </c>
      <c r="X478" s="30">
        <v>31.13</v>
      </c>
      <c r="Y478" s="29">
        <v>2</v>
      </c>
      <c r="Z478" s="23" t="s">
        <v>21</v>
      </c>
      <c r="AA478" s="23" t="s">
        <v>22</v>
      </c>
      <c r="AB478" s="23">
        <v>2566.4707</v>
      </c>
      <c r="AC478" s="23" t="b">
        <f t="shared" si="40"/>
        <v>1</v>
      </c>
      <c r="AD478" s="23" t="b">
        <f t="shared" si="41"/>
        <v>0</v>
      </c>
    </row>
    <row r="479" spans="2:30">
      <c r="B479" s="14">
        <v>24</v>
      </c>
      <c r="C479" s="15" t="s">
        <v>20</v>
      </c>
      <c r="D479" s="14">
        <f t="shared" si="38"/>
        <v>0</v>
      </c>
      <c r="E479" s="17">
        <v>28.5</v>
      </c>
      <c r="F479" s="14">
        <v>0</v>
      </c>
      <c r="G479" s="14" t="s">
        <v>18</v>
      </c>
      <c r="H479" s="14">
        <f t="shared" si="39"/>
        <v>1</v>
      </c>
      <c r="I479" s="15" t="s">
        <v>42</v>
      </c>
      <c r="J479" s="20">
        <v>35147.52848</v>
      </c>
      <c r="V479" s="29">
        <v>41</v>
      </c>
      <c r="W479" s="23" t="s">
        <v>20</v>
      </c>
      <c r="X479" s="30">
        <v>40.26</v>
      </c>
      <c r="Y479" s="29">
        <v>0</v>
      </c>
      <c r="Z479" s="23" t="s">
        <v>21</v>
      </c>
      <c r="AA479" s="23" t="s">
        <v>22</v>
      </c>
      <c r="AB479" s="23">
        <v>5709.1644</v>
      </c>
      <c r="AC479" s="23" t="b">
        <f t="shared" si="40"/>
        <v>1</v>
      </c>
      <c r="AD479" s="23" t="b">
        <f t="shared" si="41"/>
        <v>0</v>
      </c>
    </row>
    <row r="480" spans="2:30">
      <c r="B480" s="14">
        <v>25</v>
      </c>
      <c r="C480" s="15" t="s">
        <v>20</v>
      </c>
      <c r="D480" s="14">
        <f t="shared" si="38"/>
        <v>0</v>
      </c>
      <c r="E480" s="17">
        <v>35.625</v>
      </c>
      <c r="F480" s="14">
        <v>0</v>
      </c>
      <c r="G480" s="14" t="s">
        <v>21</v>
      </c>
      <c r="H480" s="14">
        <f t="shared" si="39"/>
        <v>0</v>
      </c>
      <c r="I480" s="15" t="s">
        <v>34</v>
      </c>
      <c r="J480" s="20">
        <v>2534.39375</v>
      </c>
      <c r="V480" s="29">
        <v>46</v>
      </c>
      <c r="W480" s="23" t="s">
        <v>17</v>
      </c>
      <c r="X480" s="30">
        <v>33.725</v>
      </c>
      <c r="Y480" s="29">
        <v>1</v>
      </c>
      <c r="Z480" s="23" t="s">
        <v>21</v>
      </c>
      <c r="AA480" s="23" t="s">
        <v>42</v>
      </c>
      <c r="AB480" s="23">
        <v>8823.98575</v>
      </c>
      <c r="AC480" s="23" t="b">
        <f t="shared" si="40"/>
        <v>1</v>
      </c>
      <c r="AD480" s="23" t="b">
        <f t="shared" si="41"/>
        <v>0</v>
      </c>
    </row>
    <row r="481" spans="2:30">
      <c r="B481" s="14">
        <v>21</v>
      </c>
      <c r="C481" s="15" t="s">
        <v>20</v>
      </c>
      <c r="D481" s="14">
        <f t="shared" si="38"/>
        <v>0</v>
      </c>
      <c r="E481" s="17">
        <v>36.85</v>
      </c>
      <c r="F481" s="14">
        <v>0</v>
      </c>
      <c r="G481" s="14" t="s">
        <v>21</v>
      </c>
      <c r="H481" s="14">
        <f t="shared" si="39"/>
        <v>0</v>
      </c>
      <c r="I481" s="15" t="s">
        <v>22</v>
      </c>
      <c r="J481" s="20">
        <v>1534.3045</v>
      </c>
      <c r="V481" s="29">
        <v>42</v>
      </c>
      <c r="W481" s="23" t="s">
        <v>17</v>
      </c>
      <c r="X481" s="30">
        <v>29.48</v>
      </c>
      <c r="Y481" s="29">
        <v>2</v>
      </c>
      <c r="Z481" s="23" t="s">
        <v>21</v>
      </c>
      <c r="AA481" s="23" t="s">
        <v>22</v>
      </c>
      <c r="AB481" s="23">
        <v>7640.3092</v>
      </c>
      <c r="AC481" s="23" t="b">
        <f t="shared" si="40"/>
        <v>1</v>
      </c>
      <c r="AD481" s="23" t="b">
        <f t="shared" si="41"/>
        <v>0</v>
      </c>
    </row>
    <row r="482" spans="2:30">
      <c r="B482" s="14">
        <v>23</v>
      </c>
      <c r="C482" s="15" t="s">
        <v>20</v>
      </c>
      <c r="D482" s="14">
        <f t="shared" si="38"/>
        <v>0</v>
      </c>
      <c r="E482" s="17">
        <v>32.56</v>
      </c>
      <c r="F482" s="14">
        <v>0</v>
      </c>
      <c r="G482" s="14" t="s">
        <v>21</v>
      </c>
      <c r="H482" s="14">
        <f t="shared" si="39"/>
        <v>0</v>
      </c>
      <c r="I482" s="15" t="s">
        <v>22</v>
      </c>
      <c r="J482" s="20">
        <v>1824.2854</v>
      </c>
      <c r="V482" s="29">
        <v>34</v>
      </c>
      <c r="W482" s="23" t="s">
        <v>17</v>
      </c>
      <c r="X482" s="30">
        <v>33.25</v>
      </c>
      <c r="Y482" s="29">
        <v>1</v>
      </c>
      <c r="Z482" s="23" t="s">
        <v>21</v>
      </c>
      <c r="AA482" s="23" t="s">
        <v>42</v>
      </c>
      <c r="AB482" s="23">
        <v>5594.8455</v>
      </c>
      <c r="AC482" s="23" t="b">
        <f t="shared" si="40"/>
        <v>1</v>
      </c>
      <c r="AD482" s="23" t="b">
        <f t="shared" si="41"/>
        <v>0</v>
      </c>
    </row>
    <row r="483" spans="2:30">
      <c r="B483" s="14">
        <v>63</v>
      </c>
      <c r="C483" s="15" t="s">
        <v>20</v>
      </c>
      <c r="D483" s="14">
        <f t="shared" si="38"/>
        <v>0</v>
      </c>
      <c r="E483" s="17">
        <v>41.325</v>
      </c>
      <c r="F483" s="14">
        <v>3</v>
      </c>
      <c r="G483" s="14" t="s">
        <v>21</v>
      </c>
      <c r="H483" s="14">
        <f t="shared" si="39"/>
        <v>0</v>
      </c>
      <c r="I483" s="15" t="s">
        <v>34</v>
      </c>
      <c r="J483" s="20">
        <v>15555.18875</v>
      </c>
      <c r="V483" s="29">
        <v>43</v>
      </c>
      <c r="W483" s="23" t="s">
        <v>20</v>
      </c>
      <c r="X483" s="30">
        <v>32.6</v>
      </c>
      <c r="Y483" s="29">
        <v>2</v>
      </c>
      <c r="Z483" s="23" t="s">
        <v>21</v>
      </c>
      <c r="AA483" s="23" t="s">
        <v>19</v>
      </c>
      <c r="AB483" s="23">
        <v>7441.501</v>
      </c>
      <c r="AC483" s="23" t="b">
        <f t="shared" si="40"/>
        <v>1</v>
      </c>
      <c r="AD483" s="23" t="b">
        <f t="shared" si="41"/>
        <v>0</v>
      </c>
    </row>
    <row r="484" spans="2:30">
      <c r="B484" s="14">
        <v>49</v>
      </c>
      <c r="C484" s="15" t="s">
        <v>20</v>
      </c>
      <c r="D484" s="14">
        <f t="shared" si="38"/>
        <v>0</v>
      </c>
      <c r="E484" s="17">
        <v>37.51</v>
      </c>
      <c r="F484" s="14">
        <v>2</v>
      </c>
      <c r="G484" s="14" t="s">
        <v>21</v>
      </c>
      <c r="H484" s="14">
        <f t="shared" si="39"/>
        <v>0</v>
      </c>
      <c r="I484" s="15" t="s">
        <v>22</v>
      </c>
      <c r="J484" s="20">
        <v>9304.7019</v>
      </c>
      <c r="V484" s="29">
        <v>52</v>
      </c>
      <c r="W484" s="23" t="s">
        <v>17</v>
      </c>
      <c r="X484" s="30">
        <v>37.525</v>
      </c>
      <c r="Y484" s="29">
        <v>2</v>
      </c>
      <c r="Z484" s="23" t="s">
        <v>21</v>
      </c>
      <c r="AA484" s="23" t="s">
        <v>34</v>
      </c>
      <c r="AB484" s="23">
        <v>33471.97189</v>
      </c>
      <c r="AC484" s="23" t="b">
        <f t="shared" si="40"/>
        <v>1</v>
      </c>
      <c r="AD484" s="23" t="b">
        <f t="shared" si="41"/>
        <v>1</v>
      </c>
    </row>
    <row r="485" spans="2:30">
      <c r="B485" s="14">
        <v>18</v>
      </c>
      <c r="C485" s="15" t="s">
        <v>17</v>
      </c>
      <c r="D485" s="14">
        <f t="shared" si="38"/>
        <v>1</v>
      </c>
      <c r="E485" s="17">
        <v>31.35</v>
      </c>
      <c r="F485" s="14">
        <v>0</v>
      </c>
      <c r="G485" s="14" t="s">
        <v>21</v>
      </c>
      <c r="H485" s="14">
        <f t="shared" si="39"/>
        <v>0</v>
      </c>
      <c r="I485" s="15" t="s">
        <v>22</v>
      </c>
      <c r="J485" s="20">
        <v>1622.1885</v>
      </c>
      <c r="V485" s="29">
        <v>18</v>
      </c>
      <c r="W485" s="23" t="s">
        <v>17</v>
      </c>
      <c r="X485" s="30">
        <v>39.16</v>
      </c>
      <c r="Y485" s="29">
        <v>0</v>
      </c>
      <c r="Z485" s="23" t="s">
        <v>21</v>
      </c>
      <c r="AA485" s="23" t="s">
        <v>22</v>
      </c>
      <c r="AB485" s="23">
        <v>1633.0444</v>
      </c>
      <c r="AC485" s="23" t="b">
        <f t="shared" si="40"/>
        <v>1</v>
      </c>
      <c r="AD485" s="23" t="b">
        <f t="shared" si="41"/>
        <v>0</v>
      </c>
    </row>
    <row r="486" spans="2:30">
      <c r="B486" s="14">
        <v>51</v>
      </c>
      <c r="C486" s="15" t="s">
        <v>17</v>
      </c>
      <c r="D486" s="14">
        <f t="shared" si="38"/>
        <v>1</v>
      </c>
      <c r="E486" s="17">
        <v>39.5</v>
      </c>
      <c r="F486" s="14">
        <v>1</v>
      </c>
      <c r="G486" s="14" t="s">
        <v>21</v>
      </c>
      <c r="H486" s="14">
        <f t="shared" si="39"/>
        <v>0</v>
      </c>
      <c r="I486" s="15" t="s">
        <v>19</v>
      </c>
      <c r="J486" s="20">
        <v>9880.068</v>
      </c>
      <c r="V486" s="29">
        <v>51</v>
      </c>
      <c r="W486" s="23" t="s">
        <v>20</v>
      </c>
      <c r="X486" s="30">
        <v>31.635</v>
      </c>
      <c r="Y486" s="29">
        <v>0</v>
      </c>
      <c r="Z486" s="23" t="s">
        <v>21</v>
      </c>
      <c r="AA486" s="23" t="s">
        <v>34</v>
      </c>
      <c r="AB486" s="23">
        <v>9174.13565</v>
      </c>
      <c r="AC486" s="23" t="b">
        <f t="shared" si="40"/>
        <v>1</v>
      </c>
      <c r="AD486" s="23" t="b">
        <f t="shared" si="41"/>
        <v>0</v>
      </c>
    </row>
    <row r="487" spans="2:30">
      <c r="B487" s="14">
        <v>48</v>
      </c>
      <c r="C487" s="15" t="s">
        <v>20</v>
      </c>
      <c r="D487" s="14">
        <f t="shared" si="38"/>
        <v>0</v>
      </c>
      <c r="E487" s="17">
        <v>34.3</v>
      </c>
      <c r="F487" s="14">
        <v>3</v>
      </c>
      <c r="G487" s="14" t="s">
        <v>21</v>
      </c>
      <c r="H487" s="14">
        <f t="shared" si="39"/>
        <v>0</v>
      </c>
      <c r="I487" s="15" t="s">
        <v>19</v>
      </c>
      <c r="J487" s="20">
        <v>9563.029</v>
      </c>
      <c r="V487" s="29">
        <v>56</v>
      </c>
      <c r="W487" s="23" t="s">
        <v>17</v>
      </c>
      <c r="X487" s="30">
        <v>25.3</v>
      </c>
      <c r="Y487" s="29">
        <v>0</v>
      </c>
      <c r="Z487" s="23" t="s">
        <v>21</v>
      </c>
      <c r="AA487" s="23" t="s">
        <v>19</v>
      </c>
      <c r="AB487" s="23">
        <v>11070.535</v>
      </c>
      <c r="AC487" s="23" t="b">
        <f t="shared" si="40"/>
        <v>1</v>
      </c>
      <c r="AD487" s="23" t="b">
        <f t="shared" si="41"/>
        <v>0</v>
      </c>
    </row>
    <row r="488" spans="2:30">
      <c r="B488" s="14">
        <v>31</v>
      </c>
      <c r="C488" s="15" t="s">
        <v>17</v>
      </c>
      <c r="D488" s="14">
        <f t="shared" si="38"/>
        <v>1</v>
      </c>
      <c r="E488" s="17">
        <v>31.065</v>
      </c>
      <c r="F488" s="14">
        <v>0</v>
      </c>
      <c r="G488" s="14" t="s">
        <v>21</v>
      </c>
      <c r="H488" s="14">
        <f t="shared" si="39"/>
        <v>0</v>
      </c>
      <c r="I488" s="15" t="s">
        <v>42</v>
      </c>
      <c r="J488" s="20">
        <v>4347.02335</v>
      </c>
      <c r="V488" s="29">
        <v>64</v>
      </c>
      <c r="W488" s="23" t="s">
        <v>17</v>
      </c>
      <c r="X488" s="30">
        <v>39.05</v>
      </c>
      <c r="Y488" s="29">
        <v>3</v>
      </c>
      <c r="Z488" s="23" t="s">
        <v>21</v>
      </c>
      <c r="AA488" s="23" t="s">
        <v>22</v>
      </c>
      <c r="AB488" s="23">
        <v>16085.1275</v>
      </c>
      <c r="AC488" s="23" t="b">
        <f t="shared" si="40"/>
        <v>1</v>
      </c>
      <c r="AD488" s="23" t="b">
        <f t="shared" si="41"/>
        <v>0</v>
      </c>
    </row>
    <row r="489" spans="2:30">
      <c r="B489" s="14">
        <v>54</v>
      </c>
      <c r="C489" s="15" t="s">
        <v>17</v>
      </c>
      <c r="D489" s="14">
        <f t="shared" si="38"/>
        <v>1</v>
      </c>
      <c r="E489" s="17">
        <v>21.47</v>
      </c>
      <c r="F489" s="14">
        <v>3</v>
      </c>
      <c r="G489" s="14" t="s">
        <v>21</v>
      </c>
      <c r="H489" s="14">
        <f t="shared" si="39"/>
        <v>0</v>
      </c>
      <c r="I489" s="15" t="s">
        <v>34</v>
      </c>
      <c r="J489" s="20">
        <v>12475.3513</v>
      </c>
      <c r="V489" s="29">
        <v>51</v>
      </c>
      <c r="W489" s="23" t="s">
        <v>17</v>
      </c>
      <c r="X489" s="30">
        <v>34.1</v>
      </c>
      <c r="Y489" s="29">
        <v>0</v>
      </c>
      <c r="Z489" s="23" t="s">
        <v>21</v>
      </c>
      <c r="AA489" s="23" t="s">
        <v>22</v>
      </c>
      <c r="AB489" s="23">
        <v>9283.562</v>
      </c>
      <c r="AC489" s="23" t="b">
        <f t="shared" si="40"/>
        <v>1</v>
      </c>
      <c r="AD489" s="23" t="b">
        <f t="shared" si="41"/>
        <v>0</v>
      </c>
    </row>
    <row r="490" spans="2:30">
      <c r="B490" s="14">
        <v>19</v>
      </c>
      <c r="C490" s="15" t="s">
        <v>20</v>
      </c>
      <c r="D490" s="14">
        <f t="shared" si="38"/>
        <v>0</v>
      </c>
      <c r="E490" s="17">
        <v>28.7</v>
      </c>
      <c r="F490" s="14">
        <v>0</v>
      </c>
      <c r="G490" s="14" t="s">
        <v>21</v>
      </c>
      <c r="H490" s="14">
        <f t="shared" si="39"/>
        <v>0</v>
      </c>
      <c r="I490" s="15" t="s">
        <v>19</v>
      </c>
      <c r="J490" s="20">
        <v>1253.936</v>
      </c>
      <c r="V490" s="29">
        <v>27</v>
      </c>
      <c r="W490" s="23" t="s">
        <v>17</v>
      </c>
      <c r="X490" s="30">
        <v>25.175</v>
      </c>
      <c r="Y490" s="29">
        <v>0</v>
      </c>
      <c r="Z490" s="23" t="s">
        <v>21</v>
      </c>
      <c r="AA490" s="23" t="s">
        <v>42</v>
      </c>
      <c r="AB490" s="23">
        <v>3558.62025</v>
      </c>
      <c r="AC490" s="23" t="b">
        <f t="shared" si="40"/>
        <v>1</v>
      </c>
      <c r="AD490" s="23" t="b">
        <f t="shared" si="41"/>
        <v>0</v>
      </c>
    </row>
    <row r="491" spans="2:30">
      <c r="B491" s="14">
        <v>44</v>
      </c>
      <c r="C491" s="15" t="s">
        <v>17</v>
      </c>
      <c r="D491" s="14">
        <f t="shared" si="38"/>
        <v>1</v>
      </c>
      <c r="E491" s="17">
        <v>38.06</v>
      </c>
      <c r="F491" s="14">
        <v>0</v>
      </c>
      <c r="G491" s="14" t="s">
        <v>18</v>
      </c>
      <c r="H491" s="14">
        <f t="shared" si="39"/>
        <v>1</v>
      </c>
      <c r="I491" s="15" t="s">
        <v>22</v>
      </c>
      <c r="J491" s="20">
        <v>48885.13561</v>
      </c>
      <c r="V491" s="29">
        <v>28</v>
      </c>
      <c r="W491" s="23" t="s">
        <v>20</v>
      </c>
      <c r="X491" s="30">
        <v>26.98</v>
      </c>
      <c r="Y491" s="29">
        <v>2</v>
      </c>
      <c r="Z491" s="23" t="s">
        <v>21</v>
      </c>
      <c r="AA491" s="23" t="s">
        <v>42</v>
      </c>
      <c r="AB491" s="23">
        <v>4435.0942</v>
      </c>
      <c r="AC491" s="23" t="b">
        <f t="shared" si="40"/>
        <v>1</v>
      </c>
      <c r="AD491" s="23" t="b">
        <f t="shared" si="41"/>
        <v>0</v>
      </c>
    </row>
    <row r="492" spans="2:30">
      <c r="B492" s="14">
        <v>53</v>
      </c>
      <c r="C492" s="15" t="s">
        <v>20</v>
      </c>
      <c r="D492" s="14">
        <f t="shared" si="38"/>
        <v>0</v>
      </c>
      <c r="E492" s="17">
        <v>31.16</v>
      </c>
      <c r="F492" s="14">
        <v>1</v>
      </c>
      <c r="G492" s="14" t="s">
        <v>21</v>
      </c>
      <c r="H492" s="14">
        <f t="shared" si="39"/>
        <v>0</v>
      </c>
      <c r="I492" s="15" t="s">
        <v>34</v>
      </c>
      <c r="J492" s="20">
        <v>10461.9794</v>
      </c>
      <c r="V492" s="29">
        <v>47</v>
      </c>
      <c r="W492" s="23" t="s">
        <v>17</v>
      </c>
      <c r="X492" s="30">
        <v>29.37</v>
      </c>
      <c r="Y492" s="29">
        <v>1</v>
      </c>
      <c r="Z492" s="23" t="s">
        <v>21</v>
      </c>
      <c r="AA492" s="23" t="s">
        <v>22</v>
      </c>
      <c r="AB492" s="23">
        <v>8547.6913</v>
      </c>
      <c r="AC492" s="23" t="b">
        <f t="shared" si="40"/>
        <v>1</v>
      </c>
      <c r="AD492" s="23" t="b">
        <f t="shared" si="41"/>
        <v>0</v>
      </c>
    </row>
    <row r="493" spans="2:30">
      <c r="B493" s="14">
        <v>19</v>
      </c>
      <c r="C493" s="15" t="s">
        <v>17</v>
      </c>
      <c r="D493" s="14">
        <f t="shared" si="38"/>
        <v>1</v>
      </c>
      <c r="E493" s="17">
        <v>32.9</v>
      </c>
      <c r="F493" s="14">
        <v>0</v>
      </c>
      <c r="G493" s="14" t="s">
        <v>21</v>
      </c>
      <c r="H493" s="14">
        <f t="shared" si="39"/>
        <v>0</v>
      </c>
      <c r="I493" s="15" t="s">
        <v>19</v>
      </c>
      <c r="J493" s="20">
        <v>1748.774</v>
      </c>
      <c r="V493" s="29">
        <v>38</v>
      </c>
      <c r="W493" s="23" t="s">
        <v>17</v>
      </c>
      <c r="X493" s="30">
        <v>34.8</v>
      </c>
      <c r="Y493" s="29">
        <v>2</v>
      </c>
      <c r="Z493" s="23" t="s">
        <v>21</v>
      </c>
      <c r="AA493" s="23" t="s">
        <v>19</v>
      </c>
      <c r="AB493" s="23">
        <v>6571.544</v>
      </c>
      <c r="AC493" s="23" t="b">
        <f t="shared" si="40"/>
        <v>1</v>
      </c>
      <c r="AD493" s="23" t="b">
        <f t="shared" si="41"/>
        <v>0</v>
      </c>
    </row>
    <row r="494" spans="2:30">
      <c r="B494" s="14">
        <v>61</v>
      </c>
      <c r="C494" s="15" t="s">
        <v>17</v>
      </c>
      <c r="D494" s="14">
        <f t="shared" si="38"/>
        <v>1</v>
      </c>
      <c r="E494" s="17">
        <v>25.08</v>
      </c>
      <c r="F494" s="14">
        <v>0</v>
      </c>
      <c r="G494" s="14" t="s">
        <v>21</v>
      </c>
      <c r="H494" s="14">
        <f t="shared" si="39"/>
        <v>0</v>
      </c>
      <c r="I494" s="15" t="s">
        <v>22</v>
      </c>
      <c r="J494" s="20">
        <v>24513.09126</v>
      </c>
      <c r="V494" s="29">
        <v>18</v>
      </c>
      <c r="W494" s="23" t="s">
        <v>17</v>
      </c>
      <c r="X494" s="30">
        <v>33.155</v>
      </c>
      <c r="Y494" s="29">
        <v>0</v>
      </c>
      <c r="Z494" s="23" t="s">
        <v>21</v>
      </c>
      <c r="AA494" s="23" t="s">
        <v>42</v>
      </c>
      <c r="AB494" s="23">
        <v>2207.69745</v>
      </c>
      <c r="AC494" s="23" t="b">
        <f t="shared" si="40"/>
        <v>1</v>
      </c>
      <c r="AD494" s="23" t="b">
        <f t="shared" si="41"/>
        <v>0</v>
      </c>
    </row>
    <row r="495" spans="2:30">
      <c r="B495" s="14">
        <v>18</v>
      </c>
      <c r="C495" s="15" t="s">
        <v>17</v>
      </c>
      <c r="D495" s="14">
        <f t="shared" si="38"/>
        <v>1</v>
      </c>
      <c r="E495" s="17">
        <v>25.08</v>
      </c>
      <c r="F495" s="14">
        <v>0</v>
      </c>
      <c r="G495" s="14" t="s">
        <v>21</v>
      </c>
      <c r="H495" s="14">
        <f t="shared" si="39"/>
        <v>0</v>
      </c>
      <c r="I495" s="15" t="s">
        <v>42</v>
      </c>
      <c r="J495" s="20">
        <v>2196.4732</v>
      </c>
      <c r="V495" s="29">
        <v>34</v>
      </c>
      <c r="W495" s="23" t="s">
        <v>17</v>
      </c>
      <c r="X495" s="30">
        <v>19</v>
      </c>
      <c r="Y495" s="29">
        <v>3</v>
      </c>
      <c r="Z495" s="23" t="s">
        <v>21</v>
      </c>
      <c r="AA495" s="23" t="s">
        <v>42</v>
      </c>
      <c r="AB495" s="23">
        <v>6753.038</v>
      </c>
      <c r="AC495" s="23" t="b">
        <f t="shared" si="40"/>
        <v>0</v>
      </c>
      <c r="AD495" s="23" t="b">
        <f t="shared" si="41"/>
        <v>0</v>
      </c>
    </row>
    <row r="496" spans="2:30">
      <c r="B496" s="14">
        <v>61</v>
      </c>
      <c r="C496" s="15" t="s">
        <v>20</v>
      </c>
      <c r="D496" s="14">
        <f t="shared" si="38"/>
        <v>0</v>
      </c>
      <c r="E496" s="17">
        <v>43.4</v>
      </c>
      <c r="F496" s="14">
        <v>0</v>
      </c>
      <c r="G496" s="14" t="s">
        <v>21</v>
      </c>
      <c r="H496" s="14">
        <f t="shared" si="39"/>
        <v>0</v>
      </c>
      <c r="I496" s="15" t="s">
        <v>19</v>
      </c>
      <c r="J496" s="20">
        <v>12574.049</v>
      </c>
      <c r="V496" s="29">
        <v>20</v>
      </c>
      <c r="W496" s="23" t="s">
        <v>17</v>
      </c>
      <c r="X496" s="30">
        <v>33</v>
      </c>
      <c r="Y496" s="29">
        <v>0</v>
      </c>
      <c r="Z496" s="23" t="s">
        <v>21</v>
      </c>
      <c r="AA496" s="23" t="s">
        <v>22</v>
      </c>
      <c r="AB496" s="23">
        <v>1880.07</v>
      </c>
      <c r="AC496" s="23" t="b">
        <f t="shared" si="40"/>
        <v>1</v>
      </c>
      <c r="AD496" s="23" t="b">
        <f t="shared" si="41"/>
        <v>0</v>
      </c>
    </row>
    <row r="497" spans="2:30">
      <c r="B497" s="14">
        <v>21</v>
      </c>
      <c r="C497" s="15" t="s">
        <v>20</v>
      </c>
      <c r="D497" s="14">
        <f t="shared" si="38"/>
        <v>0</v>
      </c>
      <c r="E497" s="17">
        <v>25.7</v>
      </c>
      <c r="F497" s="14">
        <v>4</v>
      </c>
      <c r="G497" s="14" t="s">
        <v>18</v>
      </c>
      <c r="H497" s="14">
        <f t="shared" si="39"/>
        <v>1</v>
      </c>
      <c r="I497" s="15" t="s">
        <v>19</v>
      </c>
      <c r="J497" s="20">
        <v>17942.106</v>
      </c>
      <c r="V497" s="29">
        <v>56</v>
      </c>
      <c r="W497" s="23" t="s">
        <v>17</v>
      </c>
      <c r="X497" s="30">
        <v>28.595</v>
      </c>
      <c r="Y497" s="29">
        <v>0</v>
      </c>
      <c r="Z497" s="23" t="s">
        <v>21</v>
      </c>
      <c r="AA497" s="23" t="s">
        <v>42</v>
      </c>
      <c r="AB497" s="23">
        <v>11658.11505</v>
      </c>
      <c r="AC497" s="23" t="b">
        <f t="shared" si="40"/>
        <v>1</v>
      </c>
      <c r="AD497" s="23" t="b">
        <f t="shared" si="41"/>
        <v>0</v>
      </c>
    </row>
    <row r="498" spans="2:30">
      <c r="B498" s="14">
        <v>20</v>
      </c>
      <c r="C498" s="15" t="s">
        <v>20</v>
      </c>
      <c r="D498" s="14">
        <f t="shared" si="38"/>
        <v>0</v>
      </c>
      <c r="E498" s="17">
        <v>27.93</v>
      </c>
      <c r="F498" s="14">
        <v>0</v>
      </c>
      <c r="G498" s="14" t="s">
        <v>21</v>
      </c>
      <c r="H498" s="14">
        <f t="shared" si="39"/>
        <v>0</v>
      </c>
      <c r="I498" s="15" t="s">
        <v>42</v>
      </c>
      <c r="J498" s="20">
        <v>1967.0227</v>
      </c>
      <c r="V498" s="29">
        <v>55</v>
      </c>
      <c r="W498" s="23" t="s">
        <v>17</v>
      </c>
      <c r="X498" s="30">
        <v>37.1</v>
      </c>
      <c r="Y498" s="29">
        <v>0</v>
      </c>
      <c r="Z498" s="23" t="s">
        <v>21</v>
      </c>
      <c r="AA498" s="23" t="s">
        <v>19</v>
      </c>
      <c r="AB498" s="23">
        <v>10713.644</v>
      </c>
      <c r="AC498" s="23" t="b">
        <f t="shared" si="40"/>
        <v>1</v>
      </c>
      <c r="AD498" s="23" t="b">
        <f t="shared" si="41"/>
        <v>0</v>
      </c>
    </row>
    <row r="499" spans="2:30">
      <c r="B499" s="14">
        <v>31</v>
      </c>
      <c r="C499" s="15" t="s">
        <v>17</v>
      </c>
      <c r="D499" s="14">
        <f t="shared" si="38"/>
        <v>1</v>
      </c>
      <c r="E499" s="17">
        <v>23.6</v>
      </c>
      <c r="F499" s="14">
        <v>2</v>
      </c>
      <c r="G499" s="14" t="s">
        <v>21</v>
      </c>
      <c r="H499" s="14">
        <f t="shared" si="39"/>
        <v>0</v>
      </c>
      <c r="I499" s="15" t="s">
        <v>19</v>
      </c>
      <c r="J499" s="20">
        <v>4931.647</v>
      </c>
      <c r="V499" s="29">
        <v>30</v>
      </c>
      <c r="W499" s="23" t="s">
        <v>20</v>
      </c>
      <c r="X499" s="30">
        <v>31.4</v>
      </c>
      <c r="Y499" s="29">
        <v>1</v>
      </c>
      <c r="Z499" s="23" t="s">
        <v>21</v>
      </c>
      <c r="AA499" s="23" t="s">
        <v>19</v>
      </c>
      <c r="AB499" s="23">
        <v>3659.346</v>
      </c>
      <c r="AC499" s="23" t="b">
        <f t="shared" si="40"/>
        <v>1</v>
      </c>
      <c r="AD499" s="23" t="b">
        <f t="shared" si="41"/>
        <v>0</v>
      </c>
    </row>
    <row r="500" spans="2:30">
      <c r="B500" s="14">
        <v>45</v>
      </c>
      <c r="C500" s="15" t="s">
        <v>20</v>
      </c>
      <c r="D500" s="14">
        <f t="shared" si="38"/>
        <v>0</v>
      </c>
      <c r="E500" s="17">
        <v>28.7</v>
      </c>
      <c r="F500" s="14">
        <v>2</v>
      </c>
      <c r="G500" s="14" t="s">
        <v>21</v>
      </c>
      <c r="H500" s="14">
        <f t="shared" si="39"/>
        <v>0</v>
      </c>
      <c r="I500" s="15" t="s">
        <v>19</v>
      </c>
      <c r="J500" s="20">
        <v>8027.968</v>
      </c>
      <c r="V500" s="29">
        <v>49</v>
      </c>
      <c r="W500" s="23" t="s">
        <v>17</v>
      </c>
      <c r="X500" s="30">
        <v>21.3</v>
      </c>
      <c r="Y500" s="29">
        <v>1</v>
      </c>
      <c r="Z500" s="23" t="s">
        <v>21</v>
      </c>
      <c r="AA500" s="23" t="s">
        <v>19</v>
      </c>
      <c r="AB500" s="23">
        <v>9182.17</v>
      </c>
      <c r="AC500" s="23" t="b">
        <f t="shared" si="40"/>
        <v>0</v>
      </c>
      <c r="AD500" s="23" t="b">
        <f t="shared" si="41"/>
        <v>0</v>
      </c>
    </row>
    <row r="501" spans="2:30">
      <c r="B501" s="14">
        <v>44</v>
      </c>
      <c r="C501" s="15" t="s">
        <v>17</v>
      </c>
      <c r="D501" s="14">
        <f t="shared" si="38"/>
        <v>1</v>
      </c>
      <c r="E501" s="17">
        <v>23.98</v>
      </c>
      <c r="F501" s="14">
        <v>2</v>
      </c>
      <c r="G501" s="14" t="s">
        <v>21</v>
      </c>
      <c r="H501" s="14">
        <f t="shared" si="39"/>
        <v>0</v>
      </c>
      <c r="I501" s="15" t="s">
        <v>22</v>
      </c>
      <c r="J501" s="20">
        <v>8211.1002</v>
      </c>
      <c r="V501" s="29">
        <v>59</v>
      </c>
      <c r="W501" s="23" t="s">
        <v>20</v>
      </c>
      <c r="X501" s="30">
        <v>28.785</v>
      </c>
      <c r="Y501" s="29">
        <v>0</v>
      </c>
      <c r="Z501" s="23" t="s">
        <v>21</v>
      </c>
      <c r="AA501" s="23" t="s">
        <v>34</v>
      </c>
      <c r="AB501" s="23">
        <v>12129.61415</v>
      </c>
      <c r="AC501" s="23" t="b">
        <f t="shared" si="40"/>
        <v>1</v>
      </c>
      <c r="AD501" s="23" t="b">
        <f t="shared" si="41"/>
        <v>0</v>
      </c>
    </row>
    <row r="502" spans="2:30">
      <c r="B502" s="14">
        <v>62</v>
      </c>
      <c r="C502" s="15" t="s">
        <v>17</v>
      </c>
      <c r="D502" s="14">
        <f t="shared" si="38"/>
        <v>1</v>
      </c>
      <c r="E502" s="17">
        <v>39.2</v>
      </c>
      <c r="F502" s="14">
        <v>0</v>
      </c>
      <c r="G502" s="14" t="s">
        <v>21</v>
      </c>
      <c r="H502" s="14">
        <f t="shared" si="39"/>
        <v>0</v>
      </c>
      <c r="I502" s="15" t="s">
        <v>19</v>
      </c>
      <c r="J502" s="20">
        <v>13470.86</v>
      </c>
      <c r="V502" s="29">
        <v>29</v>
      </c>
      <c r="W502" s="23" t="s">
        <v>17</v>
      </c>
      <c r="X502" s="30">
        <v>26.03</v>
      </c>
      <c r="Y502" s="29">
        <v>0</v>
      </c>
      <c r="Z502" s="23" t="s">
        <v>21</v>
      </c>
      <c r="AA502" s="23" t="s">
        <v>34</v>
      </c>
      <c r="AB502" s="23">
        <v>3736.4647</v>
      </c>
      <c r="AC502" s="23" t="b">
        <f t="shared" si="40"/>
        <v>1</v>
      </c>
      <c r="AD502" s="23" t="b">
        <f t="shared" si="41"/>
        <v>0</v>
      </c>
    </row>
    <row r="503" spans="2:30">
      <c r="B503" s="14">
        <v>29</v>
      </c>
      <c r="C503" s="15" t="s">
        <v>20</v>
      </c>
      <c r="D503" s="14">
        <f t="shared" si="38"/>
        <v>0</v>
      </c>
      <c r="E503" s="17">
        <v>34.4</v>
      </c>
      <c r="F503" s="14">
        <v>0</v>
      </c>
      <c r="G503" s="14" t="s">
        <v>18</v>
      </c>
      <c r="H503" s="14">
        <f t="shared" si="39"/>
        <v>1</v>
      </c>
      <c r="I503" s="15" t="s">
        <v>19</v>
      </c>
      <c r="J503" s="20">
        <v>36197.699</v>
      </c>
      <c r="V503" s="29">
        <v>36</v>
      </c>
      <c r="W503" s="23" t="s">
        <v>20</v>
      </c>
      <c r="X503" s="30">
        <v>28.88</v>
      </c>
      <c r="Y503" s="29">
        <v>3</v>
      </c>
      <c r="Z503" s="23" t="s">
        <v>21</v>
      </c>
      <c r="AA503" s="23" t="s">
        <v>42</v>
      </c>
      <c r="AB503" s="23">
        <v>6748.5912</v>
      </c>
      <c r="AC503" s="23" t="b">
        <f t="shared" si="40"/>
        <v>1</v>
      </c>
      <c r="AD503" s="23" t="b">
        <f t="shared" si="41"/>
        <v>0</v>
      </c>
    </row>
    <row r="504" spans="2:30">
      <c r="B504" s="14">
        <v>43</v>
      </c>
      <c r="C504" s="15" t="s">
        <v>20</v>
      </c>
      <c r="D504" s="14">
        <f t="shared" si="38"/>
        <v>0</v>
      </c>
      <c r="E504" s="17">
        <v>26.03</v>
      </c>
      <c r="F504" s="14">
        <v>0</v>
      </c>
      <c r="G504" s="14" t="s">
        <v>21</v>
      </c>
      <c r="H504" s="14">
        <f t="shared" si="39"/>
        <v>0</v>
      </c>
      <c r="I504" s="15" t="s">
        <v>42</v>
      </c>
      <c r="J504" s="20">
        <v>6837.3687</v>
      </c>
      <c r="V504" s="29">
        <v>33</v>
      </c>
      <c r="W504" s="23" t="s">
        <v>20</v>
      </c>
      <c r="X504" s="30">
        <v>42.46</v>
      </c>
      <c r="Y504" s="29">
        <v>1</v>
      </c>
      <c r="Z504" s="23" t="s">
        <v>21</v>
      </c>
      <c r="AA504" s="23" t="s">
        <v>22</v>
      </c>
      <c r="AB504" s="23">
        <v>11326.71487</v>
      </c>
      <c r="AC504" s="23" t="b">
        <f t="shared" si="40"/>
        <v>1</v>
      </c>
      <c r="AD504" s="23" t="b">
        <f t="shared" si="41"/>
        <v>0</v>
      </c>
    </row>
    <row r="505" spans="2:30">
      <c r="B505" s="14">
        <v>51</v>
      </c>
      <c r="C505" s="15" t="s">
        <v>20</v>
      </c>
      <c r="D505" s="14">
        <f t="shared" si="38"/>
        <v>0</v>
      </c>
      <c r="E505" s="17">
        <v>23.21</v>
      </c>
      <c r="F505" s="14">
        <v>1</v>
      </c>
      <c r="G505" s="14" t="s">
        <v>18</v>
      </c>
      <c r="H505" s="14">
        <f t="shared" si="39"/>
        <v>1</v>
      </c>
      <c r="I505" s="15" t="s">
        <v>22</v>
      </c>
      <c r="J505" s="20">
        <v>22218.1149</v>
      </c>
      <c r="V505" s="29">
        <v>58</v>
      </c>
      <c r="W505" s="23" t="s">
        <v>20</v>
      </c>
      <c r="X505" s="30">
        <v>38</v>
      </c>
      <c r="Y505" s="29">
        <v>0</v>
      </c>
      <c r="Z505" s="23" t="s">
        <v>21</v>
      </c>
      <c r="AA505" s="23" t="s">
        <v>19</v>
      </c>
      <c r="AB505" s="23">
        <v>11365.952</v>
      </c>
      <c r="AC505" s="23" t="b">
        <f t="shared" si="40"/>
        <v>1</v>
      </c>
      <c r="AD505" s="23" t="b">
        <f t="shared" si="41"/>
        <v>0</v>
      </c>
    </row>
    <row r="506" spans="2:30">
      <c r="B506" s="14">
        <v>19</v>
      </c>
      <c r="C506" s="15" t="s">
        <v>20</v>
      </c>
      <c r="D506" s="14">
        <f t="shared" si="38"/>
        <v>0</v>
      </c>
      <c r="E506" s="17">
        <v>30.25</v>
      </c>
      <c r="F506" s="14">
        <v>0</v>
      </c>
      <c r="G506" s="14" t="s">
        <v>18</v>
      </c>
      <c r="H506" s="14">
        <f t="shared" si="39"/>
        <v>1</v>
      </c>
      <c r="I506" s="15" t="s">
        <v>22</v>
      </c>
      <c r="J506" s="20">
        <v>32548.3405</v>
      </c>
      <c r="V506" s="29">
        <v>53</v>
      </c>
      <c r="W506" s="23" t="s">
        <v>20</v>
      </c>
      <c r="X506" s="30">
        <v>36.1</v>
      </c>
      <c r="Y506" s="29">
        <v>1</v>
      </c>
      <c r="Z506" s="23" t="s">
        <v>21</v>
      </c>
      <c r="AA506" s="23" t="s">
        <v>19</v>
      </c>
      <c r="AB506" s="23">
        <v>10085.846</v>
      </c>
      <c r="AC506" s="23" t="b">
        <f t="shared" si="40"/>
        <v>1</v>
      </c>
      <c r="AD506" s="23" t="b">
        <f t="shared" si="41"/>
        <v>0</v>
      </c>
    </row>
    <row r="507" spans="2:30">
      <c r="B507" s="14">
        <v>38</v>
      </c>
      <c r="C507" s="15" t="s">
        <v>17</v>
      </c>
      <c r="D507" s="14">
        <f t="shared" si="38"/>
        <v>1</v>
      </c>
      <c r="E507" s="17">
        <v>28.93</v>
      </c>
      <c r="F507" s="14">
        <v>1</v>
      </c>
      <c r="G507" s="14" t="s">
        <v>21</v>
      </c>
      <c r="H507" s="14">
        <f t="shared" si="39"/>
        <v>0</v>
      </c>
      <c r="I507" s="15" t="s">
        <v>22</v>
      </c>
      <c r="J507" s="20">
        <v>5974.3847</v>
      </c>
      <c r="V507" s="29">
        <v>24</v>
      </c>
      <c r="W507" s="23" t="s">
        <v>20</v>
      </c>
      <c r="X507" s="30">
        <v>29.3</v>
      </c>
      <c r="Y507" s="29">
        <v>0</v>
      </c>
      <c r="Z507" s="23" t="s">
        <v>21</v>
      </c>
      <c r="AA507" s="23" t="s">
        <v>19</v>
      </c>
      <c r="AB507" s="23">
        <v>1977.815</v>
      </c>
      <c r="AC507" s="23" t="b">
        <f t="shared" si="40"/>
        <v>1</v>
      </c>
      <c r="AD507" s="23" t="b">
        <f t="shared" si="41"/>
        <v>0</v>
      </c>
    </row>
    <row r="508" spans="2:30">
      <c r="B508" s="14">
        <v>37</v>
      </c>
      <c r="C508" s="15" t="s">
        <v>20</v>
      </c>
      <c r="D508" s="14">
        <f t="shared" si="38"/>
        <v>0</v>
      </c>
      <c r="E508" s="17">
        <v>30.875</v>
      </c>
      <c r="F508" s="14">
        <v>3</v>
      </c>
      <c r="G508" s="14" t="s">
        <v>21</v>
      </c>
      <c r="H508" s="14">
        <f t="shared" si="39"/>
        <v>0</v>
      </c>
      <c r="I508" s="15" t="s">
        <v>34</v>
      </c>
      <c r="J508" s="20">
        <v>6796.86325</v>
      </c>
      <c r="V508" s="29">
        <v>29</v>
      </c>
      <c r="W508" s="23" t="s">
        <v>17</v>
      </c>
      <c r="X508" s="30">
        <v>35.53</v>
      </c>
      <c r="Y508" s="29">
        <v>0</v>
      </c>
      <c r="Z508" s="23" t="s">
        <v>21</v>
      </c>
      <c r="AA508" s="23" t="s">
        <v>22</v>
      </c>
      <c r="AB508" s="23">
        <v>3366.6697</v>
      </c>
      <c r="AC508" s="23" t="b">
        <f t="shared" si="40"/>
        <v>1</v>
      </c>
      <c r="AD508" s="23" t="b">
        <f t="shared" si="41"/>
        <v>0</v>
      </c>
    </row>
    <row r="509" spans="2:30">
      <c r="B509" s="14">
        <v>22</v>
      </c>
      <c r="C509" s="15" t="s">
        <v>20</v>
      </c>
      <c r="D509" s="14">
        <f t="shared" si="38"/>
        <v>0</v>
      </c>
      <c r="E509" s="17">
        <v>31.35</v>
      </c>
      <c r="F509" s="14">
        <v>1</v>
      </c>
      <c r="G509" s="14" t="s">
        <v>21</v>
      </c>
      <c r="H509" s="14">
        <f t="shared" si="39"/>
        <v>0</v>
      </c>
      <c r="I509" s="15" t="s">
        <v>34</v>
      </c>
      <c r="J509" s="20">
        <v>2643.2685</v>
      </c>
      <c r="V509" s="29">
        <v>40</v>
      </c>
      <c r="W509" s="23" t="s">
        <v>20</v>
      </c>
      <c r="X509" s="30">
        <v>22.705</v>
      </c>
      <c r="Y509" s="29">
        <v>2</v>
      </c>
      <c r="Z509" s="23" t="s">
        <v>21</v>
      </c>
      <c r="AA509" s="23" t="s">
        <v>42</v>
      </c>
      <c r="AB509" s="23">
        <v>7173.35995</v>
      </c>
      <c r="AC509" s="23" t="b">
        <f t="shared" si="40"/>
        <v>0</v>
      </c>
      <c r="AD509" s="23" t="b">
        <f t="shared" si="41"/>
        <v>0</v>
      </c>
    </row>
    <row r="510" spans="2:30">
      <c r="B510" s="14">
        <v>21</v>
      </c>
      <c r="C510" s="15" t="s">
        <v>20</v>
      </c>
      <c r="D510" s="14">
        <f t="shared" si="38"/>
        <v>0</v>
      </c>
      <c r="E510" s="17">
        <v>23.75</v>
      </c>
      <c r="F510" s="14">
        <v>2</v>
      </c>
      <c r="G510" s="14" t="s">
        <v>21</v>
      </c>
      <c r="H510" s="14">
        <f t="shared" si="39"/>
        <v>0</v>
      </c>
      <c r="I510" s="15" t="s">
        <v>34</v>
      </c>
      <c r="J510" s="20">
        <v>3077.0955</v>
      </c>
      <c r="V510" s="29">
        <v>51</v>
      </c>
      <c r="W510" s="23" t="s">
        <v>20</v>
      </c>
      <c r="X510" s="30">
        <v>39.7</v>
      </c>
      <c r="Y510" s="29">
        <v>1</v>
      </c>
      <c r="Z510" s="23" t="s">
        <v>21</v>
      </c>
      <c r="AA510" s="23" t="s">
        <v>19</v>
      </c>
      <c r="AB510" s="23">
        <v>9391.346</v>
      </c>
      <c r="AC510" s="23" t="b">
        <f t="shared" si="40"/>
        <v>1</v>
      </c>
      <c r="AD510" s="23" t="b">
        <f t="shared" si="41"/>
        <v>0</v>
      </c>
    </row>
    <row r="511" spans="2:30">
      <c r="B511" s="14">
        <v>24</v>
      </c>
      <c r="C511" s="15" t="s">
        <v>17</v>
      </c>
      <c r="D511" s="14">
        <f t="shared" si="38"/>
        <v>1</v>
      </c>
      <c r="E511" s="17">
        <v>25.27</v>
      </c>
      <c r="F511" s="14">
        <v>0</v>
      </c>
      <c r="G511" s="14" t="s">
        <v>21</v>
      </c>
      <c r="H511" s="14">
        <f t="shared" si="39"/>
        <v>0</v>
      </c>
      <c r="I511" s="15" t="s">
        <v>42</v>
      </c>
      <c r="J511" s="20">
        <v>3044.2133</v>
      </c>
      <c r="V511" s="29">
        <v>64</v>
      </c>
      <c r="W511" s="23" t="s">
        <v>20</v>
      </c>
      <c r="X511" s="30">
        <v>38.19</v>
      </c>
      <c r="Y511" s="29">
        <v>0</v>
      </c>
      <c r="Z511" s="23" t="s">
        <v>21</v>
      </c>
      <c r="AA511" s="23" t="s">
        <v>42</v>
      </c>
      <c r="AB511" s="23">
        <v>14410.9321</v>
      </c>
      <c r="AC511" s="23" t="b">
        <f t="shared" si="40"/>
        <v>1</v>
      </c>
      <c r="AD511" s="23" t="b">
        <f t="shared" si="41"/>
        <v>0</v>
      </c>
    </row>
    <row r="512" spans="2:30">
      <c r="B512" s="14">
        <v>57</v>
      </c>
      <c r="C512" s="15" t="s">
        <v>17</v>
      </c>
      <c r="D512" s="14">
        <f t="shared" si="38"/>
        <v>1</v>
      </c>
      <c r="E512" s="17">
        <v>28.7</v>
      </c>
      <c r="F512" s="14">
        <v>0</v>
      </c>
      <c r="G512" s="14" t="s">
        <v>21</v>
      </c>
      <c r="H512" s="14">
        <f t="shared" si="39"/>
        <v>0</v>
      </c>
      <c r="I512" s="15" t="s">
        <v>19</v>
      </c>
      <c r="J512" s="20">
        <v>11455.28</v>
      </c>
      <c r="V512" s="29">
        <v>19</v>
      </c>
      <c r="W512" s="23" t="s">
        <v>17</v>
      </c>
      <c r="X512" s="30">
        <v>24.51</v>
      </c>
      <c r="Y512" s="29">
        <v>1</v>
      </c>
      <c r="Z512" s="23" t="s">
        <v>21</v>
      </c>
      <c r="AA512" s="23" t="s">
        <v>34</v>
      </c>
      <c r="AB512" s="23">
        <v>2709.1119</v>
      </c>
      <c r="AC512" s="23" t="b">
        <f t="shared" si="40"/>
        <v>0</v>
      </c>
      <c r="AD512" s="23" t="b">
        <f t="shared" si="41"/>
        <v>0</v>
      </c>
    </row>
    <row r="513" spans="2:30">
      <c r="B513" s="14">
        <v>56</v>
      </c>
      <c r="C513" s="15" t="s">
        <v>20</v>
      </c>
      <c r="D513" s="14">
        <f t="shared" si="38"/>
        <v>0</v>
      </c>
      <c r="E513" s="17">
        <v>32.11</v>
      </c>
      <c r="F513" s="14">
        <v>1</v>
      </c>
      <c r="G513" s="14" t="s">
        <v>21</v>
      </c>
      <c r="H513" s="14">
        <f t="shared" si="39"/>
        <v>0</v>
      </c>
      <c r="I513" s="15" t="s">
        <v>42</v>
      </c>
      <c r="J513" s="20">
        <v>11763.0009</v>
      </c>
      <c r="V513" s="29">
        <v>35</v>
      </c>
      <c r="W513" s="23" t="s">
        <v>17</v>
      </c>
      <c r="X513" s="30">
        <v>38.095</v>
      </c>
      <c r="Y513" s="29">
        <v>2</v>
      </c>
      <c r="Z513" s="23" t="s">
        <v>21</v>
      </c>
      <c r="AA513" s="23" t="s">
        <v>42</v>
      </c>
      <c r="AB513" s="23">
        <v>24915.04626</v>
      </c>
      <c r="AC513" s="23" t="b">
        <f t="shared" si="40"/>
        <v>1</v>
      </c>
      <c r="AD513" s="23" t="b">
        <f t="shared" si="41"/>
        <v>1</v>
      </c>
    </row>
    <row r="514" spans="2:30">
      <c r="B514" s="14">
        <v>27</v>
      </c>
      <c r="C514" s="15" t="s">
        <v>20</v>
      </c>
      <c r="D514" s="14">
        <f t="shared" si="38"/>
        <v>0</v>
      </c>
      <c r="E514" s="17">
        <v>33.66</v>
      </c>
      <c r="F514" s="14">
        <v>0</v>
      </c>
      <c r="G514" s="14" t="s">
        <v>21</v>
      </c>
      <c r="H514" s="14">
        <f t="shared" si="39"/>
        <v>0</v>
      </c>
      <c r="I514" s="15" t="s">
        <v>22</v>
      </c>
      <c r="J514" s="20">
        <v>2498.4144</v>
      </c>
      <c r="V514" s="29">
        <v>56</v>
      </c>
      <c r="W514" s="23" t="s">
        <v>20</v>
      </c>
      <c r="X514" s="30">
        <v>33.66</v>
      </c>
      <c r="Y514" s="29">
        <v>4</v>
      </c>
      <c r="Z514" s="23" t="s">
        <v>21</v>
      </c>
      <c r="AA514" s="23" t="s">
        <v>22</v>
      </c>
      <c r="AB514" s="23">
        <v>12949.1554</v>
      </c>
      <c r="AC514" s="23" t="b">
        <f t="shared" si="40"/>
        <v>1</v>
      </c>
      <c r="AD514" s="23" t="b">
        <f t="shared" si="41"/>
        <v>0</v>
      </c>
    </row>
    <row r="515" spans="2:30">
      <c r="B515" s="14">
        <v>51</v>
      </c>
      <c r="C515" s="15" t="s">
        <v>20</v>
      </c>
      <c r="D515" s="14">
        <f t="shared" si="38"/>
        <v>0</v>
      </c>
      <c r="E515" s="17">
        <v>22.42</v>
      </c>
      <c r="F515" s="14">
        <v>0</v>
      </c>
      <c r="G515" s="14" t="s">
        <v>21</v>
      </c>
      <c r="H515" s="14">
        <f t="shared" si="39"/>
        <v>0</v>
      </c>
      <c r="I515" s="15" t="s">
        <v>42</v>
      </c>
      <c r="J515" s="20">
        <v>9361.3268</v>
      </c>
      <c r="V515" s="29">
        <v>33</v>
      </c>
      <c r="W515" s="23" t="s">
        <v>20</v>
      </c>
      <c r="X515" s="30">
        <v>42.4</v>
      </c>
      <c r="Y515" s="29">
        <v>5</v>
      </c>
      <c r="Z515" s="23" t="s">
        <v>21</v>
      </c>
      <c r="AA515" s="23" t="s">
        <v>19</v>
      </c>
      <c r="AB515" s="23">
        <v>6666.243</v>
      </c>
      <c r="AC515" s="23" t="b">
        <f t="shared" si="40"/>
        <v>1</v>
      </c>
      <c r="AD515" s="23" t="b">
        <f t="shared" si="41"/>
        <v>0</v>
      </c>
    </row>
    <row r="516" spans="2:30">
      <c r="B516" s="14">
        <v>19</v>
      </c>
      <c r="C516" s="15" t="s">
        <v>20</v>
      </c>
      <c r="D516" s="14">
        <f t="shared" ref="D516:D579" si="42">IF(C516="FEMALE",1,0)</f>
        <v>0</v>
      </c>
      <c r="E516" s="17">
        <v>30.4</v>
      </c>
      <c r="F516" s="14">
        <v>0</v>
      </c>
      <c r="G516" s="14" t="s">
        <v>21</v>
      </c>
      <c r="H516" s="14">
        <f t="shared" ref="H516:H579" si="43">IF(G516="yes",1,0)</f>
        <v>0</v>
      </c>
      <c r="I516" s="15" t="s">
        <v>19</v>
      </c>
      <c r="J516" s="20">
        <v>1256.299</v>
      </c>
      <c r="V516" s="29">
        <v>61</v>
      </c>
      <c r="W516" s="23" t="s">
        <v>20</v>
      </c>
      <c r="X516" s="30">
        <v>33.915</v>
      </c>
      <c r="Y516" s="29">
        <v>0</v>
      </c>
      <c r="Z516" s="23" t="s">
        <v>21</v>
      </c>
      <c r="AA516" s="23" t="s">
        <v>42</v>
      </c>
      <c r="AB516" s="23">
        <v>13143.86485</v>
      </c>
      <c r="AC516" s="23" t="b">
        <f t="shared" ref="AC516:AC579" si="44">X516&gt;=25</f>
        <v>1</v>
      </c>
      <c r="AD516" s="23" t="b">
        <f t="shared" ref="AD516:AD579" si="45">AB516&gt;16700</f>
        <v>0</v>
      </c>
    </row>
    <row r="517" spans="2:30">
      <c r="B517" s="14">
        <v>39</v>
      </c>
      <c r="C517" s="15" t="s">
        <v>20</v>
      </c>
      <c r="D517" s="14">
        <f t="shared" si="42"/>
        <v>0</v>
      </c>
      <c r="E517" s="17">
        <v>28.3</v>
      </c>
      <c r="F517" s="14">
        <v>1</v>
      </c>
      <c r="G517" s="14" t="s">
        <v>18</v>
      </c>
      <c r="H517" s="14">
        <f t="shared" si="43"/>
        <v>1</v>
      </c>
      <c r="I517" s="15" t="s">
        <v>19</v>
      </c>
      <c r="J517" s="20">
        <v>21082.16</v>
      </c>
      <c r="V517" s="29">
        <v>23</v>
      </c>
      <c r="W517" s="23" t="s">
        <v>17</v>
      </c>
      <c r="X517" s="30">
        <v>34.96</v>
      </c>
      <c r="Y517" s="29">
        <v>3</v>
      </c>
      <c r="Z517" s="23" t="s">
        <v>21</v>
      </c>
      <c r="AA517" s="23" t="s">
        <v>34</v>
      </c>
      <c r="AB517" s="23">
        <v>4466.6214</v>
      </c>
      <c r="AC517" s="23" t="b">
        <f t="shared" si="44"/>
        <v>1</v>
      </c>
      <c r="AD517" s="23" t="b">
        <f t="shared" si="45"/>
        <v>0</v>
      </c>
    </row>
    <row r="518" spans="2:30">
      <c r="B518" s="14">
        <v>58</v>
      </c>
      <c r="C518" s="15" t="s">
        <v>20</v>
      </c>
      <c r="D518" s="14">
        <f t="shared" si="42"/>
        <v>0</v>
      </c>
      <c r="E518" s="17">
        <v>35.7</v>
      </c>
      <c r="F518" s="14">
        <v>0</v>
      </c>
      <c r="G518" s="14" t="s">
        <v>21</v>
      </c>
      <c r="H518" s="14">
        <f t="shared" si="43"/>
        <v>0</v>
      </c>
      <c r="I518" s="15" t="s">
        <v>19</v>
      </c>
      <c r="J518" s="20">
        <v>11362.755</v>
      </c>
      <c r="V518" s="29">
        <v>43</v>
      </c>
      <c r="W518" s="23" t="s">
        <v>20</v>
      </c>
      <c r="X518" s="30">
        <v>35.31</v>
      </c>
      <c r="Y518" s="29">
        <v>2</v>
      </c>
      <c r="Z518" s="23" t="s">
        <v>21</v>
      </c>
      <c r="AA518" s="23" t="s">
        <v>22</v>
      </c>
      <c r="AB518" s="23">
        <v>18806.14547</v>
      </c>
      <c r="AC518" s="23" t="b">
        <f t="shared" si="44"/>
        <v>1</v>
      </c>
      <c r="AD518" s="23" t="b">
        <f t="shared" si="45"/>
        <v>1</v>
      </c>
    </row>
    <row r="519" spans="2:30">
      <c r="B519" s="14">
        <v>20</v>
      </c>
      <c r="C519" s="15" t="s">
        <v>20</v>
      </c>
      <c r="D519" s="14">
        <f t="shared" si="42"/>
        <v>0</v>
      </c>
      <c r="E519" s="17">
        <v>35.31</v>
      </c>
      <c r="F519" s="14">
        <v>1</v>
      </c>
      <c r="G519" s="14" t="s">
        <v>21</v>
      </c>
      <c r="H519" s="14">
        <f t="shared" si="43"/>
        <v>0</v>
      </c>
      <c r="I519" s="15" t="s">
        <v>22</v>
      </c>
      <c r="J519" s="20">
        <v>27724.28875</v>
      </c>
      <c r="V519" s="29">
        <v>48</v>
      </c>
      <c r="W519" s="23" t="s">
        <v>20</v>
      </c>
      <c r="X519" s="30">
        <v>30.78</v>
      </c>
      <c r="Y519" s="29">
        <v>3</v>
      </c>
      <c r="Z519" s="23" t="s">
        <v>21</v>
      </c>
      <c r="AA519" s="23" t="s">
        <v>42</v>
      </c>
      <c r="AB519" s="23">
        <v>10141.1362</v>
      </c>
      <c r="AC519" s="23" t="b">
        <f t="shared" si="44"/>
        <v>1</v>
      </c>
      <c r="AD519" s="23" t="b">
        <f t="shared" si="45"/>
        <v>0</v>
      </c>
    </row>
    <row r="520" spans="2:30">
      <c r="B520" s="14">
        <v>45</v>
      </c>
      <c r="C520" s="15" t="s">
        <v>20</v>
      </c>
      <c r="D520" s="14">
        <f t="shared" si="42"/>
        <v>0</v>
      </c>
      <c r="E520" s="17">
        <v>30.495</v>
      </c>
      <c r="F520" s="14">
        <v>2</v>
      </c>
      <c r="G520" s="14" t="s">
        <v>21</v>
      </c>
      <c r="H520" s="14">
        <f t="shared" si="43"/>
        <v>0</v>
      </c>
      <c r="I520" s="15" t="s">
        <v>34</v>
      </c>
      <c r="J520" s="20">
        <v>8413.46305</v>
      </c>
      <c r="V520" s="29">
        <v>39</v>
      </c>
      <c r="W520" s="23" t="s">
        <v>20</v>
      </c>
      <c r="X520" s="30">
        <v>26.22</v>
      </c>
      <c r="Y520" s="29">
        <v>1</v>
      </c>
      <c r="Z520" s="23" t="s">
        <v>21</v>
      </c>
      <c r="AA520" s="23" t="s">
        <v>34</v>
      </c>
      <c r="AB520" s="23">
        <v>6123.5688</v>
      </c>
      <c r="AC520" s="23" t="b">
        <f t="shared" si="44"/>
        <v>1</v>
      </c>
      <c r="AD520" s="23" t="b">
        <f t="shared" si="45"/>
        <v>0</v>
      </c>
    </row>
    <row r="521" spans="2:30">
      <c r="B521" s="14">
        <v>35</v>
      </c>
      <c r="C521" s="15" t="s">
        <v>17</v>
      </c>
      <c r="D521" s="14">
        <f t="shared" si="42"/>
        <v>1</v>
      </c>
      <c r="E521" s="17">
        <v>31</v>
      </c>
      <c r="F521" s="14">
        <v>1</v>
      </c>
      <c r="G521" s="14" t="s">
        <v>21</v>
      </c>
      <c r="H521" s="14">
        <f t="shared" si="43"/>
        <v>0</v>
      </c>
      <c r="I521" s="15" t="s">
        <v>19</v>
      </c>
      <c r="J521" s="20">
        <v>5240.765</v>
      </c>
      <c r="V521" s="29">
        <v>40</v>
      </c>
      <c r="W521" s="23" t="s">
        <v>17</v>
      </c>
      <c r="X521" s="30">
        <v>23.37</v>
      </c>
      <c r="Y521" s="29">
        <v>3</v>
      </c>
      <c r="Z521" s="23" t="s">
        <v>21</v>
      </c>
      <c r="AA521" s="23" t="s">
        <v>42</v>
      </c>
      <c r="AB521" s="23">
        <v>8252.2843</v>
      </c>
      <c r="AC521" s="23" t="b">
        <f t="shared" si="44"/>
        <v>0</v>
      </c>
      <c r="AD521" s="23" t="b">
        <f t="shared" si="45"/>
        <v>0</v>
      </c>
    </row>
    <row r="522" spans="2:30">
      <c r="B522" s="14">
        <v>31</v>
      </c>
      <c r="C522" s="15" t="s">
        <v>20</v>
      </c>
      <c r="D522" s="14">
        <f t="shared" si="42"/>
        <v>0</v>
      </c>
      <c r="E522" s="17">
        <v>30.875</v>
      </c>
      <c r="F522" s="14">
        <v>0</v>
      </c>
      <c r="G522" s="14" t="s">
        <v>21</v>
      </c>
      <c r="H522" s="14">
        <f t="shared" si="43"/>
        <v>0</v>
      </c>
      <c r="I522" s="15" t="s">
        <v>42</v>
      </c>
      <c r="J522" s="20">
        <v>3857.75925</v>
      </c>
      <c r="V522" s="29">
        <v>18</v>
      </c>
      <c r="W522" s="23" t="s">
        <v>20</v>
      </c>
      <c r="X522" s="30">
        <v>28.5</v>
      </c>
      <c r="Y522" s="29">
        <v>0</v>
      </c>
      <c r="Z522" s="23" t="s">
        <v>21</v>
      </c>
      <c r="AA522" s="23" t="s">
        <v>42</v>
      </c>
      <c r="AB522" s="23">
        <v>1712.227</v>
      </c>
      <c r="AC522" s="23" t="b">
        <f t="shared" si="44"/>
        <v>1</v>
      </c>
      <c r="AD522" s="23" t="b">
        <f t="shared" si="45"/>
        <v>0</v>
      </c>
    </row>
    <row r="523" spans="2:30">
      <c r="B523" s="14">
        <v>50</v>
      </c>
      <c r="C523" s="15" t="s">
        <v>17</v>
      </c>
      <c r="D523" s="14">
        <f t="shared" si="42"/>
        <v>1</v>
      </c>
      <c r="E523" s="17">
        <v>27.36</v>
      </c>
      <c r="F523" s="14">
        <v>0</v>
      </c>
      <c r="G523" s="14" t="s">
        <v>21</v>
      </c>
      <c r="H523" s="14">
        <f t="shared" si="43"/>
        <v>0</v>
      </c>
      <c r="I523" s="15" t="s">
        <v>42</v>
      </c>
      <c r="J523" s="20">
        <v>25656.57526</v>
      </c>
      <c r="V523" s="29">
        <v>58</v>
      </c>
      <c r="W523" s="23" t="s">
        <v>17</v>
      </c>
      <c r="X523" s="30">
        <v>32.965</v>
      </c>
      <c r="Y523" s="29">
        <v>0</v>
      </c>
      <c r="Z523" s="23" t="s">
        <v>21</v>
      </c>
      <c r="AA523" s="23" t="s">
        <v>42</v>
      </c>
      <c r="AB523" s="23">
        <v>12430.95335</v>
      </c>
      <c r="AC523" s="23" t="b">
        <f t="shared" si="44"/>
        <v>1</v>
      </c>
      <c r="AD523" s="23" t="b">
        <f t="shared" si="45"/>
        <v>0</v>
      </c>
    </row>
    <row r="524" spans="2:30">
      <c r="B524" s="14">
        <v>32</v>
      </c>
      <c r="C524" s="15" t="s">
        <v>17</v>
      </c>
      <c r="D524" s="14">
        <f t="shared" si="42"/>
        <v>1</v>
      </c>
      <c r="E524" s="17">
        <v>44.22</v>
      </c>
      <c r="F524" s="14">
        <v>0</v>
      </c>
      <c r="G524" s="14" t="s">
        <v>21</v>
      </c>
      <c r="H524" s="14">
        <f t="shared" si="43"/>
        <v>0</v>
      </c>
      <c r="I524" s="15" t="s">
        <v>22</v>
      </c>
      <c r="J524" s="20">
        <v>3994.1778</v>
      </c>
      <c r="V524" s="29">
        <v>49</v>
      </c>
      <c r="W524" s="23" t="s">
        <v>17</v>
      </c>
      <c r="X524" s="30">
        <v>42.68</v>
      </c>
      <c r="Y524" s="29">
        <v>2</v>
      </c>
      <c r="Z524" s="23" t="s">
        <v>21</v>
      </c>
      <c r="AA524" s="23" t="s">
        <v>22</v>
      </c>
      <c r="AB524" s="23">
        <v>9800.8882</v>
      </c>
      <c r="AC524" s="23" t="b">
        <f t="shared" si="44"/>
        <v>1</v>
      </c>
      <c r="AD524" s="23" t="b">
        <f t="shared" si="45"/>
        <v>0</v>
      </c>
    </row>
    <row r="525" spans="2:30">
      <c r="B525" s="14">
        <v>51</v>
      </c>
      <c r="C525" s="15" t="s">
        <v>17</v>
      </c>
      <c r="D525" s="14">
        <f t="shared" si="42"/>
        <v>1</v>
      </c>
      <c r="E525" s="17">
        <v>33.915</v>
      </c>
      <c r="F525" s="14">
        <v>0</v>
      </c>
      <c r="G525" s="14" t="s">
        <v>21</v>
      </c>
      <c r="H525" s="14">
        <f t="shared" si="43"/>
        <v>0</v>
      </c>
      <c r="I525" s="15" t="s">
        <v>42</v>
      </c>
      <c r="J525" s="20">
        <v>9866.30485</v>
      </c>
      <c r="V525" s="29">
        <v>53</v>
      </c>
      <c r="W525" s="23" t="s">
        <v>17</v>
      </c>
      <c r="X525" s="30">
        <v>39.6</v>
      </c>
      <c r="Y525" s="29">
        <v>1</v>
      </c>
      <c r="Z525" s="23" t="s">
        <v>21</v>
      </c>
      <c r="AA525" s="23" t="s">
        <v>22</v>
      </c>
      <c r="AB525" s="23">
        <v>10579.711</v>
      </c>
      <c r="AC525" s="23" t="b">
        <f t="shared" si="44"/>
        <v>1</v>
      </c>
      <c r="AD525" s="23" t="b">
        <f t="shared" si="45"/>
        <v>0</v>
      </c>
    </row>
    <row r="526" spans="2:30">
      <c r="B526" s="14">
        <v>38</v>
      </c>
      <c r="C526" s="15" t="s">
        <v>17</v>
      </c>
      <c r="D526" s="14">
        <f t="shared" si="42"/>
        <v>1</v>
      </c>
      <c r="E526" s="17">
        <v>37.73</v>
      </c>
      <c r="F526" s="14">
        <v>0</v>
      </c>
      <c r="G526" s="14" t="s">
        <v>21</v>
      </c>
      <c r="H526" s="14">
        <f t="shared" si="43"/>
        <v>0</v>
      </c>
      <c r="I526" s="15" t="s">
        <v>22</v>
      </c>
      <c r="J526" s="20">
        <v>5397.6167</v>
      </c>
      <c r="V526" s="29">
        <v>48</v>
      </c>
      <c r="W526" s="23" t="s">
        <v>17</v>
      </c>
      <c r="X526" s="30">
        <v>31.13</v>
      </c>
      <c r="Y526" s="29">
        <v>0</v>
      </c>
      <c r="Z526" s="23" t="s">
        <v>21</v>
      </c>
      <c r="AA526" s="23" t="s">
        <v>22</v>
      </c>
      <c r="AB526" s="23">
        <v>8280.6227</v>
      </c>
      <c r="AC526" s="23" t="b">
        <f t="shared" si="44"/>
        <v>1</v>
      </c>
      <c r="AD526" s="23" t="b">
        <f t="shared" si="45"/>
        <v>0</v>
      </c>
    </row>
    <row r="527" spans="2:30">
      <c r="B527" s="14">
        <v>42</v>
      </c>
      <c r="C527" s="15" t="s">
        <v>20</v>
      </c>
      <c r="D527" s="14">
        <f t="shared" si="42"/>
        <v>0</v>
      </c>
      <c r="E527" s="17">
        <v>26.07</v>
      </c>
      <c r="F527" s="14">
        <v>1</v>
      </c>
      <c r="G527" s="14" t="s">
        <v>18</v>
      </c>
      <c r="H527" s="14">
        <f t="shared" si="43"/>
        <v>1</v>
      </c>
      <c r="I527" s="15" t="s">
        <v>22</v>
      </c>
      <c r="J527" s="20">
        <v>38245.59327</v>
      </c>
      <c r="V527" s="29">
        <v>45</v>
      </c>
      <c r="W527" s="23" t="s">
        <v>17</v>
      </c>
      <c r="X527" s="30">
        <v>36.3</v>
      </c>
      <c r="Y527" s="29">
        <v>2</v>
      </c>
      <c r="Z527" s="23" t="s">
        <v>21</v>
      </c>
      <c r="AA527" s="23" t="s">
        <v>22</v>
      </c>
      <c r="AB527" s="23">
        <v>8527.532</v>
      </c>
      <c r="AC527" s="23" t="b">
        <f t="shared" si="44"/>
        <v>1</v>
      </c>
      <c r="AD527" s="23" t="b">
        <f t="shared" si="45"/>
        <v>0</v>
      </c>
    </row>
    <row r="528" spans="2:30">
      <c r="B528" s="14">
        <v>18</v>
      </c>
      <c r="C528" s="15" t="s">
        <v>17</v>
      </c>
      <c r="D528" s="14">
        <f t="shared" si="42"/>
        <v>1</v>
      </c>
      <c r="E528" s="17">
        <v>33.88</v>
      </c>
      <c r="F528" s="14">
        <v>0</v>
      </c>
      <c r="G528" s="14" t="s">
        <v>21</v>
      </c>
      <c r="H528" s="14">
        <f t="shared" si="43"/>
        <v>0</v>
      </c>
      <c r="I528" s="15" t="s">
        <v>22</v>
      </c>
      <c r="J528" s="20">
        <v>11482.63485</v>
      </c>
      <c r="V528" s="29">
        <v>59</v>
      </c>
      <c r="W528" s="23" t="s">
        <v>17</v>
      </c>
      <c r="X528" s="30">
        <v>35.2</v>
      </c>
      <c r="Y528" s="29">
        <v>0</v>
      </c>
      <c r="Z528" s="23" t="s">
        <v>21</v>
      </c>
      <c r="AA528" s="23" t="s">
        <v>22</v>
      </c>
      <c r="AB528" s="23">
        <v>12244.531</v>
      </c>
      <c r="AC528" s="23" t="b">
        <f t="shared" si="44"/>
        <v>1</v>
      </c>
      <c r="AD528" s="23" t="b">
        <f t="shared" si="45"/>
        <v>0</v>
      </c>
    </row>
    <row r="529" spans="2:30">
      <c r="B529" s="14">
        <v>19</v>
      </c>
      <c r="C529" s="15" t="s">
        <v>17</v>
      </c>
      <c r="D529" s="14">
        <f t="shared" si="42"/>
        <v>1</v>
      </c>
      <c r="E529" s="17">
        <v>30.59</v>
      </c>
      <c r="F529" s="14">
        <v>2</v>
      </c>
      <c r="G529" s="14" t="s">
        <v>21</v>
      </c>
      <c r="H529" s="14">
        <f t="shared" si="43"/>
        <v>0</v>
      </c>
      <c r="I529" s="15" t="s">
        <v>34</v>
      </c>
      <c r="J529" s="20">
        <v>24059.68019</v>
      </c>
      <c r="V529" s="29">
        <v>26</v>
      </c>
      <c r="W529" s="23" t="s">
        <v>17</v>
      </c>
      <c r="X529" s="30">
        <v>42.4</v>
      </c>
      <c r="Y529" s="29">
        <v>1</v>
      </c>
      <c r="Z529" s="23" t="s">
        <v>21</v>
      </c>
      <c r="AA529" s="23" t="s">
        <v>19</v>
      </c>
      <c r="AB529" s="23">
        <v>3410.324</v>
      </c>
      <c r="AC529" s="23" t="b">
        <f t="shared" si="44"/>
        <v>1</v>
      </c>
      <c r="AD529" s="23" t="b">
        <f t="shared" si="45"/>
        <v>0</v>
      </c>
    </row>
    <row r="530" spans="2:30">
      <c r="B530" s="14">
        <v>51</v>
      </c>
      <c r="C530" s="15" t="s">
        <v>17</v>
      </c>
      <c r="D530" s="14">
        <f t="shared" si="42"/>
        <v>1</v>
      </c>
      <c r="E530" s="17">
        <v>25.8</v>
      </c>
      <c r="F530" s="14">
        <v>1</v>
      </c>
      <c r="G530" s="14" t="s">
        <v>21</v>
      </c>
      <c r="H530" s="14">
        <f t="shared" si="43"/>
        <v>0</v>
      </c>
      <c r="I530" s="15" t="s">
        <v>19</v>
      </c>
      <c r="J530" s="20">
        <v>9861.025</v>
      </c>
      <c r="V530" s="29">
        <v>27</v>
      </c>
      <c r="W530" s="23" t="s">
        <v>20</v>
      </c>
      <c r="X530" s="30">
        <v>33.155</v>
      </c>
      <c r="Y530" s="29">
        <v>2</v>
      </c>
      <c r="Z530" s="23" t="s">
        <v>21</v>
      </c>
      <c r="AA530" s="23" t="s">
        <v>34</v>
      </c>
      <c r="AB530" s="23">
        <v>4058.71245</v>
      </c>
      <c r="AC530" s="23" t="b">
        <f t="shared" si="44"/>
        <v>1</v>
      </c>
      <c r="AD530" s="23" t="b">
        <f t="shared" si="45"/>
        <v>0</v>
      </c>
    </row>
    <row r="531" spans="2:30">
      <c r="B531" s="14">
        <v>46</v>
      </c>
      <c r="C531" s="15" t="s">
        <v>20</v>
      </c>
      <c r="D531" s="14">
        <f t="shared" si="42"/>
        <v>0</v>
      </c>
      <c r="E531" s="17">
        <v>39.425</v>
      </c>
      <c r="F531" s="14">
        <v>1</v>
      </c>
      <c r="G531" s="14" t="s">
        <v>21</v>
      </c>
      <c r="H531" s="14">
        <f t="shared" si="43"/>
        <v>0</v>
      </c>
      <c r="I531" s="15" t="s">
        <v>42</v>
      </c>
      <c r="J531" s="20">
        <v>8342.90875</v>
      </c>
      <c r="V531" s="29">
        <v>48</v>
      </c>
      <c r="W531" s="23" t="s">
        <v>17</v>
      </c>
      <c r="X531" s="30">
        <v>35.91</v>
      </c>
      <c r="Y531" s="29">
        <v>1</v>
      </c>
      <c r="Z531" s="23" t="s">
        <v>21</v>
      </c>
      <c r="AA531" s="23" t="s">
        <v>42</v>
      </c>
      <c r="AB531" s="23">
        <v>26392.26029</v>
      </c>
      <c r="AC531" s="23" t="b">
        <f t="shared" si="44"/>
        <v>1</v>
      </c>
      <c r="AD531" s="23" t="b">
        <f t="shared" si="45"/>
        <v>1</v>
      </c>
    </row>
    <row r="532" spans="2:30">
      <c r="B532" s="14">
        <v>18</v>
      </c>
      <c r="C532" s="15" t="s">
        <v>20</v>
      </c>
      <c r="D532" s="14">
        <f t="shared" si="42"/>
        <v>0</v>
      </c>
      <c r="E532" s="17">
        <v>25.46</v>
      </c>
      <c r="F532" s="14">
        <v>0</v>
      </c>
      <c r="G532" s="14" t="s">
        <v>21</v>
      </c>
      <c r="H532" s="14">
        <f t="shared" si="43"/>
        <v>0</v>
      </c>
      <c r="I532" s="15" t="s">
        <v>42</v>
      </c>
      <c r="J532" s="20">
        <v>1708.0014</v>
      </c>
      <c r="V532" s="29">
        <v>57</v>
      </c>
      <c r="W532" s="23" t="s">
        <v>17</v>
      </c>
      <c r="X532" s="30">
        <v>28.785</v>
      </c>
      <c r="Y532" s="29">
        <v>4</v>
      </c>
      <c r="Z532" s="23" t="s">
        <v>21</v>
      </c>
      <c r="AA532" s="23" t="s">
        <v>42</v>
      </c>
      <c r="AB532" s="23">
        <v>14394.39815</v>
      </c>
      <c r="AC532" s="23" t="b">
        <f t="shared" si="44"/>
        <v>1</v>
      </c>
      <c r="AD532" s="23" t="b">
        <f t="shared" si="45"/>
        <v>0</v>
      </c>
    </row>
    <row r="533" spans="2:30">
      <c r="B533" s="14">
        <v>57</v>
      </c>
      <c r="C533" s="15" t="s">
        <v>20</v>
      </c>
      <c r="D533" s="14">
        <f t="shared" si="42"/>
        <v>0</v>
      </c>
      <c r="E533" s="17">
        <v>42.13</v>
      </c>
      <c r="F533" s="14">
        <v>1</v>
      </c>
      <c r="G533" s="14" t="s">
        <v>18</v>
      </c>
      <c r="H533" s="14">
        <f t="shared" si="43"/>
        <v>1</v>
      </c>
      <c r="I533" s="15" t="s">
        <v>22</v>
      </c>
      <c r="J533" s="20">
        <v>48675.5177</v>
      </c>
      <c r="V533" s="29">
        <v>37</v>
      </c>
      <c r="W533" s="23" t="s">
        <v>20</v>
      </c>
      <c r="X533" s="30">
        <v>46.53</v>
      </c>
      <c r="Y533" s="29">
        <v>3</v>
      </c>
      <c r="Z533" s="23" t="s">
        <v>21</v>
      </c>
      <c r="AA533" s="23" t="s">
        <v>22</v>
      </c>
      <c r="AB533" s="23">
        <v>6435.6237</v>
      </c>
      <c r="AC533" s="23" t="b">
        <f t="shared" si="44"/>
        <v>1</v>
      </c>
      <c r="AD533" s="23" t="b">
        <f t="shared" si="45"/>
        <v>0</v>
      </c>
    </row>
    <row r="534" spans="2:30">
      <c r="B534" s="14">
        <v>62</v>
      </c>
      <c r="C534" s="15" t="s">
        <v>17</v>
      </c>
      <c r="D534" s="14">
        <f t="shared" si="42"/>
        <v>1</v>
      </c>
      <c r="E534" s="17">
        <v>31.73</v>
      </c>
      <c r="F534" s="14">
        <v>0</v>
      </c>
      <c r="G534" s="14" t="s">
        <v>21</v>
      </c>
      <c r="H534" s="14">
        <f t="shared" si="43"/>
        <v>0</v>
      </c>
      <c r="I534" s="15" t="s">
        <v>42</v>
      </c>
      <c r="J534" s="20">
        <v>14043.4767</v>
      </c>
      <c r="V534" s="29">
        <v>57</v>
      </c>
      <c r="W534" s="23" t="s">
        <v>17</v>
      </c>
      <c r="X534" s="30">
        <v>23.98</v>
      </c>
      <c r="Y534" s="29">
        <v>1</v>
      </c>
      <c r="Z534" s="23" t="s">
        <v>21</v>
      </c>
      <c r="AA534" s="23" t="s">
        <v>22</v>
      </c>
      <c r="AB534" s="23">
        <v>22192.43711</v>
      </c>
      <c r="AC534" s="23" t="b">
        <f t="shared" si="44"/>
        <v>0</v>
      </c>
      <c r="AD534" s="23" t="b">
        <f t="shared" si="45"/>
        <v>1</v>
      </c>
    </row>
    <row r="535" spans="2:30">
      <c r="B535" s="14">
        <v>59</v>
      </c>
      <c r="C535" s="15" t="s">
        <v>20</v>
      </c>
      <c r="D535" s="14">
        <f t="shared" si="42"/>
        <v>0</v>
      </c>
      <c r="E535" s="17">
        <v>29.7</v>
      </c>
      <c r="F535" s="14">
        <v>2</v>
      </c>
      <c r="G535" s="14" t="s">
        <v>21</v>
      </c>
      <c r="H535" s="14">
        <f t="shared" si="43"/>
        <v>0</v>
      </c>
      <c r="I535" s="15" t="s">
        <v>22</v>
      </c>
      <c r="J535" s="20">
        <v>12925.886</v>
      </c>
      <c r="V535" s="29">
        <v>32</v>
      </c>
      <c r="W535" s="23" t="s">
        <v>17</v>
      </c>
      <c r="X535" s="30">
        <v>31.54</v>
      </c>
      <c r="Y535" s="29">
        <v>1</v>
      </c>
      <c r="Z535" s="23" t="s">
        <v>21</v>
      </c>
      <c r="AA535" s="23" t="s">
        <v>42</v>
      </c>
      <c r="AB535" s="23">
        <v>5148.5526</v>
      </c>
      <c r="AC535" s="23" t="b">
        <f t="shared" si="44"/>
        <v>1</v>
      </c>
      <c r="AD535" s="23" t="b">
        <f t="shared" si="45"/>
        <v>0</v>
      </c>
    </row>
    <row r="536" spans="2:30">
      <c r="B536" s="14">
        <v>37</v>
      </c>
      <c r="C536" s="15" t="s">
        <v>20</v>
      </c>
      <c r="D536" s="14">
        <f t="shared" si="42"/>
        <v>0</v>
      </c>
      <c r="E536" s="17">
        <v>36.19</v>
      </c>
      <c r="F536" s="14">
        <v>0</v>
      </c>
      <c r="G536" s="14" t="s">
        <v>21</v>
      </c>
      <c r="H536" s="14">
        <f t="shared" si="43"/>
        <v>0</v>
      </c>
      <c r="I536" s="15" t="s">
        <v>22</v>
      </c>
      <c r="J536" s="20">
        <v>19214.70553</v>
      </c>
      <c r="V536" s="29">
        <v>18</v>
      </c>
      <c r="W536" s="23" t="s">
        <v>20</v>
      </c>
      <c r="X536" s="30">
        <v>33.66</v>
      </c>
      <c r="Y536" s="29">
        <v>0</v>
      </c>
      <c r="Z536" s="23" t="s">
        <v>21</v>
      </c>
      <c r="AA536" s="23" t="s">
        <v>22</v>
      </c>
      <c r="AB536" s="23">
        <v>1136.3994</v>
      </c>
      <c r="AC536" s="23" t="b">
        <f t="shared" si="44"/>
        <v>1</v>
      </c>
      <c r="AD536" s="23" t="b">
        <f t="shared" si="45"/>
        <v>0</v>
      </c>
    </row>
    <row r="537" spans="2:30">
      <c r="B537" s="14">
        <v>64</v>
      </c>
      <c r="C537" s="15" t="s">
        <v>20</v>
      </c>
      <c r="D537" s="14">
        <f t="shared" si="42"/>
        <v>0</v>
      </c>
      <c r="E537" s="17">
        <v>40.48</v>
      </c>
      <c r="F537" s="14">
        <v>0</v>
      </c>
      <c r="G537" s="14" t="s">
        <v>21</v>
      </c>
      <c r="H537" s="14">
        <f t="shared" si="43"/>
        <v>0</v>
      </c>
      <c r="I537" s="15" t="s">
        <v>22</v>
      </c>
      <c r="J537" s="20">
        <v>13831.1152</v>
      </c>
      <c r="V537" s="29">
        <v>49</v>
      </c>
      <c r="W537" s="23" t="s">
        <v>20</v>
      </c>
      <c r="X537" s="30">
        <v>28.7</v>
      </c>
      <c r="Y537" s="29">
        <v>1</v>
      </c>
      <c r="Z537" s="23" t="s">
        <v>21</v>
      </c>
      <c r="AA537" s="23" t="s">
        <v>19</v>
      </c>
      <c r="AB537" s="23">
        <v>8703.456</v>
      </c>
      <c r="AC537" s="23" t="b">
        <f t="shared" si="44"/>
        <v>1</v>
      </c>
      <c r="AD537" s="23" t="b">
        <f t="shared" si="45"/>
        <v>0</v>
      </c>
    </row>
    <row r="538" spans="2:30">
      <c r="B538" s="14">
        <v>38</v>
      </c>
      <c r="C538" s="15" t="s">
        <v>20</v>
      </c>
      <c r="D538" s="14">
        <f t="shared" si="42"/>
        <v>0</v>
      </c>
      <c r="E538" s="17">
        <v>28.025</v>
      </c>
      <c r="F538" s="14">
        <v>1</v>
      </c>
      <c r="G538" s="14" t="s">
        <v>21</v>
      </c>
      <c r="H538" s="14">
        <f t="shared" si="43"/>
        <v>0</v>
      </c>
      <c r="I538" s="15" t="s">
        <v>42</v>
      </c>
      <c r="J538" s="20">
        <v>6067.12675</v>
      </c>
      <c r="V538" s="29">
        <v>40</v>
      </c>
      <c r="W538" s="23" t="s">
        <v>17</v>
      </c>
      <c r="X538" s="30">
        <v>29.81</v>
      </c>
      <c r="Y538" s="29">
        <v>1</v>
      </c>
      <c r="Z538" s="23" t="s">
        <v>21</v>
      </c>
      <c r="AA538" s="23" t="s">
        <v>22</v>
      </c>
      <c r="AB538" s="23">
        <v>6500.2359</v>
      </c>
      <c r="AC538" s="23" t="b">
        <f t="shared" si="44"/>
        <v>1</v>
      </c>
      <c r="AD538" s="23" t="b">
        <f t="shared" si="45"/>
        <v>0</v>
      </c>
    </row>
    <row r="539" spans="2:30">
      <c r="B539" s="14">
        <v>33</v>
      </c>
      <c r="C539" s="15" t="s">
        <v>17</v>
      </c>
      <c r="D539" s="14">
        <f t="shared" si="42"/>
        <v>1</v>
      </c>
      <c r="E539" s="17">
        <v>38.9</v>
      </c>
      <c r="F539" s="14">
        <v>3</v>
      </c>
      <c r="G539" s="14" t="s">
        <v>21</v>
      </c>
      <c r="H539" s="14">
        <f t="shared" si="43"/>
        <v>0</v>
      </c>
      <c r="I539" s="15" t="s">
        <v>19</v>
      </c>
      <c r="J539" s="20">
        <v>5972.378</v>
      </c>
      <c r="V539" s="29">
        <v>30</v>
      </c>
      <c r="W539" s="23" t="s">
        <v>20</v>
      </c>
      <c r="X539" s="30">
        <v>31.57</v>
      </c>
      <c r="Y539" s="29">
        <v>3</v>
      </c>
      <c r="Z539" s="23" t="s">
        <v>21</v>
      </c>
      <c r="AA539" s="23" t="s">
        <v>22</v>
      </c>
      <c r="AB539" s="23">
        <v>4837.5823</v>
      </c>
      <c r="AC539" s="23" t="b">
        <f t="shared" si="44"/>
        <v>1</v>
      </c>
      <c r="AD539" s="23" t="b">
        <f t="shared" si="45"/>
        <v>0</v>
      </c>
    </row>
    <row r="540" spans="2:30">
      <c r="B540" s="14">
        <v>46</v>
      </c>
      <c r="C540" s="15" t="s">
        <v>17</v>
      </c>
      <c r="D540" s="14">
        <f t="shared" si="42"/>
        <v>1</v>
      </c>
      <c r="E540" s="17">
        <v>30.2</v>
      </c>
      <c r="F540" s="14">
        <v>2</v>
      </c>
      <c r="G540" s="14" t="s">
        <v>21</v>
      </c>
      <c r="H540" s="14">
        <f t="shared" si="43"/>
        <v>0</v>
      </c>
      <c r="I540" s="15" t="s">
        <v>19</v>
      </c>
      <c r="J540" s="20">
        <v>8825.086</v>
      </c>
      <c r="V540" s="29">
        <v>29</v>
      </c>
      <c r="W540" s="23" t="s">
        <v>17</v>
      </c>
      <c r="X540" s="30">
        <v>31.16</v>
      </c>
      <c r="Y540" s="29">
        <v>0</v>
      </c>
      <c r="Z540" s="23" t="s">
        <v>21</v>
      </c>
      <c r="AA540" s="23" t="s">
        <v>42</v>
      </c>
      <c r="AB540" s="23">
        <v>3943.5954</v>
      </c>
      <c r="AC540" s="23" t="b">
        <f t="shared" si="44"/>
        <v>1</v>
      </c>
      <c r="AD540" s="23" t="b">
        <f t="shared" si="45"/>
        <v>0</v>
      </c>
    </row>
    <row r="541" spans="2:30">
      <c r="B541" s="14">
        <v>46</v>
      </c>
      <c r="C541" s="15" t="s">
        <v>17</v>
      </c>
      <c r="D541" s="14">
        <f t="shared" si="42"/>
        <v>1</v>
      </c>
      <c r="E541" s="17">
        <v>28.05</v>
      </c>
      <c r="F541" s="14">
        <v>1</v>
      </c>
      <c r="G541" s="14" t="s">
        <v>21</v>
      </c>
      <c r="H541" s="14">
        <f t="shared" si="43"/>
        <v>0</v>
      </c>
      <c r="I541" s="15" t="s">
        <v>22</v>
      </c>
      <c r="J541" s="20">
        <v>8233.0975</v>
      </c>
      <c r="V541" s="29">
        <v>36</v>
      </c>
      <c r="W541" s="23" t="s">
        <v>20</v>
      </c>
      <c r="X541" s="30">
        <v>29.7</v>
      </c>
      <c r="Y541" s="29">
        <v>0</v>
      </c>
      <c r="Z541" s="23" t="s">
        <v>21</v>
      </c>
      <c r="AA541" s="23" t="s">
        <v>22</v>
      </c>
      <c r="AB541" s="23">
        <v>4399.731</v>
      </c>
      <c r="AC541" s="23" t="b">
        <f t="shared" si="44"/>
        <v>1</v>
      </c>
      <c r="AD541" s="23" t="b">
        <f t="shared" si="45"/>
        <v>0</v>
      </c>
    </row>
    <row r="542" spans="2:30">
      <c r="B542" s="14">
        <v>53</v>
      </c>
      <c r="C542" s="15" t="s">
        <v>20</v>
      </c>
      <c r="D542" s="14">
        <f t="shared" si="42"/>
        <v>0</v>
      </c>
      <c r="E542" s="17">
        <v>31.35</v>
      </c>
      <c r="F542" s="14">
        <v>0</v>
      </c>
      <c r="G542" s="14" t="s">
        <v>21</v>
      </c>
      <c r="H542" s="14">
        <f t="shared" si="43"/>
        <v>0</v>
      </c>
      <c r="I542" s="15" t="s">
        <v>22</v>
      </c>
      <c r="J542" s="20">
        <v>27346.04207</v>
      </c>
      <c r="V542" s="29">
        <v>41</v>
      </c>
      <c r="W542" s="23" t="s">
        <v>17</v>
      </c>
      <c r="X542" s="30">
        <v>31.02</v>
      </c>
      <c r="Y542" s="29">
        <v>0</v>
      </c>
      <c r="Z542" s="23" t="s">
        <v>21</v>
      </c>
      <c r="AA542" s="23" t="s">
        <v>22</v>
      </c>
      <c r="AB542" s="23">
        <v>6185.3208</v>
      </c>
      <c r="AC542" s="23" t="b">
        <f t="shared" si="44"/>
        <v>1</v>
      </c>
      <c r="AD542" s="23" t="b">
        <f t="shared" si="45"/>
        <v>0</v>
      </c>
    </row>
    <row r="543" spans="2:30">
      <c r="B543" s="14">
        <v>34</v>
      </c>
      <c r="C543" s="15" t="s">
        <v>17</v>
      </c>
      <c r="D543" s="14">
        <f t="shared" si="42"/>
        <v>1</v>
      </c>
      <c r="E543" s="17">
        <v>38</v>
      </c>
      <c r="F543" s="14">
        <v>3</v>
      </c>
      <c r="G543" s="14" t="s">
        <v>21</v>
      </c>
      <c r="H543" s="14">
        <f t="shared" si="43"/>
        <v>0</v>
      </c>
      <c r="I543" s="15" t="s">
        <v>19</v>
      </c>
      <c r="J543" s="20">
        <v>6196.448</v>
      </c>
      <c r="V543" s="29">
        <v>45</v>
      </c>
      <c r="W543" s="23" t="s">
        <v>20</v>
      </c>
      <c r="X543" s="30">
        <v>21.375</v>
      </c>
      <c r="Y543" s="29">
        <v>0</v>
      </c>
      <c r="Z543" s="23" t="s">
        <v>21</v>
      </c>
      <c r="AA543" s="23" t="s">
        <v>34</v>
      </c>
      <c r="AB543" s="23">
        <v>7222.78625</v>
      </c>
      <c r="AC543" s="23" t="b">
        <f t="shared" si="44"/>
        <v>0</v>
      </c>
      <c r="AD543" s="23" t="b">
        <f t="shared" si="45"/>
        <v>0</v>
      </c>
    </row>
    <row r="544" spans="2:30">
      <c r="B544" s="14">
        <v>20</v>
      </c>
      <c r="C544" s="15" t="s">
        <v>17</v>
      </c>
      <c r="D544" s="14">
        <f t="shared" si="42"/>
        <v>1</v>
      </c>
      <c r="E544" s="17">
        <v>31.79</v>
      </c>
      <c r="F544" s="14">
        <v>2</v>
      </c>
      <c r="G544" s="14" t="s">
        <v>21</v>
      </c>
      <c r="H544" s="14">
        <f t="shared" si="43"/>
        <v>0</v>
      </c>
      <c r="I544" s="15" t="s">
        <v>22</v>
      </c>
      <c r="J544" s="20">
        <v>3056.3881</v>
      </c>
      <c r="V544" s="29">
        <v>55</v>
      </c>
      <c r="W544" s="23" t="s">
        <v>17</v>
      </c>
      <c r="X544" s="30">
        <v>40.81</v>
      </c>
      <c r="Y544" s="29">
        <v>3</v>
      </c>
      <c r="Z544" s="23" t="s">
        <v>21</v>
      </c>
      <c r="AA544" s="23" t="s">
        <v>22</v>
      </c>
      <c r="AB544" s="23">
        <v>12485.8009</v>
      </c>
      <c r="AC544" s="23" t="b">
        <f t="shared" si="44"/>
        <v>1</v>
      </c>
      <c r="AD544" s="23" t="b">
        <f t="shared" si="45"/>
        <v>0</v>
      </c>
    </row>
    <row r="545" spans="2:30">
      <c r="B545" s="14">
        <v>63</v>
      </c>
      <c r="C545" s="15" t="s">
        <v>17</v>
      </c>
      <c r="D545" s="14">
        <f t="shared" si="42"/>
        <v>1</v>
      </c>
      <c r="E545" s="17">
        <v>36.3</v>
      </c>
      <c r="F545" s="14">
        <v>0</v>
      </c>
      <c r="G545" s="14" t="s">
        <v>21</v>
      </c>
      <c r="H545" s="14">
        <f t="shared" si="43"/>
        <v>0</v>
      </c>
      <c r="I545" s="15" t="s">
        <v>22</v>
      </c>
      <c r="J545" s="20">
        <v>13887.204</v>
      </c>
      <c r="V545" s="29">
        <v>56</v>
      </c>
      <c r="W545" s="23" t="s">
        <v>20</v>
      </c>
      <c r="X545" s="30">
        <v>36.1</v>
      </c>
      <c r="Y545" s="29">
        <v>3</v>
      </c>
      <c r="Z545" s="23" t="s">
        <v>21</v>
      </c>
      <c r="AA545" s="23" t="s">
        <v>19</v>
      </c>
      <c r="AB545" s="23">
        <v>12363.547</v>
      </c>
      <c r="AC545" s="23" t="b">
        <f t="shared" si="44"/>
        <v>1</v>
      </c>
      <c r="AD545" s="23" t="b">
        <f t="shared" si="45"/>
        <v>0</v>
      </c>
    </row>
    <row r="546" spans="2:30">
      <c r="B546" s="14">
        <v>54</v>
      </c>
      <c r="C546" s="15" t="s">
        <v>17</v>
      </c>
      <c r="D546" s="14">
        <f t="shared" si="42"/>
        <v>1</v>
      </c>
      <c r="E546" s="17">
        <v>47.41</v>
      </c>
      <c r="F546" s="14">
        <v>0</v>
      </c>
      <c r="G546" s="14" t="s">
        <v>18</v>
      </c>
      <c r="H546" s="14">
        <f t="shared" si="43"/>
        <v>1</v>
      </c>
      <c r="I546" s="15" t="s">
        <v>22</v>
      </c>
      <c r="J546" s="20">
        <v>63770.42801</v>
      </c>
      <c r="V546" s="29">
        <v>49</v>
      </c>
      <c r="W546" s="23" t="s">
        <v>17</v>
      </c>
      <c r="X546" s="30">
        <v>23.18</v>
      </c>
      <c r="Y546" s="29">
        <v>2</v>
      </c>
      <c r="Z546" s="23" t="s">
        <v>21</v>
      </c>
      <c r="AA546" s="23" t="s">
        <v>34</v>
      </c>
      <c r="AB546" s="23">
        <v>10156.7832</v>
      </c>
      <c r="AC546" s="23" t="b">
        <f t="shared" si="44"/>
        <v>0</v>
      </c>
      <c r="AD546" s="23" t="b">
        <f t="shared" si="45"/>
        <v>0</v>
      </c>
    </row>
    <row r="547" spans="2:30">
      <c r="B547" s="14">
        <v>54</v>
      </c>
      <c r="C547" s="15" t="s">
        <v>20</v>
      </c>
      <c r="D547" s="14">
        <f t="shared" si="42"/>
        <v>0</v>
      </c>
      <c r="E547" s="17">
        <v>30.21</v>
      </c>
      <c r="F547" s="14">
        <v>0</v>
      </c>
      <c r="G547" s="14" t="s">
        <v>21</v>
      </c>
      <c r="H547" s="14">
        <f t="shared" si="43"/>
        <v>0</v>
      </c>
      <c r="I547" s="15" t="s">
        <v>34</v>
      </c>
      <c r="J547" s="20">
        <v>10231.4999</v>
      </c>
      <c r="V547" s="29">
        <v>21</v>
      </c>
      <c r="W547" s="23" t="s">
        <v>17</v>
      </c>
      <c r="X547" s="30">
        <v>17.4</v>
      </c>
      <c r="Y547" s="29">
        <v>1</v>
      </c>
      <c r="Z547" s="23" t="s">
        <v>21</v>
      </c>
      <c r="AA547" s="23" t="s">
        <v>19</v>
      </c>
      <c r="AB547" s="23">
        <v>2585.269</v>
      </c>
      <c r="AC547" s="23" t="b">
        <f t="shared" si="44"/>
        <v>0</v>
      </c>
      <c r="AD547" s="23" t="b">
        <f t="shared" si="45"/>
        <v>0</v>
      </c>
    </row>
    <row r="548" spans="2:30">
      <c r="B548" s="14">
        <v>49</v>
      </c>
      <c r="C548" s="15" t="s">
        <v>20</v>
      </c>
      <c r="D548" s="14">
        <f t="shared" si="42"/>
        <v>0</v>
      </c>
      <c r="E548" s="17">
        <v>25.84</v>
      </c>
      <c r="F548" s="14">
        <v>2</v>
      </c>
      <c r="G548" s="14" t="s">
        <v>18</v>
      </c>
      <c r="H548" s="14">
        <f t="shared" si="43"/>
        <v>1</v>
      </c>
      <c r="I548" s="15" t="s">
        <v>34</v>
      </c>
      <c r="J548" s="20">
        <v>23807.2406</v>
      </c>
      <c r="V548" s="29">
        <v>19</v>
      </c>
      <c r="W548" s="23" t="s">
        <v>20</v>
      </c>
      <c r="X548" s="30">
        <v>20.3</v>
      </c>
      <c r="Y548" s="29">
        <v>0</v>
      </c>
      <c r="Z548" s="23" t="s">
        <v>21</v>
      </c>
      <c r="AA548" s="23" t="s">
        <v>19</v>
      </c>
      <c r="AB548" s="23">
        <v>1242.26</v>
      </c>
      <c r="AC548" s="23" t="b">
        <f t="shared" si="44"/>
        <v>0</v>
      </c>
      <c r="AD548" s="23" t="b">
        <f t="shared" si="45"/>
        <v>0</v>
      </c>
    </row>
    <row r="549" spans="2:30">
      <c r="B549" s="14">
        <v>28</v>
      </c>
      <c r="C549" s="15" t="s">
        <v>20</v>
      </c>
      <c r="D549" s="14">
        <f t="shared" si="42"/>
        <v>0</v>
      </c>
      <c r="E549" s="17">
        <v>35.435</v>
      </c>
      <c r="F549" s="14">
        <v>0</v>
      </c>
      <c r="G549" s="14" t="s">
        <v>21</v>
      </c>
      <c r="H549" s="14">
        <f t="shared" si="43"/>
        <v>0</v>
      </c>
      <c r="I549" s="15" t="s">
        <v>42</v>
      </c>
      <c r="J549" s="20">
        <v>3268.84665</v>
      </c>
      <c r="V549" s="29">
        <v>53</v>
      </c>
      <c r="W549" s="23" t="s">
        <v>20</v>
      </c>
      <c r="X549" s="30">
        <v>24.32</v>
      </c>
      <c r="Y549" s="29">
        <v>0</v>
      </c>
      <c r="Z549" s="23" t="s">
        <v>21</v>
      </c>
      <c r="AA549" s="23" t="s">
        <v>34</v>
      </c>
      <c r="AB549" s="23">
        <v>9863.4718</v>
      </c>
      <c r="AC549" s="23" t="b">
        <f t="shared" si="44"/>
        <v>0</v>
      </c>
      <c r="AD549" s="23" t="b">
        <f t="shared" si="45"/>
        <v>0</v>
      </c>
    </row>
    <row r="550" spans="2:30">
      <c r="B550" s="14">
        <v>54</v>
      </c>
      <c r="C550" s="15" t="s">
        <v>17</v>
      </c>
      <c r="D550" s="14">
        <f t="shared" si="42"/>
        <v>1</v>
      </c>
      <c r="E550" s="17">
        <v>46.7</v>
      </c>
      <c r="F550" s="14">
        <v>2</v>
      </c>
      <c r="G550" s="14" t="s">
        <v>21</v>
      </c>
      <c r="H550" s="14">
        <f t="shared" si="43"/>
        <v>0</v>
      </c>
      <c r="I550" s="15" t="s">
        <v>19</v>
      </c>
      <c r="J550" s="20">
        <v>11538.421</v>
      </c>
      <c r="V550" s="29">
        <v>33</v>
      </c>
      <c r="W550" s="23" t="s">
        <v>17</v>
      </c>
      <c r="X550" s="30">
        <v>18.5</v>
      </c>
      <c r="Y550" s="29">
        <v>1</v>
      </c>
      <c r="Z550" s="23" t="s">
        <v>21</v>
      </c>
      <c r="AA550" s="23" t="s">
        <v>19</v>
      </c>
      <c r="AB550" s="23">
        <v>4766.022</v>
      </c>
      <c r="AC550" s="23" t="b">
        <f t="shared" si="44"/>
        <v>0</v>
      </c>
      <c r="AD550" s="23" t="b">
        <f t="shared" si="45"/>
        <v>0</v>
      </c>
    </row>
    <row r="551" spans="2:30">
      <c r="B551" s="14">
        <v>25</v>
      </c>
      <c r="C551" s="15" t="s">
        <v>17</v>
      </c>
      <c r="D551" s="14">
        <f t="shared" si="42"/>
        <v>1</v>
      </c>
      <c r="E551" s="17">
        <v>28.595</v>
      </c>
      <c r="F551" s="14">
        <v>0</v>
      </c>
      <c r="G551" s="14" t="s">
        <v>21</v>
      </c>
      <c r="H551" s="14">
        <f t="shared" si="43"/>
        <v>0</v>
      </c>
      <c r="I551" s="15" t="s">
        <v>42</v>
      </c>
      <c r="J551" s="20">
        <v>3213.62205</v>
      </c>
      <c r="V551" s="29">
        <v>53</v>
      </c>
      <c r="W551" s="23" t="s">
        <v>20</v>
      </c>
      <c r="X551" s="30">
        <v>26.41</v>
      </c>
      <c r="Y551" s="29">
        <v>2</v>
      </c>
      <c r="Z551" s="23" t="s">
        <v>21</v>
      </c>
      <c r="AA551" s="23" t="s">
        <v>42</v>
      </c>
      <c r="AB551" s="23">
        <v>11244.3769</v>
      </c>
      <c r="AC551" s="23" t="b">
        <f t="shared" si="44"/>
        <v>1</v>
      </c>
      <c r="AD551" s="23" t="b">
        <f t="shared" si="45"/>
        <v>0</v>
      </c>
    </row>
    <row r="552" spans="2:30">
      <c r="B552" s="14">
        <v>43</v>
      </c>
      <c r="C552" s="15" t="s">
        <v>17</v>
      </c>
      <c r="D552" s="14">
        <f t="shared" si="42"/>
        <v>1</v>
      </c>
      <c r="E552" s="17">
        <v>46.2</v>
      </c>
      <c r="F552" s="14">
        <v>0</v>
      </c>
      <c r="G552" s="14" t="s">
        <v>18</v>
      </c>
      <c r="H552" s="14">
        <f t="shared" si="43"/>
        <v>1</v>
      </c>
      <c r="I552" s="15" t="s">
        <v>22</v>
      </c>
      <c r="J552" s="20">
        <v>45863.205</v>
      </c>
      <c r="V552" s="29">
        <v>42</v>
      </c>
      <c r="W552" s="23" t="s">
        <v>20</v>
      </c>
      <c r="X552" s="30">
        <v>26.125</v>
      </c>
      <c r="Y552" s="29">
        <v>2</v>
      </c>
      <c r="Z552" s="23" t="s">
        <v>21</v>
      </c>
      <c r="AA552" s="23" t="s">
        <v>42</v>
      </c>
      <c r="AB552" s="23">
        <v>7729.64575</v>
      </c>
      <c r="AC552" s="23" t="b">
        <f t="shared" si="44"/>
        <v>1</v>
      </c>
      <c r="AD552" s="23" t="b">
        <f t="shared" si="45"/>
        <v>0</v>
      </c>
    </row>
    <row r="553" spans="2:30">
      <c r="B553" s="14">
        <v>63</v>
      </c>
      <c r="C553" s="15" t="s">
        <v>20</v>
      </c>
      <c r="D553" s="14">
        <f t="shared" si="42"/>
        <v>0</v>
      </c>
      <c r="E553" s="17">
        <v>30.8</v>
      </c>
      <c r="F553" s="14">
        <v>0</v>
      </c>
      <c r="G553" s="14" t="s">
        <v>21</v>
      </c>
      <c r="H553" s="14">
        <f t="shared" si="43"/>
        <v>0</v>
      </c>
      <c r="I553" s="15" t="s">
        <v>19</v>
      </c>
      <c r="J553" s="20">
        <v>13390.559</v>
      </c>
      <c r="V553" s="29">
        <v>40</v>
      </c>
      <c r="W553" s="23" t="s">
        <v>20</v>
      </c>
      <c r="X553" s="30">
        <v>41.69</v>
      </c>
      <c r="Y553" s="29">
        <v>0</v>
      </c>
      <c r="Z553" s="23" t="s">
        <v>21</v>
      </c>
      <c r="AA553" s="23" t="s">
        <v>22</v>
      </c>
      <c r="AB553" s="23">
        <v>5438.7491</v>
      </c>
      <c r="AC553" s="23" t="b">
        <f t="shared" si="44"/>
        <v>1</v>
      </c>
      <c r="AD553" s="23" t="b">
        <f t="shared" si="45"/>
        <v>0</v>
      </c>
    </row>
    <row r="554" spans="2:30">
      <c r="B554" s="14">
        <v>32</v>
      </c>
      <c r="C554" s="15" t="s">
        <v>17</v>
      </c>
      <c r="D554" s="14">
        <f t="shared" si="42"/>
        <v>1</v>
      </c>
      <c r="E554" s="17">
        <v>28.93</v>
      </c>
      <c r="F554" s="14">
        <v>0</v>
      </c>
      <c r="G554" s="14" t="s">
        <v>21</v>
      </c>
      <c r="H554" s="14">
        <f t="shared" si="43"/>
        <v>0</v>
      </c>
      <c r="I554" s="15" t="s">
        <v>22</v>
      </c>
      <c r="J554" s="20">
        <v>3972.9247</v>
      </c>
      <c r="V554" s="29">
        <v>47</v>
      </c>
      <c r="W554" s="23" t="s">
        <v>17</v>
      </c>
      <c r="X554" s="30">
        <v>24.1</v>
      </c>
      <c r="Y554" s="29">
        <v>1</v>
      </c>
      <c r="Z554" s="23" t="s">
        <v>21</v>
      </c>
      <c r="AA554" s="23" t="s">
        <v>19</v>
      </c>
      <c r="AB554" s="23">
        <v>26236.57997</v>
      </c>
      <c r="AC554" s="23" t="b">
        <f t="shared" si="44"/>
        <v>0</v>
      </c>
      <c r="AD554" s="23" t="b">
        <f t="shared" si="45"/>
        <v>1</v>
      </c>
    </row>
    <row r="555" spans="2:30">
      <c r="B555" s="14">
        <v>62</v>
      </c>
      <c r="C555" s="15" t="s">
        <v>20</v>
      </c>
      <c r="D555" s="14">
        <f t="shared" si="42"/>
        <v>0</v>
      </c>
      <c r="E555" s="17">
        <v>21.4</v>
      </c>
      <c r="F555" s="14">
        <v>0</v>
      </c>
      <c r="G555" s="14" t="s">
        <v>21</v>
      </c>
      <c r="H555" s="14">
        <f t="shared" si="43"/>
        <v>0</v>
      </c>
      <c r="I555" s="15" t="s">
        <v>19</v>
      </c>
      <c r="J555" s="20">
        <v>12957.118</v>
      </c>
      <c r="V555" s="29">
        <v>21</v>
      </c>
      <c r="W555" s="23" t="s">
        <v>20</v>
      </c>
      <c r="X555" s="30">
        <v>27.36</v>
      </c>
      <c r="Y555" s="29">
        <v>0</v>
      </c>
      <c r="Z555" s="23" t="s">
        <v>21</v>
      </c>
      <c r="AA555" s="23" t="s">
        <v>42</v>
      </c>
      <c r="AB555" s="23">
        <v>2104.1134</v>
      </c>
      <c r="AC555" s="23" t="b">
        <f t="shared" si="44"/>
        <v>1</v>
      </c>
      <c r="AD555" s="23" t="b">
        <f t="shared" si="45"/>
        <v>0</v>
      </c>
    </row>
    <row r="556" spans="2:30">
      <c r="B556" s="14">
        <v>52</v>
      </c>
      <c r="C556" s="15" t="s">
        <v>17</v>
      </c>
      <c r="D556" s="14">
        <f t="shared" si="42"/>
        <v>1</v>
      </c>
      <c r="E556" s="17">
        <v>31.73</v>
      </c>
      <c r="F556" s="14">
        <v>2</v>
      </c>
      <c r="G556" s="14" t="s">
        <v>21</v>
      </c>
      <c r="H556" s="14">
        <f t="shared" si="43"/>
        <v>0</v>
      </c>
      <c r="I556" s="15" t="s">
        <v>34</v>
      </c>
      <c r="J556" s="20">
        <v>11187.6567</v>
      </c>
      <c r="V556" s="29">
        <v>47</v>
      </c>
      <c r="W556" s="23" t="s">
        <v>20</v>
      </c>
      <c r="X556" s="30">
        <v>36.2</v>
      </c>
      <c r="Y556" s="29">
        <v>1</v>
      </c>
      <c r="Z556" s="23" t="s">
        <v>21</v>
      </c>
      <c r="AA556" s="23" t="s">
        <v>19</v>
      </c>
      <c r="AB556" s="23">
        <v>8068.185</v>
      </c>
      <c r="AC556" s="23" t="b">
        <f t="shared" si="44"/>
        <v>1</v>
      </c>
      <c r="AD556" s="23" t="b">
        <f t="shared" si="45"/>
        <v>0</v>
      </c>
    </row>
    <row r="557" spans="2:30">
      <c r="B557" s="14">
        <v>25</v>
      </c>
      <c r="C557" s="15" t="s">
        <v>17</v>
      </c>
      <c r="D557" s="14">
        <f t="shared" si="42"/>
        <v>1</v>
      </c>
      <c r="E557" s="17">
        <v>41.325</v>
      </c>
      <c r="F557" s="14">
        <v>0</v>
      </c>
      <c r="G557" s="14" t="s">
        <v>21</v>
      </c>
      <c r="H557" s="14">
        <f t="shared" si="43"/>
        <v>0</v>
      </c>
      <c r="I557" s="15" t="s">
        <v>42</v>
      </c>
      <c r="J557" s="20">
        <v>17878.90068</v>
      </c>
      <c r="V557" s="29">
        <v>20</v>
      </c>
      <c r="W557" s="23" t="s">
        <v>20</v>
      </c>
      <c r="X557" s="30">
        <v>32.395</v>
      </c>
      <c r="Y557" s="29">
        <v>1</v>
      </c>
      <c r="Z557" s="23" t="s">
        <v>21</v>
      </c>
      <c r="AA557" s="23" t="s">
        <v>34</v>
      </c>
      <c r="AB557" s="23">
        <v>2362.22905</v>
      </c>
      <c r="AC557" s="23" t="b">
        <f t="shared" si="44"/>
        <v>1</v>
      </c>
      <c r="AD557" s="23" t="b">
        <f t="shared" si="45"/>
        <v>0</v>
      </c>
    </row>
    <row r="558" spans="2:30">
      <c r="B558" s="14">
        <v>28</v>
      </c>
      <c r="C558" s="15" t="s">
        <v>20</v>
      </c>
      <c r="D558" s="14">
        <f t="shared" si="42"/>
        <v>0</v>
      </c>
      <c r="E558" s="17">
        <v>23.8</v>
      </c>
      <c r="F558" s="14">
        <v>2</v>
      </c>
      <c r="G558" s="14" t="s">
        <v>21</v>
      </c>
      <c r="H558" s="14">
        <f t="shared" si="43"/>
        <v>0</v>
      </c>
      <c r="I558" s="15" t="s">
        <v>19</v>
      </c>
      <c r="J558" s="20">
        <v>3847.674</v>
      </c>
      <c r="V558" s="29">
        <v>24</v>
      </c>
      <c r="W558" s="23" t="s">
        <v>20</v>
      </c>
      <c r="X558" s="30">
        <v>23.655</v>
      </c>
      <c r="Y558" s="29">
        <v>0</v>
      </c>
      <c r="Z558" s="23" t="s">
        <v>21</v>
      </c>
      <c r="AA558" s="23" t="s">
        <v>34</v>
      </c>
      <c r="AB558" s="23">
        <v>2352.96845</v>
      </c>
      <c r="AC558" s="23" t="b">
        <f t="shared" si="44"/>
        <v>0</v>
      </c>
      <c r="AD558" s="23" t="b">
        <f t="shared" si="45"/>
        <v>0</v>
      </c>
    </row>
    <row r="559" spans="2:30">
      <c r="B559" s="14">
        <v>46</v>
      </c>
      <c r="C559" s="15" t="s">
        <v>20</v>
      </c>
      <c r="D559" s="14">
        <f t="shared" si="42"/>
        <v>0</v>
      </c>
      <c r="E559" s="17">
        <v>33.44</v>
      </c>
      <c r="F559" s="14">
        <v>1</v>
      </c>
      <c r="G559" s="14" t="s">
        <v>21</v>
      </c>
      <c r="H559" s="14">
        <f t="shared" si="43"/>
        <v>0</v>
      </c>
      <c r="I559" s="15" t="s">
        <v>42</v>
      </c>
      <c r="J559" s="20">
        <v>8334.5896</v>
      </c>
      <c r="V559" s="29">
        <v>27</v>
      </c>
      <c r="W559" s="23" t="s">
        <v>17</v>
      </c>
      <c r="X559" s="30">
        <v>34.8</v>
      </c>
      <c r="Y559" s="29">
        <v>1</v>
      </c>
      <c r="Z559" s="23" t="s">
        <v>21</v>
      </c>
      <c r="AA559" s="23" t="s">
        <v>19</v>
      </c>
      <c r="AB559" s="23">
        <v>3577.999</v>
      </c>
      <c r="AC559" s="23" t="b">
        <f t="shared" si="44"/>
        <v>1</v>
      </c>
      <c r="AD559" s="23" t="b">
        <f t="shared" si="45"/>
        <v>0</v>
      </c>
    </row>
    <row r="560" spans="2:30">
      <c r="B560" s="14">
        <v>34</v>
      </c>
      <c r="C560" s="15" t="s">
        <v>20</v>
      </c>
      <c r="D560" s="14">
        <f t="shared" si="42"/>
        <v>0</v>
      </c>
      <c r="E560" s="17">
        <v>34.21</v>
      </c>
      <c r="F560" s="14">
        <v>0</v>
      </c>
      <c r="G560" s="14" t="s">
        <v>21</v>
      </c>
      <c r="H560" s="14">
        <f t="shared" si="43"/>
        <v>0</v>
      </c>
      <c r="I560" s="15" t="s">
        <v>22</v>
      </c>
      <c r="J560" s="20">
        <v>3935.1799</v>
      </c>
      <c r="V560" s="29">
        <v>26</v>
      </c>
      <c r="W560" s="23" t="s">
        <v>17</v>
      </c>
      <c r="X560" s="30">
        <v>40.185</v>
      </c>
      <c r="Y560" s="29">
        <v>0</v>
      </c>
      <c r="Z560" s="23" t="s">
        <v>21</v>
      </c>
      <c r="AA560" s="23" t="s">
        <v>34</v>
      </c>
      <c r="AB560" s="23">
        <v>3201.24515</v>
      </c>
      <c r="AC560" s="23" t="b">
        <f t="shared" si="44"/>
        <v>1</v>
      </c>
      <c r="AD560" s="23" t="b">
        <f t="shared" si="45"/>
        <v>0</v>
      </c>
    </row>
    <row r="561" spans="2:30">
      <c r="B561" s="14">
        <v>35</v>
      </c>
      <c r="C561" s="15" t="s">
        <v>17</v>
      </c>
      <c r="D561" s="14">
        <f t="shared" si="42"/>
        <v>1</v>
      </c>
      <c r="E561" s="17">
        <v>34.105</v>
      </c>
      <c r="F561" s="14">
        <v>3</v>
      </c>
      <c r="G561" s="14" t="s">
        <v>18</v>
      </c>
      <c r="H561" s="14">
        <f t="shared" si="43"/>
        <v>1</v>
      </c>
      <c r="I561" s="15" t="s">
        <v>34</v>
      </c>
      <c r="J561" s="20">
        <v>39983.42595</v>
      </c>
      <c r="V561" s="29">
        <v>53</v>
      </c>
      <c r="W561" s="23" t="s">
        <v>17</v>
      </c>
      <c r="X561" s="30">
        <v>32.3</v>
      </c>
      <c r="Y561" s="29">
        <v>2</v>
      </c>
      <c r="Z561" s="23" t="s">
        <v>21</v>
      </c>
      <c r="AA561" s="23" t="s">
        <v>42</v>
      </c>
      <c r="AB561" s="23">
        <v>29186.48236</v>
      </c>
      <c r="AC561" s="23" t="b">
        <f t="shared" si="44"/>
        <v>1</v>
      </c>
      <c r="AD561" s="23" t="b">
        <f t="shared" si="45"/>
        <v>1</v>
      </c>
    </row>
    <row r="562" spans="2:30">
      <c r="B562" s="14">
        <v>19</v>
      </c>
      <c r="C562" s="15" t="s">
        <v>20</v>
      </c>
      <c r="D562" s="14">
        <f t="shared" si="42"/>
        <v>0</v>
      </c>
      <c r="E562" s="17">
        <v>35.53</v>
      </c>
      <c r="F562" s="14">
        <v>0</v>
      </c>
      <c r="G562" s="14" t="s">
        <v>21</v>
      </c>
      <c r="H562" s="14">
        <f t="shared" si="43"/>
        <v>0</v>
      </c>
      <c r="I562" s="15" t="s">
        <v>34</v>
      </c>
      <c r="J562" s="20">
        <v>1646.4297</v>
      </c>
      <c r="V562" s="29">
        <v>56</v>
      </c>
      <c r="W562" s="23" t="s">
        <v>20</v>
      </c>
      <c r="X562" s="30">
        <v>33.725</v>
      </c>
      <c r="Y562" s="29">
        <v>0</v>
      </c>
      <c r="Z562" s="23" t="s">
        <v>21</v>
      </c>
      <c r="AA562" s="23" t="s">
        <v>34</v>
      </c>
      <c r="AB562" s="23">
        <v>10976.24575</v>
      </c>
      <c r="AC562" s="23" t="b">
        <f t="shared" si="44"/>
        <v>1</v>
      </c>
      <c r="AD562" s="23" t="b">
        <f t="shared" si="45"/>
        <v>0</v>
      </c>
    </row>
    <row r="563" spans="2:30">
      <c r="B563" s="14">
        <v>46</v>
      </c>
      <c r="C563" s="15" t="s">
        <v>17</v>
      </c>
      <c r="D563" s="14">
        <f t="shared" si="42"/>
        <v>1</v>
      </c>
      <c r="E563" s="17">
        <v>19.95</v>
      </c>
      <c r="F563" s="14">
        <v>2</v>
      </c>
      <c r="G563" s="14" t="s">
        <v>21</v>
      </c>
      <c r="H563" s="14">
        <f t="shared" si="43"/>
        <v>0</v>
      </c>
      <c r="I563" s="15" t="s">
        <v>34</v>
      </c>
      <c r="J563" s="20">
        <v>9193.8385</v>
      </c>
      <c r="V563" s="29">
        <v>23</v>
      </c>
      <c r="W563" s="23" t="s">
        <v>17</v>
      </c>
      <c r="X563" s="30">
        <v>39.27</v>
      </c>
      <c r="Y563" s="29">
        <v>2</v>
      </c>
      <c r="Z563" s="23" t="s">
        <v>21</v>
      </c>
      <c r="AA563" s="23" t="s">
        <v>22</v>
      </c>
      <c r="AB563" s="23">
        <v>3500.6123</v>
      </c>
      <c r="AC563" s="23" t="b">
        <f t="shared" si="44"/>
        <v>1</v>
      </c>
      <c r="AD563" s="23" t="b">
        <f t="shared" si="45"/>
        <v>0</v>
      </c>
    </row>
    <row r="564" spans="2:30">
      <c r="B564" s="14">
        <v>54</v>
      </c>
      <c r="C564" s="15" t="s">
        <v>17</v>
      </c>
      <c r="D564" s="14">
        <f t="shared" si="42"/>
        <v>1</v>
      </c>
      <c r="E564" s="17">
        <v>32.68</v>
      </c>
      <c r="F564" s="14">
        <v>0</v>
      </c>
      <c r="G564" s="14" t="s">
        <v>21</v>
      </c>
      <c r="H564" s="14">
        <f t="shared" si="43"/>
        <v>0</v>
      </c>
      <c r="I564" s="15" t="s">
        <v>42</v>
      </c>
      <c r="J564" s="20">
        <v>10923.9332</v>
      </c>
      <c r="V564" s="29">
        <v>21</v>
      </c>
      <c r="W564" s="23" t="s">
        <v>17</v>
      </c>
      <c r="X564" s="30">
        <v>34.87</v>
      </c>
      <c r="Y564" s="29">
        <v>0</v>
      </c>
      <c r="Z564" s="23" t="s">
        <v>21</v>
      </c>
      <c r="AA564" s="23" t="s">
        <v>22</v>
      </c>
      <c r="AB564" s="23">
        <v>2020.5523</v>
      </c>
      <c r="AC564" s="23" t="b">
        <f t="shared" si="44"/>
        <v>1</v>
      </c>
      <c r="AD564" s="23" t="b">
        <f t="shared" si="45"/>
        <v>0</v>
      </c>
    </row>
    <row r="565" spans="2:30">
      <c r="B565" s="14">
        <v>27</v>
      </c>
      <c r="C565" s="15" t="s">
        <v>20</v>
      </c>
      <c r="D565" s="14">
        <f t="shared" si="42"/>
        <v>0</v>
      </c>
      <c r="E565" s="17">
        <v>30.5</v>
      </c>
      <c r="F565" s="14">
        <v>0</v>
      </c>
      <c r="G565" s="14" t="s">
        <v>21</v>
      </c>
      <c r="H565" s="14">
        <f t="shared" si="43"/>
        <v>0</v>
      </c>
      <c r="I565" s="15" t="s">
        <v>19</v>
      </c>
      <c r="J565" s="20">
        <v>2494.022</v>
      </c>
      <c r="V565" s="29">
        <v>50</v>
      </c>
      <c r="W565" s="23" t="s">
        <v>17</v>
      </c>
      <c r="X565" s="30">
        <v>44.745</v>
      </c>
      <c r="Y565" s="29">
        <v>0</v>
      </c>
      <c r="Z565" s="23" t="s">
        <v>21</v>
      </c>
      <c r="AA565" s="23" t="s">
        <v>42</v>
      </c>
      <c r="AB565" s="23">
        <v>9541.69555</v>
      </c>
      <c r="AC565" s="23" t="b">
        <f t="shared" si="44"/>
        <v>1</v>
      </c>
      <c r="AD565" s="23" t="b">
        <f t="shared" si="45"/>
        <v>0</v>
      </c>
    </row>
    <row r="566" spans="2:30">
      <c r="B566" s="14">
        <v>50</v>
      </c>
      <c r="C566" s="15" t="s">
        <v>20</v>
      </c>
      <c r="D566" s="14">
        <f t="shared" si="42"/>
        <v>0</v>
      </c>
      <c r="E566" s="17">
        <v>44.77</v>
      </c>
      <c r="F566" s="14">
        <v>1</v>
      </c>
      <c r="G566" s="14" t="s">
        <v>21</v>
      </c>
      <c r="H566" s="14">
        <f t="shared" si="43"/>
        <v>0</v>
      </c>
      <c r="I566" s="15" t="s">
        <v>22</v>
      </c>
      <c r="J566" s="20">
        <v>9058.7303</v>
      </c>
      <c r="V566" s="29">
        <v>53</v>
      </c>
      <c r="W566" s="23" t="s">
        <v>20</v>
      </c>
      <c r="X566" s="30">
        <v>41.47</v>
      </c>
      <c r="Y566" s="29">
        <v>0</v>
      </c>
      <c r="Z566" s="23" t="s">
        <v>21</v>
      </c>
      <c r="AA566" s="23" t="s">
        <v>22</v>
      </c>
      <c r="AB566" s="23">
        <v>9504.3103</v>
      </c>
      <c r="AC566" s="23" t="b">
        <f t="shared" si="44"/>
        <v>1</v>
      </c>
      <c r="AD566" s="23" t="b">
        <f t="shared" si="45"/>
        <v>0</v>
      </c>
    </row>
    <row r="567" spans="2:30">
      <c r="B567" s="14">
        <v>18</v>
      </c>
      <c r="C567" s="15" t="s">
        <v>17</v>
      </c>
      <c r="D567" s="14">
        <f t="shared" si="42"/>
        <v>1</v>
      </c>
      <c r="E567" s="17">
        <v>32.12</v>
      </c>
      <c r="F567" s="14">
        <v>2</v>
      </c>
      <c r="G567" s="14" t="s">
        <v>21</v>
      </c>
      <c r="H567" s="14">
        <f t="shared" si="43"/>
        <v>0</v>
      </c>
      <c r="I567" s="15" t="s">
        <v>22</v>
      </c>
      <c r="J567" s="20">
        <v>2801.2588</v>
      </c>
      <c r="V567" s="29">
        <v>34</v>
      </c>
      <c r="W567" s="23" t="s">
        <v>17</v>
      </c>
      <c r="X567" s="30">
        <v>26.41</v>
      </c>
      <c r="Y567" s="29">
        <v>1</v>
      </c>
      <c r="Z567" s="23" t="s">
        <v>21</v>
      </c>
      <c r="AA567" s="23" t="s">
        <v>34</v>
      </c>
      <c r="AB567" s="23">
        <v>5385.3379</v>
      </c>
      <c r="AC567" s="23" t="b">
        <f t="shared" si="44"/>
        <v>1</v>
      </c>
      <c r="AD567" s="23" t="b">
        <f t="shared" si="45"/>
        <v>0</v>
      </c>
    </row>
    <row r="568" spans="2:30">
      <c r="B568" s="14">
        <v>19</v>
      </c>
      <c r="C568" s="15" t="s">
        <v>17</v>
      </c>
      <c r="D568" s="14">
        <f t="shared" si="42"/>
        <v>1</v>
      </c>
      <c r="E568" s="17">
        <v>30.495</v>
      </c>
      <c r="F568" s="14">
        <v>0</v>
      </c>
      <c r="G568" s="14" t="s">
        <v>21</v>
      </c>
      <c r="H568" s="14">
        <f t="shared" si="43"/>
        <v>0</v>
      </c>
      <c r="I568" s="15" t="s">
        <v>34</v>
      </c>
      <c r="J568" s="20">
        <v>2128.43105</v>
      </c>
      <c r="V568" s="29">
        <v>47</v>
      </c>
      <c r="W568" s="23" t="s">
        <v>17</v>
      </c>
      <c r="X568" s="30">
        <v>29.545</v>
      </c>
      <c r="Y568" s="29">
        <v>1</v>
      </c>
      <c r="Z568" s="23" t="s">
        <v>21</v>
      </c>
      <c r="AA568" s="23" t="s">
        <v>34</v>
      </c>
      <c r="AB568" s="23">
        <v>8930.93455</v>
      </c>
      <c r="AC568" s="23" t="b">
        <f t="shared" si="44"/>
        <v>1</v>
      </c>
      <c r="AD568" s="23" t="b">
        <f t="shared" si="45"/>
        <v>0</v>
      </c>
    </row>
    <row r="569" spans="2:30">
      <c r="B569" s="14">
        <v>38</v>
      </c>
      <c r="C569" s="15" t="s">
        <v>17</v>
      </c>
      <c r="D569" s="14">
        <f t="shared" si="42"/>
        <v>1</v>
      </c>
      <c r="E569" s="17">
        <v>40.565</v>
      </c>
      <c r="F569" s="14">
        <v>1</v>
      </c>
      <c r="G569" s="14" t="s">
        <v>21</v>
      </c>
      <c r="H569" s="14">
        <f t="shared" si="43"/>
        <v>0</v>
      </c>
      <c r="I569" s="15" t="s">
        <v>34</v>
      </c>
      <c r="J569" s="20">
        <v>6373.55735</v>
      </c>
      <c r="V569" s="29">
        <v>33</v>
      </c>
      <c r="W569" s="23" t="s">
        <v>17</v>
      </c>
      <c r="X569" s="30">
        <v>32.9</v>
      </c>
      <c r="Y569" s="29">
        <v>2</v>
      </c>
      <c r="Z569" s="23" t="s">
        <v>21</v>
      </c>
      <c r="AA569" s="23" t="s">
        <v>19</v>
      </c>
      <c r="AB569" s="23">
        <v>5375.038</v>
      </c>
      <c r="AC569" s="23" t="b">
        <f t="shared" si="44"/>
        <v>1</v>
      </c>
      <c r="AD569" s="23" t="b">
        <f t="shared" si="45"/>
        <v>0</v>
      </c>
    </row>
    <row r="570" spans="2:30">
      <c r="B570" s="14">
        <v>41</v>
      </c>
      <c r="C570" s="15" t="s">
        <v>20</v>
      </c>
      <c r="D570" s="14">
        <f t="shared" si="42"/>
        <v>0</v>
      </c>
      <c r="E570" s="17">
        <v>30.59</v>
      </c>
      <c r="F570" s="14">
        <v>2</v>
      </c>
      <c r="G570" s="14" t="s">
        <v>21</v>
      </c>
      <c r="H570" s="14">
        <f t="shared" si="43"/>
        <v>0</v>
      </c>
      <c r="I570" s="15" t="s">
        <v>34</v>
      </c>
      <c r="J570" s="20">
        <v>7256.7231</v>
      </c>
      <c r="V570" s="29">
        <v>49</v>
      </c>
      <c r="W570" s="23" t="s">
        <v>20</v>
      </c>
      <c r="X570" s="30">
        <v>28.69</v>
      </c>
      <c r="Y570" s="29">
        <v>3</v>
      </c>
      <c r="Z570" s="23" t="s">
        <v>21</v>
      </c>
      <c r="AA570" s="23" t="s">
        <v>34</v>
      </c>
      <c r="AB570" s="23">
        <v>10264.4421</v>
      </c>
      <c r="AC570" s="23" t="b">
        <f t="shared" si="44"/>
        <v>1</v>
      </c>
      <c r="AD570" s="23" t="b">
        <f t="shared" si="45"/>
        <v>0</v>
      </c>
    </row>
    <row r="571" spans="2:30">
      <c r="B571" s="14">
        <v>49</v>
      </c>
      <c r="C571" s="15" t="s">
        <v>17</v>
      </c>
      <c r="D571" s="14">
        <f t="shared" si="42"/>
        <v>1</v>
      </c>
      <c r="E571" s="17">
        <v>31.9</v>
      </c>
      <c r="F571" s="14">
        <v>5</v>
      </c>
      <c r="G571" s="14" t="s">
        <v>21</v>
      </c>
      <c r="H571" s="14">
        <f t="shared" si="43"/>
        <v>0</v>
      </c>
      <c r="I571" s="15" t="s">
        <v>19</v>
      </c>
      <c r="J571" s="20">
        <v>11552.904</v>
      </c>
      <c r="V571" s="29">
        <v>31</v>
      </c>
      <c r="W571" s="23" t="s">
        <v>17</v>
      </c>
      <c r="X571" s="30">
        <v>30.495</v>
      </c>
      <c r="Y571" s="29">
        <v>3</v>
      </c>
      <c r="Z571" s="23" t="s">
        <v>21</v>
      </c>
      <c r="AA571" s="23" t="s">
        <v>42</v>
      </c>
      <c r="AB571" s="23">
        <v>6113.23105</v>
      </c>
      <c r="AC571" s="23" t="b">
        <f t="shared" si="44"/>
        <v>1</v>
      </c>
      <c r="AD571" s="23" t="b">
        <f t="shared" si="45"/>
        <v>0</v>
      </c>
    </row>
    <row r="572" spans="2:30">
      <c r="B572" s="14">
        <v>48</v>
      </c>
      <c r="C572" s="15" t="s">
        <v>20</v>
      </c>
      <c r="D572" s="14">
        <f t="shared" si="42"/>
        <v>0</v>
      </c>
      <c r="E572" s="17">
        <v>40.565</v>
      </c>
      <c r="F572" s="14">
        <v>2</v>
      </c>
      <c r="G572" s="14" t="s">
        <v>18</v>
      </c>
      <c r="H572" s="14">
        <f t="shared" si="43"/>
        <v>1</v>
      </c>
      <c r="I572" s="15" t="s">
        <v>34</v>
      </c>
      <c r="J572" s="20">
        <v>45702.02235</v>
      </c>
      <c r="V572" s="29">
        <v>36</v>
      </c>
      <c r="W572" s="23" t="s">
        <v>17</v>
      </c>
      <c r="X572" s="30">
        <v>27.74</v>
      </c>
      <c r="Y572" s="29">
        <v>0</v>
      </c>
      <c r="Z572" s="23" t="s">
        <v>21</v>
      </c>
      <c r="AA572" s="23" t="s">
        <v>42</v>
      </c>
      <c r="AB572" s="23">
        <v>5469.0066</v>
      </c>
      <c r="AC572" s="23" t="b">
        <f t="shared" si="44"/>
        <v>1</v>
      </c>
      <c r="AD572" s="23" t="b">
        <f t="shared" si="45"/>
        <v>0</v>
      </c>
    </row>
    <row r="573" spans="2:30">
      <c r="B573" s="14">
        <v>31</v>
      </c>
      <c r="C573" s="15" t="s">
        <v>17</v>
      </c>
      <c r="D573" s="14">
        <f t="shared" si="42"/>
        <v>1</v>
      </c>
      <c r="E573" s="17">
        <v>29.1</v>
      </c>
      <c r="F573" s="14">
        <v>0</v>
      </c>
      <c r="G573" s="14" t="s">
        <v>21</v>
      </c>
      <c r="H573" s="14">
        <f t="shared" si="43"/>
        <v>0</v>
      </c>
      <c r="I573" s="15" t="s">
        <v>19</v>
      </c>
      <c r="J573" s="20">
        <v>3761.292</v>
      </c>
      <c r="V573" s="29">
        <v>18</v>
      </c>
      <c r="W573" s="23" t="s">
        <v>20</v>
      </c>
      <c r="X573" s="30">
        <v>35.2</v>
      </c>
      <c r="Y573" s="29">
        <v>1</v>
      </c>
      <c r="Z573" s="23" t="s">
        <v>21</v>
      </c>
      <c r="AA573" s="23" t="s">
        <v>22</v>
      </c>
      <c r="AB573" s="23">
        <v>1727.54</v>
      </c>
      <c r="AC573" s="23" t="b">
        <f t="shared" si="44"/>
        <v>1</v>
      </c>
      <c r="AD573" s="23" t="b">
        <f t="shared" si="45"/>
        <v>0</v>
      </c>
    </row>
    <row r="574" spans="2:30">
      <c r="B574" s="14">
        <v>18</v>
      </c>
      <c r="C574" s="15" t="s">
        <v>17</v>
      </c>
      <c r="D574" s="14">
        <f t="shared" si="42"/>
        <v>1</v>
      </c>
      <c r="E574" s="17">
        <v>37.29</v>
      </c>
      <c r="F574" s="14">
        <v>1</v>
      </c>
      <c r="G574" s="14" t="s">
        <v>21</v>
      </c>
      <c r="H574" s="14">
        <f t="shared" si="43"/>
        <v>0</v>
      </c>
      <c r="I574" s="15" t="s">
        <v>22</v>
      </c>
      <c r="J574" s="20">
        <v>2219.4451</v>
      </c>
      <c r="V574" s="29">
        <v>50</v>
      </c>
      <c r="W574" s="23" t="s">
        <v>17</v>
      </c>
      <c r="X574" s="30">
        <v>23.54</v>
      </c>
      <c r="Y574" s="29">
        <v>2</v>
      </c>
      <c r="Z574" s="23" t="s">
        <v>21</v>
      </c>
      <c r="AA574" s="23" t="s">
        <v>22</v>
      </c>
      <c r="AB574" s="23">
        <v>10107.2206</v>
      </c>
      <c r="AC574" s="23" t="b">
        <f t="shared" si="44"/>
        <v>0</v>
      </c>
      <c r="AD574" s="23" t="b">
        <f t="shared" si="45"/>
        <v>0</v>
      </c>
    </row>
    <row r="575" spans="2:30">
      <c r="B575" s="14">
        <v>30</v>
      </c>
      <c r="C575" s="15" t="s">
        <v>17</v>
      </c>
      <c r="D575" s="14">
        <f t="shared" si="42"/>
        <v>1</v>
      </c>
      <c r="E575" s="17">
        <v>43.12</v>
      </c>
      <c r="F575" s="14">
        <v>2</v>
      </c>
      <c r="G575" s="14" t="s">
        <v>21</v>
      </c>
      <c r="H575" s="14">
        <f t="shared" si="43"/>
        <v>0</v>
      </c>
      <c r="I575" s="15" t="s">
        <v>22</v>
      </c>
      <c r="J575" s="20">
        <v>4753.6368</v>
      </c>
      <c r="V575" s="29">
        <v>43</v>
      </c>
      <c r="W575" s="23" t="s">
        <v>17</v>
      </c>
      <c r="X575" s="30">
        <v>30.685</v>
      </c>
      <c r="Y575" s="29">
        <v>2</v>
      </c>
      <c r="Z575" s="23" t="s">
        <v>21</v>
      </c>
      <c r="AA575" s="23" t="s">
        <v>34</v>
      </c>
      <c r="AB575" s="23">
        <v>8310.83915</v>
      </c>
      <c r="AC575" s="23" t="b">
        <f t="shared" si="44"/>
        <v>1</v>
      </c>
      <c r="AD575" s="23" t="b">
        <f t="shared" si="45"/>
        <v>0</v>
      </c>
    </row>
    <row r="576" spans="2:30">
      <c r="B576" s="14">
        <v>62</v>
      </c>
      <c r="C576" s="15" t="s">
        <v>17</v>
      </c>
      <c r="D576" s="14">
        <f t="shared" si="42"/>
        <v>1</v>
      </c>
      <c r="E576" s="17">
        <v>36.86</v>
      </c>
      <c r="F576" s="14">
        <v>1</v>
      </c>
      <c r="G576" s="14" t="s">
        <v>21</v>
      </c>
      <c r="H576" s="14">
        <f t="shared" si="43"/>
        <v>0</v>
      </c>
      <c r="I576" s="15" t="s">
        <v>42</v>
      </c>
      <c r="J576" s="20">
        <v>31620.00106</v>
      </c>
      <c r="V576" s="29">
        <v>20</v>
      </c>
      <c r="W576" s="23" t="s">
        <v>20</v>
      </c>
      <c r="X576" s="30">
        <v>40.47</v>
      </c>
      <c r="Y576" s="29">
        <v>0</v>
      </c>
      <c r="Z576" s="23" t="s">
        <v>21</v>
      </c>
      <c r="AA576" s="23" t="s">
        <v>42</v>
      </c>
      <c r="AB576" s="23">
        <v>1984.4533</v>
      </c>
      <c r="AC576" s="23" t="b">
        <f t="shared" si="44"/>
        <v>1</v>
      </c>
      <c r="AD576" s="23" t="b">
        <f t="shared" si="45"/>
        <v>0</v>
      </c>
    </row>
    <row r="577" spans="2:30">
      <c r="B577" s="14">
        <v>57</v>
      </c>
      <c r="C577" s="15" t="s">
        <v>17</v>
      </c>
      <c r="D577" s="14">
        <f t="shared" si="42"/>
        <v>1</v>
      </c>
      <c r="E577" s="17">
        <v>34.295</v>
      </c>
      <c r="F577" s="14">
        <v>2</v>
      </c>
      <c r="G577" s="14" t="s">
        <v>21</v>
      </c>
      <c r="H577" s="14">
        <f t="shared" si="43"/>
        <v>0</v>
      </c>
      <c r="I577" s="15" t="s">
        <v>42</v>
      </c>
      <c r="J577" s="20">
        <v>13224.05705</v>
      </c>
      <c r="V577" s="29">
        <v>24</v>
      </c>
      <c r="W577" s="23" t="s">
        <v>17</v>
      </c>
      <c r="X577" s="30">
        <v>22.6</v>
      </c>
      <c r="Y577" s="29">
        <v>0</v>
      </c>
      <c r="Z577" s="23" t="s">
        <v>21</v>
      </c>
      <c r="AA577" s="23" t="s">
        <v>19</v>
      </c>
      <c r="AB577" s="23">
        <v>2457.502</v>
      </c>
      <c r="AC577" s="23" t="b">
        <f t="shared" si="44"/>
        <v>0</v>
      </c>
      <c r="AD577" s="23" t="b">
        <f t="shared" si="45"/>
        <v>0</v>
      </c>
    </row>
    <row r="578" spans="2:30">
      <c r="B578" s="14">
        <v>58</v>
      </c>
      <c r="C578" s="15" t="s">
        <v>17</v>
      </c>
      <c r="D578" s="14">
        <f t="shared" si="42"/>
        <v>1</v>
      </c>
      <c r="E578" s="17">
        <v>27.17</v>
      </c>
      <c r="F578" s="14">
        <v>0</v>
      </c>
      <c r="G578" s="14" t="s">
        <v>21</v>
      </c>
      <c r="H578" s="14">
        <f t="shared" si="43"/>
        <v>0</v>
      </c>
      <c r="I578" s="15" t="s">
        <v>34</v>
      </c>
      <c r="J578" s="20">
        <v>12222.8983</v>
      </c>
      <c r="V578" s="29">
        <v>60</v>
      </c>
      <c r="W578" s="23" t="s">
        <v>20</v>
      </c>
      <c r="X578" s="30">
        <v>28.9</v>
      </c>
      <c r="Y578" s="29">
        <v>0</v>
      </c>
      <c r="Z578" s="23" t="s">
        <v>21</v>
      </c>
      <c r="AA578" s="23" t="s">
        <v>19</v>
      </c>
      <c r="AB578" s="23">
        <v>12146.971</v>
      </c>
      <c r="AC578" s="23" t="b">
        <f t="shared" si="44"/>
        <v>1</v>
      </c>
      <c r="AD578" s="23" t="b">
        <f t="shared" si="45"/>
        <v>0</v>
      </c>
    </row>
    <row r="579" spans="2:30">
      <c r="B579" s="14">
        <v>22</v>
      </c>
      <c r="C579" s="15" t="s">
        <v>20</v>
      </c>
      <c r="D579" s="14">
        <f t="shared" si="42"/>
        <v>0</v>
      </c>
      <c r="E579" s="17">
        <v>26.84</v>
      </c>
      <c r="F579" s="14">
        <v>0</v>
      </c>
      <c r="G579" s="14" t="s">
        <v>21</v>
      </c>
      <c r="H579" s="14">
        <f t="shared" si="43"/>
        <v>0</v>
      </c>
      <c r="I579" s="15" t="s">
        <v>22</v>
      </c>
      <c r="J579" s="20">
        <v>1664.9996</v>
      </c>
      <c r="V579" s="29">
        <v>49</v>
      </c>
      <c r="W579" s="23" t="s">
        <v>17</v>
      </c>
      <c r="X579" s="30">
        <v>22.61</v>
      </c>
      <c r="Y579" s="29">
        <v>1</v>
      </c>
      <c r="Z579" s="23" t="s">
        <v>21</v>
      </c>
      <c r="AA579" s="23" t="s">
        <v>34</v>
      </c>
      <c r="AB579" s="23">
        <v>9566.9909</v>
      </c>
      <c r="AC579" s="23" t="b">
        <f t="shared" si="44"/>
        <v>0</v>
      </c>
      <c r="AD579" s="23" t="b">
        <f t="shared" si="45"/>
        <v>0</v>
      </c>
    </row>
    <row r="580" spans="2:30">
      <c r="B580" s="14">
        <v>31</v>
      </c>
      <c r="C580" s="15" t="s">
        <v>17</v>
      </c>
      <c r="D580" s="14">
        <f t="shared" ref="D580:D643" si="46">IF(C580="FEMALE",1,0)</f>
        <v>1</v>
      </c>
      <c r="E580" s="17">
        <v>38.095</v>
      </c>
      <c r="F580" s="14">
        <v>1</v>
      </c>
      <c r="G580" s="14" t="s">
        <v>18</v>
      </c>
      <c r="H580" s="14">
        <f t="shared" ref="H580:H643" si="47">IF(G580="yes",1,0)</f>
        <v>1</v>
      </c>
      <c r="I580" s="15" t="s">
        <v>42</v>
      </c>
      <c r="J580" s="20">
        <v>58571.07448</v>
      </c>
      <c r="V580" s="29">
        <v>60</v>
      </c>
      <c r="W580" s="23" t="s">
        <v>20</v>
      </c>
      <c r="X580" s="30">
        <v>24.32</v>
      </c>
      <c r="Y580" s="29">
        <v>1</v>
      </c>
      <c r="Z580" s="23" t="s">
        <v>21</v>
      </c>
      <c r="AA580" s="23" t="s">
        <v>34</v>
      </c>
      <c r="AB580" s="23">
        <v>13112.6048</v>
      </c>
      <c r="AC580" s="23" t="b">
        <f t="shared" ref="AC580:AC643" si="48">X580&gt;=25</f>
        <v>0</v>
      </c>
      <c r="AD580" s="23" t="b">
        <f t="shared" ref="AD580:AD643" si="49">AB580&gt;16700</f>
        <v>0</v>
      </c>
    </row>
    <row r="581" spans="2:30">
      <c r="B581" s="14">
        <v>52</v>
      </c>
      <c r="C581" s="15" t="s">
        <v>20</v>
      </c>
      <c r="D581" s="14">
        <f t="shared" si="46"/>
        <v>0</v>
      </c>
      <c r="E581" s="17">
        <v>30.2</v>
      </c>
      <c r="F581" s="14">
        <v>1</v>
      </c>
      <c r="G581" s="14" t="s">
        <v>21</v>
      </c>
      <c r="H581" s="14">
        <f t="shared" si="47"/>
        <v>0</v>
      </c>
      <c r="I581" s="15" t="s">
        <v>19</v>
      </c>
      <c r="J581" s="20">
        <v>9724.53</v>
      </c>
      <c r="V581" s="29">
        <v>51</v>
      </c>
      <c r="W581" s="23" t="s">
        <v>17</v>
      </c>
      <c r="X581" s="30">
        <v>36.67</v>
      </c>
      <c r="Y581" s="29">
        <v>2</v>
      </c>
      <c r="Z581" s="23" t="s">
        <v>21</v>
      </c>
      <c r="AA581" s="23" t="s">
        <v>34</v>
      </c>
      <c r="AB581" s="23">
        <v>10848.1343</v>
      </c>
      <c r="AC581" s="23" t="b">
        <f t="shared" si="48"/>
        <v>1</v>
      </c>
      <c r="AD581" s="23" t="b">
        <f t="shared" si="49"/>
        <v>0</v>
      </c>
    </row>
    <row r="582" spans="2:30">
      <c r="B582" s="14">
        <v>25</v>
      </c>
      <c r="C582" s="15" t="s">
        <v>17</v>
      </c>
      <c r="D582" s="14">
        <f t="shared" si="46"/>
        <v>1</v>
      </c>
      <c r="E582" s="17">
        <v>23.465</v>
      </c>
      <c r="F582" s="14">
        <v>0</v>
      </c>
      <c r="G582" s="14" t="s">
        <v>21</v>
      </c>
      <c r="H582" s="14">
        <f t="shared" si="47"/>
        <v>0</v>
      </c>
      <c r="I582" s="15" t="s">
        <v>42</v>
      </c>
      <c r="J582" s="20">
        <v>3206.49135</v>
      </c>
      <c r="V582" s="29">
        <v>58</v>
      </c>
      <c r="W582" s="23" t="s">
        <v>17</v>
      </c>
      <c r="X582" s="30">
        <v>33.44</v>
      </c>
      <c r="Y582" s="29">
        <v>0</v>
      </c>
      <c r="Z582" s="23" t="s">
        <v>21</v>
      </c>
      <c r="AA582" s="23" t="s">
        <v>34</v>
      </c>
      <c r="AB582" s="23">
        <v>12231.6136</v>
      </c>
      <c r="AC582" s="23" t="b">
        <f t="shared" si="48"/>
        <v>1</v>
      </c>
      <c r="AD582" s="23" t="b">
        <f t="shared" si="49"/>
        <v>0</v>
      </c>
    </row>
    <row r="583" spans="2:30">
      <c r="B583" s="14">
        <v>59</v>
      </c>
      <c r="C583" s="15" t="s">
        <v>20</v>
      </c>
      <c r="D583" s="14">
        <f t="shared" si="46"/>
        <v>0</v>
      </c>
      <c r="E583" s="17">
        <v>25.46</v>
      </c>
      <c r="F583" s="14">
        <v>1</v>
      </c>
      <c r="G583" s="14" t="s">
        <v>21</v>
      </c>
      <c r="H583" s="14">
        <f t="shared" si="47"/>
        <v>0</v>
      </c>
      <c r="I583" s="15" t="s">
        <v>42</v>
      </c>
      <c r="J583" s="20">
        <v>12913.9924</v>
      </c>
      <c r="V583" s="29">
        <v>51</v>
      </c>
      <c r="W583" s="23" t="s">
        <v>17</v>
      </c>
      <c r="X583" s="30">
        <v>40.66</v>
      </c>
      <c r="Y583" s="29">
        <v>0</v>
      </c>
      <c r="Z583" s="23" t="s">
        <v>21</v>
      </c>
      <c r="AA583" s="23" t="s">
        <v>42</v>
      </c>
      <c r="AB583" s="23">
        <v>9875.6804</v>
      </c>
      <c r="AC583" s="23" t="b">
        <f t="shared" si="48"/>
        <v>1</v>
      </c>
      <c r="AD583" s="23" t="b">
        <f t="shared" si="49"/>
        <v>0</v>
      </c>
    </row>
    <row r="584" spans="2:30">
      <c r="B584" s="14">
        <v>19</v>
      </c>
      <c r="C584" s="15" t="s">
        <v>20</v>
      </c>
      <c r="D584" s="14">
        <f t="shared" si="46"/>
        <v>0</v>
      </c>
      <c r="E584" s="17">
        <v>30.59</v>
      </c>
      <c r="F584" s="14">
        <v>0</v>
      </c>
      <c r="G584" s="14" t="s">
        <v>21</v>
      </c>
      <c r="H584" s="14">
        <f t="shared" si="47"/>
        <v>0</v>
      </c>
      <c r="I584" s="15" t="s">
        <v>34</v>
      </c>
      <c r="J584" s="20">
        <v>1639.5631</v>
      </c>
      <c r="V584" s="29">
        <v>53</v>
      </c>
      <c r="W584" s="23" t="s">
        <v>20</v>
      </c>
      <c r="X584" s="30">
        <v>36.6</v>
      </c>
      <c r="Y584" s="29">
        <v>3</v>
      </c>
      <c r="Z584" s="23" t="s">
        <v>21</v>
      </c>
      <c r="AA584" s="23" t="s">
        <v>19</v>
      </c>
      <c r="AB584" s="23">
        <v>11264.541</v>
      </c>
      <c r="AC584" s="23" t="b">
        <f t="shared" si="48"/>
        <v>1</v>
      </c>
      <c r="AD584" s="23" t="b">
        <f t="shared" si="49"/>
        <v>0</v>
      </c>
    </row>
    <row r="585" spans="2:30">
      <c r="B585" s="14">
        <v>39</v>
      </c>
      <c r="C585" s="15" t="s">
        <v>20</v>
      </c>
      <c r="D585" s="14">
        <f t="shared" si="46"/>
        <v>0</v>
      </c>
      <c r="E585" s="17">
        <v>45.43</v>
      </c>
      <c r="F585" s="14">
        <v>2</v>
      </c>
      <c r="G585" s="14" t="s">
        <v>21</v>
      </c>
      <c r="H585" s="14">
        <f t="shared" si="47"/>
        <v>0</v>
      </c>
      <c r="I585" s="15" t="s">
        <v>22</v>
      </c>
      <c r="J585" s="20">
        <v>6356.2707</v>
      </c>
      <c r="V585" s="29">
        <v>62</v>
      </c>
      <c r="W585" s="23" t="s">
        <v>20</v>
      </c>
      <c r="X585" s="30">
        <v>37.4</v>
      </c>
      <c r="Y585" s="29">
        <v>0</v>
      </c>
      <c r="Z585" s="23" t="s">
        <v>21</v>
      </c>
      <c r="AA585" s="23" t="s">
        <v>19</v>
      </c>
      <c r="AB585" s="23">
        <v>12979.358</v>
      </c>
      <c r="AC585" s="23" t="b">
        <f t="shared" si="48"/>
        <v>1</v>
      </c>
      <c r="AD585" s="23" t="b">
        <f t="shared" si="49"/>
        <v>0</v>
      </c>
    </row>
    <row r="586" spans="2:30">
      <c r="B586" s="14">
        <v>32</v>
      </c>
      <c r="C586" s="15" t="s">
        <v>17</v>
      </c>
      <c r="D586" s="14">
        <f t="shared" si="46"/>
        <v>1</v>
      </c>
      <c r="E586" s="17">
        <v>23.65</v>
      </c>
      <c r="F586" s="14">
        <v>1</v>
      </c>
      <c r="G586" s="14" t="s">
        <v>21</v>
      </c>
      <c r="H586" s="14">
        <f t="shared" si="47"/>
        <v>0</v>
      </c>
      <c r="I586" s="15" t="s">
        <v>22</v>
      </c>
      <c r="J586" s="20">
        <v>17626.23951</v>
      </c>
      <c r="V586" s="29">
        <v>19</v>
      </c>
      <c r="W586" s="23" t="s">
        <v>20</v>
      </c>
      <c r="X586" s="30">
        <v>35.4</v>
      </c>
      <c r="Y586" s="29">
        <v>0</v>
      </c>
      <c r="Z586" s="23" t="s">
        <v>21</v>
      </c>
      <c r="AA586" s="23" t="s">
        <v>19</v>
      </c>
      <c r="AB586" s="23">
        <v>1263.249</v>
      </c>
      <c r="AC586" s="23" t="b">
        <f t="shared" si="48"/>
        <v>1</v>
      </c>
      <c r="AD586" s="23" t="b">
        <f t="shared" si="49"/>
        <v>0</v>
      </c>
    </row>
    <row r="587" spans="2:30">
      <c r="B587" s="14">
        <v>19</v>
      </c>
      <c r="C587" s="15" t="s">
        <v>20</v>
      </c>
      <c r="D587" s="14">
        <f t="shared" si="46"/>
        <v>0</v>
      </c>
      <c r="E587" s="17">
        <v>20.7</v>
      </c>
      <c r="F587" s="14">
        <v>0</v>
      </c>
      <c r="G587" s="14" t="s">
        <v>21</v>
      </c>
      <c r="H587" s="14">
        <f t="shared" si="47"/>
        <v>0</v>
      </c>
      <c r="I587" s="15" t="s">
        <v>19</v>
      </c>
      <c r="J587" s="20">
        <v>1242.816</v>
      </c>
      <c r="V587" s="29">
        <v>50</v>
      </c>
      <c r="W587" s="23" t="s">
        <v>17</v>
      </c>
      <c r="X587" s="30">
        <v>27.075</v>
      </c>
      <c r="Y587" s="29">
        <v>1</v>
      </c>
      <c r="Z587" s="23" t="s">
        <v>21</v>
      </c>
      <c r="AA587" s="23" t="s">
        <v>42</v>
      </c>
      <c r="AB587" s="23">
        <v>10106.13425</v>
      </c>
      <c r="AC587" s="23" t="b">
        <f t="shared" si="48"/>
        <v>1</v>
      </c>
      <c r="AD587" s="23" t="b">
        <f t="shared" si="49"/>
        <v>0</v>
      </c>
    </row>
    <row r="588" spans="2:30">
      <c r="B588" s="14">
        <v>33</v>
      </c>
      <c r="C588" s="15" t="s">
        <v>17</v>
      </c>
      <c r="D588" s="14">
        <f t="shared" si="46"/>
        <v>1</v>
      </c>
      <c r="E588" s="17">
        <v>28.27</v>
      </c>
      <c r="F588" s="14">
        <v>1</v>
      </c>
      <c r="G588" s="14" t="s">
        <v>21</v>
      </c>
      <c r="H588" s="14">
        <f t="shared" si="47"/>
        <v>0</v>
      </c>
      <c r="I588" s="15" t="s">
        <v>22</v>
      </c>
      <c r="J588" s="20">
        <v>4779.6023</v>
      </c>
      <c r="V588" s="29">
        <v>41</v>
      </c>
      <c r="W588" s="23" t="s">
        <v>20</v>
      </c>
      <c r="X588" s="30">
        <v>28.405</v>
      </c>
      <c r="Y588" s="29">
        <v>1</v>
      </c>
      <c r="Z588" s="23" t="s">
        <v>21</v>
      </c>
      <c r="AA588" s="23" t="s">
        <v>34</v>
      </c>
      <c r="AB588" s="23">
        <v>6664.68595</v>
      </c>
      <c r="AC588" s="23" t="b">
        <f t="shared" si="48"/>
        <v>1</v>
      </c>
      <c r="AD588" s="23" t="b">
        <f t="shared" si="49"/>
        <v>0</v>
      </c>
    </row>
    <row r="589" spans="2:30">
      <c r="B589" s="14">
        <v>21</v>
      </c>
      <c r="C589" s="15" t="s">
        <v>20</v>
      </c>
      <c r="D589" s="14">
        <f t="shared" si="46"/>
        <v>0</v>
      </c>
      <c r="E589" s="17">
        <v>20.235</v>
      </c>
      <c r="F589" s="14">
        <v>3</v>
      </c>
      <c r="G589" s="14" t="s">
        <v>21</v>
      </c>
      <c r="H589" s="14">
        <f t="shared" si="47"/>
        <v>0</v>
      </c>
      <c r="I589" s="15" t="s">
        <v>42</v>
      </c>
      <c r="J589" s="20">
        <v>3861.20965</v>
      </c>
      <c r="V589" s="29">
        <v>18</v>
      </c>
      <c r="W589" s="23" t="s">
        <v>17</v>
      </c>
      <c r="X589" s="30">
        <v>40.28</v>
      </c>
      <c r="Y589" s="29">
        <v>0</v>
      </c>
      <c r="Z589" s="23" t="s">
        <v>21</v>
      </c>
      <c r="AA589" s="23" t="s">
        <v>42</v>
      </c>
      <c r="AB589" s="23">
        <v>2217.6012</v>
      </c>
      <c r="AC589" s="23" t="b">
        <f t="shared" si="48"/>
        <v>1</v>
      </c>
      <c r="AD589" s="23" t="b">
        <f t="shared" si="49"/>
        <v>0</v>
      </c>
    </row>
    <row r="590" spans="2:30">
      <c r="B590" s="14">
        <v>34</v>
      </c>
      <c r="C590" s="15" t="s">
        <v>17</v>
      </c>
      <c r="D590" s="14">
        <f t="shared" si="46"/>
        <v>1</v>
      </c>
      <c r="E590" s="17">
        <v>30.21</v>
      </c>
      <c r="F590" s="14">
        <v>1</v>
      </c>
      <c r="G590" s="14" t="s">
        <v>18</v>
      </c>
      <c r="H590" s="14">
        <f t="shared" si="47"/>
        <v>1</v>
      </c>
      <c r="I590" s="15" t="s">
        <v>34</v>
      </c>
      <c r="J590" s="20">
        <v>43943.8761</v>
      </c>
      <c r="V590" s="29">
        <v>41</v>
      </c>
      <c r="W590" s="23" t="s">
        <v>17</v>
      </c>
      <c r="X590" s="30">
        <v>36.08</v>
      </c>
      <c r="Y590" s="29">
        <v>1</v>
      </c>
      <c r="Z590" s="23" t="s">
        <v>21</v>
      </c>
      <c r="AA590" s="23" t="s">
        <v>22</v>
      </c>
      <c r="AB590" s="23">
        <v>6781.3542</v>
      </c>
      <c r="AC590" s="23" t="b">
        <f t="shared" si="48"/>
        <v>1</v>
      </c>
      <c r="AD590" s="23" t="b">
        <f t="shared" si="49"/>
        <v>0</v>
      </c>
    </row>
    <row r="591" spans="2:30">
      <c r="B591" s="14">
        <v>61</v>
      </c>
      <c r="C591" s="15" t="s">
        <v>17</v>
      </c>
      <c r="D591" s="14">
        <f t="shared" si="46"/>
        <v>1</v>
      </c>
      <c r="E591" s="17">
        <v>35.91</v>
      </c>
      <c r="F591" s="14">
        <v>0</v>
      </c>
      <c r="G591" s="14" t="s">
        <v>21</v>
      </c>
      <c r="H591" s="14">
        <f t="shared" si="47"/>
        <v>0</v>
      </c>
      <c r="I591" s="15" t="s">
        <v>42</v>
      </c>
      <c r="J591" s="20">
        <v>13635.6379</v>
      </c>
      <c r="V591" s="29">
        <v>53</v>
      </c>
      <c r="W591" s="23" t="s">
        <v>20</v>
      </c>
      <c r="X591" s="30">
        <v>21.4</v>
      </c>
      <c r="Y591" s="29">
        <v>1</v>
      </c>
      <c r="Z591" s="23" t="s">
        <v>21</v>
      </c>
      <c r="AA591" s="23" t="s">
        <v>19</v>
      </c>
      <c r="AB591" s="23">
        <v>10065.413</v>
      </c>
      <c r="AC591" s="23" t="b">
        <f t="shared" si="48"/>
        <v>0</v>
      </c>
      <c r="AD591" s="23" t="b">
        <f t="shared" si="49"/>
        <v>0</v>
      </c>
    </row>
    <row r="592" spans="2:30">
      <c r="B592" s="14">
        <v>38</v>
      </c>
      <c r="C592" s="15" t="s">
        <v>17</v>
      </c>
      <c r="D592" s="14">
        <f t="shared" si="46"/>
        <v>1</v>
      </c>
      <c r="E592" s="17">
        <v>30.69</v>
      </c>
      <c r="F592" s="14">
        <v>1</v>
      </c>
      <c r="G592" s="14" t="s">
        <v>21</v>
      </c>
      <c r="H592" s="14">
        <f t="shared" si="47"/>
        <v>0</v>
      </c>
      <c r="I592" s="15" t="s">
        <v>22</v>
      </c>
      <c r="J592" s="20">
        <v>5976.8311</v>
      </c>
      <c r="V592" s="29">
        <v>24</v>
      </c>
      <c r="W592" s="23" t="s">
        <v>17</v>
      </c>
      <c r="X592" s="30">
        <v>30.1</v>
      </c>
      <c r="Y592" s="29">
        <v>3</v>
      </c>
      <c r="Z592" s="23" t="s">
        <v>21</v>
      </c>
      <c r="AA592" s="23" t="s">
        <v>19</v>
      </c>
      <c r="AB592" s="23">
        <v>4234.927</v>
      </c>
      <c r="AC592" s="23" t="b">
        <f t="shared" si="48"/>
        <v>1</v>
      </c>
      <c r="AD592" s="23" t="b">
        <f t="shared" si="49"/>
        <v>0</v>
      </c>
    </row>
    <row r="593" spans="2:30">
      <c r="B593" s="14">
        <v>58</v>
      </c>
      <c r="C593" s="15" t="s">
        <v>17</v>
      </c>
      <c r="D593" s="14">
        <f t="shared" si="46"/>
        <v>1</v>
      </c>
      <c r="E593" s="17">
        <v>29</v>
      </c>
      <c r="F593" s="14">
        <v>0</v>
      </c>
      <c r="G593" s="14" t="s">
        <v>21</v>
      </c>
      <c r="H593" s="14">
        <f t="shared" si="47"/>
        <v>0</v>
      </c>
      <c r="I593" s="15" t="s">
        <v>19</v>
      </c>
      <c r="J593" s="20">
        <v>11842.442</v>
      </c>
      <c r="V593" s="29">
        <v>48</v>
      </c>
      <c r="W593" s="23" t="s">
        <v>17</v>
      </c>
      <c r="X593" s="30">
        <v>27.265</v>
      </c>
      <c r="Y593" s="29">
        <v>1</v>
      </c>
      <c r="Z593" s="23" t="s">
        <v>21</v>
      </c>
      <c r="AA593" s="23" t="s">
        <v>42</v>
      </c>
      <c r="AB593" s="23">
        <v>9447.25035</v>
      </c>
      <c r="AC593" s="23" t="b">
        <f t="shared" si="48"/>
        <v>1</v>
      </c>
      <c r="AD593" s="23" t="b">
        <f t="shared" si="49"/>
        <v>0</v>
      </c>
    </row>
    <row r="594" spans="2:30">
      <c r="B594" s="14">
        <v>47</v>
      </c>
      <c r="C594" s="15" t="s">
        <v>20</v>
      </c>
      <c r="D594" s="14">
        <f t="shared" si="46"/>
        <v>0</v>
      </c>
      <c r="E594" s="17">
        <v>19.57</v>
      </c>
      <c r="F594" s="14">
        <v>1</v>
      </c>
      <c r="G594" s="14" t="s">
        <v>21</v>
      </c>
      <c r="H594" s="14">
        <f t="shared" si="47"/>
        <v>0</v>
      </c>
      <c r="I594" s="15" t="s">
        <v>34</v>
      </c>
      <c r="J594" s="20">
        <v>8428.0693</v>
      </c>
      <c r="V594" s="29">
        <v>59</v>
      </c>
      <c r="W594" s="23" t="s">
        <v>17</v>
      </c>
      <c r="X594" s="30">
        <v>32.1</v>
      </c>
      <c r="Y594" s="29">
        <v>3</v>
      </c>
      <c r="Z594" s="23" t="s">
        <v>21</v>
      </c>
      <c r="AA594" s="23" t="s">
        <v>19</v>
      </c>
      <c r="AB594" s="23">
        <v>14007.222</v>
      </c>
      <c r="AC594" s="23" t="b">
        <f t="shared" si="48"/>
        <v>1</v>
      </c>
      <c r="AD594" s="23" t="b">
        <f t="shared" si="49"/>
        <v>0</v>
      </c>
    </row>
    <row r="595" spans="2:30">
      <c r="B595" s="14">
        <v>20</v>
      </c>
      <c r="C595" s="15" t="s">
        <v>20</v>
      </c>
      <c r="D595" s="14">
        <f t="shared" si="46"/>
        <v>0</v>
      </c>
      <c r="E595" s="17">
        <v>31.13</v>
      </c>
      <c r="F595" s="14">
        <v>2</v>
      </c>
      <c r="G595" s="14" t="s">
        <v>21</v>
      </c>
      <c r="H595" s="14">
        <f t="shared" si="47"/>
        <v>0</v>
      </c>
      <c r="I595" s="15" t="s">
        <v>22</v>
      </c>
      <c r="J595" s="20">
        <v>2566.4707</v>
      </c>
      <c r="V595" s="29">
        <v>49</v>
      </c>
      <c r="W595" s="23" t="s">
        <v>17</v>
      </c>
      <c r="X595" s="30">
        <v>34.77</v>
      </c>
      <c r="Y595" s="29">
        <v>1</v>
      </c>
      <c r="Z595" s="23" t="s">
        <v>21</v>
      </c>
      <c r="AA595" s="23" t="s">
        <v>34</v>
      </c>
      <c r="AB595" s="23">
        <v>9583.8933</v>
      </c>
      <c r="AC595" s="23" t="b">
        <f t="shared" si="48"/>
        <v>1</v>
      </c>
      <c r="AD595" s="23" t="b">
        <f t="shared" si="49"/>
        <v>0</v>
      </c>
    </row>
    <row r="596" spans="2:30">
      <c r="B596" s="14">
        <v>21</v>
      </c>
      <c r="C596" s="15" t="s">
        <v>17</v>
      </c>
      <c r="D596" s="14">
        <f t="shared" si="46"/>
        <v>1</v>
      </c>
      <c r="E596" s="17">
        <v>21.85</v>
      </c>
      <c r="F596" s="14">
        <v>1</v>
      </c>
      <c r="G596" s="14" t="s">
        <v>18</v>
      </c>
      <c r="H596" s="14">
        <f t="shared" si="47"/>
        <v>1</v>
      </c>
      <c r="I596" s="15" t="s">
        <v>42</v>
      </c>
      <c r="J596" s="20">
        <v>15359.1045</v>
      </c>
      <c r="V596" s="29">
        <v>26</v>
      </c>
      <c r="W596" s="23" t="s">
        <v>20</v>
      </c>
      <c r="X596" s="30">
        <v>23.7</v>
      </c>
      <c r="Y596" s="29">
        <v>2</v>
      </c>
      <c r="Z596" s="23" t="s">
        <v>21</v>
      </c>
      <c r="AA596" s="23" t="s">
        <v>19</v>
      </c>
      <c r="AB596" s="23">
        <v>3484.331</v>
      </c>
      <c r="AC596" s="23" t="b">
        <f t="shared" si="48"/>
        <v>0</v>
      </c>
      <c r="AD596" s="23" t="b">
        <f t="shared" si="49"/>
        <v>0</v>
      </c>
    </row>
    <row r="597" spans="2:30">
      <c r="B597" s="14">
        <v>41</v>
      </c>
      <c r="C597" s="15" t="s">
        <v>20</v>
      </c>
      <c r="D597" s="14">
        <f t="shared" si="46"/>
        <v>0</v>
      </c>
      <c r="E597" s="17">
        <v>40.26</v>
      </c>
      <c r="F597" s="14">
        <v>0</v>
      </c>
      <c r="G597" s="14" t="s">
        <v>21</v>
      </c>
      <c r="H597" s="14">
        <f t="shared" si="47"/>
        <v>0</v>
      </c>
      <c r="I597" s="15" t="s">
        <v>22</v>
      </c>
      <c r="J597" s="20">
        <v>5709.1644</v>
      </c>
      <c r="V597" s="29">
        <v>45</v>
      </c>
      <c r="W597" s="23" t="s">
        <v>20</v>
      </c>
      <c r="X597" s="30">
        <v>24.035</v>
      </c>
      <c r="Y597" s="29">
        <v>2</v>
      </c>
      <c r="Z597" s="23" t="s">
        <v>21</v>
      </c>
      <c r="AA597" s="23" t="s">
        <v>42</v>
      </c>
      <c r="AB597" s="23">
        <v>8604.48365</v>
      </c>
      <c r="AC597" s="23" t="b">
        <f t="shared" si="48"/>
        <v>0</v>
      </c>
      <c r="AD597" s="23" t="b">
        <f t="shared" si="49"/>
        <v>0</v>
      </c>
    </row>
    <row r="598" spans="2:30">
      <c r="B598" s="14">
        <v>46</v>
      </c>
      <c r="C598" s="15" t="s">
        <v>17</v>
      </c>
      <c r="D598" s="14">
        <f t="shared" si="46"/>
        <v>1</v>
      </c>
      <c r="E598" s="17">
        <v>33.725</v>
      </c>
      <c r="F598" s="14">
        <v>1</v>
      </c>
      <c r="G598" s="14" t="s">
        <v>21</v>
      </c>
      <c r="H598" s="14">
        <f t="shared" si="47"/>
        <v>0</v>
      </c>
      <c r="I598" s="15" t="s">
        <v>42</v>
      </c>
      <c r="J598" s="20">
        <v>8823.98575</v>
      </c>
      <c r="V598" s="29">
        <v>31</v>
      </c>
      <c r="W598" s="23" t="s">
        <v>17</v>
      </c>
      <c r="X598" s="30">
        <v>26.62</v>
      </c>
      <c r="Y598" s="29">
        <v>0</v>
      </c>
      <c r="Z598" s="23" t="s">
        <v>21</v>
      </c>
      <c r="AA598" s="23" t="s">
        <v>22</v>
      </c>
      <c r="AB598" s="23">
        <v>3757.8448</v>
      </c>
      <c r="AC598" s="23" t="b">
        <f t="shared" si="48"/>
        <v>1</v>
      </c>
      <c r="AD598" s="23" t="b">
        <f t="shared" si="49"/>
        <v>0</v>
      </c>
    </row>
    <row r="599" spans="2:30">
      <c r="B599" s="14">
        <v>42</v>
      </c>
      <c r="C599" s="15" t="s">
        <v>17</v>
      </c>
      <c r="D599" s="14">
        <f t="shared" si="46"/>
        <v>1</v>
      </c>
      <c r="E599" s="17">
        <v>29.48</v>
      </c>
      <c r="F599" s="14">
        <v>2</v>
      </c>
      <c r="G599" s="14" t="s">
        <v>21</v>
      </c>
      <c r="H599" s="14">
        <f t="shared" si="47"/>
        <v>0</v>
      </c>
      <c r="I599" s="15" t="s">
        <v>22</v>
      </c>
      <c r="J599" s="20">
        <v>7640.3092</v>
      </c>
      <c r="V599" s="29">
        <v>50</v>
      </c>
      <c r="W599" s="23" t="s">
        <v>20</v>
      </c>
      <c r="X599" s="30">
        <v>26.41</v>
      </c>
      <c r="Y599" s="29">
        <v>0</v>
      </c>
      <c r="Z599" s="23" t="s">
        <v>21</v>
      </c>
      <c r="AA599" s="23" t="s">
        <v>34</v>
      </c>
      <c r="AB599" s="23">
        <v>8827.2099</v>
      </c>
      <c r="AC599" s="23" t="b">
        <f t="shared" si="48"/>
        <v>1</v>
      </c>
      <c r="AD599" s="23" t="b">
        <f t="shared" si="49"/>
        <v>0</v>
      </c>
    </row>
    <row r="600" spans="2:30">
      <c r="B600" s="14">
        <v>34</v>
      </c>
      <c r="C600" s="15" t="s">
        <v>17</v>
      </c>
      <c r="D600" s="14">
        <f t="shared" si="46"/>
        <v>1</v>
      </c>
      <c r="E600" s="17">
        <v>33.25</v>
      </c>
      <c r="F600" s="14">
        <v>1</v>
      </c>
      <c r="G600" s="14" t="s">
        <v>21</v>
      </c>
      <c r="H600" s="14">
        <f t="shared" si="47"/>
        <v>0</v>
      </c>
      <c r="I600" s="15" t="s">
        <v>42</v>
      </c>
      <c r="J600" s="20">
        <v>5594.8455</v>
      </c>
      <c r="V600" s="29">
        <v>50</v>
      </c>
      <c r="W600" s="23" t="s">
        <v>17</v>
      </c>
      <c r="X600" s="30">
        <v>30.115</v>
      </c>
      <c r="Y600" s="29">
        <v>1</v>
      </c>
      <c r="Z600" s="23" t="s">
        <v>21</v>
      </c>
      <c r="AA600" s="23" t="s">
        <v>34</v>
      </c>
      <c r="AB600" s="23">
        <v>9910.35985</v>
      </c>
      <c r="AC600" s="23" t="b">
        <f t="shared" si="48"/>
        <v>1</v>
      </c>
      <c r="AD600" s="23" t="b">
        <f t="shared" si="49"/>
        <v>0</v>
      </c>
    </row>
    <row r="601" spans="2:30">
      <c r="B601" s="14">
        <v>43</v>
      </c>
      <c r="C601" s="15" t="s">
        <v>20</v>
      </c>
      <c r="D601" s="14">
        <f t="shared" si="46"/>
        <v>0</v>
      </c>
      <c r="E601" s="17">
        <v>32.6</v>
      </c>
      <c r="F601" s="14">
        <v>2</v>
      </c>
      <c r="G601" s="14" t="s">
        <v>21</v>
      </c>
      <c r="H601" s="14">
        <f t="shared" si="47"/>
        <v>0</v>
      </c>
      <c r="I601" s="15" t="s">
        <v>19</v>
      </c>
      <c r="J601" s="20">
        <v>7441.501</v>
      </c>
      <c r="V601" s="29">
        <v>34</v>
      </c>
      <c r="W601" s="23" t="s">
        <v>20</v>
      </c>
      <c r="X601" s="30">
        <v>27</v>
      </c>
      <c r="Y601" s="29">
        <v>2</v>
      </c>
      <c r="Z601" s="23" t="s">
        <v>21</v>
      </c>
      <c r="AA601" s="23" t="s">
        <v>19</v>
      </c>
      <c r="AB601" s="23">
        <v>11737.84884</v>
      </c>
      <c r="AC601" s="23" t="b">
        <f t="shared" si="48"/>
        <v>1</v>
      </c>
      <c r="AD601" s="23" t="b">
        <f t="shared" si="49"/>
        <v>0</v>
      </c>
    </row>
    <row r="602" spans="2:30">
      <c r="B602" s="14">
        <v>52</v>
      </c>
      <c r="C602" s="15" t="s">
        <v>17</v>
      </c>
      <c r="D602" s="14">
        <f t="shared" si="46"/>
        <v>1</v>
      </c>
      <c r="E602" s="17">
        <v>37.525</v>
      </c>
      <c r="F602" s="14">
        <v>2</v>
      </c>
      <c r="G602" s="14" t="s">
        <v>21</v>
      </c>
      <c r="H602" s="14">
        <f t="shared" si="47"/>
        <v>0</v>
      </c>
      <c r="I602" s="15" t="s">
        <v>34</v>
      </c>
      <c r="J602" s="20">
        <v>33471.97189</v>
      </c>
      <c r="V602" s="29">
        <v>19</v>
      </c>
      <c r="W602" s="23" t="s">
        <v>20</v>
      </c>
      <c r="X602" s="30">
        <v>21.755</v>
      </c>
      <c r="Y602" s="29">
        <v>0</v>
      </c>
      <c r="Z602" s="23" t="s">
        <v>21</v>
      </c>
      <c r="AA602" s="23" t="s">
        <v>34</v>
      </c>
      <c r="AB602" s="23">
        <v>1627.28245</v>
      </c>
      <c r="AC602" s="23" t="b">
        <f t="shared" si="48"/>
        <v>0</v>
      </c>
      <c r="AD602" s="23" t="b">
        <f t="shared" si="49"/>
        <v>0</v>
      </c>
    </row>
    <row r="603" spans="2:30">
      <c r="B603" s="14">
        <v>18</v>
      </c>
      <c r="C603" s="15" t="s">
        <v>17</v>
      </c>
      <c r="D603" s="14">
        <f t="shared" si="46"/>
        <v>1</v>
      </c>
      <c r="E603" s="17">
        <v>39.16</v>
      </c>
      <c r="F603" s="14">
        <v>0</v>
      </c>
      <c r="G603" s="14" t="s">
        <v>21</v>
      </c>
      <c r="H603" s="14">
        <f t="shared" si="47"/>
        <v>0</v>
      </c>
      <c r="I603" s="15" t="s">
        <v>22</v>
      </c>
      <c r="J603" s="20">
        <v>1633.0444</v>
      </c>
      <c r="V603" s="29">
        <v>47</v>
      </c>
      <c r="W603" s="23" t="s">
        <v>17</v>
      </c>
      <c r="X603" s="30">
        <v>36</v>
      </c>
      <c r="Y603" s="29">
        <v>1</v>
      </c>
      <c r="Z603" s="23" t="s">
        <v>21</v>
      </c>
      <c r="AA603" s="23" t="s">
        <v>19</v>
      </c>
      <c r="AB603" s="23">
        <v>8556.907</v>
      </c>
      <c r="AC603" s="23" t="b">
        <f t="shared" si="48"/>
        <v>1</v>
      </c>
      <c r="AD603" s="23" t="b">
        <f t="shared" si="49"/>
        <v>0</v>
      </c>
    </row>
    <row r="604" spans="2:30">
      <c r="B604" s="14">
        <v>51</v>
      </c>
      <c r="C604" s="15" t="s">
        <v>20</v>
      </c>
      <c r="D604" s="14">
        <f t="shared" si="46"/>
        <v>0</v>
      </c>
      <c r="E604" s="17">
        <v>31.635</v>
      </c>
      <c r="F604" s="14">
        <v>0</v>
      </c>
      <c r="G604" s="14" t="s">
        <v>21</v>
      </c>
      <c r="H604" s="14">
        <f t="shared" si="47"/>
        <v>0</v>
      </c>
      <c r="I604" s="15" t="s">
        <v>34</v>
      </c>
      <c r="J604" s="20">
        <v>9174.13565</v>
      </c>
      <c r="V604" s="29">
        <v>28</v>
      </c>
      <c r="W604" s="23" t="s">
        <v>20</v>
      </c>
      <c r="X604" s="30">
        <v>30.875</v>
      </c>
      <c r="Y604" s="29">
        <v>0</v>
      </c>
      <c r="Z604" s="23" t="s">
        <v>21</v>
      </c>
      <c r="AA604" s="23" t="s">
        <v>34</v>
      </c>
      <c r="AB604" s="23">
        <v>3062.50825</v>
      </c>
      <c r="AC604" s="23" t="b">
        <f t="shared" si="48"/>
        <v>1</v>
      </c>
      <c r="AD604" s="23" t="b">
        <f t="shared" si="49"/>
        <v>0</v>
      </c>
    </row>
    <row r="605" spans="2:30">
      <c r="B605" s="14">
        <v>56</v>
      </c>
      <c r="C605" s="15" t="s">
        <v>17</v>
      </c>
      <c r="D605" s="14">
        <f t="shared" si="46"/>
        <v>1</v>
      </c>
      <c r="E605" s="17">
        <v>25.3</v>
      </c>
      <c r="F605" s="14">
        <v>0</v>
      </c>
      <c r="G605" s="14" t="s">
        <v>21</v>
      </c>
      <c r="H605" s="14">
        <f t="shared" si="47"/>
        <v>0</v>
      </c>
      <c r="I605" s="15" t="s">
        <v>19</v>
      </c>
      <c r="J605" s="20">
        <v>11070.535</v>
      </c>
      <c r="V605" s="29">
        <v>21</v>
      </c>
      <c r="W605" s="23" t="s">
        <v>20</v>
      </c>
      <c r="X605" s="30">
        <v>28.975</v>
      </c>
      <c r="Y605" s="29">
        <v>0</v>
      </c>
      <c r="Z605" s="23" t="s">
        <v>21</v>
      </c>
      <c r="AA605" s="23" t="s">
        <v>34</v>
      </c>
      <c r="AB605" s="23">
        <v>1906.35825</v>
      </c>
      <c r="AC605" s="23" t="b">
        <f t="shared" si="48"/>
        <v>1</v>
      </c>
      <c r="AD605" s="23" t="b">
        <f t="shared" si="49"/>
        <v>0</v>
      </c>
    </row>
    <row r="606" spans="2:30">
      <c r="B606" s="14">
        <v>64</v>
      </c>
      <c r="C606" s="15" t="s">
        <v>17</v>
      </c>
      <c r="D606" s="14">
        <f t="shared" si="46"/>
        <v>1</v>
      </c>
      <c r="E606" s="17">
        <v>39.05</v>
      </c>
      <c r="F606" s="14">
        <v>3</v>
      </c>
      <c r="G606" s="14" t="s">
        <v>21</v>
      </c>
      <c r="H606" s="14">
        <f t="shared" si="47"/>
        <v>0</v>
      </c>
      <c r="I606" s="15" t="s">
        <v>22</v>
      </c>
      <c r="J606" s="20">
        <v>16085.1275</v>
      </c>
      <c r="V606" s="29">
        <v>64</v>
      </c>
      <c r="W606" s="23" t="s">
        <v>20</v>
      </c>
      <c r="X606" s="30">
        <v>37.905</v>
      </c>
      <c r="Y606" s="29">
        <v>0</v>
      </c>
      <c r="Z606" s="23" t="s">
        <v>21</v>
      </c>
      <c r="AA606" s="23" t="s">
        <v>34</v>
      </c>
      <c r="AB606" s="23">
        <v>14210.53595</v>
      </c>
      <c r="AC606" s="23" t="b">
        <f t="shared" si="48"/>
        <v>1</v>
      </c>
      <c r="AD606" s="23" t="b">
        <f t="shared" si="49"/>
        <v>0</v>
      </c>
    </row>
    <row r="607" spans="2:30">
      <c r="B607" s="14">
        <v>19</v>
      </c>
      <c r="C607" s="15" t="s">
        <v>17</v>
      </c>
      <c r="D607" s="14">
        <f t="shared" si="46"/>
        <v>1</v>
      </c>
      <c r="E607" s="17">
        <v>28.31</v>
      </c>
      <c r="F607" s="14">
        <v>0</v>
      </c>
      <c r="G607" s="14" t="s">
        <v>18</v>
      </c>
      <c r="H607" s="14">
        <f t="shared" si="47"/>
        <v>1</v>
      </c>
      <c r="I607" s="15" t="s">
        <v>34</v>
      </c>
      <c r="J607" s="20">
        <v>17468.9839</v>
      </c>
      <c r="V607" s="29">
        <v>58</v>
      </c>
      <c r="W607" s="23" t="s">
        <v>17</v>
      </c>
      <c r="X607" s="30">
        <v>22.77</v>
      </c>
      <c r="Y607" s="29">
        <v>0</v>
      </c>
      <c r="Z607" s="23" t="s">
        <v>21</v>
      </c>
      <c r="AA607" s="23" t="s">
        <v>22</v>
      </c>
      <c r="AB607" s="23">
        <v>11833.7823</v>
      </c>
      <c r="AC607" s="23" t="b">
        <f t="shared" si="48"/>
        <v>0</v>
      </c>
      <c r="AD607" s="23" t="b">
        <f t="shared" si="49"/>
        <v>0</v>
      </c>
    </row>
    <row r="608" spans="2:30">
      <c r="B608" s="14">
        <v>51</v>
      </c>
      <c r="C608" s="15" t="s">
        <v>17</v>
      </c>
      <c r="D608" s="14">
        <f t="shared" si="46"/>
        <v>1</v>
      </c>
      <c r="E608" s="17">
        <v>34.1</v>
      </c>
      <c r="F608" s="14">
        <v>0</v>
      </c>
      <c r="G608" s="14" t="s">
        <v>21</v>
      </c>
      <c r="H608" s="14">
        <f t="shared" si="47"/>
        <v>0</v>
      </c>
      <c r="I608" s="15" t="s">
        <v>22</v>
      </c>
      <c r="J608" s="20">
        <v>9283.562</v>
      </c>
      <c r="V608" s="29">
        <v>24</v>
      </c>
      <c r="W608" s="23" t="s">
        <v>20</v>
      </c>
      <c r="X608" s="30">
        <v>33.63</v>
      </c>
      <c r="Y608" s="29">
        <v>4</v>
      </c>
      <c r="Z608" s="23" t="s">
        <v>21</v>
      </c>
      <c r="AA608" s="23" t="s">
        <v>42</v>
      </c>
      <c r="AB608" s="23">
        <v>17128.42608</v>
      </c>
      <c r="AC608" s="23" t="b">
        <f t="shared" si="48"/>
        <v>1</v>
      </c>
      <c r="AD608" s="23" t="b">
        <f t="shared" si="49"/>
        <v>1</v>
      </c>
    </row>
    <row r="609" spans="2:30">
      <c r="B609" s="14">
        <v>27</v>
      </c>
      <c r="C609" s="15" t="s">
        <v>17</v>
      </c>
      <c r="D609" s="14">
        <f t="shared" si="46"/>
        <v>1</v>
      </c>
      <c r="E609" s="17">
        <v>25.175</v>
      </c>
      <c r="F609" s="14">
        <v>0</v>
      </c>
      <c r="G609" s="14" t="s">
        <v>21</v>
      </c>
      <c r="H609" s="14">
        <f t="shared" si="47"/>
        <v>0</v>
      </c>
      <c r="I609" s="15" t="s">
        <v>42</v>
      </c>
      <c r="J609" s="20">
        <v>3558.62025</v>
      </c>
      <c r="V609" s="29">
        <v>31</v>
      </c>
      <c r="W609" s="23" t="s">
        <v>20</v>
      </c>
      <c r="X609" s="30">
        <v>27.645</v>
      </c>
      <c r="Y609" s="29">
        <v>2</v>
      </c>
      <c r="Z609" s="23" t="s">
        <v>21</v>
      </c>
      <c r="AA609" s="23" t="s">
        <v>42</v>
      </c>
      <c r="AB609" s="23">
        <v>5031.26955</v>
      </c>
      <c r="AC609" s="23" t="b">
        <f t="shared" si="48"/>
        <v>1</v>
      </c>
      <c r="AD609" s="23" t="b">
        <f t="shared" si="49"/>
        <v>0</v>
      </c>
    </row>
    <row r="610" spans="2:30">
      <c r="B610" s="14">
        <v>59</v>
      </c>
      <c r="C610" s="15" t="s">
        <v>17</v>
      </c>
      <c r="D610" s="14">
        <f t="shared" si="46"/>
        <v>1</v>
      </c>
      <c r="E610" s="17">
        <v>23.655</v>
      </c>
      <c r="F610" s="14">
        <v>0</v>
      </c>
      <c r="G610" s="14" t="s">
        <v>18</v>
      </c>
      <c r="H610" s="14">
        <f t="shared" si="47"/>
        <v>1</v>
      </c>
      <c r="I610" s="15" t="s">
        <v>34</v>
      </c>
      <c r="J610" s="20">
        <v>25678.77845</v>
      </c>
      <c r="V610" s="29">
        <v>39</v>
      </c>
      <c r="W610" s="23" t="s">
        <v>17</v>
      </c>
      <c r="X610" s="30">
        <v>22.8</v>
      </c>
      <c r="Y610" s="29">
        <v>3</v>
      </c>
      <c r="Z610" s="23" t="s">
        <v>21</v>
      </c>
      <c r="AA610" s="23" t="s">
        <v>42</v>
      </c>
      <c r="AB610" s="23">
        <v>7985.815</v>
      </c>
      <c r="AC610" s="23" t="b">
        <f t="shared" si="48"/>
        <v>0</v>
      </c>
      <c r="AD610" s="23" t="b">
        <f t="shared" si="49"/>
        <v>0</v>
      </c>
    </row>
    <row r="611" spans="2:30">
      <c r="B611" s="14">
        <v>28</v>
      </c>
      <c r="C611" s="15" t="s">
        <v>20</v>
      </c>
      <c r="D611" s="14">
        <f t="shared" si="46"/>
        <v>0</v>
      </c>
      <c r="E611" s="17">
        <v>26.98</v>
      </c>
      <c r="F611" s="14">
        <v>2</v>
      </c>
      <c r="G611" s="14" t="s">
        <v>21</v>
      </c>
      <c r="H611" s="14">
        <f t="shared" si="47"/>
        <v>0</v>
      </c>
      <c r="I611" s="15" t="s">
        <v>42</v>
      </c>
      <c r="J611" s="20">
        <v>4435.0942</v>
      </c>
      <c r="V611" s="29">
        <v>30</v>
      </c>
      <c r="W611" s="23" t="s">
        <v>20</v>
      </c>
      <c r="X611" s="30">
        <v>37.43</v>
      </c>
      <c r="Y611" s="29">
        <v>3</v>
      </c>
      <c r="Z611" s="23" t="s">
        <v>21</v>
      </c>
      <c r="AA611" s="23" t="s">
        <v>42</v>
      </c>
      <c r="AB611" s="23">
        <v>5428.7277</v>
      </c>
      <c r="AC611" s="23" t="b">
        <f t="shared" si="48"/>
        <v>1</v>
      </c>
      <c r="AD611" s="23" t="b">
        <f t="shared" si="49"/>
        <v>0</v>
      </c>
    </row>
    <row r="612" spans="2:30">
      <c r="B612" s="14">
        <v>30</v>
      </c>
      <c r="C612" s="15" t="s">
        <v>20</v>
      </c>
      <c r="D612" s="14">
        <f t="shared" si="46"/>
        <v>0</v>
      </c>
      <c r="E612" s="17">
        <v>37.8</v>
      </c>
      <c r="F612" s="14">
        <v>2</v>
      </c>
      <c r="G612" s="14" t="s">
        <v>18</v>
      </c>
      <c r="H612" s="14">
        <f t="shared" si="47"/>
        <v>1</v>
      </c>
      <c r="I612" s="15" t="s">
        <v>19</v>
      </c>
      <c r="J612" s="20">
        <v>39241.442</v>
      </c>
      <c r="V612" s="29">
        <v>22</v>
      </c>
      <c r="W612" s="23" t="s">
        <v>17</v>
      </c>
      <c r="X612" s="30">
        <v>34.58</v>
      </c>
      <c r="Y612" s="29">
        <v>2</v>
      </c>
      <c r="Z612" s="23" t="s">
        <v>21</v>
      </c>
      <c r="AA612" s="23" t="s">
        <v>42</v>
      </c>
      <c r="AB612" s="23">
        <v>3925.7582</v>
      </c>
      <c r="AC612" s="23" t="b">
        <f t="shared" si="48"/>
        <v>1</v>
      </c>
      <c r="AD612" s="23" t="b">
        <f t="shared" si="49"/>
        <v>0</v>
      </c>
    </row>
    <row r="613" spans="2:30">
      <c r="B613" s="14">
        <v>47</v>
      </c>
      <c r="C613" s="15" t="s">
        <v>17</v>
      </c>
      <c r="D613" s="14">
        <f t="shared" si="46"/>
        <v>1</v>
      </c>
      <c r="E613" s="17">
        <v>29.37</v>
      </c>
      <c r="F613" s="14">
        <v>1</v>
      </c>
      <c r="G613" s="14" t="s">
        <v>21</v>
      </c>
      <c r="H613" s="14">
        <f t="shared" si="47"/>
        <v>0</v>
      </c>
      <c r="I613" s="15" t="s">
        <v>22</v>
      </c>
      <c r="J613" s="20">
        <v>8547.6913</v>
      </c>
      <c r="V613" s="29">
        <v>23</v>
      </c>
      <c r="W613" s="23" t="s">
        <v>20</v>
      </c>
      <c r="X613" s="30">
        <v>35.2</v>
      </c>
      <c r="Y613" s="29">
        <v>1</v>
      </c>
      <c r="Z613" s="23" t="s">
        <v>21</v>
      </c>
      <c r="AA613" s="23" t="s">
        <v>19</v>
      </c>
      <c r="AB613" s="23">
        <v>2416.955</v>
      </c>
      <c r="AC613" s="23" t="b">
        <f t="shared" si="48"/>
        <v>1</v>
      </c>
      <c r="AD613" s="23" t="b">
        <f t="shared" si="49"/>
        <v>0</v>
      </c>
    </row>
    <row r="614" spans="2:30">
      <c r="B614" s="14">
        <v>38</v>
      </c>
      <c r="C614" s="15" t="s">
        <v>17</v>
      </c>
      <c r="D614" s="14">
        <f t="shared" si="46"/>
        <v>1</v>
      </c>
      <c r="E614" s="17">
        <v>34.8</v>
      </c>
      <c r="F614" s="14">
        <v>2</v>
      </c>
      <c r="G614" s="14" t="s">
        <v>21</v>
      </c>
      <c r="H614" s="14">
        <f t="shared" si="47"/>
        <v>0</v>
      </c>
      <c r="I614" s="15" t="s">
        <v>19</v>
      </c>
      <c r="J614" s="20">
        <v>6571.544</v>
      </c>
      <c r="V614" s="29">
        <v>27</v>
      </c>
      <c r="W614" s="23" t="s">
        <v>20</v>
      </c>
      <c r="X614" s="30">
        <v>26.03</v>
      </c>
      <c r="Y614" s="29">
        <v>0</v>
      </c>
      <c r="Z614" s="23" t="s">
        <v>21</v>
      </c>
      <c r="AA614" s="23" t="s">
        <v>42</v>
      </c>
      <c r="AB614" s="23">
        <v>3070.8087</v>
      </c>
      <c r="AC614" s="23" t="b">
        <f t="shared" si="48"/>
        <v>1</v>
      </c>
      <c r="AD614" s="23" t="b">
        <f t="shared" si="49"/>
        <v>0</v>
      </c>
    </row>
    <row r="615" spans="2:30">
      <c r="B615" s="14">
        <v>18</v>
      </c>
      <c r="C615" s="15" t="s">
        <v>17</v>
      </c>
      <c r="D615" s="14">
        <f t="shared" si="46"/>
        <v>1</v>
      </c>
      <c r="E615" s="17">
        <v>33.155</v>
      </c>
      <c r="F615" s="14">
        <v>0</v>
      </c>
      <c r="G615" s="14" t="s">
        <v>21</v>
      </c>
      <c r="H615" s="14">
        <f t="shared" si="47"/>
        <v>0</v>
      </c>
      <c r="I615" s="15" t="s">
        <v>42</v>
      </c>
      <c r="J615" s="20">
        <v>2207.69745</v>
      </c>
      <c r="V615" s="29">
        <v>45</v>
      </c>
      <c r="W615" s="23" t="s">
        <v>17</v>
      </c>
      <c r="X615" s="30">
        <v>25.175</v>
      </c>
      <c r="Y615" s="29">
        <v>2</v>
      </c>
      <c r="Z615" s="23" t="s">
        <v>21</v>
      </c>
      <c r="AA615" s="23" t="s">
        <v>42</v>
      </c>
      <c r="AB615" s="23">
        <v>9095.06825</v>
      </c>
      <c r="AC615" s="23" t="b">
        <f t="shared" si="48"/>
        <v>1</v>
      </c>
      <c r="AD615" s="23" t="b">
        <f t="shared" si="49"/>
        <v>0</v>
      </c>
    </row>
    <row r="616" spans="2:30">
      <c r="B616" s="14">
        <v>34</v>
      </c>
      <c r="C616" s="15" t="s">
        <v>17</v>
      </c>
      <c r="D616" s="14">
        <f t="shared" si="46"/>
        <v>1</v>
      </c>
      <c r="E616" s="17">
        <v>19</v>
      </c>
      <c r="F616" s="14">
        <v>3</v>
      </c>
      <c r="G616" s="14" t="s">
        <v>21</v>
      </c>
      <c r="H616" s="14">
        <f t="shared" si="47"/>
        <v>0</v>
      </c>
      <c r="I616" s="15" t="s">
        <v>42</v>
      </c>
      <c r="J616" s="20">
        <v>6753.038</v>
      </c>
      <c r="V616" s="29">
        <v>57</v>
      </c>
      <c r="W616" s="23" t="s">
        <v>17</v>
      </c>
      <c r="X616" s="30">
        <v>31.825</v>
      </c>
      <c r="Y616" s="29">
        <v>0</v>
      </c>
      <c r="Z616" s="23" t="s">
        <v>21</v>
      </c>
      <c r="AA616" s="23" t="s">
        <v>34</v>
      </c>
      <c r="AB616" s="23">
        <v>11842.62375</v>
      </c>
      <c r="AC616" s="23" t="b">
        <f t="shared" si="48"/>
        <v>1</v>
      </c>
      <c r="AD616" s="23" t="b">
        <f t="shared" si="49"/>
        <v>0</v>
      </c>
    </row>
    <row r="617" spans="2:30">
      <c r="B617" s="14">
        <v>20</v>
      </c>
      <c r="C617" s="15" t="s">
        <v>17</v>
      </c>
      <c r="D617" s="14">
        <f t="shared" si="46"/>
        <v>1</v>
      </c>
      <c r="E617" s="17">
        <v>33</v>
      </c>
      <c r="F617" s="14">
        <v>0</v>
      </c>
      <c r="G617" s="14" t="s">
        <v>21</v>
      </c>
      <c r="H617" s="14">
        <f t="shared" si="47"/>
        <v>0</v>
      </c>
      <c r="I617" s="15" t="s">
        <v>22</v>
      </c>
      <c r="J617" s="20">
        <v>1880.07</v>
      </c>
      <c r="V617" s="29">
        <v>47</v>
      </c>
      <c r="W617" s="23" t="s">
        <v>20</v>
      </c>
      <c r="X617" s="30">
        <v>32.3</v>
      </c>
      <c r="Y617" s="29">
        <v>1</v>
      </c>
      <c r="Z617" s="23" t="s">
        <v>21</v>
      </c>
      <c r="AA617" s="23" t="s">
        <v>19</v>
      </c>
      <c r="AB617" s="23">
        <v>8062.764</v>
      </c>
      <c r="AC617" s="23" t="b">
        <f t="shared" si="48"/>
        <v>1</v>
      </c>
      <c r="AD617" s="23" t="b">
        <f t="shared" si="49"/>
        <v>0</v>
      </c>
    </row>
    <row r="618" spans="2:30">
      <c r="B618" s="14">
        <v>47</v>
      </c>
      <c r="C618" s="15" t="s">
        <v>17</v>
      </c>
      <c r="D618" s="14">
        <f t="shared" si="46"/>
        <v>1</v>
      </c>
      <c r="E618" s="17">
        <v>36.63</v>
      </c>
      <c r="F618" s="14">
        <v>1</v>
      </c>
      <c r="G618" s="14" t="s">
        <v>18</v>
      </c>
      <c r="H618" s="14">
        <f t="shared" si="47"/>
        <v>1</v>
      </c>
      <c r="I618" s="15" t="s">
        <v>22</v>
      </c>
      <c r="J618" s="20">
        <v>42969.8527</v>
      </c>
      <c r="V618" s="29">
        <v>42</v>
      </c>
      <c r="W618" s="23" t="s">
        <v>17</v>
      </c>
      <c r="X618" s="30">
        <v>29</v>
      </c>
      <c r="Y618" s="29">
        <v>1</v>
      </c>
      <c r="Z618" s="23" t="s">
        <v>21</v>
      </c>
      <c r="AA618" s="23" t="s">
        <v>19</v>
      </c>
      <c r="AB618" s="23">
        <v>7050.642</v>
      </c>
      <c r="AC618" s="23" t="b">
        <f t="shared" si="48"/>
        <v>1</v>
      </c>
      <c r="AD618" s="23" t="b">
        <f t="shared" si="49"/>
        <v>0</v>
      </c>
    </row>
    <row r="619" spans="2:30">
      <c r="B619" s="14">
        <v>56</v>
      </c>
      <c r="C619" s="15" t="s">
        <v>17</v>
      </c>
      <c r="D619" s="14">
        <f t="shared" si="46"/>
        <v>1</v>
      </c>
      <c r="E619" s="17">
        <v>28.595</v>
      </c>
      <c r="F619" s="14">
        <v>0</v>
      </c>
      <c r="G619" s="14" t="s">
        <v>21</v>
      </c>
      <c r="H619" s="14">
        <f t="shared" si="47"/>
        <v>0</v>
      </c>
      <c r="I619" s="15" t="s">
        <v>42</v>
      </c>
      <c r="J619" s="20">
        <v>11658.11505</v>
      </c>
      <c r="V619" s="29">
        <v>64</v>
      </c>
      <c r="W619" s="23" t="s">
        <v>17</v>
      </c>
      <c r="X619" s="30">
        <v>39.7</v>
      </c>
      <c r="Y619" s="29">
        <v>0</v>
      </c>
      <c r="Z619" s="23" t="s">
        <v>21</v>
      </c>
      <c r="AA619" s="23" t="s">
        <v>19</v>
      </c>
      <c r="AB619" s="23">
        <v>14319.031</v>
      </c>
      <c r="AC619" s="23" t="b">
        <f t="shared" si="48"/>
        <v>1</v>
      </c>
      <c r="AD619" s="23" t="b">
        <f t="shared" si="49"/>
        <v>0</v>
      </c>
    </row>
    <row r="620" spans="2:30">
      <c r="B620" s="14">
        <v>49</v>
      </c>
      <c r="C620" s="15" t="s">
        <v>20</v>
      </c>
      <c r="D620" s="14">
        <f t="shared" si="46"/>
        <v>0</v>
      </c>
      <c r="E620" s="17">
        <v>25.6</v>
      </c>
      <c r="F620" s="14">
        <v>2</v>
      </c>
      <c r="G620" s="14" t="s">
        <v>18</v>
      </c>
      <c r="H620" s="14">
        <f t="shared" si="47"/>
        <v>1</v>
      </c>
      <c r="I620" s="15" t="s">
        <v>19</v>
      </c>
      <c r="J620" s="20">
        <v>23306.547</v>
      </c>
      <c r="V620" s="29">
        <v>38</v>
      </c>
      <c r="W620" s="23" t="s">
        <v>17</v>
      </c>
      <c r="X620" s="30">
        <v>19.475</v>
      </c>
      <c r="Y620" s="29">
        <v>2</v>
      </c>
      <c r="Z620" s="23" t="s">
        <v>21</v>
      </c>
      <c r="AA620" s="23" t="s">
        <v>34</v>
      </c>
      <c r="AB620" s="23">
        <v>6933.24225</v>
      </c>
      <c r="AC620" s="23" t="b">
        <f t="shared" si="48"/>
        <v>0</v>
      </c>
      <c r="AD620" s="23" t="b">
        <f t="shared" si="49"/>
        <v>0</v>
      </c>
    </row>
    <row r="621" spans="2:30">
      <c r="B621" s="14">
        <v>19</v>
      </c>
      <c r="C621" s="15" t="s">
        <v>17</v>
      </c>
      <c r="D621" s="14">
        <f t="shared" si="46"/>
        <v>1</v>
      </c>
      <c r="E621" s="17">
        <v>33.11</v>
      </c>
      <c r="F621" s="14">
        <v>0</v>
      </c>
      <c r="G621" s="14" t="s">
        <v>18</v>
      </c>
      <c r="H621" s="14">
        <f t="shared" si="47"/>
        <v>1</v>
      </c>
      <c r="I621" s="15" t="s">
        <v>22</v>
      </c>
      <c r="J621" s="20">
        <v>34439.8559</v>
      </c>
      <c r="V621" s="29">
        <v>61</v>
      </c>
      <c r="W621" s="23" t="s">
        <v>20</v>
      </c>
      <c r="X621" s="30">
        <v>36.1</v>
      </c>
      <c r="Y621" s="29">
        <v>3</v>
      </c>
      <c r="Z621" s="23" t="s">
        <v>21</v>
      </c>
      <c r="AA621" s="23" t="s">
        <v>19</v>
      </c>
      <c r="AB621" s="23">
        <v>27941.28758</v>
      </c>
      <c r="AC621" s="23" t="b">
        <f t="shared" si="48"/>
        <v>1</v>
      </c>
      <c r="AD621" s="23" t="b">
        <f t="shared" si="49"/>
        <v>1</v>
      </c>
    </row>
    <row r="622" spans="2:30">
      <c r="B622" s="14">
        <v>55</v>
      </c>
      <c r="C622" s="15" t="s">
        <v>17</v>
      </c>
      <c r="D622" s="14">
        <f t="shared" si="46"/>
        <v>1</v>
      </c>
      <c r="E622" s="17">
        <v>37.1</v>
      </c>
      <c r="F622" s="14">
        <v>0</v>
      </c>
      <c r="G622" s="14" t="s">
        <v>21</v>
      </c>
      <c r="H622" s="14">
        <f t="shared" si="47"/>
        <v>0</v>
      </c>
      <c r="I622" s="15" t="s">
        <v>19</v>
      </c>
      <c r="J622" s="20">
        <v>10713.644</v>
      </c>
      <c r="V622" s="29">
        <v>53</v>
      </c>
      <c r="W622" s="23" t="s">
        <v>17</v>
      </c>
      <c r="X622" s="30">
        <v>26.7</v>
      </c>
      <c r="Y622" s="29">
        <v>2</v>
      </c>
      <c r="Z622" s="23" t="s">
        <v>21</v>
      </c>
      <c r="AA622" s="23" t="s">
        <v>19</v>
      </c>
      <c r="AB622" s="23">
        <v>11150.78</v>
      </c>
      <c r="AC622" s="23" t="b">
        <f t="shared" si="48"/>
        <v>1</v>
      </c>
      <c r="AD622" s="23" t="b">
        <f t="shared" si="49"/>
        <v>0</v>
      </c>
    </row>
    <row r="623" spans="2:30">
      <c r="B623" s="14">
        <v>30</v>
      </c>
      <c r="C623" s="15" t="s">
        <v>20</v>
      </c>
      <c r="D623" s="14">
        <f t="shared" si="46"/>
        <v>0</v>
      </c>
      <c r="E623" s="17">
        <v>31.4</v>
      </c>
      <c r="F623" s="14">
        <v>1</v>
      </c>
      <c r="G623" s="14" t="s">
        <v>21</v>
      </c>
      <c r="H623" s="14">
        <f t="shared" si="47"/>
        <v>0</v>
      </c>
      <c r="I623" s="15" t="s">
        <v>19</v>
      </c>
      <c r="J623" s="20">
        <v>3659.346</v>
      </c>
      <c r="V623" s="29">
        <v>44</v>
      </c>
      <c r="W623" s="23" t="s">
        <v>17</v>
      </c>
      <c r="X623" s="30">
        <v>36.48</v>
      </c>
      <c r="Y623" s="29">
        <v>0</v>
      </c>
      <c r="Z623" s="23" t="s">
        <v>21</v>
      </c>
      <c r="AA623" s="23" t="s">
        <v>42</v>
      </c>
      <c r="AB623" s="23">
        <v>12797.20962</v>
      </c>
      <c r="AC623" s="23" t="b">
        <f t="shared" si="48"/>
        <v>1</v>
      </c>
      <c r="AD623" s="23" t="b">
        <f t="shared" si="49"/>
        <v>0</v>
      </c>
    </row>
    <row r="624" spans="2:30">
      <c r="B624" s="14">
        <v>37</v>
      </c>
      <c r="C624" s="15" t="s">
        <v>20</v>
      </c>
      <c r="D624" s="14">
        <f t="shared" si="46"/>
        <v>0</v>
      </c>
      <c r="E624" s="17">
        <v>34.1</v>
      </c>
      <c r="F624" s="14">
        <v>4</v>
      </c>
      <c r="G624" s="14" t="s">
        <v>18</v>
      </c>
      <c r="H624" s="14">
        <f t="shared" si="47"/>
        <v>1</v>
      </c>
      <c r="I624" s="15" t="s">
        <v>19</v>
      </c>
      <c r="J624" s="20">
        <v>40182.246</v>
      </c>
      <c r="V624" s="29">
        <v>41</v>
      </c>
      <c r="W624" s="23" t="s">
        <v>20</v>
      </c>
      <c r="X624" s="30">
        <v>34.2</v>
      </c>
      <c r="Y624" s="29">
        <v>2</v>
      </c>
      <c r="Z624" s="23" t="s">
        <v>21</v>
      </c>
      <c r="AA624" s="23" t="s">
        <v>34</v>
      </c>
      <c r="AB624" s="23">
        <v>7261.741</v>
      </c>
      <c r="AC624" s="23" t="b">
        <f t="shared" si="48"/>
        <v>1</v>
      </c>
      <c r="AD624" s="23" t="b">
        <f t="shared" si="49"/>
        <v>0</v>
      </c>
    </row>
    <row r="625" spans="2:30">
      <c r="B625" s="14">
        <v>49</v>
      </c>
      <c r="C625" s="15" t="s">
        <v>17</v>
      </c>
      <c r="D625" s="14">
        <f t="shared" si="46"/>
        <v>1</v>
      </c>
      <c r="E625" s="17">
        <v>21.3</v>
      </c>
      <c r="F625" s="14">
        <v>1</v>
      </c>
      <c r="G625" s="14" t="s">
        <v>21</v>
      </c>
      <c r="H625" s="14">
        <f t="shared" si="47"/>
        <v>0</v>
      </c>
      <c r="I625" s="15" t="s">
        <v>19</v>
      </c>
      <c r="J625" s="20">
        <v>9182.17</v>
      </c>
      <c r="V625" s="29">
        <v>51</v>
      </c>
      <c r="W625" s="23" t="s">
        <v>20</v>
      </c>
      <c r="X625" s="30">
        <v>33.33</v>
      </c>
      <c r="Y625" s="29">
        <v>3</v>
      </c>
      <c r="Z625" s="23" t="s">
        <v>21</v>
      </c>
      <c r="AA625" s="23" t="s">
        <v>22</v>
      </c>
      <c r="AB625" s="23">
        <v>10560.4917</v>
      </c>
      <c r="AC625" s="23" t="b">
        <f t="shared" si="48"/>
        <v>1</v>
      </c>
      <c r="AD625" s="23" t="b">
        <f t="shared" si="49"/>
        <v>0</v>
      </c>
    </row>
    <row r="626" spans="2:30">
      <c r="B626" s="14">
        <v>18</v>
      </c>
      <c r="C626" s="15" t="s">
        <v>20</v>
      </c>
      <c r="D626" s="14">
        <f t="shared" si="46"/>
        <v>0</v>
      </c>
      <c r="E626" s="17">
        <v>33.535</v>
      </c>
      <c r="F626" s="14">
        <v>0</v>
      </c>
      <c r="G626" s="14" t="s">
        <v>18</v>
      </c>
      <c r="H626" s="14">
        <f t="shared" si="47"/>
        <v>1</v>
      </c>
      <c r="I626" s="15" t="s">
        <v>42</v>
      </c>
      <c r="J626" s="20">
        <v>34617.84065</v>
      </c>
      <c r="V626" s="29">
        <v>40</v>
      </c>
      <c r="W626" s="23" t="s">
        <v>20</v>
      </c>
      <c r="X626" s="30">
        <v>32.3</v>
      </c>
      <c r="Y626" s="29">
        <v>2</v>
      </c>
      <c r="Z626" s="23" t="s">
        <v>21</v>
      </c>
      <c r="AA626" s="23" t="s">
        <v>34</v>
      </c>
      <c r="AB626" s="23">
        <v>6986.697</v>
      </c>
      <c r="AC626" s="23" t="b">
        <f t="shared" si="48"/>
        <v>1</v>
      </c>
      <c r="AD626" s="23" t="b">
        <f t="shared" si="49"/>
        <v>0</v>
      </c>
    </row>
    <row r="627" spans="2:30">
      <c r="B627" s="14">
        <v>59</v>
      </c>
      <c r="C627" s="15" t="s">
        <v>20</v>
      </c>
      <c r="D627" s="14">
        <f t="shared" si="46"/>
        <v>0</v>
      </c>
      <c r="E627" s="17">
        <v>28.785</v>
      </c>
      <c r="F627" s="14">
        <v>0</v>
      </c>
      <c r="G627" s="14" t="s">
        <v>21</v>
      </c>
      <c r="H627" s="14">
        <f t="shared" si="47"/>
        <v>0</v>
      </c>
      <c r="I627" s="15" t="s">
        <v>34</v>
      </c>
      <c r="J627" s="20">
        <v>12129.61415</v>
      </c>
      <c r="V627" s="29">
        <v>45</v>
      </c>
      <c r="W627" s="23" t="s">
        <v>20</v>
      </c>
      <c r="X627" s="30">
        <v>39.805</v>
      </c>
      <c r="Y627" s="29">
        <v>0</v>
      </c>
      <c r="Z627" s="23" t="s">
        <v>21</v>
      </c>
      <c r="AA627" s="23" t="s">
        <v>42</v>
      </c>
      <c r="AB627" s="23">
        <v>7448.40395</v>
      </c>
      <c r="AC627" s="23" t="b">
        <f t="shared" si="48"/>
        <v>1</v>
      </c>
      <c r="AD627" s="23" t="b">
        <f t="shared" si="49"/>
        <v>0</v>
      </c>
    </row>
    <row r="628" spans="2:30">
      <c r="B628" s="14">
        <v>29</v>
      </c>
      <c r="C628" s="15" t="s">
        <v>17</v>
      </c>
      <c r="D628" s="14">
        <f t="shared" si="46"/>
        <v>1</v>
      </c>
      <c r="E628" s="17">
        <v>26.03</v>
      </c>
      <c r="F628" s="14">
        <v>0</v>
      </c>
      <c r="G628" s="14" t="s">
        <v>21</v>
      </c>
      <c r="H628" s="14">
        <f t="shared" si="47"/>
        <v>0</v>
      </c>
      <c r="I628" s="15" t="s">
        <v>34</v>
      </c>
      <c r="J628" s="20">
        <v>3736.4647</v>
      </c>
      <c r="V628" s="29">
        <v>35</v>
      </c>
      <c r="W628" s="23" t="s">
        <v>20</v>
      </c>
      <c r="X628" s="30">
        <v>34.32</v>
      </c>
      <c r="Y628" s="29">
        <v>3</v>
      </c>
      <c r="Z628" s="23" t="s">
        <v>21</v>
      </c>
      <c r="AA628" s="23" t="s">
        <v>22</v>
      </c>
      <c r="AB628" s="23">
        <v>5934.3798</v>
      </c>
      <c r="AC628" s="23" t="b">
        <f t="shared" si="48"/>
        <v>1</v>
      </c>
      <c r="AD628" s="23" t="b">
        <f t="shared" si="49"/>
        <v>0</v>
      </c>
    </row>
    <row r="629" spans="2:30">
      <c r="B629" s="14">
        <v>36</v>
      </c>
      <c r="C629" s="15" t="s">
        <v>20</v>
      </c>
      <c r="D629" s="14">
        <f t="shared" si="46"/>
        <v>0</v>
      </c>
      <c r="E629" s="17">
        <v>28.88</v>
      </c>
      <c r="F629" s="14">
        <v>3</v>
      </c>
      <c r="G629" s="14" t="s">
        <v>21</v>
      </c>
      <c r="H629" s="14">
        <f t="shared" si="47"/>
        <v>0</v>
      </c>
      <c r="I629" s="15" t="s">
        <v>42</v>
      </c>
      <c r="J629" s="20">
        <v>6748.5912</v>
      </c>
      <c r="V629" s="29">
        <v>53</v>
      </c>
      <c r="W629" s="23" t="s">
        <v>20</v>
      </c>
      <c r="X629" s="30">
        <v>28.88</v>
      </c>
      <c r="Y629" s="29">
        <v>0</v>
      </c>
      <c r="Z629" s="23" t="s">
        <v>21</v>
      </c>
      <c r="AA629" s="23" t="s">
        <v>34</v>
      </c>
      <c r="AB629" s="23">
        <v>9869.8102</v>
      </c>
      <c r="AC629" s="23" t="b">
        <f t="shared" si="48"/>
        <v>1</v>
      </c>
      <c r="AD629" s="23" t="b">
        <f t="shared" si="49"/>
        <v>0</v>
      </c>
    </row>
    <row r="630" spans="2:30">
      <c r="B630" s="14">
        <v>33</v>
      </c>
      <c r="C630" s="15" t="s">
        <v>20</v>
      </c>
      <c r="D630" s="14">
        <f t="shared" si="46"/>
        <v>0</v>
      </c>
      <c r="E630" s="17">
        <v>42.46</v>
      </c>
      <c r="F630" s="14">
        <v>1</v>
      </c>
      <c r="G630" s="14" t="s">
        <v>21</v>
      </c>
      <c r="H630" s="14">
        <f t="shared" si="47"/>
        <v>0</v>
      </c>
      <c r="I630" s="15" t="s">
        <v>22</v>
      </c>
      <c r="J630" s="20">
        <v>11326.71487</v>
      </c>
      <c r="V630" s="29">
        <v>18</v>
      </c>
      <c r="W630" s="23" t="s">
        <v>20</v>
      </c>
      <c r="X630" s="30">
        <v>41.14</v>
      </c>
      <c r="Y630" s="29">
        <v>0</v>
      </c>
      <c r="Z630" s="23" t="s">
        <v>21</v>
      </c>
      <c r="AA630" s="23" t="s">
        <v>22</v>
      </c>
      <c r="AB630" s="23">
        <v>1146.7966</v>
      </c>
      <c r="AC630" s="23" t="b">
        <f t="shared" si="48"/>
        <v>1</v>
      </c>
      <c r="AD630" s="23" t="b">
        <f t="shared" si="49"/>
        <v>0</v>
      </c>
    </row>
    <row r="631" spans="2:30">
      <c r="B631" s="14">
        <v>58</v>
      </c>
      <c r="C631" s="15" t="s">
        <v>20</v>
      </c>
      <c r="D631" s="14">
        <f t="shared" si="46"/>
        <v>0</v>
      </c>
      <c r="E631" s="17">
        <v>38</v>
      </c>
      <c r="F631" s="14">
        <v>0</v>
      </c>
      <c r="G631" s="14" t="s">
        <v>21</v>
      </c>
      <c r="H631" s="14">
        <f t="shared" si="47"/>
        <v>0</v>
      </c>
      <c r="I631" s="15" t="s">
        <v>19</v>
      </c>
      <c r="J631" s="20">
        <v>11365.952</v>
      </c>
      <c r="V631" s="29">
        <v>51</v>
      </c>
      <c r="W631" s="23" t="s">
        <v>20</v>
      </c>
      <c r="X631" s="30">
        <v>35.97</v>
      </c>
      <c r="Y631" s="29">
        <v>1</v>
      </c>
      <c r="Z631" s="23" t="s">
        <v>21</v>
      </c>
      <c r="AA631" s="23" t="s">
        <v>22</v>
      </c>
      <c r="AB631" s="23">
        <v>9386.1613</v>
      </c>
      <c r="AC631" s="23" t="b">
        <f t="shared" si="48"/>
        <v>1</v>
      </c>
      <c r="AD631" s="23" t="b">
        <f t="shared" si="49"/>
        <v>0</v>
      </c>
    </row>
    <row r="632" spans="2:30">
      <c r="B632" s="14">
        <v>44</v>
      </c>
      <c r="C632" s="15" t="s">
        <v>17</v>
      </c>
      <c r="D632" s="14">
        <f t="shared" si="46"/>
        <v>1</v>
      </c>
      <c r="E632" s="17">
        <v>38.95</v>
      </c>
      <c r="F632" s="14">
        <v>0</v>
      </c>
      <c r="G632" s="14" t="s">
        <v>18</v>
      </c>
      <c r="H632" s="14">
        <f t="shared" si="47"/>
        <v>1</v>
      </c>
      <c r="I632" s="15" t="s">
        <v>34</v>
      </c>
      <c r="J632" s="20">
        <v>42983.4585</v>
      </c>
      <c r="V632" s="29">
        <v>31</v>
      </c>
      <c r="W632" s="23" t="s">
        <v>17</v>
      </c>
      <c r="X632" s="30">
        <v>29.26</v>
      </c>
      <c r="Y632" s="29">
        <v>1</v>
      </c>
      <c r="Z632" s="23" t="s">
        <v>21</v>
      </c>
      <c r="AA632" s="23" t="s">
        <v>22</v>
      </c>
      <c r="AB632" s="23">
        <v>4350.5144</v>
      </c>
      <c r="AC632" s="23" t="b">
        <f t="shared" si="48"/>
        <v>1</v>
      </c>
      <c r="AD632" s="23" t="b">
        <f t="shared" si="49"/>
        <v>0</v>
      </c>
    </row>
    <row r="633" spans="2:30">
      <c r="B633" s="14">
        <v>53</v>
      </c>
      <c r="C633" s="15" t="s">
        <v>20</v>
      </c>
      <c r="D633" s="14">
        <f t="shared" si="46"/>
        <v>0</v>
      </c>
      <c r="E633" s="17">
        <v>36.1</v>
      </c>
      <c r="F633" s="14">
        <v>1</v>
      </c>
      <c r="G633" s="14" t="s">
        <v>21</v>
      </c>
      <c r="H633" s="14">
        <f t="shared" si="47"/>
        <v>0</v>
      </c>
      <c r="I633" s="15" t="s">
        <v>19</v>
      </c>
      <c r="J633" s="20">
        <v>10085.846</v>
      </c>
      <c r="V633" s="29">
        <v>35</v>
      </c>
      <c r="W633" s="23" t="s">
        <v>17</v>
      </c>
      <c r="X633" s="30">
        <v>27.7</v>
      </c>
      <c r="Y633" s="29">
        <v>3</v>
      </c>
      <c r="Z633" s="23" t="s">
        <v>21</v>
      </c>
      <c r="AA633" s="23" t="s">
        <v>19</v>
      </c>
      <c r="AB633" s="23">
        <v>6414.178</v>
      </c>
      <c r="AC633" s="23" t="b">
        <f t="shared" si="48"/>
        <v>1</v>
      </c>
      <c r="AD633" s="23" t="b">
        <f t="shared" si="49"/>
        <v>0</v>
      </c>
    </row>
    <row r="634" spans="2:30">
      <c r="B634" s="14">
        <v>24</v>
      </c>
      <c r="C634" s="15" t="s">
        <v>20</v>
      </c>
      <c r="D634" s="14">
        <f t="shared" si="46"/>
        <v>0</v>
      </c>
      <c r="E634" s="17">
        <v>29.3</v>
      </c>
      <c r="F634" s="14">
        <v>0</v>
      </c>
      <c r="G634" s="14" t="s">
        <v>21</v>
      </c>
      <c r="H634" s="14">
        <f t="shared" si="47"/>
        <v>0</v>
      </c>
      <c r="I634" s="15" t="s">
        <v>19</v>
      </c>
      <c r="J634" s="20">
        <v>1977.815</v>
      </c>
      <c r="V634" s="29">
        <v>60</v>
      </c>
      <c r="W634" s="23" t="s">
        <v>20</v>
      </c>
      <c r="X634" s="30">
        <v>36.955</v>
      </c>
      <c r="Y634" s="29">
        <v>0</v>
      </c>
      <c r="Z634" s="23" t="s">
        <v>21</v>
      </c>
      <c r="AA634" s="23" t="s">
        <v>42</v>
      </c>
      <c r="AB634" s="23">
        <v>12741.16745</v>
      </c>
      <c r="AC634" s="23" t="b">
        <f t="shared" si="48"/>
        <v>1</v>
      </c>
      <c r="AD634" s="23" t="b">
        <f t="shared" si="49"/>
        <v>0</v>
      </c>
    </row>
    <row r="635" spans="2:30">
      <c r="B635" s="14">
        <v>29</v>
      </c>
      <c r="C635" s="15" t="s">
        <v>17</v>
      </c>
      <c r="D635" s="14">
        <f t="shared" si="46"/>
        <v>1</v>
      </c>
      <c r="E635" s="17">
        <v>35.53</v>
      </c>
      <c r="F635" s="14">
        <v>0</v>
      </c>
      <c r="G635" s="14" t="s">
        <v>21</v>
      </c>
      <c r="H635" s="14">
        <f t="shared" si="47"/>
        <v>0</v>
      </c>
      <c r="I635" s="15" t="s">
        <v>22</v>
      </c>
      <c r="J635" s="20">
        <v>3366.6697</v>
      </c>
      <c r="V635" s="29">
        <v>21</v>
      </c>
      <c r="W635" s="23" t="s">
        <v>20</v>
      </c>
      <c r="X635" s="30">
        <v>36.86</v>
      </c>
      <c r="Y635" s="29">
        <v>0</v>
      </c>
      <c r="Z635" s="23" t="s">
        <v>21</v>
      </c>
      <c r="AA635" s="23" t="s">
        <v>34</v>
      </c>
      <c r="AB635" s="23">
        <v>1917.3184</v>
      </c>
      <c r="AC635" s="23" t="b">
        <f t="shared" si="48"/>
        <v>1</v>
      </c>
      <c r="AD635" s="23" t="b">
        <f t="shared" si="49"/>
        <v>0</v>
      </c>
    </row>
    <row r="636" spans="2:30">
      <c r="B636" s="14">
        <v>40</v>
      </c>
      <c r="C636" s="15" t="s">
        <v>20</v>
      </c>
      <c r="D636" s="14">
        <f t="shared" si="46"/>
        <v>0</v>
      </c>
      <c r="E636" s="17">
        <v>22.705</v>
      </c>
      <c r="F636" s="14">
        <v>2</v>
      </c>
      <c r="G636" s="14" t="s">
        <v>21</v>
      </c>
      <c r="H636" s="14">
        <f t="shared" si="47"/>
        <v>0</v>
      </c>
      <c r="I636" s="15" t="s">
        <v>42</v>
      </c>
      <c r="J636" s="20">
        <v>7173.35995</v>
      </c>
      <c r="V636" s="29">
        <v>29</v>
      </c>
      <c r="W636" s="23" t="s">
        <v>20</v>
      </c>
      <c r="X636" s="30">
        <v>22.515</v>
      </c>
      <c r="Y636" s="29">
        <v>3</v>
      </c>
      <c r="Z636" s="23" t="s">
        <v>21</v>
      </c>
      <c r="AA636" s="23" t="s">
        <v>42</v>
      </c>
      <c r="AB636" s="23">
        <v>5209.57885</v>
      </c>
      <c r="AC636" s="23" t="b">
        <f t="shared" si="48"/>
        <v>0</v>
      </c>
      <c r="AD636" s="23" t="b">
        <f t="shared" si="49"/>
        <v>0</v>
      </c>
    </row>
    <row r="637" spans="2:30">
      <c r="B637" s="14">
        <v>51</v>
      </c>
      <c r="C637" s="15" t="s">
        <v>20</v>
      </c>
      <c r="D637" s="14">
        <f t="shared" si="46"/>
        <v>0</v>
      </c>
      <c r="E637" s="17">
        <v>39.7</v>
      </c>
      <c r="F637" s="14">
        <v>1</v>
      </c>
      <c r="G637" s="14" t="s">
        <v>21</v>
      </c>
      <c r="H637" s="14">
        <f t="shared" si="47"/>
        <v>0</v>
      </c>
      <c r="I637" s="15" t="s">
        <v>19</v>
      </c>
      <c r="J637" s="20">
        <v>9391.346</v>
      </c>
      <c r="V637" s="29">
        <v>62</v>
      </c>
      <c r="W637" s="23" t="s">
        <v>17</v>
      </c>
      <c r="X637" s="30">
        <v>29.92</v>
      </c>
      <c r="Y637" s="29">
        <v>0</v>
      </c>
      <c r="Z637" s="23" t="s">
        <v>21</v>
      </c>
      <c r="AA637" s="23" t="s">
        <v>22</v>
      </c>
      <c r="AB637" s="23">
        <v>13457.9608</v>
      </c>
      <c r="AC637" s="23" t="b">
        <f t="shared" si="48"/>
        <v>1</v>
      </c>
      <c r="AD637" s="23" t="b">
        <f t="shared" si="49"/>
        <v>0</v>
      </c>
    </row>
    <row r="638" spans="2:30">
      <c r="B638" s="14">
        <v>64</v>
      </c>
      <c r="C638" s="15" t="s">
        <v>20</v>
      </c>
      <c r="D638" s="14">
        <f t="shared" si="46"/>
        <v>0</v>
      </c>
      <c r="E638" s="17">
        <v>38.19</v>
      </c>
      <c r="F638" s="14">
        <v>0</v>
      </c>
      <c r="G638" s="14" t="s">
        <v>21</v>
      </c>
      <c r="H638" s="14">
        <f t="shared" si="47"/>
        <v>0</v>
      </c>
      <c r="I638" s="15" t="s">
        <v>42</v>
      </c>
      <c r="J638" s="20">
        <v>14410.9321</v>
      </c>
      <c r="V638" s="29">
        <v>39</v>
      </c>
      <c r="W638" s="23" t="s">
        <v>17</v>
      </c>
      <c r="X638" s="30">
        <v>41.8</v>
      </c>
      <c r="Y638" s="29">
        <v>0</v>
      </c>
      <c r="Z638" s="23" t="s">
        <v>21</v>
      </c>
      <c r="AA638" s="23" t="s">
        <v>22</v>
      </c>
      <c r="AB638" s="23">
        <v>5662.225</v>
      </c>
      <c r="AC638" s="23" t="b">
        <f t="shared" si="48"/>
        <v>1</v>
      </c>
      <c r="AD638" s="23" t="b">
        <f t="shared" si="49"/>
        <v>0</v>
      </c>
    </row>
    <row r="639" spans="2:30">
      <c r="B639" s="14">
        <v>19</v>
      </c>
      <c r="C639" s="15" t="s">
        <v>17</v>
      </c>
      <c r="D639" s="14">
        <f t="shared" si="46"/>
        <v>1</v>
      </c>
      <c r="E639" s="17">
        <v>24.51</v>
      </c>
      <c r="F639" s="14">
        <v>1</v>
      </c>
      <c r="G639" s="14" t="s">
        <v>21</v>
      </c>
      <c r="H639" s="14">
        <f t="shared" si="47"/>
        <v>0</v>
      </c>
      <c r="I639" s="15" t="s">
        <v>34</v>
      </c>
      <c r="J639" s="20">
        <v>2709.1119</v>
      </c>
      <c r="V639" s="29">
        <v>19</v>
      </c>
      <c r="W639" s="23" t="s">
        <v>20</v>
      </c>
      <c r="X639" s="30">
        <v>27.6</v>
      </c>
      <c r="Y639" s="29">
        <v>0</v>
      </c>
      <c r="Z639" s="23" t="s">
        <v>21</v>
      </c>
      <c r="AA639" s="23" t="s">
        <v>19</v>
      </c>
      <c r="AB639" s="23">
        <v>1252.407</v>
      </c>
      <c r="AC639" s="23" t="b">
        <f t="shared" si="48"/>
        <v>1</v>
      </c>
      <c r="AD639" s="23" t="b">
        <f t="shared" si="49"/>
        <v>0</v>
      </c>
    </row>
    <row r="640" spans="2:30">
      <c r="B640" s="14">
        <v>35</v>
      </c>
      <c r="C640" s="15" t="s">
        <v>17</v>
      </c>
      <c r="D640" s="14">
        <f t="shared" si="46"/>
        <v>1</v>
      </c>
      <c r="E640" s="17">
        <v>38.095</v>
      </c>
      <c r="F640" s="14">
        <v>2</v>
      </c>
      <c r="G640" s="14" t="s">
        <v>21</v>
      </c>
      <c r="H640" s="14">
        <f t="shared" si="47"/>
        <v>0</v>
      </c>
      <c r="I640" s="15" t="s">
        <v>42</v>
      </c>
      <c r="J640" s="20">
        <v>24915.04626</v>
      </c>
      <c r="V640" s="29">
        <v>22</v>
      </c>
      <c r="W640" s="23" t="s">
        <v>17</v>
      </c>
      <c r="X640" s="30">
        <v>23.18</v>
      </c>
      <c r="Y640" s="29">
        <v>0</v>
      </c>
      <c r="Z640" s="23" t="s">
        <v>21</v>
      </c>
      <c r="AA640" s="23" t="s">
        <v>42</v>
      </c>
      <c r="AB640" s="23">
        <v>2731.9122</v>
      </c>
      <c r="AC640" s="23" t="b">
        <f t="shared" si="48"/>
        <v>0</v>
      </c>
      <c r="AD640" s="23" t="b">
        <f t="shared" si="49"/>
        <v>0</v>
      </c>
    </row>
    <row r="641" spans="2:30">
      <c r="B641" s="14">
        <v>39</v>
      </c>
      <c r="C641" s="15" t="s">
        <v>20</v>
      </c>
      <c r="D641" s="14">
        <f t="shared" si="46"/>
        <v>0</v>
      </c>
      <c r="E641" s="17">
        <v>26.41</v>
      </c>
      <c r="F641" s="14">
        <v>0</v>
      </c>
      <c r="G641" s="14" t="s">
        <v>18</v>
      </c>
      <c r="H641" s="14">
        <f t="shared" si="47"/>
        <v>1</v>
      </c>
      <c r="I641" s="15" t="s">
        <v>42</v>
      </c>
      <c r="J641" s="20">
        <v>20149.3229</v>
      </c>
      <c r="V641" s="29">
        <v>39</v>
      </c>
      <c r="W641" s="23" t="s">
        <v>17</v>
      </c>
      <c r="X641" s="30">
        <v>31.92</v>
      </c>
      <c r="Y641" s="29">
        <v>2</v>
      </c>
      <c r="Z641" s="23" t="s">
        <v>21</v>
      </c>
      <c r="AA641" s="23" t="s">
        <v>34</v>
      </c>
      <c r="AB641" s="23">
        <v>7209.4918</v>
      </c>
      <c r="AC641" s="23" t="b">
        <f t="shared" si="48"/>
        <v>1</v>
      </c>
      <c r="AD641" s="23" t="b">
        <f t="shared" si="49"/>
        <v>0</v>
      </c>
    </row>
    <row r="642" spans="2:30">
      <c r="B642" s="14">
        <v>56</v>
      </c>
      <c r="C642" s="15" t="s">
        <v>20</v>
      </c>
      <c r="D642" s="14">
        <f t="shared" si="46"/>
        <v>0</v>
      </c>
      <c r="E642" s="17">
        <v>33.66</v>
      </c>
      <c r="F642" s="14">
        <v>4</v>
      </c>
      <c r="G642" s="14" t="s">
        <v>21</v>
      </c>
      <c r="H642" s="14">
        <f t="shared" si="47"/>
        <v>0</v>
      </c>
      <c r="I642" s="15" t="s">
        <v>22</v>
      </c>
      <c r="J642" s="20">
        <v>12949.1554</v>
      </c>
      <c r="V642" s="29">
        <v>30</v>
      </c>
      <c r="W642" s="23" t="s">
        <v>20</v>
      </c>
      <c r="X642" s="30">
        <v>44.22</v>
      </c>
      <c r="Y642" s="29">
        <v>2</v>
      </c>
      <c r="Z642" s="23" t="s">
        <v>21</v>
      </c>
      <c r="AA642" s="23" t="s">
        <v>22</v>
      </c>
      <c r="AB642" s="23">
        <v>4266.1658</v>
      </c>
      <c r="AC642" s="23" t="b">
        <f t="shared" si="48"/>
        <v>1</v>
      </c>
      <c r="AD642" s="23" t="b">
        <f t="shared" si="49"/>
        <v>0</v>
      </c>
    </row>
    <row r="643" spans="2:30">
      <c r="B643" s="14">
        <v>33</v>
      </c>
      <c r="C643" s="15" t="s">
        <v>20</v>
      </c>
      <c r="D643" s="14">
        <f t="shared" si="46"/>
        <v>0</v>
      </c>
      <c r="E643" s="17">
        <v>42.4</v>
      </c>
      <c r="F643" s="14">
        <v>5</v>
      </c>
      <c r="G643" s="14" t="s">
        <v>21</v>
      </c>
      <c r="H643" s="14">
        <f t="shared" si="47"/>
        <v>0</v>
      </c>
      <c r="I643" s="15" t="s">
        <v>19</v>
      </c>
      <c r="J643" s="20">
        <v>6666.243</v>
      </c>
      <c r="V643" s="29">
        <v>30</v>
      </c>
      <c r="W643" s="23" t="s">
        <v>17</v>
      </c>
      <c r="X643" s="30">
        <v>22.895</v>
      </c>
      <c r="Y643" s="29">
        <v>1</v>
      </c>
      <c r="Z643" s="23" t="s">
        <v>21</v>
      </c>
      <c r="AA643" s="23" t="s">
        <v>42</v>
      </c>
      <c r="AB643" s="23">
        <v>4719.52405</v>
      </c>
      <c r="AC643" s="23" t="b">
        <f t="shared" si="48"/>
        <v>0</v>
      </c>
      <c r="AD643" s="23" t="b">
        <f t="shared" si="49"/>
        <v>0</v>
      </c>
    </row>
    <row r="644" spans="2:30">
      <c r="B644" s="14">
        <v>42</v>
      </c>
      <c r="C644" s="15" t="s">
        <v>20</v>
      </c>
      <c r="D644" s="14">
        <f t="shared" ref="D644:D707" si="50">IF(C644="FEMALE",1,0)</f>
        <v>0</v>
      </c>
      <c r="E644" s="17">
        <v>28.31</v>
      </c>
      <c r="F644" s="14">
        <v>3</v>
      </c>
      <c r="G644" s="14" t="s">
        <v>18</v>
      </c>
      <c r="H644" s="14">
        <f t="shared" ref="H644:H707" si="51">IF(G644="yes",1,0)</f>
        <v>1</v>
      </c>
      <c r="I644" s="15" t="s">
        <v>34</v>
      </c>
      <c r="J644" s="20">
        <v>32787.45859</v>
      </c>
      <c r="V644" s="29">
        <v>58</v>
      </c>
      <c r="W644" s="23" t="s">
        <v>17</v>
      </c>
      <c r="X644" s="30">
        <v>33.1</v>
      </c>
      <c r="Y644" s="29">
        <v>0</v>
      </c>
      <c r="Z644" s="23" t="s">
        <v>21</v>
      </c>
      <c r="AA644" s="23" t="s">
        <v>19</v>
      </c>
      <c r="AB644" s="23">
        <v>11848.141</v>
      </c>
      <c r="AC644" s="23" t="b">
        <f t="shared" ref="AC644:AC707" si="52">X644&gt;=25</f>
        <v>1</v>
      </c>
      <c r="AD644" s="23" t="b">
        <f t="shared" ref="AD644:AD707" si="53">AB644&gt;16700</f>
        <v>0</v>
      </c>
    </row>
    <row r="645" spans="2:30">
      <c r="B645" s="14">
        <v>61</v>
      </c>
      <c r="C645" s="15" t="s">
        <v>20</v>
      </c>
      <c r="D645" s="14">
        <f t="shared" si="50"/>
        <v>0</v>
      </c>
      <c r="E645" s="17">
        <v>33.915</v>
      </c>
      <c r="F645" s="14">
        <v>0</v>
      </c>
      <c r="G645" s="14" t="s">
        <v>21</v>
      </c>
      <c r="H645" s="14">
        <f t="shared" si="51"/>
        <v>0</v>
      </c>
      <c r="I645" s="15" t="s">
        <v>42</v>
      </c>
      <c r="J645" s="20">
        <v>13143.86485</v>
      </c>
      <c r="V645" s="29">
        <v>42</v>
      </c>
      <c r="W645" s="23" t="s">
        <v>17</v>
      </c>
      <c r="X645" s="30">
        <v>26.18</v>
      </c>
      <c r="Y645" s="29">
        <v>1</v>
      </c>
      <c r="Z645" s="23" t="s">
        <v>21</v>
      </c>
      <c r="AA645" s="23" t="s">
        <v>22</v>
      </c>
      <c r="AB645" s="23">
        <v>7046.7222</v>
      </c>
      <c r="AC645" s="23" t="b">
        <f t="shared" si="52"/>
        <v>1</v>
      </c>
      <c r="AD645" s="23" t="b">
        <f t="shared" si="53"/>
        <v>0</v>
      </c>
    </row>
    <row r="646" spans="2:30">
      <c r="B646" s="14">
        <v>23</v>
      </c>
      <c r="C646" s="15" t="s">
        <v>17</v>
      </c>
      <c r="D646" s="14">
        <f t="shared" si="50"/>
        <v>1</v>
      </c>
      <c r="E646" s="17">
        <v>34.96</v>
      </c>
      <c r="F646" s="14">
        <v>3</v>
      </c>
      <c r="G646" s="14" t="s">
        <v>21</v>
      </c>
      <c r="H646" s="14">
        <f t="shared" si="51"/>
        <v>0</v>
      </c>
      <c r="I646" s="15" t="s">
        <v>34</v>
      </c>
      <c r="J646" s="20">
        <v>4466.6214</v>
      </c>
      <c r="V646" s="29">
        <v>64</v>
      </c>
      <c r="W646" s="23" t="s">
        <v>17</v>
      </c>
      <c r="X646" s="30">
        <v>35.97</v>
      </c>
      <c r="Y646" s="29">
        <v>0</v>
      </c>
      <c r="Z646" s="23" t="s">
        <v>21</v>
      </c>
      <c r="AA646" s="23" t="s">
        <v>22</v>
      </c>
      <c r="AB646" s="23">
        <v>14313.8463</v>
      </c>
      <c r="AC646" s="23" t="b">
        <f t="shared" si="52"/>
        <v>1</v>
      </c>
      <c r="AD646" s="23" t="b">
        <f t="shared" si="53"/>
        <v>0</v>
      </c>
    </row>
    <row r="647" spans="2:30">
      <c r="B647" s="14">
        <v>43</v>
      </c>
      <c r="C647" s="15" t="s">
        <v>20</v>
      </c>
      <c r="D647" s="14">
        <f t="shared" si="50"/>
        <v>0</v>
      </c>
      <c r="E647" s="17">
        <v>35.31</v>
      </c>
      <c r="F647" s="14">
        <v>2</v>
      </c>
      <c r="G647" s="14" t="s">
        <v>21</v>
      </c>
      <c r="H647" s="14">
        <f t="shared" si="51"/>
        <v>0</v>
      </c>
      <c r="I647" s="15" t="s">
        <v>22</v>
      </c>
      <c r="J647" s="20">
        <v>18806.14547</v>
      </c>
      <c r="V647" s="29">
        <v>21</v>
      </c>
      <c r="W647" s="23" t="s">
        <v>20</v>
      </c>
      <c r="X647" s="30">
        <v>22.3</v>
      </c>
      <c r="Y647" s="29">
        <v>1</v>
      </c>
      <c r="Z647" s="23" t="s">
        <v>21</v>
      </c>
      <c r="AA647" s="23" t="s">
        <v>19</v>
      </c>
      <c r="AB647" s="23">
        <v>2103.08</v>
      </c>
      <c r="AC647" s="23" t="b">
        <f t="shared" si="52"/>
        <v>0</v>
      </c>
      <c r="AD647" s="23" t="b">
        <f t="shared" si="53"/>
        <v>0</v>
      </c>
    </row>
    <row r="648" spans="2:30">
      <c r="B648" s="14">
        <v>48</v>
      </c>
      <c r="C648" s="15" t="s">
        <v>20</v>
      </c>
      <c r="D648" s="14">
        <f t="shared" si="50"/>
        <v>0</v>
      </c>
      <c r="E648" s="17">
        <v>30.78</v>
      </c>
      <c r="F648" s="14">
        <v>3</v>
      </c>
      <c r="G648" s="14" t="s">
        <v>21</v>
      </c>
      <c r="H648" s="14">
        <f t="shared" si="51"/>
        <v>0</v>
      </c>
      <c r="I648" s="15" t="s">
        <v>42</v>
      </c>
      <c r="J648" s="20">
        <v>10141.1362</v>
      </c>
      <c r="V648" s="29">
        <v>23</v>
      </c>
      <c r="W648" s="23" t="s">
        <v>20</v>
      </c>
      <c r="X648" s="30">
        <v>26.51</v>
      </c>
      <c r="Y648" s="29">
        <v>0</v>
      </c>
      <c r="Z648" s="23" t="s">
        <v>21</v>
      </c>
      <c r="AA648" s="23" t="s">
        <v>22</v>
      </c>
      <c r="AB648" s="23">
        <v>1815.8759</v>
      </c>
      <c r="AC648" s="23" t="b">
        <f t="shared" si="52"/>
        <v>1</v>
      </c>
      <c r="AD648" s="23" t="b">
        <f t="shared" si="53"/>
        <v>0</v>
      </c>
    </row>
    <row r="649" spans="2:30">
      <c r="B649" s="14">
        <v>39</v>
      </c>
      <c r="C649" s="15" t="s">
        <v>20</v>
      </c>
      <c r="D649" s="14">
        <f t="shared" si="50"/>
        <v>0</v>
      </c>
      <c r="E649" s="17">
        <v>26.22</v>
      </c>
      <c r="F649" s="14">
        <v>1</v>
      </c>
      <c r="G649" s="14" t="s">
        <v>21</v>
      </c>
      <c r="H649" s="14">
        <f t="shared" si="51"/>
        <v>0</v>
      </c>
      <c r="I649" s="15" t="s">
        <v>34</v>
      </c>
      <c r="J649" s="20">
        <v>6123.5688</v>
      </c>
      <c r="V649" s="29">
        <v>45</v>
      </c>
      <c r="W649" s="23" t="s">
        <v>17</v>
      </c>
      <c r="X649" s="30">
        <v>35.815</v>
      </c>
      <c r="Y649" s="29">
        <v>0</v>
      </c>
      <c r="Z649" s="23" t="s">
        <v>21</v>
      </c>
      <c r="AA649" s="23" t="s">
        <v>34</v>
      </c>
      <c r="AB649" s="23">
        <v>7731.85785</v>
      </c>
      <c r="AC649" s="23" t="b">
        <f t="shared" si="52"/>
        <v>1</v>
      </c>
      <c r="AD649" s="23" t="b">
        <f t="shared" si="53"/>
        <v>0</v>
      </c>
    </row>
    <row r="650" spans="2:30">
      <c r="B650" s="14">
        <v>40</v>
      </c>
      <c r="C650" s="15" t="s">
        <v>17</v>
      </c>
      <c r="D650" s="14">
        <f t="shared" si="50"/>
        <v>1</v>
      </c>
      <c r="E650" s="17">
        <v>23.37</v>
      </c>
      <c r="F650" s="14">
        <v>3</v>
      </c>
      <c r="G650" s="14" t="s">
        <v>21</v>
      </c>
      <c r="H650" s="14">
        <f t="shared" si="51"/>
        <v>0</v>
      </c>
      <c r="I650" s="15" t="s">
        <v>42</v>
      </c>
      <c r="J650" s="20">
        <v>8252.2843</v>
      </c>
      <c r="V650" s="29">
        <v>40</v>
      </c>
      <c r="W650" s="23" t="s">
        <v>17</v>
      </c>
      <c r="X650" s="30">
        <v>41.42</v>
      </c>
      <c r="Y650" s="29">
        <v>1</v>
      </c>
      <c r="Z650" s="23" t="s">
        <v>21</v>
      </c>
      <c r="AA650" s="23" t="s">
        <v>34</v>
      </c>
      <c r="AB650" s="23">
        <v>28476.73499</v>
      </c>
      <c r="AC650" s="23" t="b">
        <f t="shared" si="52"/>
        <v>1</v>
      </c>
      <c r="AD650" s="23" t="b">
        <f t="shared" si="53"/>
        <v>1</v>
      </c>
    </row>
    <row r="651" spans="2:30">
      <c r="B651" s="14">
        <v>18</v>
      </c>
      <c r="C651" s="15" t="s">
        <v>20</v>
      </c>
      <c r="D651" s="14">
        <f t="shared" si="50"/>
        <v>0</v>
      </c>
      <c r="E651" s="17">
        <v>28.5</v>
      </c>
      <c r="F651" s="14">
        <v>0</v>
      </c>
      <c r="G651" s="14" t="s">
        <v>21</v>
      </c>
      <c r="H651" s="14">
        <f t="shared" si="51"/>
        <v>0</v>
      </c>
      <c r="I651" s="15" t="s">
        <v>42</v>
      </c>
      <c r="J651" s="20">
        <v>1712.227</v>
      </c>
      <c r="V651" s="29">
        <v>19</v>
      </c>
      <c r="W651" s="23" t="s">
        <v>17</v>
      </c>
      <c r="X651" s="30">
        <v>36.575</v>
      </c>
      <c r="Y651" s="29">
        <v>0</v>
      </c>
      <c r="Z651" s="23" t="s">
        <v>21</v>
      </c>
      <c r="AA651" s="23" t="s">
        <v>34</v>
      </c>
      <c r="AB651" s="23">
        <v>2136.88225</v>
      </c>
      <c r="AC651" s="23" t="b">
        <f t="shared" si="52"/>
        <v>1</v>
      </c>
      <c r="AD651" s="23" t="b">
        <f t="shared" si="53"/>
        <v>0</v>
      </c>
    </row>
    <row r="652" spans="2:30">
      <c r="B652" s="14">
        <v>58</v>
      </c>
      <c r="C652" s="15" t="s">
        <v>17</v>
      </c>
      <c r="D652" s="14">
        <f t="shared" si="50"/>
        <v>1</v>
      </c>
      <c r="E652" s="17">
        <v>32.965</v>
      </c>
      <c r="F652" s="14">
        <v>0</v>
      </c>
      <c r="G652" s="14" t="s">
        <v>21</v>
      </c>
      <c r="H652" s="14">
        <f t="shared" si="51"/>
        <v>0</v>
      </c>
      <c r="I652" s="15" t="s">
        <v>42</v>
      </c>
      <c r="J652" s="20">
        <v>12430.95335</v>
      </c>
      <c r="V652" s="29">
        <v>18</v>
      </c>
      <c r="W652" s="23" t="s">
        <v>20</v>
      </c>
      <c r="X652" s="30">
        <v>30.14</v>
      </c>
      <c r="Y652" s="29">
        <v>0</v>
      </c>
      <c r="Z652" s="23" t="s">
        <v>21</v>
      </c>
      <c r="AA652" s="23" t="s">
        <v>22</v>
      </c>
      <c r="AB652" s="23">
        <v>1131.5066</v>
      </c>
      <c r="AC652" s="23" t="b">
        <f t="shared" si="52"/>
        <v>1</v>
      </c>
      <c r="AD652" s="23" t="b">
        <f t="shared" si="53"/>
        <v>0</v>
      </c>
    </row>
    <row r="653" spans="2:30">
      <c r="B653" s="14">
        <v>49</v>
      </c>
      <c r="C653" s="15" t="s">
        <v>17</v>
      </c>
      <c r="D653" s="14">
        <f t="shared" si="50"/>
        <v>1</v>
      </c>
      <c r="E653" s="17">
        <v>42.68</v>
      </c>
      <c r="F653" s="14">
        <v>2</v>
      </c>
      <c r="G653" s="14" t="s">
        <v>21</v>
      </c>
      <c r="H653" s="14">
        <f t="shared" si="51"/>
        <v>0</v>
      </c>
      <c r="I653" s="15" t="s">
        <v>22</v>
      </c>
      <c r="J653" s="20">
        <v>9800.8882</v>
      </c>
      <c r="V653" s="29">
        <v>25</v>
      </c>
      <c r="W653" s="23" t="s">
        <v>20</v>
      </c>
      <c r="X653" s="30">
        <v>25.84</v>
      </c>
      <c r="Y653" s="29">
        <v>1</v>
      </c>
      <c r="Z653" s="23" t="s">
        <v>21</v>
      </c>
      <c r="AA653" s="23" t="s">
        <v>42</v>
      </c>
      <c r="AB653" s="23">
        <v>3309.7926</v>
      </c>
      <c r="AC653" s="23" t="b">
        <f t="shared" si="52"/>
        <v>1</v>
      </c>
      <c r="AD653" s="23" t="b">
        <f t="shared" si="53"/>
        <v>0</v>
      </c>
    </row>
    <row r="654" spans="2:30">
      <c r="B654" s="14">
        <v>53</v>
      </c>
      <c r="C654" s="15" t="s">
        <v>17</v>
      </c>
      <c r="D654" s="14">
        <f t="shared" si="50"/>
        <v>1</v>
      </c>
      <c r="E654" s="17">
        <v>39.6</v>
      </c>
      <c r="F654" s="14">
        <v>1</v>
      </c>
      <c r="G654" s="14" t="s">
        <v>21</v>
      </c>
      <c r="H654" s="14">
        <f t="shared" si="51"/>
        <v>0</v>
      </c>
      <c r="I654" s="15" t="s">
        <v>22</v>
      </c>
      <c r="J654" s="20">
        <v>10579.711</v>
      </c>
      <c r="V654" s="29">
        <v>46</v>
      </c>
      <c r="W654" s="23" t="s">
        <v>17</v>
      </c>
      <c r="X654" s="30">
        <v>30.8</v>
      </c>
      <c r="Y654" s="29">
        <v>3</v>
      </c>
      <c r="Z654" s="23" t="s">
        <v>21</v>
      </c>
      <c r="AA654" s="23" t="s">
        <v>19</v>
      </c>
      <c r="AB654" s="23">
        <v>9414.92</v>
      </c>
      <c r="AC654" s="23" t="b">
        <f t="shared" si="52"/>
        <v>1</v>
      </c>
      <c r="AD654" s="23" t="b">
        <f t="shared" si="53"/>
        <v>0</v>
      </c>
    </row>
    <row r="655" spans="2:30">
      <c r="B655" s="14">
        <v>48</v>
      </c>
      <c r="C655" s="15" t="s">
        <v>17</v>
      </c>
      <c r="D655" s="14">
        <f t="shared" si="50"/>
        <v>1</v>
      </c>
      <c r="E655" s="17">
        <v>31.13</v>
      </c>
      <c r="F655" s="14">
        <v>0</v>
      </c>
      <c r="G655" s="14" t="s">
        <v>21</v>
      </c>
      <c r="H655" s="14">
        <f t="shared" si="51"/>
        <v>0</v>
      </c>
      <c r="I655" s="15" t="s">
        <v>22</v>
      </c>
      <c r="J655" s="20">
        <v>8280.6227</v>
      </c>
      <c r="V655" s="29">
        <v>33</v>
      </c>
      <c r="W655" s="23" t="s">
        <v>17</v>
      </c>
      <c r="X655" s="30">
        <v>42.94</v>
      </c>
      <c r="Y655" s="29">
        <v>3</v>
      </c>
      <c r="Z655" s="23" t="s">
        <v>21</v>
      </c>
      <c r="AA655" s="23" t="s">
        <v>34</v>
      </c>
      <c r="AB655" s="23">
        <v>6360.9936</v>
      </c>
      <c r="AC655" s="23" t="b">
        <f t="shared" si="52"/>
        <v>1</v>
      </c>
      <c r="AD655" s="23" t="b">
        <f t="shared" si="53"/>
        <v>0</v>
      </c>
    </row>
    <row r="656" spans="2:30">
      <c r="B656" s="14">
        <v>45</v>
      </c>
      <c r="C656" s="15" t="s">
        <v>17</v>
      </c>
      <c r="D656" s="14">
        <f t="shared" si="50"/>
        <v>1</v>
      </c>
      <c r="E656" s="17">
        <v>36.3</v>
      </c>
      <c r="F656" s="14">
        <v>2</v>
      </c>
      <c r="G656" s="14" t="s">
        <v>21</v>
      </c>
      <c r="H656" s="14">
        <f t="shared" si="51"/>
        <v>0</v>
      </c>
      <c r="I656" s="15" t="s">
        <v>22</v>
      </c>
      <c r="J656" s="20">
        <v>8527.532</v>
      </c>
      <c r="V656" s="29">
        <v>54</v>
      </c>
      <c r="W656" s="23" t="s">
        <v>20</v>
      </c>
      <c r="X656" s="30">
        <v>21.01</v>
      </c>
      <c r="Y656" s="29">
        <v>2</v>
      </c>
      <c r="Z656" s="23" t="s">
        <v>21</v>
      </c>
      <c r="AA656" s="23" t="s">
        <v>22</v>
      </c>
      <c r="AB656" s="23">
        <v>11013.7119</v>
      </c>
      <c r="AC656" s="23" t="b">
        <f t="shared" si="52"/>
        <v>0</v>
      </c>
      <c r="AD656" s="23" t="b">
        <f t="shared" si="53"/>
        <v>0</v>
      </c>
    </row>
    <row r="657" spans="2:30">
      <c r="B657" s="14">
        <v>59</v>
      </c>
      <c r="C657" s="15" t="s">
        <v>17</v>
      </c>
      <c r="D657" s="14">
        <f t="shared" si="50"/>
        <v>1</v>
      </c>
      <c r="E657" s="17">
        <v>35.2</v>
      </c>
      <c r="F657" s="14">
        <v>0</v>
      </c>
      <c r="G657" s="14" t="s">
        <v>21</v>
      </c>
      <c r="H657" s="14">
        <f t="shared" si="51"/>
        <v>0</v>
      </c>
      <c r="I657" s="15" t="s">
        <v>22</v>
      </c>
      <c r="J657" s="20">
        <v>12244.531</v>
      </c>
      <c r="V657" s="29">
        <v>28</v>
      </c>
      <c r="W657" s="23" t="s">
        <v>20</v>
      </c>
      <c r="X657" s="30">
        <v>22.515</v>
      </c>
      <c r="Y657" s="29">
        <v>2</v>
      </c>
      <c r="Z657" s="23" t="s">
        <v>21</v>
      </c>
      <c r="AA657" s="23" t="s">
        <v>42</v>
      </c>
      <c r="AB657" s="23">
        <v>4428.88785</v>
      </c>
      <c r="AC657" s="23" t="b">
        <f t="shared" si="52"/>
        <v>0</v>
      </c>
      <c r="AD657" s="23" t="b">
        <f t="shared" si="53"/>
        <v>0</v>
      </c>
    </row>
    <row r="658" spans="2:30">
      <c r="B658" s="14">
        <v>52</v>
      </c>
      <c r="C658" s="15" t="s">
        <v>17</v>
      </c>
      <c r="D658" s="14">
        <f t="shared" si="50"/>
        <v>1</v>
      </c>
      <c r="E658" s="17">
        <v>25.3</v>
      </c>
      <c r="F658" s="14">
        <v>2</v>
      </c>
      <c r="G658" s="14" t="s">
        <v>18</v>
      </c>
      <c r="H658" s="14">
        <f t="shared" si="51"/>
        <v>1</v>
      </c>
      <c r="I658" s="15" t="s">
        <v>22</v>
      </c>
      <c r="J658" s="20">
        <v>24667.419</v>
      </c>
      <c r="V658" s="29">
        <v>36</v>
      </c>
      <c r="W658" s="23" t="s">
        <v>20</v>
      </c>
      <c r="X658" s="30">
        <v>34.43</v>
      </c>
      <c r="Y658" s="29">
        <v>2</v>
      </c>
      <c r="Z658" s="23" t="s">
        <v>21</v>
      </c>
      <c r="AA658" s="23" t="s">
        <v>22</v>
      </c>
      <c r="AB658" s="23">
        <v>5584.3057</v>
      </c>
      <c r="AC658" s="23" t="b">
        <f t="shared" si="52"/>
        <v>1</v>
      </c>
      <c r="AD658" s="23" t="b">
        <f t="shared" si="53"/>
        <v>0</v>
      </c>
    </row>
    <row r="659" spans="2:30">
      <c r="B659" s="14">
        <v>26</v>
      </c>
      <c r="C659" s="15" t="s">
        <v>17</v>
      </c>
      <c r="D659" s="14">
        <f t="shared" si="50"/>
        <v>1</v>
      </c>
      <c r="E659" s="17">
        <v>42.4</v>
      </c>
      <c r="F659" s="14">
        <v>1</v>
      </c>
      <c r="G659" s="14" t="s">
        <v>21</v>
      </c>
      <c r="H659" s="14">
        <f t="shared" si="51"/>
        <v>0</v>
      </c>
      <c r="I659" s="15" t="s">
        <v>19</v>
      </c>
      <c r="J659" s="20">
        <v>3410.324</v>
      </c>
      <c r="V659" s="29">
        <v>20</v>
      </c>
      <c r="W659" s="23" t="s">
        <v>17</v>
      </c>
      <c r="X659" s="30">
        <v>31.46</v>
      </c>
      <c r="Y659" s="29">
        <v>0</v>
      </c>
      <c r="Z659" s="23" t="s">
        <v>21</v>
      </c>
      <c r="AA659" s="23" t="s">
        <v>22</v>
      </c>
      <c r="AB659" s="23">
        <v>1877.9294</v>
      </c>
      <c r="AC659" s="23" t="b">
        <f t="shared" si="52"/>
        <v>1</v>
      </c>
      <c r="AD659" s="23" t="b">
        <f t="shared" si="53"/>
        <v>0</v>
      </c>
    </row>
    <row r="660" spans="2:30">
      <c r="B660" s="14">
        <v>27</v>
      </c>
      <c r="C660" s="15" t="s">
        <v>20</v>
      </c>
      <c r="D660" s="14">
        <f t="shared" si="50"/>
        <v>0</v>
      </c>
      <c r="E660" s="17">
        <v>33.155</v>
      </c>
      <c r="F660" s="14">
        <v>2</v>
      </c>
      <c r="G660" s="14" t="s">
        <v>21</v>
      </c>
      <c r="H660" s="14">
        <f t="shared" si="51"/>
        <v>0</v>
      </c>
      <c r="I660" s="15" t="s">
        <v>34</v>
      </c>
      <c r="J660" s="20">
        <v>4058.71245</v>
      </c>
      <c r="V660" s="29">
        <v>24</v>
      </c>
      <c r="W660" s="23" t="s">
        <v>17</v>
      </c>
      <c r="X660" s="30">
        <v>24.225</v>
      </c>
      <c r="Y660" s="29">
        <v>0</v>
      </c>
      <c r="Z660" s="23" t="s">
        <v>21</v>
      </c>
      <c r="AA660" s="23" t="s">
        <v>34</v>
      </c>
      <c r="AB660" s="23">
        <v>2842.76075</v>
      </c>
      <c r="AC660" s="23" t="b">
        <f t="shared" si="52"/>
        <v>0</v>
      </c>
      <c r="AD660" s="23" t="b">
        <f t="shared" si="53"/>
        <v>0</v>
      </c>
    </row>
    <row r="661" spans="2:30">
      <c r="B661" s="14">
        <v>48</v>
      </c>
      <c r="C661" s="15" t="s">
        <v>17</v>
      </c>
      <c r="D661" s="14">
        <f t="shared" si="50"/>
        <v>1</v>
      </c>
      <c r="E661" s="17">
        <v>35.91</v>
      </c>
      <c r="F661" s="14">
        <v>1</v>
      </c>
      <c r="G661" s="14" t="s">
        <v>21</v>
      </c>
      <c r="H661" s="14">
        <f t="shared" si="51"/>
        <v>0</v>
      </c>
      <c r="I661" s="15" t="s">
        <v>42</v>
      </c>
      <c r="J661" s="20">
        <v>26392.26029</v>
      </c>
      <c r="V661" s="29">
        <v>23</v>
      </c>
      <c r="W661" s="23" t="s">
        <v>20</v>
      </c>
      <c r="X661" s="30">
        <v>37.1</v>
      </c>
      <c r="Y661" s="29">
        <v>3</v>
      </c>
      <c r="Z661" s="23" t="s">
        <v>21</v>
      </c>
      <c r="AA661" s="23" t="s">
        <v>19</v>
      </c>
      <c r="AB661" s="23">
        <v>3597.596</v>
      </c>
      <c r="AC661" s="23" t="b">
        <f t="shared" si="52"/>
        <v>1</v>
      </c>
      <c r="AD661" s="23" t="b">
        <f t="shared" si="53"/>
        <v>0</v>
      </c>
    </row>
    <row r="662" spans="2:30">
      <c r="B662" s="14">
        <v>57</v>
      </c>
      <c r="C662" s="15" t="s">
        <v>17</v>
      </c>
      <c r="D662" s="14">
        <f t="shared" si="50"/>
        <v>1</v>
      </c>
      <c r="E662" s="17">
        <v>28.785</v>
      </c>
      <c r="F662" s="14">
        <v>4</v>
      </c>
      <c r="G662" s="14" t="s">
        <v>21</v>
      </c>
      <c r="H662" s="14">
        <f t="shared" si="51"/>
        <v>0</v>
      </c>
      <c r="I662" s="15" t="s">
        <v>42</v>
      </c>
      <c r="J662" s="20">
        <v>14394.39815</v>
      </c>
      <c r="V662" s="29">
        <v>45</v>
      </c>
      <c r="W662" s="23" t="s">
        <v>20</v>
      </c>
      <c r="X662" s="30">
        <v>33.7</v>
      </c>
      <c r="Y662" s="29">
        <v>1</v>
      </c>
      <c r="Z662" s="23" t="s">
        <v>21</v>
      </c>
      <c r="AA662" s="23" t="s">
        <v>19</v>
      </c>
      <c r="AB662" s="23">
        <v>7445.918</v>
      </c>
      <c r="AC662" s="23" t="b">
        <f t="shared" si="52"/>
        <v>1</v>
      </c>
      <c r="AD662" s="23" t="b">
        <f t="shared" si="53"/>
        <v>0</v>
      </c>
    </row>
    <row r="663" spans="2:30">
      <c r="B663" s="14">
        <v>37</v>
      </c>
      <c r="C663" s="15" t="s">
        <v>20</v>
      </c>
      <c r="D663" s="14">
        <f t="shared" si="50"/>
        <v>0</v>
      </c>
      <c r="E663" s="17">
        <v>46.53</v>
      </c>
      <c r="F663" s="14">
        <v>3</v>
      </c>
      <c r="G663" s="14" t="s">
        <v>21</v>
      </c>
      <c r="H663" s="14">
        <f t="shared" si="51"/>
        <v>0</v>
      </c>
      <c r="I663" s="15" t="s">
        <v>22</v>
      </c>
      <c r="J663" s="20">
        <v>6435.6237</v>
      </c>
      <c r="V663" s="29">
        <v>26</v>
      </c>
      <c r="W663" s="23" t="s">
        <v>20</v>
      </c>
      <c r="X663" s="30">
        <v>17.67</v>
      </c>
      <c r="Y663" s="29">
        <v>0</v>
      </c>
      <c r="Z663" s="23" t="s">
        <v>21</v>
      </c>
      <c r="AA663" s="23" t="s">
        <v>34</v>
      </c>
      <c r="AB663" s="23">
        <v>2680.9493</v>
      </c>
      <c r="AC663" s="23" t="b">
        <f t="shared" si="52"/>
        <v>0</v>
      </c>
      <c r="AD663" s="23" t="b">
        <f t="shared" si="53"/>
        <v>0</v>
      </c>
    </row>
    <row r="664" spans="2:30">
      <c r="B664" s="14">
        <v>57</v>
      </c>
      <c r="C664" s="15" t="s">
        <v>17</v>
      </c>
      <c r="D664" s="14">
        <f t="shared" si="50"/>
        <v>1</v>
      </c>
      <c r="E664" s="17">
        <v>23.98</v>
      </c>
      <c r="F664" s="14">
        <v>1</v>
      </c>
      <c r="G664" s="14" t="s">
        <v>21</v>
      </c>
      <c r="H664" s="14">
        <f t="shared" si="51"/>
        <v>0</v>
      </c>
      <c r="I664" s="15" t="s">
        <v>22</v>
      </c>
      <c r="J664" s="20">
        <v>22192.43711</v>
      </c>
      <c r="V664" s="29">
        <v>18</v>
      </c>
      <c r="W664" s="23" t="s">
        <v>17</v>
      </c>
      <c r="X664" s="30">
        <v>31.13</v>
      </c>
      <c r="Y664" s="29">
        <v>0</v>
      </c>
      <c r="Z664" s="23" t="s">
        <v>21</v>
      </c>
      <c r="AA664" s="23" t="s">
        <v>22</v>
      </c>
      <c r="AB664" s="23">
        <v>1621.8827</v>
      </c>
      <c r="AC664" s="23" t="b">
        <f t="shared" si="52"/>
        <v>1</v>
      </c>
      <c r="AD664" s="23" t="b">
        <f t="shared" si="53"/>
        <v>0</v>
      </c>
    </row>
    <row r="665" spans="2:30">
      <c r="B665" s="14">
        <v>32</v>
      </c>
      <c r="C665" s="15" t="s">
        <v>17</v>
      </c>
      <c r="D665" s="14">
        <f t="shared" si="50"/>
        <v>1</v>
      </c>
      <c r="E665" s="17">
        <v>31.54</v>
      </c>
      <c r="F665" s="14">
        <v>1</v>
      </c>
      <c r="G665" s="14" t="s">
        <v>21</v>
      </c>
      <c r="H665" s="14">
        <f t="shared" si="51"/>
        <v>0</v>
      </c>
      <c r="I665" s="15" t="s">
        <v>42</v>
      </c>
      <c r="J665" s="20">
        <v>5148.5526</v>
      </c>
      <c r="V665" s="29">
        <v>44</v>
      </c>
      <c r="W665" s="23" t="s">
        <v>17</v>
      </c>
      <c r="X665" s="30">
        <v>29.81</v>
      </c>
      <c r="Y665" s="29">
        <v>2</v>
      </c>
      <c r="Z665" s="23" t="s">
        <v>21</v>
      </c>
      <c r="AA665" s="23" t="s">
        <v>22</v>
      </c>
      <c r="AB665" s="23">
        <v>8219.2039</v>
      </c>
      <c r="AC665" s="23" t="b">
        <f t="shared" si="52"/>
        <v>1</v>
      </c>
      <c r="AD665" s="23" t="b">
        <f t="shared" si="53"/>
        <v>0</v>
      </c>
    </row>
    <row r="666" spans="2:30">
      <c r="B666" s="14">
        <v>18</v>
      </c>
      <c r="C666" s="15" t="s">
        <v>20</v>
      </c>
      <c r="D666" s="14">
        <f t="shared" si="50"/>
        <v>0</v>
      </c>
      <c r="E666" s="17">
        <v>33.66</v>
      </c>
      <c r="F666" s="14">
        <v>0</v>
      </c>
      <c r="G666" s="14" t="s">
        <v>21</v>
      </c>
      <c r="H666" s="14">
        <f t="shared" si="51"/>
        <v>0</v>
      </c>
      <c r="I666" s="15" t="s">
        <v>22</v>
      </c>
      <c r="J666" s="20">
        <v>1136.3994</v>
      </c>
      <c r="V666" s="29">
        <v>60</v>
      </c>
      <c r="W666" s="23" t="s">
        <v>20</v>
      </c>
      <c r="X666" s="30">
        <v>24.32</v>
      </c>
      <c r="Y666" s="29">
        <v>0</v>
      </c>
      <c r="Z666" s="23" t="s">
        <v>21</v>
      </c>
      <c r="AA666" s="23" t="s">
        <v>34</v>
      </c>
      <c r="AB666" s="23">
        <v>12523.6048</v>
      </c>
      <c r="AC666" s="23" t="b">
        <f t="shared" si="52"/>
        <v>0</v>
      </c>
      <c r="AD666" s="23" t="b">
        <f t="shared" si="53"/>
        <v>0</v>
      </c>
    </row>
    <row r="667" spans="2:30">
      <c r="B667" s="14">
        <v>64</v>
      </c>
      <c r="C667" s="15" t="s">
        <v>17</v>
      </c>
      <c r="D667" s="14">
        <f t="shared" si="50"/>
        <v>1</v>
      </c>
      <c r="E667" s="17">
        <v>22.99</v>
      </c>
      <c r="F667" s="14">
        <v>0</v>
      </c>
      <c r="G667" s="14" t="s">
        <v>18</v>
      </c>
      <c r="H667" s="14">
        <f t="shared" si="51"/>
        <v>1</v>
      </c>
      <c r="I667" s="15" t="s">
        <v>22</v>
      </c>
      <c r="J667" s="20">
        <v>27037.9141</v>
      </c>
      <c r="V667" s="29">
        <v>64</v>
      </c>
      <c r="W667" s="23" t="s">
        <v>17</v>
      </c>
      <c r="X667" s="30">
        <v>31.825</v>
      </c>
      <c r="Y667" s="29">
        <v>2</v>
      </c>
      <c r="Z667" s="23" t="s">
        <v>21</v>
      </c>
      <c r="AA667" s="23" t="s">
        <v>42</v>
      </c>
      <c r="AB667" s="23">
        <v>16069.08475</v>
      </c>
      <c r="AC667" s="23" t="b">
        <f t="shared" si="52"/>
        <v>1</v>
      </c>
      <c r="AD667" s="23" t="b">
        <f t="shared" si="53"/>
        <v>0</v>
      </c>
    </row>
    <row r="668" spans="2:30">
      <c r="B668" s="14">
        <v>43</v>
      </c>
      <c r="C668" s="15" t="s">
        <v>20</v>
      </c>
      <c r="D668" s="14">
        <f t="shared" si="50"/>
        <v>0</v>
      </c>
      <c r="E668" s="17">
        <v>38.06</v>
      </c>
      <c r="F668" s="14">
        <v>2</v>
      </c>
      <c r="G668" s="14" t="s">
        <v>18</v>
      </c>
      <c r="H668" s="14">
        <f t="shared" si="51"/>
        <v>1</v>
      </c>
      <c r="I668" s="15" t="s">
        <v>22</v>
      </c>
      <c r="J668" s="20">
        <v>42560.4304</v>
      </c>
      <c r="V668" s="29">
        <v>39</v>
      </c>
      <c r="W668" s="23" t="s">
        <v>20</v>
      </c>
      <c r="X668" s="30">
        <v>21.85</v>
      </c>
      <c r="Y668" s="29">
        <v>1</v>
      </c>
      <c r="Z668" s="23" t="s">
        <v>21</v>
      </c>
      <c r="AA668" s="23" t="s">
        <v>34</v>
      </c>
      <c r="AB668" s="23">
        <v>6117.4945</v>
      </c>
      <c r="AC668" s="23" t="b">
        <f t="shared" si="52"/>
        <v>0</v>
      </c>
      <c r="AD668" s="23" t="b">
        <f t="shared" si="53"/>
        <v>0</v>
      </c>
    </row>
    <row r="669" spans="2:30">
      <c r="B669" s="14">
        <v>49</v>
      </c>
      <c r="C669" s="15" t="s">
        <v>20</v>
      </c>
      <c r="D669" s="14">
        <f t="shared" si="50"/>
        <v>0</v>
      </c>
      <c r="E669" s="17">
        <v>28.7</v>
      </c>
      <c r="F669" s="14">
        <v>1</v>
      </c>
      <c r="G669" s="14" t="s">
        <v>21</v>
      </c>
      <c r="H669" s="14">
        <f t="shared" si="51"/>
        <v>0</v>
      </c>
      <c r="I669" s="15" t="s">
        <v>19</v>
      </c>
      <c r="J669" s="20">
        <v>8703.456</v>
      </c>
      <c r="V669" s="29">
        <v>63</v>
      </c>
      <c r="W669" s="23" t="s">
        <v>20</v>
      </c>
      <c r="X669" s="30">
        <v>33.1</v>
      </c>
      <c r="Y669" s="29">
        <v>0</v>
      </c>
      <c r="Z669" s="23" t="s">
        <v>21</v>
      </c>
      <c r="AA669" s="23" t="s">
        <v>19</v>
      </c>
      <c r="AB669" s="23">
        <v>13393.756</v>
      </c>
      <c r="AC669" s="23" t="b">
        <f t="shared" si="52"/>
        <v>1</v>
      </c>
      <c r="AD669" s="23" t="b">
        <f t="shared" si="53"/>
        <v>0</v>
      </c>
    </row>
    <row r="670" spans="2:30">
      <c r="B670" s="14">
        <v>40</v>
      </c>
      <c r="C670" s="15" t="s">
        <v>17</v>
      </c>
      <c r="D670" s="14">
        <f t="shared" si="50"/>
        <v>1</v>
      </c>
      <c r="E670" s="17">
        <v>32.775</v>
      </c>
      <c r="F670" s="14">
        <v>2</v>
      </c>
      <c r="G670" s="14" t="s">
        <v>18</v>
      </c>
      <c r="H670" s="14">
        <f t="shared" si="51"/>
        <v>1</v>
      </c>
      <c r="I670" s="15" t="s">
        <v>34</v>
      </c>
      <c r="J670" s="20">
        <v>40003.33225</v>
      </c>
      <c r="V670" s="29">
        <v>36</v>
      </c>
      <c r="W670" s="23" t="s">
        <v>17</v>
      </c>
      <c r="X670" s="30">
        <v>25.84</v>
      </c>
      <c r="Y670" s="29">
        <v>0</v>
      </c>
      <c r="Z670" s="23" t="s">
        <v>21</v>
      </c>
      <c r="AA670" s="23" t="s">
        <v>34</v>
      </c>
      <c r="AB670" s="23">
        <v>5266.3656</v>
      </c>
      <c r="AC670" s="23" t="b">
        <f t="shared" si="52"/>
        <v>1</v>
      </c>
      <c r="AD670" s="23" t="b">
        <f t="shared" si="53"/>
        <v>0</v>
      </c>
    </row>
    <row r="671" spans="2:30">
      <c r="B671" s="14">
        <v>62</v>
      </c>
      <c r="C671" s="15" t="s">
        <v>20</v>
      </c>
      <c r="D671" s="14">
        <f t="shared" si="50"/>
        <v>0</v>
      </c>
      <c r="E671" s="17">
        <v>32.015</v>
      </c>
      <c r="F671" s="14">
        <v>0</v>
      </c>
      <c r="G671" s="14" t="s">
        <v>18</v>
      </c>
      <c r="H671" s="14">
        <f t="shared" si="51"/>
        <v>1</v>
      </c>
      <c r="I671" s="15" t="s">
        <v>42</v>
      </c>
      <c r="J671" s="20">
        <v>45710.20785</v>
      </c>
      <c r="V671" s="29">
        <v>28</v>
      </c>
      <c r="W671" s="23" t="s">
        <v>17</v>
      </c>
      <c r="X671" s="30">
        <v>23.845</v>
      </c>
      <c r="Y671" s="29">
        <v>2</v>
      </c>
      <c r="Z671" s="23" t="s">
        <v>21</v>
      </c>
      <c r="AA671" s="23" t="s">
        <v>34</v>
      </c>
      <c r="AB671" s="23">
        <v>4719.73655</v>
      </c>
      <c r="AC671" s="23" t="b">
        <f t="shared" si="52"/>
        <v>0</v>
      </c>
      <c r="AD671" s="23" t="b">
        <f t="shared" si="53"/>
        <v>0</v>
      </c>
    </row>
    <row r="672" spans="2:30">
      <c r="B672" s="14">
        <v>40</v>
      </c>
      <c r="C672" s="15" t="s">
        <v>17</v>
      </c>
      <c r="D672" s="14">
        <f t="shared" si="50"/>
        <v>1</v>
      </c>
      <c r="E672" s="17">
        <v>29.81</v>
      </c>
      <c r="F672" s="14">
        <v>1</v>
      </c>
      <c r="G672" s="14" t="s">
        <v>21</v>
      </c>
      <c r="H672" s="14">
        <f t="shared" si="51"/>
        <v>0</v>
      </c>
      <c r="I672" s="15" t="s">
        <v>22</v>
      </c>
      <c r="J672" s="20">
        <v>6500.2359</v>
      </c>
      <c r="V672" s="29">
        <v>58</v>
      </c>
      <c r="W672" s="23" t="s">
        <v>20</v>
      </c>
      <c r="X672" s="30">
        <v>34.39</v>
      </c>
      <c r="Y672" s="29">
        <v>0</v>
      </c>
      <c r="Z672" s="23" t="s">
        <v>21</v>
      </c>
      <c r="AA672" s="23" t="s">
        <v>34</v>
      </c>
      <c r="AB672" s="23">
        <v>11743.9341</v>
      </c>
      <c r="AC672" s="23" t="b">
        <f t="shared" si="52"/>
        <v>1</v>
      </c>
      <c r="AD672" s="23" t="b">
        <f t="shared" si="53"/>
        <v>0</v>
      </c>
    </row>
    <row r="673" spans="2:30">
      <c r="B673" s="14">
        <v>30</v>
      </c>
      <c r="C673" s="15" t="s">
        <v>20</v>
      </c>
      <c r="D673" s="14">
        <f t="shared" si="50"/>
        <v>0</v>
      </c>
      <c r="E673" s="17">
        <v>31.57</v>
      </c>
      <c r="F673" s="14">
        <v>3</v>
      </c>
      <c r="G673" s="14" t="s">
        <v>21</v>
      </c>
      <c r="H673" s="14">
        <f t="shared" si="51"/>
        <v>0</v>
      </c>
      <c r="I673" s="15" t="s">
        <v>22</v>
      </c>
      <c r="J673" s="20">
        <v>4837.5823</v>
      </c>
      <c r="V673" s="29">
        <v>36</v>
      </c>
      <c r="W673" s="23" t="s">
        <v>20</v>
      </c>
      <c r="X673" s="30">
        <v>33.82</v>
      </c>
      <c r="Y673" s="29">
        <v>1</v>
      </c>
      <c r="Z673" s="23" t="s">
        <v>21</v>
      </c>
      <c r="AA673" s="23" t="s">
        <v>34</v>
      </c>
      <c r="AB673" s="23">
        <v>5377.4578</v>
      </c>
      <c r="AC673" s="23" t="b">
        <f t="shared" si="52"/>
        <v>1</v>
      </c>
      <c r="AD673" s="23" t="b">
        <f t="shared" si="53"/>
        <v>0</v>
      </c>
    </row>
    <row r="674" spans="2:30">
      <c r="B674" s="14">
        <v>29</v>
      </c>
      <c r="C674" s="15" t="s">
        <v>17</v>
      </c>
      <c r="D674" s="14">
        <f t="shared" si="50"/>
        <v>1</v>
      </c>
      <c r="E674" s="17">
        <v>31.16</v>
      </c>
      <c r="F674" s="14">
        <v>0</v>
      </c>
      <c r="G674" s="14" t="s">
        <v>21</v>
      </c>
      <c r="H674" s="14">
        <f t="shared" si="51"/>
        <v>0</v>
      </c>
      <c r="I674" s="15" t="s">
        <v>42</v>
      </c>
      <c r="J674" s="20">
        <v>3943.5954</v>
      </c>
      <c r="V674" s="29">
        <v>42</v>
      </c>
      <c r="W674" s="23" t="s">
        <v>20</v>
      </c>
      <c r="X674" s="30">
        <v>35.97</v>
      </c>
      <c r="Y674" s="29">
        <v>2</v>
      </c>
      <c r="Z674" s="23" t="s">
        <v>21</v>
      </c>
      <c r="AA674" s="23" t="s">
        <v>22</v>
      </c>
      <c r="AB674" s="23">
        <v>7160.3303</v>
      </c>
      <c r="AC674" s="23" t="b">
        <f t="shared" si="52"/>
        <v>1</v>
      </c>
      <c r="AD674" s="23" t="b">
        <f t="shared" si="53"/>
        <v>0</v>
      </c>
    </row>
    <row r="675" spans="2:30">
      <c r="B675" s="14">
        <v>36</v>
      </c>
      <c r="C675" s="15" t="s">
        <v>20</v>
      </c>
      <c r="D675" s="14">
        <f t="shared" si="50"/>
        <v>0</v>
      </c>
      <c r="E675" s="17">
        <v>29.7</v>
      </c>
      <c r="F675" s="14">
        <v>0</v>
      </c>
      <c r="G675" s="14" t="s">
        <v>21</v>
      </c>
      <c r="H675" s="14">
        <f t="shared" si="51"/>
        <v>0</v>
      </c>
      <c r="I675" s="15" t="s">
        <v>22</v>
      </c>
      <c r="J675" s="20">
        <v>4399.731</v>
      </c>
      <c r="V675" s="29">
        <v>36</v>
      </c>
      <c r="W675" s="23" t="s">
        <v>20</v>
      </c>
      <c r="X675" s="30">
        <v>31.5</v>
      </c>
      <c r="Y675" s="29">
        <v>0</v>
      </c>
      <c r="Z675" s="23" t="s">
        <v>21</v>
      </c>
      <c r="AA675" s="23" t="s">
        <v>19</v>
      </c>
      <c r="AB675" s="23">
        <v>4402.233</v>
      </c>
      <c r="AC675" s="23" t="b">
        <f t="shared" si="52"/>
        <v>1</v>
      </c>
      <c r="AD675" s="23" t="b">
        <f t="shared" si="53"/>
        <v>0</v>
      </c>
    </row>
    <row r="676" spans="2:30">
      <c r="B676" s="14">
        <v>41</v>
      </c>
      <c r="C676" s="15" t="s">
        <v>17</v>
      </c>
      <c r="D676" s="14">
        <f t="shared" si="50"/>
        <v>1</v>
      </c>
      <c r="E676" s="17">
        <v>31.02</v>
      </c>
      <c r="F676" s="14">
        <v>0</v>
      </c>
      <c r="G676" s="14" t="s">
        <v>21</v>
      </c>
      <c r="H676" s="14">
        <f t="shared" si="51"/>
        <v>0</v>
      </c>
      <c r="I676" s="15" t="s">
        <v>22</v>
      </c>
      <c r="J676" s="20">
        <v>6185.3208</v>
      </c>
      <c r="V676" s="29">
        <v>56</v>
      </c>
      <c r="W676" s="23" t="s">
        <v>17</v>
      </c>
      <c r="X676" s="30">
        <v>28.31</v>
      </c>
      <c r="Y676" s="29">
        <v>0</v>
      </c>
      <c r="Z676" s="23" t="s">
        <v>21</v>
      </c>
      <c r="AA676" s="23" t="s">
        <v>42</v>
      </c>
      <c r="AB676" s="23">
        <v>11657.7189</v>
      </c>
      <c r="AC676" s="23" t="b">
        <f t="shared" si="52"/>
        <v>1</v>
      </c>
      <c r="AD676" s="23" t="b">
        <f t="shared" si="53"/>
        <v>0</v>
      </c>
    </row>
    <row r="677" spans="2:30">
      <c r="B677" s="14">
        <v>44</v>
      </c>
      <c r="C677" s="15" t="s">
        <v>17</v>
      </c>
      <c r="D677" s="14">
        <f t="shared" si="50"/>
        <v>1</v>
      </c>
      <c r="E677" s="17">
        <v>43.89</v>
      </c>
      <c r="F677" s="14">
        <v>2</v>
      </c>
      <c r="G677" s="14" t="s">
        <v>18</v>
      </c>
      <c r="H677" s="14">
        <f t="shared" si="51"/>
        <v>1</v>
      </c>
      <c r="I677" s="15" t="s">
        <v>22</v>
      </c>
      <c r="J677" s="20">
        <v>46200.9851</v>
      </c>
      <c r="V677" s="29">
        <v>35</v>
      </c>
      <c r="W677" s="23" t="s">
        <v>17</v>
      </c>
      <c r="X677" s="30">
        <v>23.465</v>
      </c>
      <c r="Y677" s="29">
        <v>2</v>
      </c>
      <c r="Z677" s="23" t="s">
        <v>21</v>
      </c>
      <c r="AA677" s="23" t="s">
        <v>42</v>
      </c>
      <c r="AB677" s="23">
        <v>6402.29135</v>
      </c>
      <c r="AC677" s="23" t="b">
        <f t="shared" si="52"/>
        <v>0</v>
      </c>
      <c r="AD677" s="23" t="b">
        <f t="shared" si="53"/>
        <v>0</v>
      </c>
    </row>
    <row r="678" spans="2:30">
      <c r="B678" s="14">
        <v>45</v>
      </c>
      <c r="C678" s="15" t="s">
        <v>20</v>
      </c>
      <c r="D678" s="14">
        <f t="shared" si="50"/>
        <v>0</v>
      </c>
      <c r="E678" s="17">
        <v>21.375</v>
      </c>
      <c r="F678" s="14">
        <v>0</v>
      </c>
      <c r="G678" s="14" t="s">
        <v>21</v>
      </c>
      <c r="H678" s="14">
        <f t="shared" si="51"/>
        <v>0</v>
      </c>
      <c r="I678" s="15" t="s">
        <v>34</v>
      </c>
      <c r="J678" s="20">
        <v>7222.78625</v>
      </c>
      <c r="V678" s="29">
        <v>59</v>
      </c>
      <c r="W678" s="23" t="s">
        <v>17</v>
      </c>
      <c r="X678" s="30">
        <v>31.35</v>
      </c>
      <c r="Y678" s="29">
        <v>0</v>
      </c>
      <c r="Z678" s="23" t="s">
        <v>21</v>
      </c>
      <c r="AA678" s="23" t="s">
        <v>34</v>
      </c>
      <c r="AB678" s="23">
        <v>12622.1795</v>
      </c>
      <c r="AC678" s="23" t="b">
        <f t="shared" si="52"/>
        <v>1</v>
      </c>
      <c r="AD678" s="23" t="b">
        <f t="shared" si="53"/>
        <v>0</v>
      </c>
    </row>
    <row r="679" spans="2:30">
      <c r="B679" s="14">
        <v>55</v>
      </c>
      <c r="C679" s="15" t="s">
        <v>17</v>
      </c>
      <c r="D679" s="14">
        <f t="shared" si="50"/>
        <v>1</v>
      </c>
      <c r="E679" s="17">
        <v>40.81</v>
      </c>
      <c r="F679" s="14">
        <v>3</v>
      </c>
      <c r="G679" s="14" t="s">
        <v>21</v>
      </c>
      <c r="H679" s="14">
        <f t="shared" si="51"/>
        <v>0</v>
      </c>
      <c r="I679" s="15" t="s">
        <v>22</v>
      </c>
      <c r="J679" s="20">
        <v>12485.8009</v>
      </c>
      <c r="V679" s="29">
        <v>21</v>
      </c>
      <c r="W679" s="23" t="s">
        <v>20</v>
      </c>
      <c r="X679" s="30">
        <v>31.1</v>
      </c>
      <c r="Y679" s="29">
        <v>0</v>
      </c>
      <c r="Z679" s="23" t="s">
        <v>21</v>
      </c>
      <c r="AA679" s="23" t="s">
        <v>19</v>
      </c>
      <c r="AB679" s="23">
        <v>1526.312</v>
      </c>
      <c r="AC679" s="23" t="b">
        <f t="shared" si="52"/>
        <v>1</v>
      </c>
      <c r="AD679" s="23" t="b">
        <f t="shared" si="53"/>
        <v>0</v>
      </c>
    </row>
    <row r="680" spans="2:30">
      <c r="B680" s="14">
        <v>60</v>
      </c>
      <c r="C680" s="15" t="s">
        <v>20</v>
      </c>
      <c r="D680" s="14">
        <f t="shared" si="50"/>
        <v>0</v>
      </c>
      <c r="E680" s="17">
        <v>31.35</v>
      </c>
      <c r="F680" s="14">
        <v>3</v>
      </c>
      <c r="G680" s="14" t="s">
        <v>18</v>
      </c>
      <c r="H680" s="14">
        <f t="shared" si="51"/>
        <v>1</v>
      </c>
      <c r="I680" s="15" t="s">
        <v>34</v>
      </c>
      <c r="J680" s="20">
        <v>46130.5265</v>
      </c>
      <c r="V680" s="29">
        <v>59</v>
      </c>
      <c r="W680" s="23" t="s">
        <v>20</v>
      </c>
      <c r="X680" s="30">
        <v>24.7</v>
      </c>
      <c r="Y680" s="29">
        <v>0</v>
      </c>
      <c r="Z680" s="23" t="s">
        <v>21</v>
      </c>
      <c r="AA680" s="23" t="s">
        <v>42</v>
      </c>
      <c r="AB680" s="23">
        <v>12323.936</v>
      </c>
      <c r="AC680" s="23" t="b">
        <f t="shared" si="52"/>
        <v>0</v>
      </c>
      <c r="AD680" s="23" t="b">
        <f t="shared" si="53"/>
        <v>0</v>
      </c>
    </row>
    <row r="681" spans="2:30">
      <c r="B681" s="14">
        <v>56</v>
      </c>
      <c r="C681" s="15" t="s">
        <v>20</v>
      </c>
      <c r="D681" s="14">
        <f t="shared" si="50"/>
        <v>0</v>
      </c>
      <c r="E681" s="17">
        <v>36.1</v>
      </c>
      <c r="F681" s="14">
        <v>3</v>
      </c>
      <c r="G681" s="14" t="s">
        <v>21</v>
      </c>
      <c r="H681" s="14">
        <f t="shared" si="51"/>
        <v>0</v>
      </c>
      <c r="I681" s="15" t="s">
        <v>19</v>
      </c>
      <c r="J681" s="20">
        <v>12363.547</v>
      </c>
      <c r="V681" s="29">
        <v>53</v>
      </c>
      <c r="W681" s="23" t="s">
        <v>20</v>
      </c>
      <c r="X681" s="30">
        <v>30.495</v>
      </c>
      <c r="Y681" s="29">
        <v>0</v>
      </c>
      <c r="Z681" s="23" t="s">
        <v>21</v>
      </c>
      <c r="AA681" s="23" t="s">
        <v>42</v>
      </c>
      <c r="AB681" s="23">
        <v>10072.05505</v>
      </c>
      <c r="AC681" s="23" t="b">
        <f t="shared" si="52"/>
        <v>1</v>
      </c>
      <c r="AD681" s="23" t="b">
        <f t="shared" si="53"/>
        <v>0</v>
      </c>
    </row>
    <row r="682" spans="2:30">
      <c r="B682" s="14">
        <v>49</v>
      </c>
      <c r="C682" s="15" t="s">
        <v>17</v>
      </c>
      <c r="D682" s="14">
        <f t="shared" si="50"/>
        <v>1</v>
      </c>
      <c r="E682" s="17">
        <v>23.18</v>
      </c>
      <c r="F682" s="14">
        <v>2</v>
      </c>
      <c r="G682" s="14" t="s">
        <v>21</v>
      </c>
      <c r="H682" s="14">
        <f t="shared" si="51"/>
        <v>0</v>
      </c>
      <c r="I682" s="15" t="s">
        <v>34</v>
      </c>
      <c r="J682" s="20">
        <v>10156.7832</v>
      </c>
      <c r="V682" s="29">
        <v>51</v>
      </c>
      <c r="W682" s="23" t="s">
        <v>17</v>
      </c>
      <c r="X682" s="30">
        <v>34.2</v>
      </c>
      <c r="Y682" s="29">
        <v>1</v>
      </c>
      <c r="Z682" s="23" t="s">
        <v>21</v>
      </c>
      <c r="AA682" s="23" t="s">
        <v>19</v>
      </c>
      <c r="AB682" s="23">
        <v>9872.701</v>
      </c>
      <c r="AC682" s="23" t="b">
        <f t="shared" si="52"/>
        <v>1</v>
      </c>
      <c r="AD682" s="23" t="b">
        <f t="shared" si="53"/>
        <v>0</v>
      </c>
    </row>
    <row r="683" spans="2:30">
      <c r="B683" s="14">
        <v>21</v>
      </c>
      <c r="C683" s="15" t="s">
        <v>17</v>
      </c>
      <c r="D683" s="14">
        <f t="shared" si="50"/>
        <v>1</v>
      </c>
      <c r="E683" s="17">
        <v>17.4</v>
      </c>
      <c r="F683" s="14">
        <v>1</v>
      </c>
      <c r="G683" s="14" t="s">
        <v>21</v>
      </c>
      <c r="H683" s="14">
        <f t="shared" si="51"/>
        <v>0</v>
      </c>
      <c r="I683" s="15" t="s">
        <v>19</v>
      </c>
      <c r="J683" s="20">
        <v>2585.269</v>
      </c>
      <c r="V683" s="29">
        <v>23</v>
      </c>
      <c r="W683" s="23" t="s">
        <v>20</v>
      </c>
      <c r="X683" s="30">
        <v>50.38</v>
      </c>
      <c r="Y683" s="29">
        <v>1</v>
      </c>
      <c r="Z683" s="23" t="s">
        <v>21</v>
      </c>
      <c r="AA683" s="23" t="s">
        <v>22</v>
      </c>
      <c r="AB683" s="23">
        <v>2438.0552</v>
      </c>
      <c r="AC683" s="23" t="b">
        <f t="shared" si="52"/>
        <v>1</v>
      </c>
      <c r="AD683" s="23" t="b">
        <f t="shared" si="53"/>
        <v>0</v>
      </c>
    </row>
    <row r="684" spans="2:30">
      <c r="B684" s="14">
        <v>19</v>
      </c>
      <c r="C684" s="15" t="s">
        <v>20</v>
      </c>
      <c r="D684" s="14">
        <f t="shared" si="50"/>
        <v>0</v>
      </c>
      <c r="E684" s="17">
        <v>20.3</v>
      </c>
      <c r="F684" s="14">
        <v>0</v>
      </c>
      <c r="G684" s="14" t="s">
        <v>21</v>
      </c>
      <c r="H684" s="14">
        <f t="shared" si="51"/>
        <v>0</v>
      </c>
      <c r="I684" s="15" t="s">
        <v>19</v>
      </c>
      <c r="J684" s="20">
        <v>1242.26</v>
      </c>
      <c r="V684" s="29">
        <v>27</v>
      </c>
      <c r="W684" s="23" t="s">
        <v>17</v>
      </c>
      <c r="X684" s="30">
        <v>24.1</v>
      </c>
      <c r="Y684" s="29">
        <v>0</v>
      </c>
      <c r="Z684" s="23" t="s">
        <v>21</v>
      </c>
      <c r="AA684" s="23" t="s">
        <v>19</v>
      </c>
      <c r="AB684" s="23">
        <v>2974.126</v>
      </c>
      <c r="AC684" s="23" t="b">
        <f t="shared" si="52"/>
        <v>0</v>
      </c>
      <c r="AD684" s="23" t="b">
        <f t="shared" si="53"/>
        <v>0</v>
      </c>
    </row>
    <row r="685" spans="2:30">
      <c r="B685" s="14">
        <v>39</v>
      </c>
      <c r="C685" s="15" t="s">
        <v>20</v>
      </c>
      <c r="D685" s="14">
        <f t="shared" si="50"/>
        <v>0</v>
      </c>
      <c r="E685" s="17">
        <v>35.3</v>
      </c>
      <c r="F685" s="14">
        <v>2</v>
      </c>
      <c r="G685" s="14" t="s">
        <v>18</v>
      </c>
      <c r="H685" s="14">
        <f t="shared" si="51"/>
        <v>1</v>
      </c>
      <c r="I685" s="15" t="s">
        <v>19</v>
      </c>
      <c r="J685" s="20">
        <v>40103.89</v>
      </c>
      <c r="V685" s="29">
        <v>55</v>
      </c>
      <c r="W685" s="23" t="s">
        <v>20</v>
      </c>
      <c r="X685" s="30">
        <v>32.775</v>
      </c>
      <c r="Y685" s="29">
        <v>0</v>
      </c>
      <c r="Z685" s="23" t="s">
        <v>21</v>
      </c>
      <c r="AA685" s="23" t="s">
        <v>34</v>
      </c>
      <c r="AB685" s="23">
        <v>10601.63225</v>
      </c>
      <c r="AC685" s="23" t="b">
        <f t="shared" si="52"/>
        <v>1</v>
      </c>
      <c r="AD685" s="23" t="b">
        <f t="shared" si="53"/>
        <v>0</v>
      </c>
    </row>
    <row r="686" spans="2:30">
      <c r="B686" s="14">
        <v>53</v>
      </c>
      <c r="C686" s="15" t="s">
        <v>20</v>
      </c>
      <c r="D686" s="14">
        <f t="shared" si="50"/>
        <v>0</v>
      </c>
      <c r="E686" s="17">
        <v>24.32</v>
      </c>
      <c r="F686" s="14">
        <v>0</v>
      </c>
      <c r="G686" s="14" t="s">
        <v>21</v>
      </c>
      <c r="H686" s="14">
        <f t="shared" si="51"/>
        <v>0</v>
      </c>
      <c r="I686" s="15" t="s">
        <v>34</v>
      </c>
      <c r="J686" s="20">
        <v>9863.4718</v>
      </c>
      <c r="V686" s="29">
        <v>61</v>
      </c>
      <c r="W686" s="23" t="s">
        <v>20</v>
      </c>
      <c r="X686" s="30">
        <v>32.3</v>
      </c>
      <c r="Y686" s="29">
        <v>2</v>
      </c>
      <c r="Z686" s="23" t="s">
        <v>21</v>
      </c>
      <c r="AA686" s="23" t="s">
        <v>34</v>
      </c>
      <c r="AB686" s="23">
        <v>14119.62</v>
      </c>
      <c r="AC686" s="23" t="b">
        <f t="shared" si="52"/>
        <v>1</v>
      </c>
      <c r="AD686" s="23" t="b">
        <f t="shared" si="53"/>
        <v>0</v>
      </c>
    </row>
    <row r="687" spans="2:30">
      <c r="B687" s="14">
        <v>33</v>
      </c>
      <c r="C687" s="15" t="s">
        <v>17</v>
      </c>
      <c r="D687" s="14">
        <f t="shared" si="50"/>
        <v>1</v>
      </c>
      <c r="E687" s="17">
        <v>18.5</v>
      </c>
      <c r="F687" s="14">
        <v>1</v>
      </c>
      <c r="G687" s="14" t="s">
        <v>21</v>
      </c>
      <c r="H687" s="14">
        <f t="shared" si="51"/>
        <v>0</v>
      </c>
      <c r="I687" s="15" t="s">
        <v>19</v>
      </c>
      <c r="J687" s="20">
        <v>4766.022</v>
      </c>
      <c r="V687" s="29">
        <v>53</v>
      </c>
      <c r="W687" s="23" t="s">
        <v>17</v>
      </c>
      <c r="X687" s="30">
        <v>23.75</v>
      </c>
      <c r="Y687" s="29">
        <v>2</v>
      </c>
      <c r="Z687" s="23" t="s">
        <v>21</v>
      </c>
      <c r="AA687" s="23" t="s">
        <v>42</v>
      </c>
      <c r="AB687" s="23">
        <v>11729.6795</v>
      </c>
      <c r="AC687" s="23" t="b">
        <f t="shared" si="52"/>
        <v>0</v>
      </c>
      <c r="AD687" s="23" t="b">
        <f t="shared" si="53"/>
        <v>0</v>
      </c>
    </row>
    <row r="688" spans="2:30">
      <c r="B688" s="14">
        <v>53</v>
      </c>
      <c r="C688" s="15" t="s">
        <v>20</v>
      </c>
      <c r="D688" s="14">
        <f t="shared" si="50"/>
        <v>0</v>
      </c>
      <c r="E688" s="17">
        <v>26.41</v>
      </c>
      <c r="F688" s="14">
        <v>2</v>
      </c>
      <c r="G688" s="14" t="s">
        <v>21</v>
      </c>
      <c r="H688" s="14">
        <f t="shared" si="51"/>
        <v>0</v>
      </c>
      <c r="I688" s="15" t="s">
        <v>42</v>
      </c>
      <c r="J688" s="20">
        <v>11244.3769</v>
      </c>
      <c r="V688" s="29">
        <v>20</v>
      </c>
      <c r="W688" s="23" t="s">
        <v>17</v>
      </c>
      <c r="X688" s="30">
        <v>29.6</v>
      </c>
      <c r="Y688" s="29">
        <v>0</v>
      </c>
      <c r="Z688" s="23" t="s">
        <v>21</v>
      </c>
      <c r="AA688" s="23" t="s">
        <v>19</v>
      </c>
      <c r="AB688" s="23">
        <v>1875.344</v>
      </c>
      <c r="AC688" s="23" t="b">
        <f t="shared" si="52"/>
        <v>1</v>
      </c>
      <c r="AD688" s="23" t="b">
        <f t="shared" si="53"/>
        <v>0</v>
      </c>
    </row>
    <row r="689" spans="2:30">
      <c r="B689" s="14">
        <v>42</v>
      </c>
      <c r="C689" s="15" t="s">
        <v>20</v>
      </c>
      <c r="D689" s="14">
        <f t="shared" si="50"/>
        <v>0</v>
      </c>
      <c r="E689" s="17">
        <v>26.125</v>
      </c>
      <c r="F689" s="14">
        <v>2</v>
      </c>
      <c r="G689" s="14" t="s">
        <v>21</v>
      </c>
      <c r="H689" s="14">
        <f t="shared" si="51"/>
        <v>0</v>
      </c>
      <c r="I689" s="15" t="s">
        <v>42</v>
      </c>
      <c r="J689" s="20">
        <v>7729.64575</v>
      </c>
      <c r="V689" s="29">
        <v>25</v>
      </c>
      <c r="W689" s="23" t="s">
        <v>17</v>
      </c>
      <c r="X689" s="30">
        <v>32.23</v>
      </c>
      <c r="Y689" s="29">
        <v>1</v>
      </c>
      <c r="Z689" s="23" t="s">
        <v>21</v>
      </c>
      <c r="AA689" s="23" t="s">
        <v>22</v>
      </c>
      <c r="AB689" s="23">
        <v>18218.16139</v>
      </c>
      <c r="AC689" s="23" t="b">
        <f t="shared" si="52"/>
        <v>1</v>
      </c>
      <c r="AD689" s="23" t="b">
        <f t="shared" si="53"/>
        <v>1</v>
      </c>
    </row>
    <row r="690" spans="2:30">
      <c r="B690" s="14">
        <v>40</v>
      </c>
      <c r="C690" s="15" t="s">
        <v>20</v>
      </c>
      <c r="D690" s="14">
        <f t="shared" si="50"/>
        <v>0</v>
      </c>
      <c r="E690" s="17">
        <v>41.69</v>
      </c>
      <c r="F690" s="14">
        <v>0</v>
      </c>
      <c r="G690" s="14" t="s">
        <v>21</v>
      </c>
      <c r="H690" s="14">
        <f t="shared" si="51"/>
        <v>0</v>
      </c>
      <c r="I690" s="15" t="s">
        <v>22</v>
      </c>
      <c r="J690" s="20">
        <v>5438.7491</v>
      </c>
      <c r="V690" s="29">
        <v>57</v>
      </c>
      <c r="W690" s="23" t="s">
        <v>20</v>
      </c>
      <c r="X690" s="30">
        <v>28.1</v>
      </c>
      <c r="Y690" s="29">
        <v>0</v>
      </c>
      <c r="Z690" s="23" t="s">
        <v>21</v>
      </c>
      <c r="AA690" s="23" t="s">
        <v>19</v>
      </c>
      <c r="AB690" s="23">
        <v>10965.446</v>
      </c>
      <c r="AC690" s="23" t="b">
        <f t="shared" si="52"/>
        <v>1</v>
      </c>
      <c r="AD690" s="23" t="b">
        <f t="shared" si="53"/>
        <v>0</v>
      </c>
    </row>
    <row r="691" spans="2:30">
      <c r="B691" s="14">
        <v>47</v>
      </c>
      <c r="C691" s="15" t="s">
        <v>17</v>
      </c>
      <c r="D691" s="14">
        <f t="shared" si="50"/>
        <v>1</v>
      </c>
      <c r="E691" s="17">
        <v>24.1</v>
      </c>
      <c r="F691" s="14">
        <v>1</v>
      </c>
      <c r="G691" s="14" t="s">
        <v>21</v>
      </c>
      <c r="H691" s="14">
        <f t="shared" si="51"/>
        <v>0</v>
      </c>
      <c r="I691" s="15" t="s">
        <v>19</v>
      </c>
      <c r="J691" s="20">
        <v>26236.57997</v>
      </c>
      <c r="V691" s="29">
        <v>38</v>
      </c>
      <c r="W691" s="23" t="s">
        <v>17</v>
      </c>
      <c r="X691" s="30">
        <v>28</v>
      </c>
      <c r="Y691" s="29">
        <v>3</v>
      </c>
      <c r="Z691" s="23" t="s">
        <v>21</v>
      </c>
      <c r="AA691" s="23" t="s">
        <v>19</v>
      </c>
      <c r="AB691" s="23">
        <v>7151.092</v>
      </c>
      <c r="AC691" s="23" t="b">
        <f t="shared" si="52"/>
        <v>1</v>
      </c>
      <c r="AD691" s="23" t="b">
        <f t="shared" si="53"/>
        <v>0</v>
      </c>
    </row>
    <row r="692" spans="2:30">
      <c r="B692" s="14">
        <v>27</v>
      </c>
      <c r="C692" s="15" t="s">
        <v>20</v>
      </c>
      <c r="D692" s="14">
        <f t="shared" si="50"/>
        <v>0</v>
      </c>
      <c r="E692" s="17">
        <v>31.13</v>
      </c>
      <c r="F692" s="14">
        <v>1</v>
      </c>
      <c r="G692" s="14" t="s">
        <v>18</v>
      </c>
      <c r="H692" s="14">
        <f t="shared" si="51"/>
        <v>1</v>
      </c>
      <c r="I692" s="15" t="s">
        <v>22</v>
      </c>
      <c r="J692" s="20">
        <v>34806.4677</v>
      </c>
      <c r="V692" s="29">
        <v>55</v>
      </c>
      <c r="W692" s="23" t="s">
        <v>17</v>
      </c>
      <c r="X692" s="30">
        <v>33.535</v>
      </c>
      <c r="Y692" s="29">
        <v>2</v>
      </c>
      <c r="Z692" s="23" t="s">
        <v>21</v>
      </c>
      <c r="AA692" s="23" t="s">
        <v>34</v>
      </c>
      <c r="AB692" s="23">
        <v>12269.68865</v>
      </c>
      <c r="AC692" s="23" t="b">
        <f t="shared" si="52"/>
        <v>1</v>
      </c>
      <c r="AD692" s="23" t="b">
        <f t="shared" si="53"/>
        <v>0</v>
      </c>
    </row>
    <row r="693" spans="2:30">
      <c r="B693" s="14">
        <v>21</v>
      </c>
      <c r="C693" s="15" t="s">
        <v>20</v>
      </c>
      <c r="D693" s="14">
        <f t="shared" si="50"/>
        <v>0</v>
      </c>
      <c r="E693" s="17">
        <v>27.36</v>
      </c>
      <c r="F693" s="14">
        <v>0</v>
      </c>
      <c r="G693" s="14" t="s">
        <v>21</v>
      </c>
      <c r="H693" s="14">
        <f t="shared" si="51"/>
        <v>0</v>
      </c>
      <c r="I693" s="15" t="s">
        <v>42</v>
      </c>
      <c r="J693" s="20">
        <v>2104.1134</v>
      </c>
      <c r="V693" s="29">
        <v>36</v>
      </c>
      <c r="W693" s="23" t="s">
        <v>17</v>
      </c>
      <c r="X693" s="30">
        <v>19.855</v>
      </c>
      <c r="Y693" s="29">
        <v>0</v>
      </c>
      <c r="Z693" s="23" t="s">
        <v>21</v>
      </c>
      <c r="AA693" s="23" t="s">
        <v>42</v>
      </c>
      <c r="AB693" s="23">
        <v>5458.04645</v>
      </c>
      <c r="AC693" s="23" t="b">
        <f t="shared" si="52"/>
        <v>0</v>
      </c>
      <c r="AD693" s="23" t="b">
        <f t="shared" si="53"/>
        <v>0</v>
      </c>
    </row>
    <row r="694" spans="2:30">
      <c r="B694" s="14">
        <v>47</v>
      </c>
      <c r="C694" s="15" t="s">
        <v>20</v>
      </c>
      <c r="D694" s="14">
        <f t="shared" si="50"/>
        <v>0</v>
      </c>
      <c r="E694" s="17">
        <v>36.2</v>
      </c>
      <c r="F694" s="14">
        <v>1</v>
      </c>
      <c r="G694" s="14" t="s">
        <v>21</v>
      </c>
      <c r="H694" s="14">
        <f t="shared" si="51"/>
        <v>0</v>
      </c>
      <c r="I694" s="15" t="s">
        <v>19</v>
      </c>
      <c r="J694" s="20">
        <v>8068.185</v>
      </c>
      <c r="V694" s="29">
        <v>51</v>
      </c>
      <c r="W694" s="23" t="s">
        <v>20</v>
      </c>
      <c r="X694" s="30">
        <v>25.4</v>
      </c>
      <c r="Y694" s="29">
        <v>0</v>
      </c>
      <c r="Z694" s="23" t="s">
        <v>21</v>
      </c>
      <c r="AA694" s="23" t="s">
        <v>19</v>
      </c>
      <c r="AB694" s="23">
        <v>8782.469</v>
      </c>
      <c r="AC694" s="23" t="b">
        <f t="shared" si="52"/>
        <v>1</v>
      </c>
      <c r="AD694" s="23" t="b">
        <f t="shared" si="53"/>
        <v>0</v>
      </c>
    </row>
    <row r="695" spans="2:30">
      <c r="B695" s="14">
        <v>20</v>
      </c>
      <c r="C695" s="15" t="s">
        <v>20</v>
      </c>
      <c r="D695" s="14">
        <f t="shared" si="50"/>
        <v>0</v>
      </c>
      <c r="E695" s="17">
        <v>32.395</v>
      </c>
      <c r="F695" s="14">
        <v>1</v>
      </c>
      <c r="G695" s="14" t="s">
        <v>21</v>
      </c>
      <c r="H695" s="14">
        <f t="shared" si="51"/>
        <v>0</v>
      </c>
      <c r="I695" s="15" t="s">
        <v>34</v>
      </c>
      <c r="J695" s="20">
        <v>2362.22905</v>
      </c>
      <c r="V695" s="29">
        <v>40</v>
      </c>
      <c r="W695" s="23" t="s">
        <v>20</v>
      </c>
      <c r="X695" s="30">
        <v>29.9</v>
      </c>
      <c r="Y695" s="29">
        <v>2</v>
      </c>
      <c r="Z695" s="23" t="s">
        <v>21</v>
      </c>
      <c r="AA695" s="23" t="s">
        <v>19</v>
      </c>
      <c r="AB695" s="23">
        <v>6600.361</v>
      </c>
      <c r="AC695" s="23" t="b">
        <f t="shared" si="52"/>
        <v>1</v>
      </c>
      <c r="AD695" s="23" t="b">
        <f t="shared" si="53"/>
        <v>0</v>
      </c>
    </row>
    <row r="696" spans="2:30">
      <c r="B696" s="14">
        <v>24</v>
      </c>
      <c r="C696" s="15" t="s">
        <v>20</v>
      </c>
      <c r="D696" s="14">
        <f t="shared" si="50"/>
        <v>0</v>
      </c>
      <c r="E696" s="17">
        <v>23.655</v>
      </c>
      <c r="F696" s="14">
        <v>0</v>
      </c>
      <c r="G696" s="14" t="s">
        <v>21</v>
      </c>
      <c r="H696" s="14">
        <f t="shared" si="51"/>
        <v>0</v>
      </c>
      <c r="I696" s="15" t="s">
        <v>34</v>
      </c>
      <c r="J696" s="20">
        <v>2352.96845</v>
      </c>
      <c r="V696" s="29">
        <v>18</v>
      </c>
      <c r="W696" s="23" t="s">
        <v>20</v>
      </c>
      <c r="X696" s="30">
        <v>37.29</v>
      </c>
      <c r="Y696" s="29">
        <v>0</v>
      </c>
      <c r="Z696" s="23" t="s">
        <v>21</v>
      </c>
      <c r="AA696" s="23" t="s">
        <v>22</v>
      </c>
      <c r="AB696" s="23">
        <v>1141.4451</v>
      </c>
      <c r="AC696" s="23" t="b">
        <f t="shared" si="52"/>
        <v>1</v>
      </c>
      <c r="AD696" s="23" t="b">
        <f t="shared" si="53"/>
        <v>0</v>
      </c>
    </row>
    <row r="697" spans="2:30">
      <c r="B697" s="14">
        <v>27</v>
      </c>
      <c r="C697" s="15" t="s">
        <v>17</v>
      </c>
      <c r="D697" s="14">
        <f t="shared" si="50"/>
        <v>1</v>
      </c>
      <c r="E697" s="17">
        <v>34.8</v>
      </c>
      <c r="F697" s="14">
        <v>1</v>
      </c>
      <c r="G697" s="14" t="s">
        <v>21</v>
      </c>
      <c r="H697" s="14">
        <f t="shared" si="51"/>
        <v>0</v>
      </c>
      <c r="I697" s="15" t="s">
        <v>19</v>
      </c>
      <c r="J697" s="20">
        <v>3577.999</v>
      </c>
      <c r="V697" s="29">
        <v>57</v>
      </c>
      <c r="W697" s="23" t="s">
        <v>20</v>
      </c>
      <c r="X697" s="30">
        <v>43.7</v>
      </c>
      <c r="Y697" s="29">
        <v>1</v>
      </c>
      <c r="Z697" s="23" t="s">
        <v>21</v>
      </c>
      <c r="AA697" s="23" t="s">
        <v>19</v>
      </c>
      <c r="AB697" s="23">
        <v>11576.13</v>
      </c>
      <c r="AC697" s="23" t="b">
        <f t="shared" si="52"/>
        <v>1</v>
      </c>
      <c r="AD697" s="23" t="b">
        <f t="shared" si="53"/>
        <v>0</v>
      </c>
    </row>
    <row r="698" spans="2:30">
      <c r="B698" s="14">
        <v>26</v>
      </c>
      <c r="C698" s="15" t="s">
        <v>17</v>
      </c>
      <c r="D698" s="14">
        <f t="shared" si="50"/>
        <v>1</v>
      </c>
      <c r="E698" s="17">
        <v>40.185</v>
      </c>
      <c r="F698" s="14">
        <v>0</v>
      </c>
      <c r="G698" s="14" t="s">
        <v>21</v>
      </c>
      <c r="H698" s="14">
        <f t="shared" si="51"/>
        <v>0</v>
      </c>
      <c r="I698" s="15" t="s">
        <v>34</v>
      </c>
      <c r="J698" s="20">
        <v>3201.24515</v>
      </c>
      <c r="V698" s="29">
        <v>61</v>
      </c>
      <c r="W698" s="23" t="s">
        <v>20</v>
      </c>
      <c r="X698" s="30">
        <v>23.655</v>
      </c>
      <c r="Y698" s="29">
        <v>0</v>
      </c>
      <c r="Z698" s="23" t="s">
        <v>21</v>
      </c>
      <c r="AA698" s="23" t="s">
        <v>42</v>
      </c>
      <c r="AB698" s="23">
        <v>13129.60345</v>
      </c>
      <c r="AC698" s="23" t="b">
        <f t="shared" si="52"/>
        <v>0</v>
      </c>
      <c r="AD698" s="23" t="b">
        <f t="shared" si="53"/>
        <v>0</v>
      </c>
    </row>
    <row r="699" spans="2:30">
      <c r="B699" s="14">
        <v>53</v>
      </c>
      <c r="C699" s="15" t="s">
        <v>17</v>
      </c>
      <c r="D699" s="14">
        <f t="shared" si="50"/>
        <v>1</v>
      </c>
      <c r="E699" s="17">
        <v>32.3</v>
      </c>
      <c r="F699" s="14">
        <v>2</v>
      </c>
      <c r="G699" s="14" t="s">
        <v>21</v>
      </c>
      <c r="H699" s="14">
        <f t="shared" si="51"/>
        <v>0</v>
      </c>
      <c r="I699" s="15" t="s">
        <v>42</v>
      </c>
      <c r="J699" s="20">
        <v>29186.48236</v>
      </c>
      <c r="V699" s="29">
        <v>25</v>
      </c>
      <c r="W699" s="23" t="s">
        <v>17</v>
      </c>
      <c r="X699" s="30">
        <v>24.3</v>
      </c>
      <c r="Y699" s="29">
        <v>3</v>
      </c>
      <c r="Z699" s="23" t="s">
        <v>21</v>
      </c>
      <c r="AA699" s="23" t="s">
        <v>19</v>
      </c>
      <c r="AB699" s="23">
        <v>4391.652</v>
      </c>
      <c r="AC699" s="23" t="b">
        <f t="shared" si="52"/>
        <v>0</v>
      </c>
      <c r="AD699" s="23" t="b">
        <f t="shared" si="53"/>
        <v>0</v>
      </c>
    </row>
    <row r="700" spans="2:30">
      <c r="B700" s="14">
        <v>41</v>
      </c>
      <c r="C700" s="15" t="s">
        <v>20</v>
      </c>
      <c r="D700" s="14">
        <f t="shared" si="50"/>
        <v>0</v>
      </c>
      <c r="E700" s="17">
        <v>35.75</v>
      </c>
      <c r="F700" s="14">
        <v>1</v>
      </c>
      <c r="G700" s="14" t="s">
        <v>18</v>
      </c>
      <c r="H700" s="14">
        <f t="shared" si="51"/>
        <v>1</v>
      </c>
      <c r="I700" s="15" t="s">
        <v>22</v>
      </c>
      <c r="J700" s="20">
        <v>40273.6455</v>
      </c>
      <c r="V700" s="29">
        <v>50</v>
      </c>
      <c r="W700" s="23" t="s">
        <v>20</v>
      </c>
      <c r="X700" s="30">
        <v>36.2</v>
      </c>
      <c r="Y700" s="29">
        <v>0</v>
      </c>
      <c r="Z700" s="23" t="s">
        <v>21</v>
      </c>
      <c r="AA700" s="23" t="s">
        <v>19</v>
      </c>
      <c r="AB700" s="23">
        <v>8457.818</v>
      </c>
      <c r="AC700" s="23" t="b">
        <f t="shared" si="52"/>
        <v>1</v>
      </c>
      <c r="AD700" s="23" t="b">
        <f t="shared" si="53"/>
        <v>0</v>
      </c>
    </row>
    <row r="701" spans="2:30">
      <c r="B701" s="14">
        <v>56</v>
      </c>
      <c r="C701" s="15" t="s">
        <v>20</v>
      </c>
      <c r="D701" s="14">
        <f t="shared" si="50"/>
        <v>0</v>
      </c>
      <c r="E701" s="17">
        <v>33.725</v>
      </c>
      <c r="F701" s="14">
        <v>0</v>
      </c>
      <c r="G701" s="14" t="s">
        <v>21</v>
      </c>
      <c r="H701" s="14">
        <f t="shared" si="51"/>
        <v>0</v>
      </c>
      <c r="I701" s="15" t="s">
        <v>34</v>
      </c>
      <c r="J701" s="20">
        <v>10976.24575</v>
      </c>
      <c r="V701" s="29">
        <v>26</v>
      </c>
      <c r="W701" s="23" t="s">
        <v>17</v>
      </c>
      <c r="X701" s="30">
        <v>29.48</v>
      </c>
      <c r="Y701" s="29">
        <v>1</v>
      </c>
      <c r="Z701" s="23" t="s">
        <v>21</v>
      </c>
      <c r="AA701" s="23" t="s">
        <v>22</v>
      </c>
      <c r="AB701" s="23">
        <v>3392.3652</v>
      </c>
      <c r="AC701" s="23" t="b">
        <f t="shared" si="52"/>
        <v>1</v>
      </c>
      <c r="AD701" s="23" t="b">
        <f t="shared" si="53"/>
        <v>0</v>
      </c>
    </row>
    <row r="702" spans="2:30">
      <c r="B702" s="14">
        <v>23</v>
      </c>
      <c r="C702" s="15" t="s">
        <v>17</v>
      </c>
      <c r="D702" s="14">
        <f t="shared" si="50"/>
        <v>1</v>
      </c>
      <c r="E702" s="17">
        <v>39.27</v>
      </c>
      <c r="F702" s="14">
        <v>2</v>
      </c>
      <c r="G702" s="14" t="s">
        <v>21</v>
      </c>
      <c r="H702" s="14">
        <f t="shared" si="51"/>
        <v>0</v>
      </c>
      <c r="I702" s="15" t="s">
        <v>22</v>
      </c>
      <c r="J702" s="20">
        <v>3500.6123</v>
      </c>
      <c r="V702" s="29">
        <v>42</v>
      </c>
      <c r="W702" s="23" t="s">
        <v>20</v>
      </c>
      <c r="X702" s="30">
        <v>24.86</v>
      </c>
      <c r="Y702" s="29">
        <v>0</v>
      </c>
      <c r="Z702" s="23" t="s">
        <v>21</v>
      </c>
      <c r="AA702" s="23" t="s">
        <v>22</v>
      </c>
      <c r="AB702" s="23">
        <v>5966.8874</v>
      </c>
      <c r="AC702" s="23" t="b">
        <f t="shared" si="52"/>
        <v>0</v>
      </c>
      <c r="AD702" s="23" t="b">
        <f t="shared" si="53"/>
        <v>0</v>
      </c>
    </row>
    <row r="703" spans="2:30">
      <c r="B703" s="14">
        <v>21</v>
      </c>
      <c r="C703" s="15" t="s">
        <v>17</v>
      </c>
      <c r="D703" s="14">
        <f t="shared" si="50"/>
        <v>1</v>
      </c>
      <c r="E703" s="17">
        <v>34.87</v>
      </c>
      <c r="F703" s="14">
        <v>0</v>
      </c>
      <c r="G703" s="14" t="s">
        <v>21</v>
      </c>
      <c r="H703" s="14">
        <f t="shared" si="51"/>
        <v>0</v>
      </c>
      <c r="I703" s="15" t="s">
        <v>22</v>
      </c>
      <c r="J703" s="20">
        <v>2020.5523</v>
      </c>
      <c r="V703" s="29">
        <v>43</v>
      </c>
      <c r="W703" s="23" t="s">
        <v>20</v>
      </c>
      <c r="X703" s="30">
        <v>30.1</v>
      </c>
      <c r="Y703" s="29">
        <v>1</v>
      </c>
      <c r="Z703" s="23" t="s">
        <v>21</v>
      </c>
      <c r="AA703" s="23" t="s">
        <v>19</v>
      </c>
      <c r="AB703" s="23">
        <v>6849.026</v>
      </c>
      <c r="AC703" s="23" t="b">
        <f t="shared" si="52"/>
        <v>1</v>
      </c>
      <c r="AD703" s="23" t="b">
        <f t="shared" si="53"/>
        <v>0</v>
      </c>
    </row>
    <row r="704" spans="2:30">
      <c r="B704" s="14">
        <v>50</v>
      </c>
      <c r="C704" s="15" t="s">
        <v>17</v>
      </c>
      <c r="D704" s="14">
        <f t="shared" si="50"/>
        <v>1</v>
      </c>
      <c r="E704" s="17">
        <v>44.745</v>
      </c>
      <c r="F704" s="14">
        <v>0</v>
      </c>
      <c r="G704" s="14" t="s">
        <v>21</v>
      </c>
      <c r="H704" s="14">
        <f t="shared" si="51"/>
        <v>0</v>
      </c>
      <c r="I704" s="15" t="s">
        <v>42</v>
      </c>
      <c r="J704" s="20">
        <v>9541.69555</v>
      </c>
      <c r="V704" s="29">
        <v>44</v>
      </c>
      <c r="W704" s="23" t="s">
        <v>20</v>
      </c>
      <c r="X704" s="30">
        <v>21.85</v>
      </c>
      <c r="Y704" s="29">
        <v>3</v>
      </c>
      <c r="Z704" s="23" t="s">
        <v>21</v>
      </c>
      <c r="AA704" s="23" t="s">
        <v>42</v>
      </c>
      <c r="AB704" s="23">
        <v>8891.1395</v>
      </c>
      <c r="AC704" s="23" t="b">
        <f t="shared" si="52"/>
        <v>0</v>
      </c>
      <c r="AD704" s="23" t="b">
        <f t="shared" si="53"/>
        <v>0</v>
      </c>
    </row>
    <row r="705" spans="2:30">
      <c r="B705" s="14">
        <v>53</v>
      </c>
      <c r="C705" s="15" t="s">
        <v>20</v>
      </c>
      <c r="D705" s="14">
        <f t="shared" si="50"/>
        <v>0</v>
      </c>
      <c r="E705" s="17">
        <v>41.47</v>
      </c>
      <c r="F705" s="14">
        <v>0</v>
      </c>
      <c r="G705" s="14" t="s">
        <v>21</v>
      </c>
      <c r="H705" s="14">
        <f t="shared" si="51"/>
        <v>0</v>
      </c>
      <c r="I705" s="15" t="s">
        <v>22</v>
      </c>
      <c r="J705" s="20">
        <v>9504.3103</v>
      </c>
      <c r="V705" s="29">
        <v>23</v>
      </c>
      <c r="W705" s="23" t="s">
        <v>17</v>
      </c>
      <c r="X705" s="30">
        <v>28.12</v>
      </c>
      <c r="Y705" s="29">
        <v>0</v>
      </c>
      <c r="Z705" s="23" t="s">
        <v>21</v>
      </c>
      <c r="AA705" s="23" t="s">
        <v>34</v>
      </c>
      <c r="AB705" s="23">
        <v>2690.1138</v>
      </c>
      <c r="AC705" s="23" t="b">
        <f t="shared" si="52"/>
        <v>1</v>
      </c>
      <c r="AD705" s="23" t="b">
        <f t="shared" si="53"/>
        <v>0</v>
      </c>
    </row>
    <row r="706" spans="2:30">
      <c r="B706" s="14">
        <v>34</v>
      </c>
      <c r="C706" s="15" t="s">
        <v>17</v>
      </c>
      <c r="D706" s="14">
        <f t="shared" si="50"/>
        <v>1</v>
      </c>
      <c r="E706" s="17">
        <v>26.41</v>
      </c>
      <c r="F706" s="14">
        <v>1</v>
      </c>
      <c r="G706" s="14" t="s">
        <v>21</v>
      </c>
      <c r="H706" s="14">
        <f t="shared" si="51"/>
        <v>0</v>
      </c>
      <c r="I706" s="15" t="s">
        <v>34</v>
      </c>
      <c r="J706" s="20">
        <v>5385.3379</v>
      </c>
      <c r="V706" s="29">
        <v>49</v>
      </c>
      <c r="W706" s="23" t="s">
        <v>17</v>
      </c>
      <c r="X706" s="30">
        <v>27.1</v>
      </c>
      <c r="Y706" s="29">
        <v>1</v>
      </c>
      <c r="Z706" s="23" t="s">
        <v>21</v>
      </c>
      <c r="AA706" s="23" t="s">
        <v>19</v>
      </c>
      <c r="AB706" s="23">
        <v>26140.3603</v>
      </c>
      <c r="AC706" s="23" t="b">
        <f t="shared" si="52"/>
        <v>1</v>
      </c>
      <c r="AD706" s="23" t="b">
        <f t="shared" si="53"/>
        <v>1</v>
      </c>
    </row>
    <row r="707" spans="2:30">
      <c r="B707" s="14">
        <v>47</v>
      </c>
      <c r="C707" s="15" t="s">
        <v>17</v>
      </c>
      <c r="D707" s="14">
        <f t="shared" si="50"/>
        <v>1</v>
      </c>
      <c r="E707" s="17">
        <v>29.545</v>
      </c>
      <c r="F707" s="14">
        <v>1</v>
      </c>
      <c r="G707" s="14" t="s">
        <v>21</v>
      </c>
      <c r="H707" s="14">
        <f t="shared" si="51"/>
        <v>0</v>
      </c>
      <c r="I707" s="15" t="s">
        <v>34</v>
      </c>
      <c r="J707" s="20">
        <v>8930.93455</v>
      </c>
      <c r="V707" s="29">
        <v>33</v>
      </c>
      <c r="W707" s="23" t="s">
        <v>20</v>
      </c>
      <c r="X707" s="30">
        <v>33.44</v>
      </c>
      <c r="Y707" s="29">
        <v>5</v>
      </c>
      <c r="Z707" s="23" t="s">
        <v>21</v>
      </c>
      <c r="AA707" s="23" t="s">
        <v>22</v>
      </c>
      <c r="AB707" s="23">
        <v>6653.7886</v>
      </c>
      <c r="AC707" s="23" t="b">
        <f t="shared" si="52"/>
        <v>1</v>
      </c>
      <c r="AD707" s="23" t="b">
        <f t="shared" si="53"/>
        <v>0</v>
      </c>
    </row>
    <row r="708" spans="2:30">
      <c r="B708" s="14">
        <v>33</v>
      </c>
      <c r="C708" s="15" t="s">
        <v>17</v>
      </c>
      <c r="D708" s="14">
        <f t="shared" ref="D708:D771" si="54">IF(C708="FEMALE",1,0)</f>
        <v>1</v>
      </c>
      <c r="E708" s="17">
        <v>32.9</v>
      </c>
      <c r="F708" s="14">
        <v>2</v>
      </c>
      <c r="G708" s="14" t="s">
        <v>21</v>
      </c>
      <c r="H708" s="14">
        <f t="shared" ref="H708:H771" si="55">IF(G708="yes",1,0)</f>
        <v>0</v>
      </c>
      <c r="I708" s="15" t="s">
        <v>19</v>
      </c>
      <c r="J708" s="20">
        <v>5375.038</v>
      </c>
      <c r="V708" s="29">
        <v>41</v>
      </c>
      <c r="W708" s="23" t="s">
        <v>20</v>
      </c>
      <c r="X708" s="30">
        <v>28.8</v>
      </c>
      <c r="Y708" s="29">
        <v>1</v>
      </c>
      <c r="Z708" s="23" t="s">
        <v>21</v>
      </c>
      <c r="AA708" s="23" t="s">
        <v>19</v>
      </c>
      <c r="AB708" s="23">
        <v>6282.235</v>
      </c>
      <c r="AC708" s="23" t="b">
        <f t="shared" ref="AC708:AC771" si="56">X708&gt;=25</f>
        <v>1</v>
      </c>
      <c r="AD708" s="23" t="b">
        <f t="shared" ref="AD708:AD771" si="57">AB708&gt;16700</f>
        <v>0</v>
      </c>
    </row>
    <row r="709" spans="2:30">
      <c r="B709" s="14">
        <v>51</v>
      </c>
      <c r="C709" s="15" t="s">
        <v>17</v>
      </c>
      <c r="D709" s="14">
        <f t="shared" si="54"/>
        <v>1</v>
      </c>
      <c r="E709" s="17">
        <v>38.06</v>
      </c>
      <c r="F709" s="14">
        <v>0</v>
      </c>
      <c r="G709" s="14" t="s">
        <v>18</v>
      </c>
      <c r="H709" s="14">
        <f t="shared" si="55"/>
        <v>1</v>
      </c>
      <c r="I709" s="15" t="s">
        <v>22</v>
      </c>
      <c r="J709" s="20">
        <v>44400.4064</v>
      </c>
      <c r="V709" s="29">
        <v>37</v>
      </c>
      <c r="W709" s="23" t="s">
        <v>17</v>
      </c>
      <c r="X709" s="30">
        <v>29.5</v>
      </c>
      <c r="Y709" s="29">
        <v>2</v>
      </c>
      <c r="Z709" s="23" t="s">
        <v>21</v>
      </c>
      <c r="AA709" s="23" t="s">
        <v>19</v>
      </c>
      <c r="AB709" s="23">
        <v>6311.952</v>
      </c>
      <c r="AC709" s="23" t="b">
        <f t="shared" si="56"/>
        <v>1</v>
      </c>
      <c r="AD709" s="23" t="b">
        <f t="shared" si="57"/>
        <v>0</v>
      </c>
    </row>
    <row r="710" spans="2:30">
      <c r="B710" s="14">
        <v>49</v>
      </c>
      <c r="C710" s="15" t="s">
        <v>20</v>
      </c>
      <c r="D710" s="14">
        <f t="shared" si="54"/>
        <v>0</v>
      </c>
      <c r="E710" s="17">
        <v>28.69</v>
      </c>
      <c r="F710" s="14">
        <v>3</v>
      </c>
      <c r="G710" s="14" t="s">
        <v>21</v>
      </c>
      <c r="H710" s="14">
        <f t="shared" si="55"/>
        <v>0</v>
      </c>
      <c r="I710" s="15" t="s">
        <v>34</v>
      </c>
      <c r="J710" s="20">
        <v>10264.4421</v>
      </c>
      <c r="V710" s="29">
        <v>22</v>
      </c>
      <c r="W710" s="23" t="s">
        <v>20</v>
      </c>
      <c r="X710" s="30">
        <v>34.8</v>
      </c>
      <c r="Y710" s="29">
        <v>3</v>
      </c>
      <c r="Z710" s="23" t="s">
        <v>21</v>
      </c>
      <c r="AA710" s="23" t="s">
        <v>19</v>
      </c>
      <c r="AB710" s="23">
        <v>3443.064</v>
      </c>
      <c r="AC710" s="23" t="b">
        <f t="shared" si="56"/>
        <v>1</v>
      </c>
      <c r="AD710" s="23" t="b">
        <f t="shared" si="57"/>
        <v>0</v>
      </c>
    </row>
    <row r="711" spans="2:30">
      <c r="B711" s="14">
        <v>31</v>
      </c>
      <c r="C711" s="15" t="s">
        <v>17</v>
      </c>
      <c r="D711" s="14">
        <f t="shared" si="54"/>
        <v>1</v>
      </c>
      <c r="E711" s="17">
        <v>30.495</v>
      </c>
      <c r="F711" s="14">
        <v>3</v>
      </c>
      <c r="G711" s="14" t="s">
        <v>21</v>
      </c>
      <c r="H711" s="14">
        <f t="shared" si="55"/>
        <v>0</v>
      </c>
      <c r="I711" s="15" t="s">
        <v>42</v>
      </c>
      <c r="J711" s="20">
        <v>6113.23105</v>
      </c>
      <c r="V711" s="29">
        <v>23</v>
      </c>
      <c r="W711" s="23" t="s">
        <v>20</v>
      </c>
      <c r="X711" s="30">
        <v>27.36</v>
      </c>
      <c r="Y711" s="29">
        <v>1</v>
      </c>
      <c r="Z711" s="23" t="s">
        <v>21</v>
      </c>
      <c r="AA711" s="23" t="s">
        <v>34</v>
      </c>
      <c r="AB711" s="23">
        <v>2789.0574</v>
      </c>
      <c r="AC711" s="23" t="b">
        <f t="shared" si="56"/>
        <v>1</v>
      </c>
      <c r="AD711" s="23" t="b">
        <f t="shared" si="57"/>
        <v>0</v>
      </c>
    </row>
    <row r="712" spans="2:30">
      <c r="B712" s="14">
        <v>36</v>
      </c>
      <c r="C712" s="15" t="s">
        <v>17</v>
      </c>
      <c r="D712" s="14">
        <f t="shared" si="54"/>
        <v>1</v>
      </c>
      <c r="E712" s="17">
        <v>27.74</v>
      </c>
      <c r="F712" s="14">
        <v>0</v>
      </c>
      <c r="G712" s="14" t="s">
        <v>21</v>
      </c>
      <c r="H712" s="14">
        <f t="shared" si="55"/>
        <v>0</v>
      </c>
      <c r="I712" s="15" t="s">
        <v>42</v>
      </c>
      <c r="J712" s="20">
        <v>5469.0066</v>
      </c>
      <c r="V712" s="29">
        <v>21</v>
      </c>
      <c r="W712" s="23" t="s">
        <v>17</v>
      </c>
      <c r="X712" s="30">
        <v>22.135</v>
      </c>
      <c r="Y712" s="29">
        <v>0</v>
      </c>
      <c r="Z712" s="23" t="s">
        <v>21</v>
      </c>
      <c r="AA712" s="23" t="s">
        <v>42</v>
      </c>
      <c r="AB712" s="23">
        <v>2585.85065</v>
      </c>
      <c r="AC712" s="23" t="b">
        <f t="shared" si="56"/>
        <v>0</v>
      </c>
      <c r="AD712" s="23" t="b">
        <f t="shared" si="57"/>
        <v>0</v>
      </c>
    </row>
    <row r="713" spans="2:30">
      <c r="B713" s="14">
        <v>18</v>
      </c>
      <c r="C713" s="15" t="s">
        <v>20</v>
      </c>
      <c r="D713" s="14">
        <f t="shared" si="54"/>
        <v>0</v>
      </c>
      <c r="E713" s="17">
        <v>35.2</v>
      </c>
      <c r="F713" s="14">
        <v>1</v>
      </c>
      <c r="G713" s="14" t="s">
        <v>21</v>
      </c>
      <c r="H713" s="14">
        <f t="shared" si="55"/>
        <v>0</v>
      </c>
      <c r="I713" s="15" t="s">
        <v>22</v>
      </c>
      <c r="J713" s="20">
        <v>1727.54</v>
      </c>
      <c r="V713" s="29">
        <v>25</v>
      </c>
      <c r="W713" s="23" t="s">
        <v>20</v>
      </c>
      <c r="X713" s="30">
        <v>26.695</v>
      </c>
      <c r="Y713" s="29">
        <v>4</v>
      </c>
      <c r="Z713" s="23" t="s">
        <v>21</v>
      </c>
      <c r="AA713" s="23" t="s">
        <v>34</v>
      </c>
      <c r="AB713" s="23">
        <v>4877.98105</v>
      </c>
      <c r="AC713" s="23" t="b">
        <f t="shared" si="56"/>
        <v>1</v>
      </c>
      <c r="AD713" s="23" t="b">
        <f t="shared" si="57"/>
        <v>0</v>
      </c>
    </row>
    <row r="714" spans="2:30">
      <c r="B714" s="14">
        <v>50</v>
      </c>
      <c r="C714" s="15" t="s">
        <v>17</v>
      </c>
      <c r="D714" s="14">
        <f t="shared" si="54"/>
        <v>1</v>
      </c>
      <c r="E714" s="17">
        <v>23.54</v>
      </c>
      <c r="F714" s="14">
        <v>2</v>
      </c>
      <c r="G714" s="14" t="s">
        <v>21</v>
      </c>
      <c r="H714" s="14">
        <f t="shared" si="55"/>
        <v>0</v>
      </c>
      <c r="I714" s="15" t="s">
        <v>22</v>
      </c>
      <c r="J714" s="20">
        <v>10107.2206</v>
      </c>
      <c r="V714" s="29">
        <v>36</v>
      </c>
      <c r="W714" s="23" t="s">
        <v>17</v>
      </c>
      <c r="X714" s="30">
        <v>30.02</v>
      </c>
      <c r="Y714" s="29">
        <v>0</v>
      </c>
      <c r="Z714" s="23" t="s">
        <v>21</v>
      </c>
      <c r="AA714" s="23" t="s">
        <v>34</v>
      </c>
      <c r="AB714" s="23">
        <v>5272.1758</v>
      </c>
      <c r="AC714" s="23" t="b">
        <f t="shared" si="56"/>
        <v>1</v>
      </c>
      <c r="AD714" s="23" t="b">
        <f t="shared" si="57"/>
        <v>0</v>
      </c>
    </row>
    <row r="715" spans="2:30">
      <c r="B715" s="14">
        <v>43</v>
      </c>
      <c r="C715" s="15" t="s">
        <v>17</v>
      </c>
      <c r="D715" s="14">
        <f t="shared" si="54"/>
        <v>1</v>
      </c>
      <c r="E715" s="17">
        <v>30.685</v>
      </c>
      <c r="F715" s="14">
        <v>2</v>
      </c>
      <c r="G715" s="14" t="s">
        <v>21</v>
      </c>
      <c r="H715" s="14">
        <f t="shared" si="55"/>
        <v>0</v>
      </c>
      <c r="I715" s="15" t="s">
        <v>34</v>
      </c>
      <c r="J715" s="20">
        <v>8310.83915</v>
      </c>
      <c r="V715" s="29">
        <v>22</v>
      </c>
      <c r="W715" s="23" t="s">
        <v>20</v>
      </c>
      <c r="X715" s="30">
        <v>39.5</v>
      </c>
      <c r="Y715" s="29">
        <v>0</v>
      </c>
      <c r="Z715" s="23" t="s">
        <v>21</v>
      </c>
      <c r="AA715" s="23" t="s">
        <v>19</v>
      </c>
      <c r="AB715" s="23">
        <v>1682.597</v>
      </c>
      <c r="AC715" s="23" t="b">
        <f t="shared" si="56"/>
        <v>1</v>
      </c>
      <c r="AD715" s="23" t="b">
        <f t="shared" si="57"/>
        <v>0</v>
      </c>
    </row>
    <row r="716" spans="2:30">
      <c r="B716" s="14">
        <v>20</v>
      </c>
      <c r="C716" s="15" t="s">
        <v>20</v>
      </c>
      <c r="D716" s="14">
        <f t="shared" si="54"/>
        <v>0</v>
      </c>
      <c r="E716" s="17">
        <v>40.47</v>
      </c>
      <c r="F716" s="14">
        <v>0</v>
      </c>
      <c r="G716" s="14" t="s">
        <v>21</v>
      </c>
      <c r="H716" s="14">
        <f t="shared" si="55"/>
        <v>0</v>
      </c>
      <c r="I716" s="15" t="s">
        <v>42</v>
      </c>
      <c r="J716" s="20">
        <v>1984.4533</v>
      </c>
      <c r="V716" s="29">
        <v>57</v>
      </c>
      <c r="W716" s="23" t="s">
        <v>20</v>
      </c>
      <c r="X716" s="30">
        <v>33.63</v>
      </c>
      <c r="Y716" s="29">
        <v>1</v>
      </c>
      <c r="Z716" s="23" t="s">
        <v>21</v>
      </c>
      <c r="AA716" s="23" t="s">
        <v>34</v>
      </c>
      <c r="AB716" s="23">
        <v>11945.1327</v>
      </c>
      <c r="AC716" s="23" t="b">
        <f t="shared" si="56"/>
        <v>1</v>
      </c>
      <c r="AD716" s="23" t="b">
        <f t="shared" si="57"/>
        <v>0</v>
      </c>
    </row>
    <row r="717" spans="2:30">
      <c r="B717" s="14">
        <v>24</v>
      </c>
      <c r="C717" s="15" t="s">
        <v>17</v>
      </c>
      <c r="D717" s="14">
        <f t="shared" si="54"/>
        <v>1</v>
      </c>
      <c r="E717" s="17">
        <v>22.6</v>
      </c>
      <c r="F717" s="14">
        <v>0</v>
      </c>
      <c r="G717" s="14" t="s">
        <v>21</v>
      </c>
      <c r="H717" s="14">
        <f t="shared" si="55"/>
        <v>0</v>
      </c>
      <c r="I717" s="15" t="s">
        <v>19</v>
      </c>
      <c r="J717" s="20">
        <v>2457.502</v>
      </c>
      <c r="V717" s="29">
        <v>36</v>
      </c>
      <c r="W717" s="23" t="s">
        <v>17</v>
      </c>
      <c r="X717" s="30">
        <v>29.04</v>
      </c>
      <c r="Y717" s="29">
        <v>4</v>
      </c>
      <c r="Z717" s="23" t="s">
        <v>21</v>
      </c>
      <c r="AA717" s="23" t="s">
        <v>22</v>
      </c>
      <c r="AB717" s="23">
        <v>7243.8136</v>
      </c>
      <c r="AC717" s="23" t="b">
        <f t="shared" si="56"/>
        <v>1</v>
      </c>
      <c r="AD717" s="23" t="b">
        <f t="shared" si="57"/>
        <v>0</v>
      </c>
    </row>
    <row r="718" spans="2:30">
      <c r="B718" s="14">
        <v>60</v>
      </c>
      <c r="C718" s="15" t="s">
        <v>20</v>
      </c>
      <c r="D718" s="14">
        <f t="shared" si="54"/>
        <v>0</v>
      </c>
      <c r="E718" s="17">
        <v>28.9</v>
      </c>
      <c r="F718" s="14">
        <v>0</v>
      </c>
      <c r="G718" s="14" t="s">
        <v>21</v>
      </c>
      <c r="H718" s="14">
        <f t="shared" si="55"/>
        <v>0</v>
      </c>
      <c r="I718" s="15" t="s">
        <v>19</v>
      </c>
      <c r="J718" s="20">
        <v>12146.971</v>
      </c>
      <c r="V718" s="29">
        <v>54</v>
      </c>
      <c r="W718" s="23" t="s">
        <v>20</v>
      </c>
      <c r="X718" s="30">
        <v>24.035</v>
      </c>
      <c r="Y718" s="29">
        <v>0</v>
      </c>
      <c r="Z718" s="23" t="s">
        <v>21</v>
      </c>
      <c r="AA718" s="23" t="s">
        <v>42</v>
      </c>
      <c r="AB718" s="23">
        <v>10422.91665</v>
      </c>
      <c r="AC718" s="23" t="b">
        <f t="shared" si="56"/>
        <v>0</v>
      </c>
      <c r="AD718" s="23" t="b">
        <f t="shared" si="57"/>
        <v>0</v>
      </c>
    </row>
    <row r="719" spans="2:30">
      <c r="B719" s="14">
        <v>49</v>
      </c>
      <c r="C719" s="15" t="s">
        <v>17</v>
      </c>
      <c r="D719" s="14">
        <f t="shared" si="54"/>
        <v>1</v>
      </c>
      <c r="E719" s="17">
        <v>22.61</v>
      </c>
      <c r="F719" s="14">
        <v>1</v>
      </c>
      <c r="G719" s="14" t="s">
        <v>21</v>
      </c>
      <c r="H719" s="14">
        <f t="shared" si="55"/>
        <v>0</v>
      </c>
      <c r="I719" s="15" t="s">
        <v>34</v>
      </c>
      <c r="J719" s="20">
        <v>9566.9909</v>
      </c>
      <c r="V719" s="29">
        <v>62</v>
      </c>
      <c r="W719" s="23" t="s">
        <v>20</v>
      </c>
      <c r="X719" s="30">
        <v>32.11</v>
      </c>
      <c r="Y719" s="29">
        <v>0</v>
      </c>
      <c r="Z719" s="23" t="s">
        <v>21</v>
      </c>
      <c r="AA719" s="23" t="s">
        <v>42</v>
      </c>
      <c r="AB719" s="23">
        <v>13555.0049</v>
      </c>
      <c r="AC719" s="23" t="b">
        <f t="shared" si="56"/>
        <v>1</v>
      </c>
      <c r="AD719" s="23" t="b">
        <f t="shared" si="57"/>
        <v>0</v>
      </c>
    </row>
    <row r="720" spans="2:30">
      <c r="B720" s="14">
        <v>60</v>
      </c>
      <c r="C720" s="15" t="s">
        <v>20</v>
      </c>
      <c r="D720" s="14">
        <f t="shared" si="54"/>
        <v>0</v>
      </c>
      <c r="E720" s="17">
        <v>24.32</v>
      </c>
      <c r="F720" s="14">
        <v>1</v>
      </c>
      <c r="G720" s="14" t="s">
        <v>21</v>
      </c>
      <c r="H720" s="14">
        <f t="shared" si="55"/>
        <v>0</v>
      </c>
      <c r="I720" s="15" t="s">
        <v>34</v>
      </c>
      <c r="J720" s="20">
        <v>13112.6048</v>
      </c>
      <c r="V720" s="29">
        <v>61</v>
      </c>
      <c r="W720" s="23" t="s">
        <v>17</v>
      </c>
      <c r="X720" s="30">
        <v>44</v>
      </c>
      <c r="Y720" s="29">
        <v>0</v>
      </c>
      <c r="Z720" s="23" t="s">
        <v>21</v>
      </c>
      <c r="AA720" s="23" t="s">
        <v>19</v>
      </c>
      <c r="AB720" s="23">
        <v>13063.883</v>
      </c>
      <c r="AC720" s="23" t="b">
        <f t="shared" si="56"/>
        <v>1</v>
      </c>
      <c r="AD720" s="23" t="b">
        <f t="shared" si="57"/>
        <v>0</v>
      </c>
    </row>
    <row r="721" spans="2:30">
      <c r="B721" s="14">
        <v>51</v>
      </c>
      <c r="C721" s="15" t="s">
        <v>17</v>
      </c>
      <c r="D721" s="14">
        <f t="shared" si="54"/>
        <v>1</v>
      </c>
      <c r="E721" s="17">
        <v>36.67</v>
      </c>
      <c r="F721" s="14">
        <v>2</v>
      </c>
      <c r="G721" s="14" t="s">
        <v>21</v>
      </c>
      <c r="H721" s="14">
        <f t="shared" si="55"/>
        <v>0</v>
      </c>
      <c r="I721" s="15" t="s">
        <v>34</v>
      </c>
      <c r="J721" s="20">
        <v>10848.1343</v>
      </c>
      <c r="V721" s="29">
        <v>19</v>
      </c>
      <c r="W721" s="23" t="s">
        <v>20</v>
      </c>
      <c r="X721" s="30">
        <v>25.555</v>
      </c>
      <c r="Y721" s="29">
        <v>1</v>
      </c>
      <c r="Z721" s="23" t="s">
        <v>21</v>
      </c>
      <c r="AA721" s="23" t="s">
        <v>34</v>
      </c>
      <c r="AB721" s="23">
        <v>2221.56445</v>
      </c>
      <c r="AC721" s="23" t="b">
        <f t="shared" si="56"/>
        <v>1</v>
      </c>
      <c r="AD721" s="23" t="b">
        <f t="shared" si="57"/>
        <v>0</v>
      </c>
    </row>
    <row r="722" spans="2:30">
      <c r="B722" s="14">
        <v>58</v>
      </c>
      <c r="C722" s="15" t="s">
        <v>17</v>
      </c>
      <c r="D722" s="14">
        <f t="shared" si="54"/>
        <v>1</v>
      </c>
      <c r="E722" s="17">
        <v>33.44</v>
      </c>
      <c r="F722" s="14">
        <v>0</v>
      </c>
      <c r="G722" s="14" t="s">
        <v>21</v>
      </c>
      <c r="H722" s="14">
        <f t="shared" si="55"/>
        <v>0</v>
      </c>
      <c r="I722" s="15" t="s">
        <v>34</v>
      </c>
      <c r="J722" s="20">
        <v>12231.6136</v>
      </c>
      <c r="V722" s="29">
        <v>18</v>
      </c>
      <c r="W722" s="23" t="s">
        <v>17</v>
      </c>
      <c r="X722" s="30">
        <v>40.26</v>
      </c>
      <c r="Y722" s="29">
        <v>0</v>
      </c>
      <c r="Z722" s="23" t="s">
        <v>21</v>
      </c>
      <c r="AA722" s="23" t="s">
        <v>22</v>
      </c>
      <c r="AB722" s="23">
        <v>1634.5734</v>
      </c>
      <c r="AC722" s="23" t="b">
        <f t="shared" si="56"/>
        <v>1</v>
      </c>
      <c r="AD722" s="23" t="b">
        <f t="shared" si="57"/>
        <v>0</v>
      </c>
    </row>
    <row r="723" spans="2:30">
      <c r="B723" s="14">
        <v>51</v>
      </c>
      <c r="C723" s="15" t="s">
        <v>17</v>
      </c>
      <c r="D723" s="14">
        <f t="shared" si="54"/>
        <v>1</v>
      </c>
      <c r="E723" s="17">
        <v>40.66</v>
      </c>
      <c r="F723" s="14">
        <v>0</v>
      </c>
      <c r="G723" s="14" t="s">
        <v>21</v>
      </c>
      <c r="H723" s="14">
        <f t="shared" si="55"/>
        <v>0</v>
      </c>
      <c r="I723" s="15" t="s">
        <v>42</v>
      </c>
      <c r="J723" s="20">
        <v>9875.6804</v>
      </c>
      <c r="V723" s="29">
        <v>19</v>
      </c>
      <c r="W723" s="23" t="s">
        <v>17</v>
      </c>
      <c r="X723" s="30">
        <v>22.515</v>
      </c>
      <c r="Y723" s="29">
        <v>0</v>
      </c>
      <c r="Z723" s="23" t="s">
        <v>21</v>
      </c>
      <c r="AA723" s="23" t="s">
        <v>34</v>
      </c>
      <c r="AB723" s="23">
        <v>2117.33885</v>
      </c>
      <c r="AC723" s="23" t="b">
        <f t="shared" si="56"/>
        <v>0</v>
      </c>
      <c r="AD723" s="23" t="b">
        <f t="shared" si="57"/>
        <v>0</v>
      </c>
    </row>
    <row r="724" spans="2:30">
      <c r="B724" s="14">
        <v>53</v>
      </c>
      <c r="C724" s="15" t="s">
        <v>20</v>
      </c>
      <c r="D724" s="14">
        <f t="shared" si="54"/>
        <v>0</v>
      </c>
      <c r="E724" s="17">
        <v>36.6</v>
      </c>
      <c r="F724" s="14">
        <v>3</v>
      </c>
      <c r="G724" s="14" t="s">
        <v>21</v>
      </c>
      <c r="H724" s="14">
        <f t="shared" si="55"/>
        <v>0</v>
      </c>
      <c r="I724" s="15" t="s">
        <v>19</v>
      </c>
      <c r="J724" s="20">
        <v>11264.541</v>
      </c>
      <c r="V724" s="29">
        <v>49</v>
      </c>
      <c r="W724" s="23" t="s">
        <v>20</v>
      </c>
      <c r="X724" s="30">
        <v>22.515</v>
      </c>
      <c r="Y724" s="29">
        <v>0</v>
      </c>
      <c r="Z724" s="23" t="s">
        <v>21</v>
      </c>
      <c r="AA724" s="23" t="s">
        <v>42</v>
      </c>
      <c r="AB724" s="23">
        <v>8688.85885</v>
      </c>
      <c r="AC724" s="23" t="b">
        <f t="shared" si="56"/>
        <v>0</v>
      </c>
      <c r="AD724" s="23" t="b">
        <f t="shared" si="57"/>
        <v>0</v>
      </c>
    </row>
    <row r="725" spans="2:30">
      <c r="B725" s="14">
        <v>62</v>
      </c>
      <c r="C725" s="15" t="s">
        <v>20</v>
      </c>
      <c r="D725" s="14">
        <f t="shared" si="54"/>
        <v>0</v>
      </c>
      <c r="E725" s="17">
        <v>37.4</v>
      </c>
      <c r="F725" s="14">
        <v>0</v>
      </c>
      <c r="G725" s="14" t="s">
        <v>21</v>
      </c>
      <c r="H725" s="14">
        <f t="shared" si="55"/>
        <v>0</v>
      </c>
      <c r="I725" s="15" t="s">
        <v>19</v>
      </c>
      <c r="J725" s="20">
        <v>12979.358</v>
      </c>
      <c r="V725" s="29">
        <v>26</v>
      </c>
      <c r="W725" s="23" t="s">
        <v>20</v>
      </c>
      <c r="X725" s="30">
        <v>27.265</v>
      </c>
      <c r="Y725" s="29">
        <v>3</v>
      </c>
      <c r="Z725" s="23" t="s">
        <v>21</v>
      </c>
      <c r="AA725" s="23" t="s">
        <v>42</v>
      </c>
      <c r="AB725" s="23">
        <v>4661.28635</v>
      </c>
      <c r="AC725" s="23" t="b">
        <f t="shared" si="56"/>
        <v>1</v>
      </c>
      <c r="AD725" s="23" t="b">
        <f t="shared" si="57"/>
        <v>0</v>
      </c>
    </row>
    <row r="726" spans="2:30">
      <c r="B726" s="14">
        <v>19</v>
      </c>
      <c r="C726" s="15" t="s">
        <v>20</v>
      </c>
      <c r="D726" s="14">
        <f t="shared" si="54"/>
        <v>0</v>
      </c>
      <c r="E726" s="17">
        <v>35.4</v>
      </c>
      <c r="F726" s="14">
        <v>0</v>
      </c>
      <c r="G726" s="14" t="s">
        <v>21</v>
      </c>
      <c r="H726" s="14">
        <f t="shared" si="55"/>
        <v>0</v>
      </c>
      <c r="I726" s="15" t="s">
        <v>19</v>
      </c>
      <c r="J726" s="20">
        <v>1263.249</v>
      </c>
      <c r="V726" s="29">
        <v>49</v>
      </c>
      <c r="W726" s="23" t="s">
        <v>20</v>
      </c>
      <c r="X726" s="30">
        <v>36.85</v>
      </c>
      <c r="Y726" s="29">
        <v>0</v>
      </c>
      <c r="Z726" s="23" t="s">
        <v>21</v>
      </c>
      <c r="AA726" s="23" t="s">
        <v>22</v>
      </c>
      <c r="AB726" s="23">
        <v>8125.7845</v>
      </c>
      <c r="AC726" s="23" t="b">
        <f t="shared" si="56"/>
        <v>1</v>
      </c>
      <c r="AD726" s="23" t="b">
        <f t="shared" si="57"/>
        <v>0</v>
      </c>
    </row>
    <row r="727" spans="2:30">
      <c r="B727" s="14">
        <v>50</v>
      </c>
      <c r="C727" s="15" t="s">
        <v>17</v>
      </c>
      <c r="D727" s="14">
        <f t="shared" si="54"/>
        <v>1</v>
      </c>
      <c r="E727" s="17">
        <v>27.075</v>
      </c>
      <c r="F727" s="14">
        <v>1</v>
      </c>
      <c r="G727" s="14" t="s">
        <v>21</v>
      </c>
      <c r="H727" s="14">
        <f t="shared" si="55"/>
        <v>0</v>
      </c>
      <c r="I727" s="15" t="s">
        <v>42</v>
      </c>
      <c r="J727" s="20">
        <v>10106.13425</v>
      </c>
      <c r="V727" s="29">
        <v>60</v>
      </c>
      <c r="W727" s="23" t="s">
        <v>17</v>
      </c>
      <c r="X727" s="30">
        <v>35.1</v>
      </c>
      <c r="Y727" s="29">
        <v>0</v>
      </c>
      <c r="Z727" s="23" t="s">
        <v>21</v>
      </c>
      <c r="AA727" s="23" t="s">
        <v>19</v>
      </c>
      <c r="AB727" s="23">
        <v>12644.589</v>
      </c>
      <c r="AC727" s="23" t="b">
        <f t="shared" si="56"/>
        <v>1</v>
      </c>
      <c r="AD727" s="23" t="b">
        <f t="shared" si="57"/>
        <v>0</v>
      </c>
    </row>
    <row r="728" spans="2:30">
      <c r="B728" s="14">
        <v>30</v>
      </c>
      <c r="C728" s="15" t="s">
        <v>17</v>
      </c>
      <c r="D728" s="14">
        <f t="shared" si="54"/>
        <v>1</v>
      </c>
      <c r="E728" s="17">
        <v>39.05</v>
      </c>
      <c r="F728" s="14">
        <v>3</v>
      </c>
      <c r="G728" s="14" t="s">
        <v>18</v>
      </c>
      <c r="H728" s="14">
        <f t="shared" si="55"/>
        <v>1</v>
      </c>
      <c r="I728" s="15" t="s">
        <v>22</v>
      </c>
      <c r="J728" s="20">
        <v>40932.4295</v>
      </c>
      <c r="V728" s="29">
        <v>26</v>
      </c>
      <c r="W728" s="23" t="s">
        <v>17</v>
      </c>
      <c r="X728" s="30">
        <v>29.355</v>
      </c>
      <c r="Y728" s="29">
        <v>2</v>
      </c>
      <c r="Z728" s="23" t="s">
        <v>21</v>
      </c>
      <c r="AA728" s="23" t="s">
        <v>42</v>
      </c>
      <c r="AB728" s="23">
        <v>4564.19145</v>
      </c>
      <c r="AC728" s="23" t="b">
        <f t="shared" si="56"/>
        <v>1</v>
      </c>
      <c r="AD728" s="23" t="b">
        <f t="shared" si="57"/>
        <v>0</v>
      </c>
    </row>
    <row r="729" spans="2:30">
      <c r="B729" s="14">
        <v>41</v>
      </c>
      <c r="C729" s="15" t="s">
        <v>20</v>
      </c>
      <c r="D729" s="14">
        <f t="shared" si="54"/>
        <v>0</v>
      </c>
      <c r="E729" s="17">
        <v>28.405</v>
      </c>
      <c r="F729" s="14">
        <v>1</v>
      </c>
      <c r="G729" s="14" t="s">
        <v>21</v>
      </c>
      <c r="H729" s="14">
        <f t="shared" si="55"/>
        <v>0</v>
      </c>
      <c r="I729" s="15" t="s">
        <v>34</v>
      </c>
      <c r="J729" s="20">
        <v>6664.68595</v>
      </c>
      <c r="V729" s="29">
        <v>27</v>
      </c>
      <c r="W729" s="23" t="s">
        <v>20</v>
      </c>
      <c r="X729" s="30">
        <v>32.585</v>
      </c>
      <c r="Y729" s="29">
        <v>3</v>
      </c>
      <c r="Z729" s="23" t="s">
        <v>21</v>
      </c>
      <c r="AA729" s="23" t="s">
        <v>42</v>
      </c>
      <c r="AB729" s="23">
        <v>4846.92015</v>
      </c>
      <c r="AC729" s="23" t="b">
        <f t="shared" si="56"/>
        <v>1</v>
      </c>
      <c r="AD729" s="23" t="b">
        <f t="shared" si="57"/>
        <v>0</v>
      </c>
    </row>
    <row r="730" spans="2:30">
      <c r="B730" s="14">
        <v>29</v>
      </c>
      <c r="C730" s="15" t="s">
        <v>17</v>
      </c>
      <c r="D730" s="14">
        <f t="shared" si="54"/>
        <v>1</v>
      </c>
      <c r="E730" s="17">
        <v>21.755</v>
      </c>
      <c r="F730" s="14">
        <v>1</v>
      </c>
      <c r="G730" s="14" t="s">
        <v>18</v>
      </c>
      <c r="H730" s="14">
        <f t="shared" si="55"/>
        <v>1</v>
      </c>
      <c r="I730" s="15" t="s">
        <v>42</v>
      </c>
      <c r="J730" s="20">
        <v>16657.71745</v>
      </c>
      <c r="V730" s="29">
        <v>44</v>
      </c>
      <c r="W730" s="23" t="s">
        <v>17</v>
      </c>
      <c r="X730" s="30">
        <v>32.34</v>
      </c>
      <c r="Y730" s="29">
        <v>1</v>
      </c>
      <c r="Z730" s="23" t="s">
        <v>21</v>
      </c>
      <c r="AA730" s="23" t="s">
        <v>22</v>
      </c>
      <c r="AB730" s="23">
        <v>7633.7206</v>
      </c>
      <c r="AC730" s="23" t="b">
        <f t="shared" si="56"/>
        <v>1</v>
      </c>
      <c r="AD730" s="23" t="b">
        <f t="shared" si="57"/>
        <v>0</v>
      </c>
    </row>
    <row r="731" spans="2:30">
      <c r="B731" s="14">
        <v>18</v>
      </c>
      <c r="C731" s="15" t="s">
        <v>17</v>
      </c>
      <c r="D731" s="14">
        <f t="shared" si="54"/>
        <v>1</v>
      </c>
      <c r="E731" s="17">
        <v>40.28</v>
      </c>
      <c r="F731" s="14">
        <v>0</v>
      </c>
      <c r="G731" s="14" t="s">
        <v>21</v>
      </c>
      <c r="H731" s="14">
        <f t="shared" si="55"/>
        <v>0</v>
      </c>
      <c r="I731" s="15" t="s">
        <v>42</v>
      </c>
      <c r="J731" s="20">
        <v>2217.6012</v>
      </c>
      <c r="V731" s="29">
        <v>63</v>
      </c>
      <c r="W731" s="23" t="s">
        <v>20</v>
      </c>
      <c r="X731" s="30">
        <v>39.8</v>
      </c>
      <c r="Y731" s="29">
        <v>3</v>
      </c>
      <c r="Z731" s="23" t="s">
        <v>21</v>
      </c>
      <c r="AA731" s="23" t="s">
        <v>19</v>
      </c>
      <c r="AB731" s="23">
        <v>15170.069</v>
      </c>
      <c r="AC731" s="23" t="b">
        <f t="shared" si="56"/>
        <v>1</v>
      </c>
      <c r="AD731" s="23" t="b">
        <f t="shared" si="57"/>
        <v>0</v>
      </c>
    </row>
    <row r="732" spans="2:30">
      <c r="B732" s="14">
        <v>41</v>
      </c>
      <c r="C732" s="15" t="s">
        <v>17</v>
      </c>
      <c r="D732" s="14">
        <f t="shared" si="54"/>
        <v>1</v>
      </c>
      <c r="E732" s="17">
        <v>36.08</v>
      </c>
      <c r="F732" s="14">
        <v>1</v>
      </c>
      <c r="G732" s="14" t="s">
        <v>21</v>
      </c>
      <c r="H732" s="14">
        <f t="shared" si="55"/>
        <v>0</v>
      </c>
      <c r="I732" s="15" t="s">
        <v>22</v>
      </c>
      <c r="J732" s="20">
        <v>6781.3542</v>
      </c>
      <c r="V732" s="29">
        <v>22</v>
      </c>
      <c r="W732" s="23" t="s">
        <v>20</v>
      </c>
      <c r="X732" s="30">
        <v>28.31</v>
      </c>
      <c r="Y732" s="29">
        <v>1</v>
      </c>
      <c r="Z732" s="23" t="s">
        <v>21</v>
      </c>
      <c r="AA732" s="23" t="s">
        <v>34</v>
      </c>
      <c r="AB732" s="23">
        <v>2639.0429</v>
      </c>
      <c r="AC732" s="23" t="b">
        <f t="shared" si="56"/>
        <v>1</v>
      </c>
      <c r="AD732" s="23" t="b">
        <f t="shared" si="57"/>
        <v>0</v>
      </c>
    </row>
    <row r="733" spans="2:30">
      <c r="B733" s="14">
        <v>35</v>
      </c>
      <c r="C733" s="15" t="s">
        <v>20</v>
      </c>
      <c r="D733" s="14">
        <f t="shared" si="54"/>
        <v>0</v>
      </c>
      <c r="E733" s="17">
        <v>24.42</v>
      </c>
      <c r="F733" s="14">
        <v>3</v>
      </c>
      <c r="G733" s="14" t="s">
        <v>18</v>
      </c>
      <c r="H733" s="14">
        <f t="shared" si="55"/>
        <v>1</v>
      </c>
      <c r="I733" s="15" t="s">
        <v>22</v>
      </c>
      <c r="J733" s="20">
        <v>19361.9988</v>
      </c>
      <c r="V733" s="29">
        <v>59</v>
      </c>
      <c r="W733" s="23" t="s">
        <v>17</v>
      </c>
      <c r="X733" s="30">
        <v>26.695</v>
      </c>
      <c r="Y733" s="29">
        <v>3</v>
      </c>
      <c r="Z733" s="23" t="s">
        <v>21</v>
      </c>
      <c r="AA733" s="23" t="s">
        <v>34</v>
      </c>
      <c r="AB733" s="23">
        <v>14382.70905</v>
      </c>
      <c r="AC733" s="23" t="b">
        <f t="shared" si="56"/>
        <v>1</v>
      </c>
      <c r="AD733" s="23" t="b">
        <f t="shared" si="57"/>
        <v>0</v>
      </c>
    </row>
    <row r="734" spans="2:30">
      <c r="B734" s="14">
        <v>53</v>
      </c>
      <c r="C734" s="15" t="s">
        <v>20</v>
      </c>
      <c r="D734" s="14">
        <f t="shared" si="54"/>
        <v>0</v>
      </c>
      <c r="E734" s="17">
        <v>21.4</v>
      </c>
      <c r="F734" s="14">
        <v>1</v>
      </c>
      <c r="G734" s="14" t="s">
        <v>21</v>
      </c>
      <c r="H734" s="14">
        <f t="shared" si="55"/>
        <v>0</v>
      </c>
      <c r="I734" s="15" t="s">
        <v>19</v>
      </c>
      <c r="J734" s="20">
        <v>10065.413</v>
      </c>
      <c r="V734" s="29">
        <v>44</v>
      </c>
      <c r="W734" s="23" t="s">
        <v>17</v>
      </c>
      <c r="X734" s="30">
        <v>27.5</v>
      </c>
      <c r="Y734" s="29">
        <v>1</v>
      </c>
      <c r="Z734" s="23" t="s">
        <v>21</v>
      </c>
      <c r="AA734" s="23" t="s">
        <v>19</v>
      </c>
      <c r="AB734" s="23">
        <v>7626.993</v>
      </c>
      <c r="AC734" s="23" t="b">
        <f t="shared" si="56"/>
        <v>1</v>
      </c>
      <c r="AD734" s="23" t="b">
        <f t="shared" si="57"/>
        <v>0</v>
      </c>
    </row>
    <row r="735" spans="2:30">
      <c r="B735" s="14">
        <v>24</v>
      </c>
      <c r="C735" s="15" t="s">
        <v>17</v>
      </c>
      <c r="D735" s="14">
        <f t="shared" si="54"/>
        <v>1</v>
      </c>
      <c r="E735" s="17">
        <v>30.1</v>
      </c>
      <c r="F735" s="14">
        <v>3</v>
      </c>
      <c r="G735" s="14" t="s">
        <v>21</v>
      </c>
      <c r="H735" s="14">
        <f t="shared" si="55"/>
        <v>0</v>
      </c>
      <c r="I735" s="15" t="s">
        <v>19</v>
      </c>
      <c r="J735" s="20">
        <v>4234.927</v>
      </c>
      <c r="V735" s="29">
        <v>33</v>
      </c>
      <c r="W735" s="23" t="s">
        <v>20</v>
      </c>
      <c r="X735" s="30">
        <v>24.605</v>
      </c>
      <c r="Y735" s="29">
        <v>2</v>
      </c>
      <c r="Z735" s="23" t="s">
        <v>21</v>
      </c>
      <c r="AA735" s="23" t="s">
        <v>34</v>
      </c>
      <c r="AB735" s="23">
        <v>5257.50795</v>
      </c>
      <c r="AC735" s="23" t="b">
        <f t="shared" si="56"/>
        <v>0</v>
      </c>
      <c r="AD735" s="23" t="b">
        <f t="shared" si="57"/>
        <v>0</v>
      </c>
    </row>
    <row r="736" spans="2:30">
      <c r="B736" s="14">
        <v>48</v>
      </c>
      <c r="C736" s="15" t="s">
        <v>17</v>
      </c>
      <c r="D736" s="14">
        <f t="shared" si="54"/>
        <v>1</v>
      </c>
      <c r="E736" s="17">
        <v>27.265</v>
      </c>
      <c r="F736" s="14">
        <v>1</v>
      </c>
      <c r="G736" s="14" t="s">
        <v>21</v>
      </c>
      <c r="H736" s="14">
        <f t="shared" si="55"/>
        <v>0</v>
      </c>
      <c r="I736" s="15" t="s">
        <v>42</v>
      </c>
      <c r="J736" s="20">
        <v>9447.25035</v>
      </c>
      <c r="V736" s="29">
        <v>24</v>
      </c>
      <c r="W736" s="23" t="s">
        <v>17</v>
      </c>
      <c r="X736" s="30">
        <v>33.99</v>
      </c>
      <c r="Y736" s="29">
        <v>0</v>
      </c>
      <c r="Z736" s="23" t="s">
        <v>21</v>
      </c>
      <c r="AA736" s="23" t="s">
        <v>22</v>
      </c>
      <c r="AB736" s="23">
        <v>2473.3341</v>
      </c>
      <c r="AC736" s="23" t="b">
        <f t="shared" si="56"/>
        <v>1</v>
      </c>
      <c r="AD736" s="23" t="b">
        <f t="shared" si="57"/>
        <v>0</v>
      </c>
    </row>
    <row r="737" spans="2:30">
      <c r="B737" s="14">
        <v>59</v>
      </c>
      <c r="C737" s="15" t="s">
        <v>17</v>
      </c>
      <c r="D737" s="14">
        <f t="shared" si="54"/>
        <v>1</v>
      </c>
      <c r="E737" s="17">
        <v>32.1</v>
      </c>
      <c r="F737" s="14">
        <v>3</v>
      </c>
      <c r="G737" s="14" t="s">
        <v>21</v>
      </c>
      <c r="H737" s="14">
        <f t="shared" si="55"/>
        <v>0</v>
      </c>
      <c r="I737" s="15" t="s">
        <v>19</v>
      </c>
      <c r="J737" s="20">
        <v>14007.222</v>
      </c>
      <c r="V737" s="29">
        <v>61</v>
      </c>
      <c r="W737" s="23" t="s">
        <v>17</v>
      </c>
      <c r="X737" s="30">
        <v>28.2</v>
      </c>
      <c r="Y737" s="29">
        <v>0</v>
      </c>
      <c r="Z737" s="23" t="s">
        <v>21</v>
      </c>
      <c r="AA737" s="23" t="s">
        <v>19</v>
      </c>
      <c r="AB737" s="23">
        <v>13041.921</v>
      </c>
      <c r="AC737" s="23" t="b">
        <f t="shared" si="56"/>
        <v>1</v>
      </c>
      <c r="AD737" s="23" t="b">
        <f t="shared" si="57"/>
        <v>0</v>
      </c>
    </row>
    <row r="738" spans="2:30">
      <c r="B738" s="14">
        <v>49</v>
      </c>
      <c r="C738" s="15" t="s">
        <v>17</v>
      </c>
      <c r="D738" s="14">
        <f t="shared" si="54"/>
        <v>1</v>
      </c>
      <c r="E738" s="17">
        <v>34.77</v>
      </c>
      <c r="F738" s="14">
        <v>1</v>
      </c>
      <c r="G738" s="14" t="s">
        <v>21</v>
      </c>
      <c r="H738" s="14">
        <f t="shared" si="55"/>
        <v>0</v>
      </c>
      <c r="I738" s="15" t="s">
        <v>34</v>
      </c>
      <c r="J738" s="20">
        <v>9583.8933</v>
      </c>
      <c r="V738" s="29">
        <v>35</v>
      </c>
      <c r="W738" s="23" t="s">
        <v>17</v>
      </c>
      <c r="X738" s="30">
        <v>34.21</v>
      </c>
      <c r="Y738" s="29">
        <v>1</v>
      </c>
      <c r="Z738" s="23" t="s">
        <v>21</v>
      </c>
      <c r="AA738" s="23" t="s">
        <v>22</v>
      </c>
      <c r="AB738" s="23">
        <v>5245.2269</v>
      </c>
      <c r="AC738" s="23" t="b">
        <f t="shared" si="56"/>
        <v>1</v>
      </c>
      <c r="AD738" s="23" t="b">
        <f t="shared" si="57"/>
        <v>0</v>
      </c>
    </row>
    <row r="739" spans="2:30">
      <c r="B739" s="14">
        <v>37</v>
      </c>
      <c r="C739" s="15" t="s">
        <v>17</v>
      </c>
      <c r="D739" s="14">
        <f t="shared" si="54"/>
        <v>1</v>
      </c>
      <c r="E739" s="17">
        <v>38.39</v>
      </c>
      <c r="F739" s="14">
        <v>0</v>
      </c>
      <c r="G739" s="14" t="s">
        <v>18</v>
      </c>
      <c r="H739" s="14">
        <f t="shared" si="55"/>
        <v>1</v>
      </c>
      <c r="I739" s="15" t="s">
        <v>22</v>
      </c>
      <c r="J739" s="20">
        <v>40419.0191</v>
      </c>
      <c r="V739" s="29">
        <v>62</v>
      </c>
      <c r="W739" s="23" t="s">
        <v>17</v>
      </c>
      <c r="X739" s="30">
        <v>25</v>
      </c>
      <c r="Y739" s="29">
        <v>0</v>
      </c>
      <c r="Z739" s="23" t="s">
        <v>21</v>
      </c>
      <c r="AA739" s="23" t="s">
        <v>19</v>
      </c>
      <c r="AB739" s="23">
        <v>13451.122</v>
      </c>
      <c r="AC739" s="23" t="b">
        <f t="shared" si="56"/>
        <v>1</v>
      </c>
      <c r="AD739" s="23" t="b">
        <f t="shared" si="57"/>
        <v>0</v>
      </c>
    </row>
    <row r="740" spans="2:30">
      <c r="B740" s="14">
        <v>26</v>
      </c>
      <c r="C740" s="15" t="s">
        <v>20</v>
      </c>
      <c r="D740" s="14">
        <f t="shared" si="54"/>
        <v>0</v>
      </c>
      <c r="E740" s="17">
        <v>23.7</v>
      </c>
      <c r="F740" s="14">
        <v>2</v>
      </c>
      <c r="G740" s="14" t="s">
        <v>21</v>
      </c>
      <c r="H740" s="14">
        <f t="shared" si="55"/>
        <v>0</v>
      </c>
      <c r="I740" s="15" t="s">
        <v>19</v>
      </c>
      <c r="J740" s="20">
        <v>3484.331</v>
      </c>
      <c r="V740" s="29">
        <v>62</v>
      </c>
      <c r="W740" s="23" t="s">
        <v>17</v>
      </c>
      <c r="X740" s="30">
        <v>33.2</v>
      </c>
      <c r="Y740" s="29">
        <v>0</v>
      </c>
      <c r="Z740" s="23" t="s">
        <v>21</v>
      </c>
      <c r="AA740" s="23" t="s">
        <v>19</v>
      </c>
      <c r="AB740" s="23">
        <v>13462.52</v>
      </c>
      <c r="AC740" s="23" t="b">
        <f t="shared" si="56"/>
        <v>1</v>
      </c>
      <c r="AD740" s="23" t="b">
        <f t="shared" si="57"/>
        <v>0</v>
      </c>
    </row>
    <row r="741" spans="2:30">
      <c r="B741" s="14">
        <v>23</v>
      </c>
      <c r="C741" s="15" t="s">
        <v>20</v>
      </c>
      <c r="D741" s="14">
        <f t="shared" si="54"/>
        <v>0</v>
      </c>
      <c r="E741" s="17">
        <v>31.73</v>
      </c>
      <c r="F741" s="14">
        <v>3</v>
      </c>
      <c r="G741" s="14" t="s">
        <v>18</v>
      </c>
      <c r="H741" s="14">
        <f t="shared" si="55"/>
        <v>1</v>
      </c>
      <c r="I741" s="15" t="s">
        <v>42</v>
      </c>
      <c r="J741" s="20">
        <v>36189.1017</v>
      </c>
      <c r="V741" s="29">
        <v>38</v>
      </c>
      <c r="W741" s="23" t="s">
        <v>20</v>
      </c>
      <c r="X741" s="30">
        <v>31</v>
      </c>
      <c r="Y741" s="29">
        <v>1</v>
      </c>
      <c r="Z741" s="23" t="s">
        <v>21</v>
      </c>
      <c r="AA741" s="23" t="s">
        <v>19</v>
      </c>
      <c r="AB741" s="23">
        <v>5488.262</v>
      </c>
      <c r="AC741" s="23" t="b">
        <f t="shared" si="56"/>
        <v>1</v>
      </c>
      <c r="AD741" s="23" t="b">
        <f t="shared" si="57"/>
        <v>0</v>
      </c>
    </row>
    <row r="742" spans="2:30">
      <c r="B742" s="14">
        <v>29</v>
      </c>
      <c r="C742" s="15" t="s">
        <v>20</v>
      </c>
      <c r="D742" s="14">
        <f t="shared" si="54"/>
        <v>0</v>
      </c>
      <c r="E742" s="17">
        <v>35.5</v>
      </c>
      <c r="F742" s="14">
        <v>2</v>
      </c>
      <c r="G742" s="14" t="s">
        <v>18</v>
      </c>
      <c r="H742" s="14">
        <f t="shared" si="55"/>
        <v>1</v>
      </c>
      <c r="I742" s="15" t="s">
        <v>19</v>
      </c>
      <c r="J742" s="20">
        <v>44585.45587</v>
      </c>
      <c r="V742" s="29">
        <v>34</v>
      </c>
      <c r="W742" s="23" t="s">
        <v>20</v>
      </c>
      <c r="X742" s="30">
        <v>35.815</v>
      </c>
      <c r="Y742" s="29">
        <v>0</v>
      </c>
      <c r="Z742" s="23" t="s">
        <v>21</v>
      </c>
      <c r="AA742" s="23" t="s">
        <v>34</v>
      </c>
      <c r="AB742" s="23">
        <v>4320.41085</v>
      </c>
      <c r="AC742" s="23" t="b">
        <f t="shared" si="56"/>
        <v>1</v>
      </c>
      <c r="AD742" s="23" t="b">
        <f t="shared" si="57"/>
        <v>0</v>
      </c>
    </row>
    <row r="743" spans="2:30">
      <c r="B743" s="14">
        <v>45</v>
      </c>
      <c r="C743" s="15" t="s">
        <v>20</v>
      </c>
      <c r="D743" s="14">
        <f t="shared" si="54"/>
        <v>0</v>
      </c>
      <c r="E743" s="17">
        <v>24.035</v>
      </c>
      <c r="F743" s="14">
        <v>2</v>
      </c>
      <c r="G743" s="14" t="s">
        <v>21</v>
      </c>
      <c r="H743" s="14">
        <f t="shared" si="55"/>
        <v>0</v>
      </c>
      <c r="I743" s="15" t="s">
        <v>42</v>
      </c>
      <c r="J743" s="20">
        <v>8604.48365</v>
      </c>
      <c r="V743" s="29">
        <v>43</v>
      </c>
      <c r="W743" s="23" t="s">
        <v>20</v>
      </c>
      <c r="X743" s="30">
        <v>23.2</v>
      </c>
      <c r="Y743" s="29">
        <v>0</v>
      </c>
      <c r="Z743" s="23" t="s">
        <v>21</v>
      </c>
      <c r="AA743" s="23" t="s">
        <v>19</v>
      </c>
      <c r="AB743" s="23">
        <v>6250.435</v>
      </c>
      <c r="AC743" s="23" t="b">
        <f t="shared" si="56"/>
        <v>0</v>
      </c>
      <c r="AD743" s="23" t="b">
        <f t="shared" si="57"/>
        <v>0</v>
      </c>
    </row>
    <row r="744" spans="2:30">
      <c r="B744" s="14">
        <v>27</v>
      </c>
      <c r="C744" s="15" t="s">
        <v>20</v>
      </c>
      <c r="D744" s="14">
        <f t="shared" si="54"/>
        <v>0</v>
      </c>
      <c r="E744" s="17">
        <v>29.15</v>
      </c>
      <c r="F744" s="14">
        <v>0</v>
      </c>
      <c r="G744" s="14" t="s">
        <v>18</v>
      </c>
      <c r="H744" s="14">
        <f t="shared" si="55"/>
        <v>1</v>
      </c>
      <c r="I744" s="15" t="s">
        <v>22</v>
      </c>
      <c r="J744" s="20">
        <v>18246.4955</v>
      </c>
      <c r="V744" s="29">
        <v>50</v>
      </c>
      <c r="W744" s="23" t="s">
        <v>20</v>
      </c>
      <c r="X744" s="30">
        <v>32.11</v>
      </c>
      <c r="Y744" s="29">
        <v>2</v>
      </c>
      <c r="Z744" s="23" t="s">
        <v>21</v>
      </c>
      <c r="AA744" s="23" t="s">
        <v>42</v>
      </c>
      <c r="AB744" s="23">
        <v>25333.33284</v>
      </c>
      <c r="AC744" s="23" t="b">
        <f t="shared" si="56"/>
        <v>1</v>
      </c>
      <c r="AD744" s="23" t="b">
        <f t="shared" si="57"/>
        <v>1</v>
      </c>
    </row>
    <row r="745" spans="2:30">
      <c r="B745" s="14">
        <v>53</v>
      </c>
      <c r="C745" s="15" t="s">
        <v>20</v>
      </c>
      <c r="D745" s="14">
        <f t="shared" si="54"/>
        <v>0</v>
      </c>
      <c r="E745" s="17">
        <v>34.105</v>
      </c>
      <c r="F745" s="14">
        <v>0</v>
      </c>
      <c r="G745" s="14" t="s">
        <v>18</v>
      </c>
      <c r="H745" s="14">
        <f t="shared" si="55"/>
        <v>1</v>
      </c>
      <c r="I745" s="15" t="s">
        <v>42</v>
      </c>
      <c r="J745" s="20">
        <v>43254.41795</v>
      </c>
      <c r="V745" s="29">
        <v>19</v>
      </c>
      <c r="W745" s="23" t="s">
        <v>17</v>
      </c>
      <c r="X745" s="30">
        <v>23.4</v>
      </c>
      <c r="Y745" s="29">
        <v>2</v>
      </c>
      <c r="Z745" s="23" t="s">
        <v>21</v>
      </c>
      <c r="AA745" s="23" t="s">
        <v>19</v>
      </c>
      <c r="AB745" s="23">
        <v>2913.569</v>
      </c>
      <c r="AC745" s="23" t="b">
        <f t="shared" si="56"/>
        <v>0</v>
      </c>
      <c r="AD745" s="23" t="b">
        <f t="shared" si="57"/>
        <v>0</v>
      </c>
    </row>
    <row r="746" spans="2:30">
      <c r="B746" s="14">
        <v>31</v>
      </c>
      <c r="C746" s="15" t="s">
        <v>17</v>
      </c>
      <c r="D746" s="14">
        <f t="shared" si="54"/>
        <v>1</v>
      </c>
      <c r="E746" s="17">
        <v>26.62</v>
      </c>
      <c r="F746" s="14">
        <v>0</v>
      </c>
      <c r="G746" s="14" t="s">
        <v>21</v>
      </c>
      <c r="H746" s="14">
        <f t="shared" si="55"/>
        <v>0</v>
      </c>
      <c r="I746" s="15" t="s">
        <v>22</v>
      </c>
      <c r="J746" s="20">
        <v>3757.8448</v>
      </c>
      <c r="V746" s="29">
        <v>57</v>
      </c>
      <c r="W746" s="23" t="s">
        <v>17</v>
      </c>
      <c r="X746" s="30">
        <v>20.1</v>
      </c>
      <c r="Y746" s="29">
        <v>1</v>
      </c>
      <c r="Z746" s="23" t="s">
        <v>21</v>
      </c>
      <c r="AA746" s="23" t="s">
        <v>19</v>
      </c>
      <c r="AB746" s="23">
        <v>12032.326</v>
      </c>
      <c r="AC746" s="23" t="b">
        <f t="shared" si="56"/>
        <v>0</v>
      </c>
      <c r="AD746" s="23" t="b">
        <f t="shared" si="57"/>
        <v>0</v>
      </c>
    </row>
    <row r="747" spans="2:30">
      <c r="B747" s="14">
        <v>50</v>
      </c>
      <c r="C747" s="15" t="s">
        <v>20</v>
      </c>
      <c r="D747" s="14">
        <f t="shared" si="54"/>
        <v>0</v>
      </c>
      <c r="E747" s="17">
        <v>26.41</v>
      </c>
      <c r="F747" s="14">
        <v>0</v>
      </c>
      <c r="G747" s="14" t="s">
        <v>21</v>
      </c>
      <c r="H747" s="14">
        <f t="shared" si="55"/>
        <v>0</v>
      </c>
      <c r="I747" s="15" t="s">
        <v>34</v>
      </c>
      <c r="J747" s="20">
        <v>8827.2099</v>
      </c>
      <c r="V747" s="29">
        <v>62</v>
      </c>
      <c r="W747" s="23" t="s">
        <v>17</v>
      </c>
      <c r="X747" s="30">
        <v>39.16</v>
      </c>
      <c r="Y747" s="29">
        <v>0</v>
      </c>
      <c r="Z747" s="23" t="s">
        <v>21</v>
      </c>
      <c r="AA747" s="23" t="s">
        <v>22</v>
      </c>
      <c r="AB747" s="23">
        <v>13470.8044</v>
      </c>
      <c r="AC747" s="23" t="b">
        <f t="shared" si="56"/>
        <v>1</v>
      </c>
      <c r="AD747" s="23" t="b">
        <f t="shared" si="57"/>
        <v>0</v>
      </c>
    </row>
    <row r="748" spans="2:30">
      <c r="B748" s="14">
        <v>50</v>
      </c>
      <c r="C748" s="15" t="s">
        <v>17</v>
      </c>
      <c r="D748" s="14">
        <f t="shared" si="54"/>
        <v>1</v>
      </c>
      <c r="E748" s="17">
        <v>30.115</v>
      </c>
      <c r="F748" s="14">
        <v>1</v>
      </c>
      <c r="G748" s="14" t="s">
        <v>21</v>
      </c>
      <c r="H748" s="14">
        <f t="shared" si="55"/>
        <v>0</v>
      </c>
      <c r="I748" s="15" t="s">
        <v>34</v>
      </c>
      <c r="J748" s="20">
        <v>9910.35985</v>
      </c>
      <c r="V748" s="29">
        <v>41</v>
      </c>
      <c r="W748" s="23" t="s">
        <v>20</v>
      </c>
      <c r="X748" s="30">
        <v>34.21</v>
      </c>
      <c r="Y748" s="29">
        <v>1</v>
      </c>
      <c r="Z748" s="23" t="s">
        <v>21</v>
      </c>
      <c r="AA748" s="23" t="s">
        <v>22</v>
      </c>
      <c r="AB748" s="23">
        <v>6289.7549</v>
      </c>
      <c r="AC748" s="23" t="b">
        <f t="shared" si="56"/>
        <v>1</v>
      </c>
      <c r="AD748" s="23" t="b">
        <f t="shared" si="57"/>
        <v>0</v>
      </c>
    </row>
    <row r="749" spans="2:30">
      <c r="B749" s="14">
        <v>34</v>
      </c>
      <c r="C749" s="15" t="s">
        <v>20</v>
      </c>
      <c r="D749" s="14">
        <f t="shared" si="54"/>
        <v>0</v>
      </c>
      <c r="E749" s="17">
        <v>27</v>
      </c>
      <c r="F749" s="14">
        <v>2</v>
      </c>
      <c r="G749" s="14" t="s">
        <v>21</v>
      </c>
      <c r="H749" s="14">
        <f t="shared" si="55"/>
        <v>0</v>
      </c>
      <c r="I749" s="15" t="s">
        <v>19</v>
      </c>
      <c r="J749" s="20">
        <v>11737.84884</v>
      </c>
      <c r="V749" s="29">
        <v>26</v>
      </c>
      <c r="W749" s="23" t="s">
        <v>20</v>
      </c>
      <c r="X749" s="30">
        <v>46.53</v>
      </c>
      <c r="Y749" s="29">
        <v>1</v>
      </c>
      <c r="Z749" s="23" t="s">
        <v>21</v>
      </c>
      <c r="AA749" s="23" t="s">
        <v>22</v>
      </c>
      <c r="AB749" s="23">
        <v>2927.0647</v>
      </c>
      <c r="AC749" s="23" t="b">
        <f t="shared" si="56"/>
        <v>1</v>
      </c>
      <c r="AD749" s="23" t="b">
        <f t="shared" si="57"/>
        <v>0</v>
      </c>
    </row>
    <row r="750" spans="2:30">
      <c r="B750" s="14">
        <v>19</v>
      </c>
      <c r="C750" s="15" t="s">
        <v>20</v>
      </c>
      <c r="D750" s="14">
        <f t="shared" si="54"/>
        <v>0</v>
      </c>
      <c r="E750" s="17">
        <v>21.755</v>
      </c>
      <c r="F750" s="14">
        <v>0</v>
      </c>
      <c r="G750" s="14" t="s">
        <v>21</v>
      </c>
      <c r="H750" s="14">
        <f t="shared" si="55"/>
        <v>0</v>
      </c>
      <c r="I750" s="15" t="s">
        <v>34</v>
      </c>
      <c r="J750" s="20">
        <v>1627.28245</v>
      </c>
      <c r="V750" s="29">
        <v>39</v>
      </c>
      <c r="W750" s="23" t="s">
        <v>17</v>
      </c>
      <c r="X750" s="30">
        <v>32.5</v>
      </c>
      <c r="Y750" s="29">
        <v>1</v>
      </c>
      <c r="Z750" s="23" t="s">
        <v>21</v>
      </c>
      <c r="AA750" s="23" t="s">
        <v>19</v>
      </c>
      <c r="AB750" s="23">
        <v>6238.298</v>
      </c>
      <c r="AC750" s="23" t="b">
        <f t="shared" si="56"/>
        <v>1</v>
      </c>
      <c r="AD750" s="23" t="b">
        <f t="shared" si="57"/>
        <v>0</v>
      </c>
    </row>
    <row r="751" spans="2:30">
      <c r="B751" s="14">
        <v>47</v>
      </c>
      <c r="C751" s="15" t="s">
        <v>17</v>
      </c>
      <c r="D751" s="14">
        <f t="shared" si="54"/>
        <v>1</v>
      </c>
      <c r="E751" s="17">
        <v>36</v>
      </c>
      <c r="F751" s="14">
        <v>1</v>
      </c>
      <c r="G751" s="14" t="s">
        <v>21</v>
      </c>
      <c r="H751" s="14">
        <f t="shared" si="55"/>
        <v>0</v>
      </c>
      <c r="I751" s="15" t="s">
        <v>19</v>
      </c>
      <c r="J751" s="20">
        <v>8556.907</v>
      </c>
      <c r="V751" s="29">
        <v>46</v>
      </c>
      <c r="W751" s="23" t="s">
        <v>20</v>
      </c>
      <c r="X751" s="30">
        <v>25.8</v>
      </c>
      <c r="Y751" s="29">
        <v>5</v>
      </c>
      <c r="Z751" s="23" t="s">
        <v>21</v>
      </c>
      <c r="AA751" s="23" t="s">
        <v>19</v>
      </c>
      <c r="AB751" s="23">
        <v>10096.97</v>
      </c>
      <c r="AC751" s="23" t="b">
        <f t="shared" si="56"/>
        <v>1</v>
      </c>
      <c r="AD751" s="23" t="b">
        <f t="shared" si="57"/>
        <v>0</v>
      </c>
    </row>
    <row r="752" spans="2:30">
      <c r="B752" s="14">
        <v>28</v>
      </c>
      <c r="C752" s="15" t="s">
        <v>20</v>
      </c>
      <c r="D752" s="14">
        <f t="shared" si="54"/>
        <v>0</v>
      </c>
      <c r="E752" s="17">
        <v>30.875</v>
      </c>
      <c r="F752" s="14">
        <v>0</v>
      </c>
      <c r="G752" s="14" t="s">
        <v>21</v>
      </c>
      <c r="H752" s="14">
        <f t="shared" si="55"/>
        <v>0</v>
      </c>
      <c r="I752" s="15" t="s">
        <v>34</v>
      </c>
      <c r="J752" s="20">
        <v>3062.50825</v>
      </c>
      <c r="V752" s="29">
        <v>45</v>
      </c>
      <c r="W752" s="23" t="s">
        <v>17</v>
      </c>
      <c r="X752" s="30">
        <v>35.3</v>
      </c>
      <c r="Y752" s="29">
        <v>0</v>
      </c>
      <c r="Z752" s="23" t="s">
        <v>21</v>
      </c>
      <c r="AA752" s="23" t="s">
        <v>19</v>
      </c>
      <c r="AB752" s="23">
        <v>7348.142</v>
      </c>
      <c r="AC752" s="23" t="b">
        <f t="shared" si="56"/>
        <v>1</v>
      </c>
      <c r="AD752" s="23" t="b">
        <f t="shared" si="57"/>
        <v>0</v>
      </c>
    </row>
    <row r="753" spans="2:30">
      <c r="B753" s="14">
        <v>37</v>
      </c>
      <c r="C753" s="15" t="s">
        <v>17</v>
      </c>
      <c r="D753" s="14">
        <f t="shared" si="54"/>
        <v>1</v>
      </c>
      <c r="E753" s="17">
        <v>26.4</v>
      </c>
      <c r="F753" s="14">
        <v>0</v>
      </c>
      <c r="G753" s="14" t="s">
        <v>18</v>
      </c>
      <c r="H753" s="14">
        <f t="shared" si="55"/>
        <v>1</v>
      </c>
      <c r="I753" s="15" t="s">
        <v>22</v>
      </c>
      <c r="J753" s="20">
        <v>19539.243</v>
      </c>
      <c r="V753" s="29">
        <v>32</v>
      </c>
      <c r="W753" s="23" t="s">
        <v>20</v>
      </c>
      <c r="X753" s="30">
        <v>37.18</v>
      </c>
      <c r="Y753" s="29">
        <v>2</v>
      </c>
      <c r="Z753" s="23" t="s">
        <v>21</v>
      </c>
      <c r="AA753" s="23" t="s">
        <v>22</v>
      </c>
      <c r="AB753" s="23">
        <v>4673.3922</v>
      </c>
      <c r="AC753" s="23" t="b">
        <f t="shared" si="56"/>
        <v>1</v>
      </c>
      <c r="AD753" s="23" t="b">
        <f t="shared" si="57"/>
        <v>0</v>
      </c>
    </row>
    <row r="754" spans="2:30">
      <c r="B754" s="14">
        <v>21</v>
      </c>
      <c r="C754" s="15" t="s">
        <v>20</v>
      </c>
      <c r="D754" s="14">
        <f t="shared" si="54"/>
        <v>0</v>
      </c>
      <c r="E754" s="17">
        <v>28.975</v>
      </c>
      <c r="F754" s="14">
        <v>0</v>
      </c>
      <c r="G754" s="14" t="s">
        <v>21</v>
      </c>
      <c r="H754" s="14">
        <f t="shared" si="55"/>
        <v>0</v>
      </c>
      <c r="I754" s="15" t="s">
        <v>34</v>
      </c>
      <c r="J754" s="20">
        <v>1906.35825</v>
      </c>
      <c r="V754" s="29">
        <v>59</v>
      </c>
      <c r="W754" s="23" t="s">
        <v>17</v>
      </c>
      <c r="X754" s="30">
        <v>27.5</v>
      </c>
      <c r="Y754" s="29">
        <v>0</v>
      </c>
      <c r="Z754" s="23" t="s">
        <v>21</v>
      </c>
      <c r="AA754" s="23" t="s">
        <v>19</v>
      </c>
      <c r="AB754" s="23">
        <v>12233.828</v>
      </c>
      <c r="AC754" s="23" t="b">
        <f t="shared" si="56"/>
        <v>1</v>
      </c>
      <c r="AD754" s="23" t="b">
        <f t="shared" si="57"/>
        <v>0</v>
      </c>
    </row>
    <row r="755" spans="2:30">
      <c r="B755" s="14">
        <v>64</v>
      </c>
      <c r="C755" s="15" t="s">
        <v>20</v>
      </c>
      <c r="D755" s="14">
        <f t="shared" si="54"/>
        <v>0</v>
      </c>
      <c r="E755" s="17">
        <v>37.905</v>
      </c>
      <c r="F755" s="14">
        <v>0</v>
      </c>
      <c r="G755" s="14" t="s">
        <v>21</v>
      </c>
      <c r="H755" s="14">
        <f t="shared" si="55"/>
        <v>0</v>
      </c>
      <c r="I755" s="15" t="s">
        <v>34</v>
      </c>
      <c r="J755" s="20">
        <v>14210.53595</v>
      </c>
      <c r="V755" s="29">
        <v>44</v>
      </c>
      <c r="W755" s="23" t="s">
        <v>20</v>
      </c>
      <c r="X755" s="30">
        <v>29.735</v>
      </c>
      <c r="Y755" s="29">
        <v>2</v>
      </c>
      <c r="Z755" s="23" t="s">
        <v>21</v>
      </c>
      <c r="AA755" s="23" t="s">
        <v>42</v>
      </c>
      <c r="AB755" s="23">
        <v>32108.66282</v>
      </c>
      <c r="AC755" s="23" t="b">
        <f t="shared" si="56"/>
        <v>1</v>
      </c>
      <c r="AD755" s="23" t="b">
        <f t="shared" si="57"/>
        <v>1</v>
      </c>
    </row>
    <row r="756" spans="2:30">
      <c r="B756" s="14">
        <v>58</v>
      </c>
      <c r="C756" s="15" t="s">
        <v>17</v>
      </c>
      <c r="D756" s="14">
        <f t="shared" si="54"/>
        <v>1</v>
      </c>
      <c r="E756" s="17">
        <v>22.77</v>
      </c>
      <c r="F756" s="14">
        <v>0</v>
      </c>
      <c r="G756" s="14" t="s">
        <v>21</v>
      </c>
      <c r="H756" s="14">
        <f t="shared" si="55"/>
        <v>0</v>
      </c>
      <c r="I756" s="15" t="s">
        <v>22</v>
      </c>
      <c r="J756" s="20">
        <v>11833.7823</v>
      </c>
      <c r="V756" s="29">
        <v>39</v>
      </c>
      <c r="W756" s="23" t="s">
        <v>17</v>
      </c>
      <c r="X756" s="30">
        <v>24.225</v>
      </c>
      <c r="Y756" s="29">
        <v>5</v>
      </c>
      <c r="Z756" s="23" t="s">
        <v>21</v>
      </c>
      <c r="AA756" s="23" t="s">
        <v>34</v>
      </c>
      <c r="AB756" s="23">
        <v>8965.79575</v>
      </c>
      <c r="AC756" s="23" t="b">
        <f t="shared" si="56"/>
        <v>0</v>
      </c>
      <c r="AD756" s="23" t="b">
        <f t="shared" si="57"/>
        <v>0</v>
      </c>
    </row>
    <row r="757" spans="2:30">
      <c r="B757" s="14">
        <v>24</v>
      </c>
      <c r="C757" s="15" t="s">
        <v>20</v>
      </c>
      <c r="D757" s="14">
        <f t="shared" si="54"/>
        <v>0</v>
      </c>
      <c r="E757" s="17">
        <v>33.63</v>
      </c>
      <c r="F757" s="14">
        <v>4</v>
      </c>
      <c r="G757" s="14" t="s">
        <v>21</v>
      </c>
      <c r="H757" s="14">
        <f t="shared" si="55"/>
        <v>0</v>
      </c>
      <c r="I757" s="15" t="s">
        <v>42</v>
      </c>
      <c r="J757" s="20">
        <v>17128.42608</v>
      </c>
      <c r="V757" s="29">
        <v>18</v>
      </c>
      <c r="W757" s="23" t="s">
        <v>20</v>
      </c>
      <c r="X757" s="30">
        <v>26.18</v>
      </c>
      <c r="Y757" s="29">
        <v>2</v>
      </c>
      <c r="Z757" s="23" t="s">
        <v>21</v>
      </c>
      <c r="AA757" s="23" t="s">
        <v>22</v>
      </c>
      <c r="AB757" s="23">
        <v>2304.0022</v>
      </c>
      <c r="AC757" s="23" t="b">
        <f t="shared" si="56"/>
        <v>1</v>
      </c>
      <c r="AD757" s="23" t="b">
        <f t="shared" si="57"/>
        <v>0</v>
      </c>
    </row>
    <row r="758" spans="2:30">
      <c r="B758" s="14">
        <v>31</v>
      </c>
      <c r="C758" s="15" t="s">
        <v>20</v>
      </c>
      <c r="D758" s="14">
        <f t="shared" si="54"/>
        <v>0</v>
      </c>
      <c r="E758" s="17">
        <v>27.645</v>
      </c>
      <c r="F758" s="14">
        <v>2</v>
      </c>
      <c r="G758" s="14" t="s">
        <v>21</v>
      </c>
      <c r="H758" s="14">
        <f t="shared" si="55"/>
        <v>0</v>
      </c>
      <c r="I758" s="15" t="s">
        <v>42</v>
      </c>
      <c r="J758" s="20">
        <v>5031.26955</v>
      </c>
      <c r="V758" s="29">
        <v>53</v>
      </c>
      <c r="W758" s="23" t="s">
        <v>20</v>
      </c>
      <c r="X758" s="30">
        <v>29.48</v>
      </c>
      <c r="Y758" s="29">
        <v>0</v>
      </c>
      <c r="Z758" s="23" t="s">
        <v>21</v>
      </c>
      <c r="AA758" s="23" t="s">
        <v>22</v>
      </c>
      <c r="AB758" s="23">
        <v>9487.6442</v>
      </c>
      <c r="AC758" s="23" t="b">
        <f t="shared" si="56"/>
        <v>1</v>
      </c>
      <c r="AD758" s="23" t="b">
        <f t="shared" si="57"/>
        <v>0</v>
      </c>
    </row>
    <row r="759" spans="2:30">
      <c r="B759" s="14">
        <v>39</v>
      </c>
      <c r="C759" s="15" t="s">
        <v>17</v>
      </c>
      <c r="D759" s="14">
        <f t="shared" si="54"/>
        <v>1</v>
      </c>
      <c r="E759" s="17">
        <v>22.8</v>
      </c>
      <c r="F759" s="14">
        <v>3</v>
      </c>
      <c r="G759" s="14" t="s">
        <v>21</v>
      </c>
      <c r="H759" s="14">
        <f t="shared" si="55"/>
        <v>0</v>
      </c>
      <c r="I759" s="15" t="s">
        <v>42</v>
      </c>
      <c r="J759" s="20">
        <v>7985.815</v>
      </c>
      <c r="V759" s="29">
        <v>18</v>
      </c>
      <c r="W759" s="23" t="s">
        <v>20</v>
      </c>
      <c r="X759" s="30">
        <v>23.21</v>
      </c>
      <c r="Y759" s="29">
        <v>0</v>
      </c>
      <c r="Z759" s="23" t="s">
        <v>21</v>
      </c>
      <c r="AA759" s="23" t="s">
        <v>22</v>
      </c>
      <c r="AB759" s="23">
        <v>1121.8739</v>
      </c>
      <c r="AC759" s="23" t="b">
        <f t="shared" si="56"/>
        <v>0</v>
      </c>
      <c r="AD759" s="23" t="b">
        <f t="shared" si="57"/>
        <v>0</v>
      </c>
    </row>
    <row r="760" spans="2:30">
      <c r="B760" s="14">
        <v>47</v>
      </c>
      <c r="C760" s="15" t="s">
        <v>17</v>
      </c>
      <c r="D760" s="14">
        <f t="shared" si="54"/>
        <v>1</v>
      </c>
      <c r="E760" s="17">
        <v>27.83</v>
      </c>
      <c r="F760" s="14">
        <v>0</v>
      </c>
      <c r="G760" s="14" t="s">
        <v>18</v>
      </c>
      <c r="H760" s="14">
        <f t="shared" si="55"/>
        <v>1</v>
      </c>
      <c r="I760" s="15" t="s">
        <v>22</v>
      </c>
      <c r="J760" s="20">
        <v>23065.4207</v>
      </c>
      <c r="V760" s="29">
        <v>50</v>
      </c>
      <c r="W760" s="23" t="s">
        <v>17</v>
      </c>
      <c r="X760" s="30">
        <v>46.09</v>
      </c>
      <c r="Y760" s="29">
        <v>1</v>
      </c>
      <c r="Z760" s="23" t="s">
        <v>21</v>
      </c>
      <c r="AA760" s="23" t="s">
        <v>22</v>
      </c>
      <c r="AB760" s="23">
        <v>9549.5651</v>
      </c>
      <c r="AC760" s="23" t="b">
        <f t="shared" si="56"/>
        <v>1</v>
      </c>
      <c r="AD760" s="23" t="b">
        <f t="shared" si="57"/>
        <v>0</v>
      </c>
    </row>
    <row r="761" spans="2:30">
      <c r="B761" s="14">
        <v>30</v>
      </c>
      <c r="C761" s="15" t="s">
        <v>20</v>
      </c>
      <c r="D761" s="14">
        <f t="shared" si="54"/>
        <v>0</v>
      </c>
      <c r="E761" s="17">
        <v>37.43</v>
      </c>
      <c r="F761" s="14">
        <v>3</v>
      </c>
      <c r="G761" s="14" t="s">
        <v>21</v>
      </c>
      <c r="H761" s="14">
        <f t="shared" si="55"/>
        <v>0</v>
      </c>
      <c r="I761" s="15" t="s">
        <v>42</v>
      </c>
      <c r="J761" s="20">
        <v>5428.7277</v>
      </c>
      <c r="V761" s="29">
        <v>18</v>
      </c>
      <c r="W761" s="23" t="s">
        <v>17</v>
      </c>
      <c r="X761" s="30">
        <v>40.185</v>
      </c>
      <c r="Y761" s="29">
        <v>0</v>
      </c>
      <c r="Z761" s="23" t="s">
        <v>21</v>
      </c>
      <c r="AA761" s="23" t="s">
        <v>42</v>
      </c>
      <c r="AB761" s="23">
        <v>2217.46915</v>
      </c>
      <c r="AC761" s="23" t="b">
        <f t="shared" si="56"/>
        <v>1</v>
      </c>
      <c r="AD761" s="23" t="b">
        <f t="shared" si="57"/>
        <v>0</v>
      </c>
    </row>
    <row r="762" spans="2:30">
      <c r="B762" s="14">
        <v>18</v>
      </c>
      <c r="C762" s="15" t="s">
        <v>20</v>
      </c>
      <c r="D762" s="14">
        <f t="shared" si="54"/>
        <v>0</v>
      </c>
      <c r="E762" s="17">
        <v>38.17</v>
      </c>
      <c r="F762" s="14">
        <v>0</v>
      </c>
      <c r="G762" s="14" t="s">
        <v>18</v>
      </c>
      <c r="H762" s="14">
        <f t="shared" si="55"/>
        <v>1</v>
      </c>
      <c r="I762" s="15" t="s">
        <v>22</v>
      </c>
      <c r="J762" s="20">
        <v>36307.7983</v>
      </c>
      <c r="V762" s="29">
        <v>19</v>
      </c>
      <c r="W762" s="23" t="s">
        <v>20</v>
      </c>
      <c r="X762" s="30">
        <v>22.61</v>
      </c>
      <c r="Y762" s="29">
        <v>0</v>
      </c>
      <c r="Z762" s="23" t="s">
        <v>21</v>
      </c>
      <c r="AA762" s="23" t="s">
        <v>34</v>
      </c>
      <c r="AB762" s="23">
        <v>1628.4709</v>
      </c>
      <c r="AC762" s="23" t="b">
        <f t="shared" si="56"/>
        <v>0</v>
      </c>
      <c r="AD762" s="23" t="b">
        <f t="shared" si="57"/>
        <v>0</v>
      </c>
    </row>
    <row r="763" spans="2:30">
      <c r="B763" s="14">
        <v>22</v>
      </c>
      <c r="C763" s="15" t="s">
        <v>17</v>
      </c>
      <c r="D763" s="14">
        <f t="shared" si="54"/>
        <v>1</v>
      </c>
      <c r="E763" s="17">
        <v>34.58</v>
      </c>
      <c r="F763" s="14">
        <v>2</v>
      </c>
      <c r="G763" s="14" t="s">
        <v>21</v>
      </c>
      <c r="H763" s="14">
        <f t="shared" si="55"/>
        <v>0</v>
      </c>
      <c r="I763" s="15" t="s">
        <v>42</v>
      </c>
      <c r="J763" s="20">
        <v>3925.7582</v>
      </c>
      <c r="V763" s="29">
        <v>62</v>
      </c>
      <c r="W763" s="23" t="s">
        <v>20</v>
      </c>
      <c r="X763" s="30">
        <v>39.93</v>
      </c>
      <c r="Y763" s="29">
        <v>0</v>
      </c>
      <c r="Z763" s="23" t="s">
        <v>21</v>
      </c>
      <c r="AA763" s="23" t="s">
        <v>22</v>
      </c>
      <c r="AB763" s="23">
        <v>12982.8747</v>
      </c>
      <c r="AC763" s="23" t="b">
        <f t="shared" si="56"/>
        <v>1</v>
      </c>
      <c r="AD763" s="23" t="b">
        <f t="shared" si="57"/>
        <v>0</v>
      </c>
    </row>
    <row r="764" spans="2:30">
      <c r="B764" s="14">
        <v>23</v>
      </c>
      <c r="C764" s="15" t="s">
        <v>20</v>
      </c>
      <c r="D764" s="14">
        <f t="shared" si="54"/>
        <v>0</v>
      </c>
      <c r="E764" s="17">
        <v>35.2</v>
      </c>
      <c r="F764" s="14">
        <v>1</v>
      </c>
      <c r="G764" s="14" t="s">
        <v>21</v>
      </c>
      <c r="H764" s="14">
        <f t="shared" si="55"/>
        <v>0</v>
      </c>
      <c r="I764" s="15" t="s">
        <v>19</v>
      </c>
      <c r="J764" s="20">
        <v>2416.955</v>
      </c>
      <c r="V764" s="29">
        <v>56</v>
      </c>
      <c r="W764" s="23" t="s">
        <v>17</v>
      </c>
      <c r="X764" s="30">
        <v>35.8</v>
      </c>
      <c r="Y764" s="29">
        <v>1</v>
      </c>
      <c r="Z764" s="23" t="s">
        <v>21</v>
      </c>
      <c r="AA764" s="23" t="s">
        <v>19</v>
      </c>
      <c r="AB764" s="23">
        <v>11674.13</v>
      </c>
      <c r="AC764" s="23" t="b">
        <f t="shared" si="56"/>
        <v>1</v>
      </c>
      <c r="AD764" s="23" t="b">
        <f t="shared" si="57"/>
        <v>0</v>
      </c>
    </row>
    <row r="765" spans="2:30">
      <c r="B765" s="14">
        <v>33</v>
      </c>
      <c r="C765" s="15" t="s">
        <v>20</v>
      </c>
      <c r="D765" s="14">
        <f t="shared" si="54"/>
        <v>0</v>
      </c>
      <c r="E765" s="17">
        <v>27.1</v>
      </c>
      <c r="F765" s="14">
        <v>1</v>
      </c>
      <c r="G765" s="14" t="s">
        <v>18</v>
      </c>
      <c r="H765" s="14">
        <f t="shared" si="55"/>
        <v>1</v>
      </c>
      <c r="I765" s="15" t="s">
        <v>19</v>
      </c>
      <c r="J765" s="20">
        <v>19040.876</v>
      </c>
      <c r="V765" s="29">
        <v>42</v>
      </c>
      <c r="W765" s="23" t="s">
        <v>20</v>
      </c>
      <c r="X765" s="30">
        <v>35.8</v>
      </c>
      <c r="Y765" s="29">
        <v>2</v>
      </c>
      <c r="Z765" s="23" t="s">
        <v>21</v>
      </c>
      <c r="AA765" s="23" t="s">
        <v>19</v>
      </c>
      <c r="AB765" s="23">
        <v>7160.094</v>
      </c>
      <c r="AC765" s="23" t="b">
        <f t="shared" si="56"/>
        <v>1</v>
      </c>
      <c r="AD765" s="23" t="b">
        <f t="shared" si="57"/>
        <v>0</v>
      </c>
    </row>
    <row r="766" spans="2:30">
      <c r="B766" s="14">
        <v>27</v>
      </c>
      <c r="C766" s="15" t="s">
        <v>20</v>
      </c>
      <c r="D766" s="14">
        <f t="shared" si="54"/>
        <v>0</v>
      </c>
      <c r="E766" s="17">
        <v>26.03</v>
      </c>
      <c r="F766" s="14">
        <v>0</v>
      </c>
      <c r="G766" s="14" t="s">
        <v>21</v>
      </c>
      <c r="H766" s="14">
        <f t="shared" si="55"/>
        <v>0</v>
      </c>
      <c r="I766" s="15" t="s">
        <v>42</v>
      </c>
      <c r="J766" s="20">
        <v>3070.8087</v>
      </c>
      <c r="V766" s="29">
        <v>42</v>
      </c>
      <c r="W766" s="23" t="s">
        <v>20</v>
      </c>
      <c r="X766" s="30">
        <v>31.255</v>
      </c>
      <c r="Y766" s="29">
        <v>0</v>
      </c>
      <c r="Z766" s="23" t="s">
        <v>21</v>
      </c>
      <c r="AA766" s="23" t="s">
        <v>34</v>
      </c>
      <c r="AB766" s="23">
        <v>6358.77645</v>
      </c>
      <c r="AC766" s="23" t="b">
        <f t="shared" si="56"/>
        <v>1</v>
      </c>
      <c r="AD766" s="23" t="b">
        <f t="shared" si="57"/>
        <v>0</v>
      </c>
    </row>
    <row r="767" spans="2:30">
      <c r="B767" s="14">
        <v>45</v>
      </c>
      <c r="C767" s="15" t="s">
        <v>17</v>
      </c>
      <c r="D767" s="14">
        <f t="shared" si="54"/>
        <v>1</v>
      </c>
      <c r="E767" s="17">
        <v>25.175</v>
      </c>
      <c r="F767" s="14">
        <v>2</v>
      </c>
      <c r="G767" s="14" t="s">
        <v>21</v>
      </c>
      <c r="H767" s="14">
        <f t="shared" si="55"/>
        <v>0</v>
      </c>
      <c r="I767" s="15" t="s">
        <v>42</v>
      </c>
      <c r="J767" s="20">
        <v>9095.06825</v>
      </c>
      <c r="V767" s="29">
        <v>57</v>
      </c>
      <c r="W767" s="23" t="s">
        <v>20</v>
      </c>
      <c r="X767" s="30">
        <v>18.335</v>
      </c>
      <c r="Y767" s="29">
        <v>0</v>
      </c>
      <c r="Z767" s="23" t="s">
        <v>21</v>
      </c>
      <c r="AA767" s="23" t="s">
        <v>42</v>
      </c>
      <c r="AB767" s="23">
        <v>11534.87265</v>
      </c>
      <c r="AC767" s="23" t="b">
        <f t="shared" si="56"/>
        <v>0</v>
      </c>
      <c r="AD767" s="23" t="b">
        <f t="shared" si="57"/>
        <v>0</v>
      </c>
    </row>
    <row r="768" spans="2:30">
      <c r="B768" s="14">
        <v>57</v>
      </c>
      <c r="C768" s="15" t="s">
        <v>17</v>
      </c>
      <c r="D768" s="14">
        <f t="shared" si="54"/>
        <v>1</v>
      </c>
      <c r="E768" s="17">
        <v>31.825</v>
      </c>
      <c r="F768" s="14">
        <v>0</v>
      </c>
      <c r="G768" s="14" t="s">
        <v>21</v>
      </c>
      <c r="H768" s="14">
        <f t="shared" si="55"/>
        <v>0</v>
      </c>
      <c r="I768" s="15" t="s">
        <v>34</v>
      </c>
      <c r="J768" s="20">
        <v>11842.62375</v>
      </c>
      <c r="V768" s="29">
        <v>30</v>
      </c>
      <c r="W768" s="23" t="s">
        <v>17</v>
      </c>
      <c r="X768" s="30">
        <v>28.405</v>
      </c>
      <c r="Y768" s="29">
        <v>1</v>
      </c>
      <c r="Z768" s="23" t="s">
        <v>21</v>
      </c>
      <c r="AA768" s="23" t="s">
        <v>34</v>
      </c>
      <c r="AB768" s="23">
        <v>4527.18295</v>
      </c>
      <c r="AC768" s="23" t="b">
        <f t="shared" si="56"/>
        <v>1</v>
      </c>
      <c r="AD768" s="23" t="b">
        <f t="shared" si="57"/>
        <v>0</v>
      </c>
    </row>
    <row r="769" spans="2:30">
      <c r="B769" s="14">
        <v>47</v>
      </c>
      <c r="C769" s="15" t="s">
        <v>20</v>
      </c>
      <c r="D769" s="14">
        <f t="shared" si="54"/>
        <v>0</v>
      </c>
      <c r="E769" s="17">
        <v>32.3</v>
      </c>
      <c r="F769" s="14">
        <v>1</v>
      </c>
      <c r="G769" s="14" t="s">
        <v>21</v>
      </c>
      <c r="H769" s="14">
        <f t="shared" si="55"/>
        <v>0</v>
      </c>
      <c r="I769" s="15" t="s">
        <v>19</v>
      </c>
      <c r="J769" s="20">
        <v>8062.764</v>
      </c>
      <c r="V769" s="29">
        <v>31</v>
      </c>
      <c r="W769" s="23" t="s">
        <v>20</v>
      </c>
      <c r="X769" s="30">
        <v>39.49</v>
      </c>
      <c r="Y769" s="29">
        <v>1</v>
      </c>
      <c r="Z769" s="23" t="s">
        <v>21</v>
      </c>
      <c r="AA769" s="23" t="s">
        <v>22</v>
      </c>
      <c r="AB769" s="23">
        <v>3875.7341</v>
      </c>
      <c r="AC769" s="23" t="b">
        <f t="shared" si="56"/>
        <v>1</v>
      </c>
      <c r="AD769" s="23" t="b">
        <f t="shared" si="57"/>
        <v>0</v>
      </c>
    </row>
    <row r="770" spans="2:30">
      <c r="B770" s="14">
        <v>42</v>
      </c>
      <c r="C770" s="15" t="s">
        <v>17</v>
      </c>
      <c r="D770" s="14">
        <f t="shared" si="54"/>
        <v>1</v>
      </c>
      <c r="E770" s="17">
        <v>29</v>
      </c>
      <c r="F770" s="14">
        <v>1</v>
      </c>
      <c r="G770" s="14" t="s">
        <v>21</v>
      </c>
      <c r="H770" s="14">
        <f t="shared" si="55"/>
        <v>0</v>
      </c>
      <c r="I770" s="15" t="s">
        <v>19</v>
      </c>
      <c r="J770" s="20">
        <v>7050.642</v>
      </c>
      <c r="V770" s="29">
        <v>24</v>
      </c>
      <c r="W770" s="23" t="s">
        <v>20</v>
      </c>
      <c r="X770" s="30">
        <v>26.79</v>
      </c>
      <c r="Y770" s="29">
        <v>1</v>
      </c>
      <c r="Z770" s="23" t="s">
        <v>21</v>
      </c>
      <c r="AA770" s="23" t="s">
        <v>34</v>
      </c>
      <c r="AB770" s="23">
        <v>12609.88702</v>
      </c>
      <c r="AC770" s="23" t="b">
        <f t="shared" si="56"/>
        <v>1</v>
      </c>
      <c r="AD770" s="23" t="b">
        <f t="shared" si="57"/>
        <v>0</v>
      </c>
    </row>
    <row r="771" spans="2:30">
      <c r="B771" s="14">
        <v>64</v>
      </c>
      <c r="C771" s="15" t="s">
        <v>17</v>
      </c>
      <c r="D771" s="14">
        <f t="shared" si="54"/>
        <v>1</v>
      </c>
      <c r="E771" s="17">
        <v>39.7</v>
      </c>
      <c r="F771" s="14">
        <v>0</v>
      </c>
      <c r="G771" s="14" t="s">
        <v>21</v>
      </c>
      <c r="H771" s="14">
        <f t="shared" si="55"/>
        <v>0</v>
      </c>
      <c r="I771" s="15" t="s">
        <v>19</v>
      </c>
      <c r="J771" s="20">
        <v>14319.031</v>
      </c>
      <c r="V771" s="29">
        <v>48</v>
      </c>
      <c r="W771" s="23" t="s">
        <v>20</v>
      </c>
      <c r="X771" s="30">
        <v>36.67</v>
      </c>
      <c r="Y771" s="29">
        <v>1</v>
      </c>
      <c r="Z771" s="23" t="s">
        <v>21</v>
      </c>
      <c r="AA771" s="23" t="s">
        <v>34</v>
      </c>
      <c r="AB771" s="23">
        <v>28468.91901</v>
      </c>
      <c r="AC771" s="23" t="b">
        <f t="shared" si="56"/>
        <v>1</v>
      </c>
      <c r="AD771" s="23" t="b">
        <f t="shared" si="57"/>
        <v>1</v>
      </c>
    </row>
    <row r="772" spans="2:30">
      <c r="B772" s="14">
        <v>38</v>
      </c>
      <c r="C772" s="15" t="s">
        <v>17</v>
      </c>
      <c r="D772" s="14">
        <f t="shared" ref="D772:D835" si="58">IF(C772="FEMALE",1,0)</f>
        <v>1</v>
      </c>
      <c r="E772" s="17">
        <v>19.475</v>
      </c>
      <c r="F772" s="14">
        <v>2</v>
      </c>
      <c r="G772" s="14" t="s">
        <v>21</v>
      </c>
      <c r="H772" s="14">
        <f t="shared" ref="H772:H835" si="59">IF(G772="yes",1,0)</f>
        <v>0</v>
      </c>
      <c r="I772" s="15" t="s">
        <v>34</v>
      </c>
      <c r="J772" s="20">
        <v>6933.24225</v>
      </c>
      <c r="V772" s="29">
        <v>19</v>
      </c>
      <c r="W772" s="23" t="s">
        <v>17</v>
      </c>
      <c r="X772" s="30">
        <v>39.615</v>
      </c>
      <c r="Y772" s="29">
        <v>1</v>
      </c>
      <c r="Z772" s="23" t="s">
        <v>21</v>
      </c>
      <c r="AA772" s="23" t="s">
        <v>34</v>
      </c>
      <c r="AB772" s="23">
        <v>2730.10785</v>
      </c>
      <c r="AC772" s="23" t="b">
        <f t="shared" ref="AC772:AC835" si="60">X772&gt;=25</f>
        <v>1</v>
      </c>
      <c r="AD772" s="23" t="b">
        <f t="shared" ref="AD772:AD835" si="61">AB772&gt;16700</f>
        <v>0</v>
      </c>
    </row>
    <row r="773" spans="2:30">
      <c r="B773" s="14">
        <v>61</v>
      </c>
      <c r="C773" s="15" t="s">
        <v>20</v>
      </c>
      <c r="D773" s="14">
        <f t="shared" si="58"/>
        <v>0</v>
      </c>
      <c r="E773" s="17">
        <v>36.1</v>
      </c>
      <c r="F773" s="14">
        <v>3</v>
      </c>
      <c r="G773" s="14" t="s">
        <v>21</v>
      </c>
      <c r="H773" s="14">
        <f t="shared" si="59"/>
        <v>0</v>
      </c>
      <c r="I773" s="15" t="s">
        <v>19</v>
      </c>
      <c r="J773" s="20">
        <v>27941.28758</v>
      </c>
      <c r="V773" s="29">
        <v>29</v>
      </c>
      <c r="W773" s="23" t="s">
        <v>17</v>
      </c>
      <c r="X773" s="30">
        <v>25.9</v>
      </c>
      <c r="Y773" s="29">
        <v>0</v>
      </c>
      <c r="Z773" s="23" t="s">
        <v>21</v>
      </c>
      <c r="AA773" s="23" t="s">
        <v>19</v>
      </c>
      <c r="AB773" s="23">
        <v>3353.284</v>
      </c>
      <c r="AC773" s="23" t="b">
        <f t="shared" si="60"/>
        <v>1</v>
      </c>
      <c r="AD773" s="23" t="b">
        <f t="shared" si="61"/>
        <v>0</v>
      </c>
    </row>
    <row r="774" spans="2:30">
      <c r="B774" s="14">
        <v>53</v>
      </c>
      <c r="C774" s="15" t="s">
        <v>17</v>
      </c>
      <c r="D774" s="14">
        <f t="shared" si="58"/>
        <v>1</v>
      </c>
      <c r="E774" s="17">
        <v>26.7</v>
      </c>
      <c r="F774" s="14">
        <v>2</v>
      </c>
      <c r="G774" s="14" t="s">
        <v>21</v>
      </c>
      <c r="H774" s="14">
        <f t="shared" si="59"/>
        <v>0</v>
      </c>
      <c r="I774" s="15" t="s">
        <v>19</v>
      </c>
      <c r="J774" s="20">
        <v>11150.78</v>
      </c>
      <c r="V774" s="29">
        <v>63</v>
      </c>
      <c r="W774" s="23" t="s">
        <v>17</v>
      </c>
      <c r="X774" s="30">
        <v>35.2</v>
      </c>
      <c r="Y774" s="29">
        <v>1</v>
      </c>
      <c r="Z774" s="23" t="s">
        <v>21</v>
      </c>
      <c r="AA774" s="23" t="s">
        <v>22</v>
      </c>
      <c r="AB774" s="23">
        <v>14474.675</v>
      </c>
      <c r="AC774" s="23" t="b">
        <f t="shared" si="60"/>
        <v>1</v>
      </c>
      <c r="AD774" s="23" t="b">
        <f t="shared" si="61"/>
        <v>0</v>
      </c>
    </row>
    <row r="775" spans="2:30">
      <c r="B775" s="14">
        <v>44</v>
      </c>
      <c r="C775" s="15" t="s">
        <v>17</v>
      </c>
      <c r="D775" s="14">
        <f t="shared" si="58"/>
        <v>1</v>
      </c>
      <c r="E775" s="17">
        <v>36.48</v>
      </c>
      <c r="F775" s="14">
        <v>0</v>
      </c>
      <c r="G775" s="14" t="s">
        <v>21</v>
      </c>
      <c r="H775" s="14">
        <f t="shared" si="59"/>
        <v>0</v>
      </c>
      <c r="I775" s="15" t="s">
        <v>42</v>
      </c>
      <c r="J775" s="20">
        <v>12797.20962</v>
      </c>
      <c r="V775" s="29">
        <v>46</v>
      </c>
      <c r="W775" s="23" t="s">
        <v>20</v>
      </c>
      <c r="X775" s="30">
        <v>24.795</v>
      </c>
      <c r="Y775" s="29">
        <v>3</v>
      </c>
      <c r="Z775" s="23" t="s">
        <v>21</v>
      </c>
      <c r="AA775" s="23" t="s">
        <v>42</v>
      </c>
      <c r="AB775" s="23">
        <v>9500.57305</v>
      </c>
      <c r="AC775" s="23" t="b">
        <f t="shared" si="60"/>
        <v>0</v>
      </c>
      <c r="AD775" s="23" t="b">
        <f t="shared" si="61"/>
        <v>0</v>
      </c>
    </row>
    <row r="776" spans="2:30">
      <c r="B776" s="14">
        <v>19</v>
      </c>
      <c r="C776" s="15" t="s">
        <v>17</v>
      </c>
      <c r="D776" s="14">
        <f t="shared" si="58"/>
        <v>1</v>
      </c>
      <c r="E776" s="17">
        <v>28.88</v>
      </c>
      <c r="F776" s="14">
        <v>0</v>
      </c>
      <c r="G776" s="14" t="s">
        <v>18</v>
      </c>
      <c r="H776" s="14">
        <f t="shared" si="59"/>
        <v>1</v>
      </c>
      <c r="I776" s="15" t="s">
        <v>34</v>
      </c>
      <c r="J776" s="20">
        <v>17748.5062</v>
      </c>
      <c r="V776" s="29">
        <v>52</v>
      </c>
      <c r="W776" s="23" t="s">
        <v>20</v>
      </c>
      <c r="X776" s="30">
        <v>36.765</v>
      </c>
      <c r="Y776" s="29">
        <v>2</v>
      </c>
      <c r="Z776" s="23" t="s">
        <v>21</v>
      </c>
      <c r="AA776" s="23" t="s">
        <v>34</v>
      </c>
      <c r="AB776" s="23">
        <v>26467.09737</v>
      </c>
      <c r="AC776" s="23" t="b">
        <f t="shared" si="60"/>
        <v>1</v>
      </c>
      <c r="AD776" s="23" t="b">
        <f t="shared" si="61"/>
        <v>1</v>
      </c>
    </row>
    <row r="777" spans="2:30">
      <c r="B777" s="14">
        <v>41</v>
      </c>
      <c r="C777" s="15" t="s">
        <v>20</v>
      </c>
      <c r="D777" s="14">
        <f t="shared" si="58"/>
        <v>0</v>
      </c>
      <c r="E777" s="17">
        <v>34.2</v>
      </c>
      <c r="F777" s="14">
        <v>2</v>
      </c>
      <c r="G777" s="14" t="s">
        <v>21</v>
      </c>
      <c r="H777" s="14">
        <f t="shared" si="59"/>
        <v>0</v>
      </c>
      <c r="I777" s="15" t="s">
        <v>34</v>
      </c>
      <c r="J777" s="20">
        <v>7261.741</v>
      </c>
      <c r="V777" s="29">
        <v>35</v>
      </c>
      <c r="W777" s="23" t="s">
        <v>20</v>
      </c>
      <c r="X777" s="30">
        <v>27.1</v>
      </c>
      <c r="Y777" s="29">
        <v>1</v>
      </c>
      <c r="Z777" s="23" t="s">
        <v>21</v>
      </c>
      <c r="AA777" s="23" t="s">
        <v>19</v>
      </c>
      <c r="AB777" s="23">
        <v>4746.344</v>
      </c>
      <c r="AC777" s="23" t="b">
        <f t="shared" si="60"/>
        <v>1</v>
      </c>
      <c r="AD777" s="23" t="b">
        <f t="shared" si="61"/>
        <v>0</v>
      </c>
    </row>
    <row r="778" spans="2:30">
      <c r="B778" s="14">
        <v>51</v>
      </c>
      <c r="C778" s="15" t="s">
        <v>20</v>
      </c>
      <c r="D778" s="14">
        <f t="shared" si="58"/>
        <v>0</v>
      </c>
      <c r="E778" s="17">
        <v>33.33</v>
      </c>
      <c r="F778" s="14">
        <v>3</v>
      </c>
      <c r="G778" s="14" t="s">
        <v>21</v>
      </c>
      <c r="H778" s="14">
        <f t="shared" si="59"/>
        <v>0</v>
      </c>
      <c r="I778" s="15" t="s">
        <v>22</v>
      </c>
      <c r="J778" s="20">
        <v>10560.4917</v>
      </c>
      <c r="V778" s="29">
        <v>44</v>
      </c>
      <c r="W778" s="23" t="s">
        <v>20</v>
      </c>
      <c r="X778" s="30">
        <v>25.365</v>
      </c>
      <c r="Y778" s="29">
        <v>1</v>
      </c>
      <c r="Z778" s="23" t="s">
        <v>21</v>
      </c>
      <c r="AA778" s="23" t="s">
        <v>34</v>
      </c>
      <c r="AB778" s="23">
        <v>7518.02535</v>
      </c>
      <c r="AC778" s="23" t="b">
        <f t="shared" si="60"/>
        <v>1</v>
      </c>
      <c r="AD778" s="23" t="b">
        <f t="shared" si="61"/>
        <v>0</v>
      </c>
    </row>
    <row r="779" spans="2:30">
      <c r="B779" s="14">
        <v>40</v>
      </c>
      <c r="C779" s="15" t="s">
        <v>20</v>
      </c>
      <c r="D779" s="14">
        <f t="shared" si="58"/>
        <v>0</v>
      </c>
      <c r="E779" s="17">
        <v>32.3</v>
      </c>
      <c r="F779" s="14">
        <v>2</v>
      </c>
      <c r="G779" s="14" t="s">
        <v>21</v>
      </c>
      <c r="H779" s="14">
        <f t="shared" si="59"/>
        <v>0</v>
      </c>
      <c r="I779" s="15" t="s">
        <v>34</v>
      </c>
      <c r="J779" s="20">
        <v>6986.697</v>
      </c>
      <c r="V779" s="29">
        <v>21</v>
      </c>
      <c r="W779" s="23" t="s">
        <v>20</v>
      </c>
      <c r="X779" s="30">
        <v>25.745</v>
      </c>
      <c r="Y779" s="29">
        <v>2</v>
      </c>
      <c r="Z779" s="23" t="s">
        <v>21</v>
      </c>
      <c r="AA779" s="23" t="s">
        <v>42</v>
      </c>
      <c r="AB779" s="23">
        <v>3279.86855</v>
      </c>
      <c r="AC779" s="23" t="b">
        <f t="shared" si="60"/>
        <v>1</v>
      </c>
      <c r="AD779" s="23" t="b">
        <f t="shared" si="61"/>
        <v>0</v>
      </c>
    </row>
    <row r="780" spans="2:30">
      <c r="B780" s="14">
        <v>45</v>
      </c>
      <c r="C780" s="15" t="s">
        <v>20</v>
      </c>
      <c r="D780" s="14">
        <f t="shared" si="58"/>
        <v>0</v>
      </c>
      <c r="E780" s="17">
        <v>39.805</v>
      </c>
      <c r="F780" s="14">
        <v>0</v>
      </c>
      <c r="G780" s="14" t="s">
        <v>21</v>
      </c>
      <c r="H780" s="14">
        <f t="shared" si="59"/>
        <v>0</v>
      </c>
      <c r="I780" s="15" t="s">
        <v>42</v>
      </c>
      <c r="J780" s="20">
        <v>7448.40395</v>
      </c>
      <c r="V780" s="29">
        <v>39</v>
      </c>
      <c r="W780" s="23" t="s">
        <v>17</v>
      </c>
      <c r="X780" s="30">
        <v>34.32</v>
      </c>
      <c r="Y780" s="29">
        <v>5</v>
      </c>
      <c r="Z780" s="23" t="s">
        <v>21</v>
      </c>
      <c r="AA780" s="23" t="s">
        <v>22</v>
      </c>
      <c r="AB780" s="23">
        <v>8596.8278</v>
      </c>
      <c r="AC780" s="23" t="b">
        <f t="shared" si="60"/>
        <v>1</v>
      </c>
      <c r="AD780" s="23" t="b">
        <f t="shared" si="61"/>
        <v>0</v>
      </c>
    </row>
    <row r="781" spans="2:30">
      <c r="B781" s="14">
        <v>35</v>
      </c>
      <c r="C781" s="15" t="s">
        <v>20</v>
      </c>
      <c r="D781" s="14">
        <f t="shared" si="58"/>
        <v>0</v>
      </c>
      <c r="E781" s="17">
        <v>34.32</v>
      </c>
      <c r="F781" s="14">
        <v>3</v>
      </c>
      <c r="G781" s="14" t="s">
        <v>21</v>
      </c>
      <c r="H781" s="14">
        <f t="shared" si="59"/>
        <v>0</v>
      </c>
      <c r="I781" s="15" t="s">
        <v>22</v>
      </c>
      <c r="J781" s="20">
        <v>5934.3798</v>
      </c>
      <c r="V781" s="29">
        <v>50</v>
      </c>
      <c r="W781" s="23" t="s">
        <v>17</v>
      </c>
      <c r="X781" s="30">
        <v>28.16</v>
      </c>
      <c r="Y781" s="29">
        <v>3</v>
      </c>
      <c r="Z781" s="23" t="s">
        <v>21</v>
      </c>
      <c r="AA781" s="23" t="s">
        <v>22</v>
      </c>
      <c r="AB781" s="23">
        <v>10702.6424</v>
      </c>
      <c r="AC781" s="23" t="b">
        <f t="shared" si="60"/>
        <v>1</v>
      </c>
      <c r="AD781" s="23" t="b">
        <f t="shared" si="61"/>
        <v>0</v>
      </c>
    </row>
    <row r="782" spans="2:30">
      <c r="B782" s="14">
        <v>53</v>
      </c>
      <c r="C782" s="15" t="s">
        <v>20</v>
      </c>
      <c r="D782" s="14">
        <f t="shared" si="58"/>
        <v>0</v>
      </c>
      <c r="E782" s="17">
        <v>28.88</v>
      </c>
      <c r="F782" s="14">
        <v>0</v>
      </c>
      <c r="G782" s="14" t="s">
        <v>21</v>
      </c>
      <c r="H782" s="14">
        <f t="shared" si="59"/>
        <v>0</v>
      </c>
      <c r="I782" s="15" t="s">
        <v>34</v>
      </c>
      <c r="J782" s="20">
        <v>9869.8102</v>
      </c>
      <c r="V782" s="29">
        <v>34</v>
      </c>
      <c r="W782" s="23" t="s">
        <v>17</v>
      </c>
      <c r="X782" s="30">
        <v>23.56</v>
      </c>
      <c r="Y782" s="29">
        <v>0</v>
      </c>
      <c r="Z782" s="23" t="s">
        <v>21</v>
      </c>
      <c r="AA782" s="23" t="s">
        <v>42</v>
      </c>
      <c r="AB782" s="23">
        <v>4992.3764</v>
      </c>
      <c r="AC782" s="23" t="b">
        <f t="shared" si="60"/>
        <v>0</v>
      </c>
      <c r="AD782" s="23" t="b">
        <f t="shared" si="61"/>
        <v>0</v>
      </c>
    </row>
    <row r="783" spans="2:30">
      <c r="B783" s="14">
        <v>30</v>
      </c>
      <c r="C783" s="15" t="s">
        <v>20</v>
      </c>
      <c r="D783" s="14">
        <f t="shared" si="58"/>
        <v>0</v>
      </c>
      <c r="E783" s="17">
        <v>24.4</v>
      </c>
      <c r="F783" s="14">
        <v>3</v>
      </c>
      <c r="G783" s="14" t="s">
        <v>18</v>
      </c>
      <c r="H783" s="14">
        <f t="shared" si="59"/>
        <v>1</v>
      </c>
      <c r="I783" s="15" t="s">
        <v>19</v>
      </c>
      <c r="J783" s="20">
        <v>18259.216</v>
      </c>
      <c r="V783" s="29">
        <v>22</v>
      </c>
      <c r="W783" s="23" t="s">
        <v>17</v>
      </c>
      <c r="X783" s="30">
        <v>20.235</v>
      </c>
      <c r="Y783" s="29">
        <v>0</v>
      </c>
      <c r="Z783" s="23" t="s">
        <v>21</v>
      </c>
      <c r="AA783" s="23" t="s">
        <v>34</v>
      </c>
      <c r="AB783" s="23">
        <v>2527.81865</v>
      </c>
      <c r="AC783" s="23" t="b">
        <f t="shared" si="60"/>
        <v>0</v>
      </c>
      <c r="AD783" s="23" t="b">
        <f t="shared" si="61"/>
        <v>0</v>
      </c>
    </row>
    <row r="784" spans="2:30">
      <c r="B784" s="14">
        <v>18</v>
      </c>
      <c r="C784" s="15" t="s">
        <v>20</v>
      </c>
      <c r="D784" s="14">
        <f t="shared" si="58"/>
        <v>0</v>
      </c>
      <c r="E784" s="17">
        <v>41.14</v>
      </c>
      <c r="F784" s="14">
        <v>0</v>
      </c>
      <c r="G784" s="14" t="s">
        <v>21</v>
      </c>
      <c r="H784" s="14">
        <f t="shared" si="59"/>
        <v>0</v>
      </c>
      <c r="I784" s="15" t="s">
        <v>22</v>
      </c>
      <c r="J784" s="20">
        <v>1146.7966</v>
      </c>
      <c r="V784" s="29">
        <v>19</v>
      </c>
      <c r="W784" s="23" t="s">
        <v>17</v>
      </c>
      <c r="X784" s="30">
        <v>40.5</v>
      </c>
      <c r="Y784" s="29">
        <v>0</v>
      </c>
      <c r="Z784" s="23" t="s">
        <v>21</v>
      </c>
      <c r="AA784" s="23" t="s">
        <v>19</v>
      </c>
      <c r="AB784" s="23">
        <v>1759.338</v>
      </c>
      <c r="AC784" s="23" t="b">
        <f t="shared" si="60"/>
        <v>1</v>
      </c>
      <c r="AD784" s="23" t="b">
        <f t="shared" si="61"/>
        <v>0</v>
      </c>
    </row>
    <row r="785" spans="2:30">
      <c r="B785" s="14">
        <v>51</v>
      </c>
      <c r="C785" s="15" t="s">
        <v>20</v>
      </c>
      <c r="D785" s="14">
        <f t="shared" si="58"/>
        <v>0</v>
      </c>
      <c r="E785" s="17">
        <v>35.97</v>
      </c>
      <c r="F785" s="14">
        <v>1</v>
      </c>
      <c r="G785" s="14" t="s">
        <v>21</v>
      </c>
      <c r="H785" s="14">
        <f t="shared" si="59"/>
        <v>0</v>
      </c>
      <c r="I785" s="15" t="s">
        <v>22</v>
      </c>
      <c r="J785" s="20">
        <v>9386.1613</v>
      </c>
      <c r="V785" s="29">
        <v>26</v>
      </c>
      <c r="W785" s="23" t="s">
        <v>20</v>
      </c>
      <c r="X785" s="30">
        <v>35.42</v>
      </c>
      <c r="Y785" s="29">
        <v>0</v>
      </c>
      <c r="Z785" s="23" t="s">
        <v>21</v>
      </c>
      <c r="AA785" s="23" t="s">
        <v>22</v>
      </c>
      <c r="AB785" s="23">
        <v>2322.6218</v>
      </c>
      <c r="AC785" s="23" t="b">
        <f t="shared" si="60"/>
        <v>1</v>
      </c>
      <c r="AD785" s="23" t="b">
        <f t="shared" si="61"/>
        <v>0</v>
      </c>
    </row>
    <row r="786" spans="2:30">
      <c r="B786" s="14">
        <v>50</v>
      </c>
      <c r="C786" s="15" t="s">
        <v>17</v>
      </c>
      <c r="D786" s="14">
        <f t="shared" si="58"/>
        <v>1</v>
      </c>
      <c r="E786" s="17">
        <v>27.6</v>
      </c>
      <c r="F786" s="14">
        <v>1</v>
      </c>
      <c r="G786" s="14" t="s">
        <v>18</v>
      </c>
      <c r="H786" s="14">
        <f t="shared" si="59"/>
        <v>1</v>
      </c>
      <c r="I786" s="15" t="s">
        <v>19</v>
      </c>
      <c r="J786" s="20">
        <v>24520.264</v>
      </c>
      <c r="V786" s="29">
        <v>48</v>
      </c>
      <c r="W786" s="23" t="s">
        <v>20</v>
      </c>
      <c r="X786" s="30">
        <v>40.15</v>
      </c>
      <c r="Y786" s="29">
        <v>0</v>
      </c>
      <c r="Z786" s="23" t="s">
        <v>21</v>
      </c>
      <c r="AA786" s="23" t="s">
        <v>22</v>
      </c>
      <c r="AB786" s="23">
        <v>7804.1605</v>
      </c>
      <c r="AC786" s="23" t="b">
        <f t="shared" si="60"/>
        <v>1</v>
      </c>
      <c r="AD786" s="23" t="b">
        <f t="shared" si="61"/>
        <v>0</v>
      </c>
    </row>
    <row r="787" spans="2:30">
      <c r="B787" s="14">
        <v>31</v>
      </c>
      <c r="C787" s="15" t="s">
        <v>17</v>
      </c>
      <c r="D787" s="14">
        <f t="shared" si="58"/>
        <v>1</v>
      </c>
      <c r="E787" s="17">
        <v>29.26</v>
      </c>
      <c r="F787" s="14">
        <v>1</v>
      </c>
      <c r="G787" s="14" t="s">
        <v>21</v>
      </c>
      <c r="H787" s="14">
        <f t="shared" si="59"/>
        <v>0</v>
      </c>
      <c r="I787" s="15" t="s">
        <v>22</v>
      </c>
      <c r="J787" s="20">
        <v>4350.5144</v>
      </c>
      <c r="V787" s="29">
        <v>26</v>
      </c>
      <c r="W787" s="23" t="s">
        <v>20</v>
      </c>
      <c r="X787" s="30">
        <v>29.15</v>
      </c>
      <c r="Y787" s="29">
        <v>1</v>
      </c>
      <c r="Z787" s="23" t="s">
        <v>21</v>
      </c>
      <c r="AA787" s="23" t="s">
        <v>22</v>
      </c>
      <c r="AB787" s="23">
        <v>2902.9065</v>
      </c>
      <c r="AC787" s="23" t="b">
        <f t="shared" si="60"/>
        <v>1</v>
      </c>
      <c r="AD787" s="23" t="b">
        <f t="shared" si="61"/>
        <v>0</v>
      </c>
    </row>
    <row r="788" spans="2:30">
      <c r="B788" s="14">
        <v>35</v>
      </c>
      <c r="C788" s="15" t="s">
        <v>17</v>
      </c>
      <c r="D788" s="14">
        <f t="shared" si="58"/>
        <v>1</v>
      </c>
      <c r="E788" s="17">
        <v>27.7</v>
      </c>
      <c r="F788" s="14">
        <v>3</v>
      </c>
      <c r="G788" s="14" t="s">
        <v>21</v>
      </c>
      <c r="H788" s="14">
        <f t="shared" si="59"/>
        <v>0</v>
      </c>
      <c r="I788" s="15" t="s">
        <v>19</v>
      </c>
      <c r="J788" s="20">
        <v>6414.178</v>
      </c>
      <c r="V788" s="29">
        <v>45</v>
      </c>
      <c r="W788" s="23" t="s">
        <v>17</v>
      </c>
      <c r="X788" s="30">
        <v>39.995</v>
      </c>
      <c r="Y788" s="29">
        <v>3</v>
      </c>
      <c r="Z788" s="23" t="s">
        <v>21</v>
      </c>
      <c r="AA788" s="23" t="s">
        <v>42</v>
      </c>
      <c r="AB788" s="23">
        <v>9704.66805</v>
      </c>
      <c r="AC788" s="23" t="b">
        <f t="shared" si="60"/>
        <v>1</v>
      </c>
      <c r="AD788" s="23" t="b">
        <f t="shared" si="61"/>
        <v>0</v>
      </c>
    </row>
    <row r="789" spans="2:30">
      <c r="B789" s="14">
        <v>60</v>
      </c>
      <c r="C789" s="15" t="s">
        <v>20</v>
      </c>
      <c r="D789" s="14">
        <f t="shared" si="58"/>
        <v>0</v>
      </c>
      <c r="E789" s="17">
        <v>36.955</v>
      </c>
      <c r="F789" s="14">
        <v>0</v>
      </c>
      <c r="G789" s="14" t="s">
        <v>21</v>
      </c>
      <c r="H789" s="14">
        <f t="shared" si="59"/>
        <v>0</v>
      </c>
      <c r="I789" s="15" t="s">
        <v>42</v>
      </c>
      <c r="J789" s="20">
        <v>12741.16745</v>
      </c>
      <c r="V789" s="29">
        <v>36</v>
      </c>
      <c r="W789" s="23" t="s">
        <v>17</v>
      </c>
      <c r="X789" s="30">
        <v>29.92</v>
      </c>
      <c r="Y789" s="29">
        <v>0</v>
      </c>
      <c r="Z789" s="23" t="s">
        <v>21</v>
      </c>
      <c r="AA789" s="23" t="s">
        <v>22</v>
      </c>
      <c r="AB789" s="23">
        <v>4889.0368</v>
      </c>
      <c r="AC789" s="23" t="b">
        <f t="shared" si="60"/>
        <v>1</v>
      </c>
      <c r="AD789" s="23" t="b">
        <f t="shared" si="61"/>
        <v>0</v>
      </c>
    </row>
    <row r="790" spans="2:30">
      <c r="B790" s="14">
        <v>21</v>
      </c>
      <c r="C790" s="15" t="s">
        <v>20</v>
      </c>
      <c r="D790" s="14">
        <f t="shared" si="58"/>
        <v>0</v>
      </c>
      <c r="E790" s="17">
        <v>36.86</v>
      </c>
      <c r="F790" s="14">
        <v>0</v>
      </c>
      <c r="G790" s="14" t="s">
        <v>21</v>
      </c>
      <c r="H790" s="14">
        <f t="shared" si="59"/>
        <v>0</v>
      </c>
      <c r="I790" s="15" t="s">
        <v>34</v>
      </c>
      <c r="J790" s="20">
        <v>1917.3184</v>
      </c>
      <c r="V790" s="29">
        <v>54</v>
      </c>
      <c r="W790" s="23" t="s">
        <v>20</v>
      </c>
      <c r="X790" s="30">
        <v>25.46</v>
      </c>
      <c r="Y790" s="29">
        <v>1</v>
      </c>
      <c r="Z790" s="23" t="s">
        <v>21</v>
      </c>
      <c r="AA790" s="23" t="s">
        <v>42</v>
      </c>
      <c r="AB790" s="23">
        <v>25517.11363</v>
      </c>
      <c r="AC790" s="23" t="b">
        <f t="shared" si="60"/>
        <v>1</v>
      </c>
      <c r="AD790" s="23" t="b">
        <f t="shared" si="61"/>
        <v>1</v>
      </c>
    </row>
    <row r="791" spans="2:30">
      <c r="B791" s="14">
        <v>29</v>
      </c>
      <c r="C791" s="15" t="s">
        <v>20</v>
      </c>
      <c r="D791" s="14">
        <f t="shared" si="58"/>
        <v>0</v>
      </c>
      <c r="E791" s="17">
        <v>22.515</v>
      </c>
      <c r="F791" s="14">
        <v>3</v>
      </c>
      <c r="G791" s="14" t="s">
        <v>21</v>
      </c>
      <c r="H791" s="14">
        <f t="shared" si="59"/>
        <v>0</v>
      </c>
      <c r="I791" s="15" t="s">
        <v>42</v>
      </c>
      <c r="J791" s="20">
        <v>5209.57885</v>
      </c>
      <c r="V791" s="29">
        <v>34</v>
      </c>
      <c r="W791" s="23" t="s">
        <v>20</v>
      </c>
      <c r="X791" s="30">
        <v>21.375</v>
      </c>
      <c r="Y791" s="29">
        <v>0</v>
      </c>
      <c r="Z791" s="23" t="s">
        <v>21</v>
      </c>
      <c r="AA791" s="23" t="s">
        <v>42</v>
      </c>
      <c r="AB791" s="23">
        <v>4500.33925</v>
      </c>
      <c r="AC791" s="23" t="b">
        <f t="shared" si="60"/>
        <v>0</v>
      </c>
      <c r="AD791" s="23" t="b">
        <f t="shared" si="61"/>
        <v>0</v>
      </c>
    </row>
    <row r="792" spans="2:30">
      <c r="B792" s="14">
        <v>62</v>
      </c>
      <c r="C792" s="15" t="s">
        <v>17</v>
      </c>
      <c r="D792" s="14">
        <f t="shared" si="58"/>
        <v>1</v>
      </c>
      <c r="E792" s="17">
        <v>29.92</v>
      </c>
      <c r="F792" s="14">
        <v>0</v>
      </c>
      <c r="G792" s="14" t="s">
        <v>21</v>
      </c>
      <c r="H792" s="14">
        <f t="shared" si="59"/>
        <v>0</v>
      </c>
      <c r="I792" s="15" t="s">
        <v>22</v>
      </c>
      <c r="J792" s="20">
        <v>13457.9608</v>
      </c>
      <c r="V792" s="29">
        <v>27</v>
      </c>
      <c r="W792" s="23" t="s">
        <v>17</v>
      </c>
      <c r="X792" s="30">
        <v>30.59</v>
      </c>
      <c r="Y792" s="29">
        <v>1</v>
      </c>
      <c r="Z792" s="23" t="s">
        <v>21</v>
      </c>
      <c r="AA792" s="23" t="s">
        <v>42</v>
      </c>
      <c r="AB792" s="23">
        <v>16796.41194</v>
      </c>
      <c r="AC792" s="23" t="b">
        <f t="shared" si="60"/>
        <v>1</v>
      </c>
      <c r="AD792" s="23" t="b">
        <f t="shared" si="61"/>
        <v>1</v>
      </c>
    </row>
    <row r="793" spans="2:30">
      <c r="B793" s="14">
        <v>39</v>
      </c>
      <c r="C793" s="15" t="s">
        <v>17</v>
      </c>
      <c r="D793" s="14">
        <f t="shared" si="58"/>
        <v>1</v>
      </c>
      <c r="E793" s="17">
        <v>41.8</v>
      </c>
      <c r="F793" s="14">
        <v>0</v>
      </c>
      <c r="G793" s="14" t="s">
        <v>21</v>
      </c>
      <c r="H793" s="14">
        <f t="shared" si="59"/>
        <v>0</v>
      </c>
      <c r="I793" s="15" t="s">
        <v>22</v>
      </c>
      <c r="J793" s="20">
        <v>5662.225</v>
      </c>
      <c r="V793" s="29">
        <v>20</v>
      </c>
      <c r="W793" s="23" t="s">
        <v>20</v>
      </c>
      <c r="X793" s="30">
        <v>30.115</v>
      </c>
      <c r="Y793" s="29">
        <v>5</v>
      </c>
      <c r="Z793" s="23" t="s">
        <v>21</v>
      </c>
      <c r="AA793" s="23" t="s">
        <v>42</v>
      </c>
      <c r="AB793" s="23">
        <v>4915.05985</v>
      </c>
      <c r="AC793" s="23" t="b">
        <f t="shared" si="60"/>
        <v>1</v>
      </c>
      <c r="AD793" s="23" t="b">
        <f t="shared" si="61"/>
        <v>0</v>
      </c>
    </row>
    <row r="794" spans="2:30">
      <c r="B794" s="14">
        <v>19</v>
      </c>
      <c r="C794" s="15" t="s">
        <v>20</v>
      </c>
      <c r="D794" s="14">
        <f t="shared" si="58"/>
        <v>0</v>
      </c>
      <c r="E794" s="17">
        <v>27.6</v>
      </c>
      <c r="F794" s="14">
        <v>0</v>
      </c>
      <c r="G794" s="14" t="s">
        <v>21</v>
      </c>
      <c r="H794" s="14">
        <f t="shared" si="59"/>
        <v>0</v>
      </c>
      <c r="I794" s="15" t="s">
        <v>19</v>
      </c>
      <c r="J794" s="20">
        <v>1252.407</v>
      </c>
      <c r="V794" s="29">
        <v>44</v>
      </c>
      <c r="W794" s="23" t="s">
        <v>17</v>
      </c>
      <c r="X794" s="30">
        <v>25.8</v>
      </c>
      <c r="Y794" s="29">
        <v>1</v>
      </c>
      <c r="Z794" s="23" t="s">
        <v>21</v>
      </c>
      <c r="AA794" s="23" t="s">
        <v>19</v>
      </c>
      <c r="AB794" s="23">
        <v>7624.63</v>
      </c>
      <c r="AC794" s="23" t="b">
        <f t="shared" si="60"/>
        <v>1</v>
      </c>
      <c r="AD794" s="23" t="b">
        <f t="shared" si="61"/>
        <v>0</v>
      </c>
    </row>
    <row r="795" spans="2:30">
      <c r="B795" s="14">
        <v>22</v>
      </c>
      <c r="C795" s="15" t="s">
        <v>17</v>
      </c>
      <c r="D795" s="14">
        <f t="shared" si="58"/>
        <v>1</v>
      </c>
      <c r="E795" s="17">
        <v>23.18</v>
      </c>
      <c r="F795" s="14">
        <v>0</v>
      </c>
      <c r="G795" s="14" t="s">
        <v>21</v>
      </c>
      <c r="H795" s="14">
        <f t="shared" si="59"/>
        <v>0</v>
      </c>
      <c r="I795" s="15" t="s">
        <v>42</v>
      </c>
      <c r="J795" s="20">
        <v>2731.9122</v>
      </c>
      <c r="V795" s="29">
        <v>43</v>
      </c>
      <c r="W795" s="23" t="s">
        <v>20</v>
      </c>
      <c r="X795" s="30">
        <v>30.115</v>
      </c>
      <c r="Y795" s="29">
        <v>3</v>
      </c>
      <c r="Z795" s="23" t="s">
        <v>21</v>
      </c>
      <c r="AA795" s="23" t="s">
        <v>34</v>
      </c>
      <c r="AB795" s="23">
        <v>8410.04685</v>
      </c>
      <c r="AC795" s="23" t="b">
        <f t="shared" si="60"/>
        <v>1</v>
      </c>
      <c r="AD795" s="23" t="b">
        <f t="shared" si="61"/>
        <v>0</v>
      </c>
    </row>
    <row r="796" spans="2:30">
      <c r="B796" s="14">
        <v>53</v>
      </c>
      <c r="C796" s="15" t="s">
        <v>20</v>
      </c>
      <c r="D796" s="14">
        <f t="shared" si="58"/>
        <v>0</v>
      </c>
      <c r="E796" s="17">
        <v>20.9</v>
      </c>
      <c r="F796" s="14">
        <v>0</v>
      </c>
      <c r="G796" s="14" t="s">
        <v>18</v>
      </c>
      <c r="H796" s="14">
        <f t="shared" si="59"/>
        <v>1</v>
      </c>
      <c r="I796" s="15" t="s">
        <v>22</v>
      </c>
      <c r="J796" s="20">
        <v>21195.818</v>
      </c>
      <c r="V796" s="29">
        <v>45</v>
      </c>
      <c r="W796" s="23" t="s">
        <v>17</v>
      </c>
      <c r="X796" s="30">
        <v>27.645</v>
      </c>
      <c r="Y796" s="29">
        <v>1</v>
      </c>
      <c r="Z796" s="23" t="s">
        <v>21</v>
      </c>
      <c r="AA796" s="23" t="s">
        <v>34</v>
      </c>
      <c r="AB796" s="23">
        <v>28340.18885</v>
      </c>
      <c r="AC796" s="23" t="b">
        <f t="shared" si="60"/>
        <v>1</v>
      </c>
      <c r="AD796" s="23" t="b">
        <f t="shared" si="61"/>
        <v>1</v>
      </c>
    </row>
    <row r="797" spans="2:30">
      <c r="B797" s="14">
        <v>39</v>
      </c>
      <c r="C797" s="15" t="s">
        <v>17</v>
      </c>
      <c r="D797" s="14">
        <f t="shared" si="58"/>
        <v>1</v>
      </c>
      <c r="E797" s="17">
        <v>31.92</v>
      </c>
      <c r="F797" s="14">
        <v>2</v>
      </c>
      <c r="G797" s="14" t="s">
        <v>21</v>
      </c>
      <c r="H797" s="14">
        <f t="shared" si="59"/>
        <v>0</v>
      </c>
      <c r="I797" s="15" t="s">
        <v>34</v>
      </c>
      <c r="J797" s="20">
        <v>7209.4918</v>
      </c>
      <c r="V797" s="29">
        <v>34</v>
      </c>
      <c r="W797" s="23" t="s">
        <v>20</v>
      </c>
      <c r="X797" s="30">
        <v>34.675</v>
      </c>
      <c r="Y797" s="29">
        <v>0</v>
      </c>
      <c r="Z797" s="23" t="s">
        <v>21</v>
      </c>
      <c r="AA797" s="23" t="s">
        <v>42</v>
      </c>
      <c r="AB797" s="23">
        <v>4518.82625</v>
      </c>
      <c r="AC797" s="23" t="b">
        <f t="shared" si="60"/>
        <v>1</v>
      </c>
      <c r="AD797" s="23" t="b">
        <f t="shared" si="61"/>
        <v>0</v>
      </c>
    </row>
    <row r="798" spans="2:30">
      <c r="B798" s="14">
        <v>27</v>
      </c>
      <c r="C798" s="15" t="s">
        <v>20</v>
      </c>
      <c r="D798" s="14">
        <f t="shared" si="58"/>
        <v>0</v>
      </c>
      <c r="E798" s="17">
        <v>28.5</v>
      </c>
      <c r="F798" s="14">
        <v>0</v>
      </c>
      <c r="G798" s="14" t="s">
        <v>18</v>
      </c>
      <c r="H798" s="14">
        <f t="shared" si="59"/>
        <v>1</v>
      </c>
      <c r="I798" s="15" t="s">
        <v>34</v>
      </c>
      <c r="J798" s="20">
        <v>18310.742</v>
      </c>
      <c r="V798" s="29">
        <v>26</v>
      </c>
      <c r="W798" s="23" t="s">
        <v>17</v>
      </c>
      <c r="X798" s="30">
        <v>19.8</v>
      </c>
      <c r="Y798" s="29">
        <v>1</v>
      </c>
      <c r="Z798" s="23" t="s">
        <v>21</v>
      </c>
      <c r="AA798" s="23" t="s">
        <v>19</v>
      </c>
      <c r="AB798" s="23">
        <v>3378.91</v>
      </c>
      <c r="AC798" s="23" t="b">
        <f t="shared" si="60"/>
        <v>0</v>
      </c>
      <c r="AD798" s="23" t="b">
        <f t="shared" si="61"/>
        <v>0</v>
      </c>
    </row>
    <row r="799" spans="2:30">
      <c r="B799" s="14">
        <v>30</v>
      </c>
      <c r="C799" s="15" t="s">
        <v>20</v>
      </c>
      <c r="D799" s="14">
        <f t="shared" si="58"/>
        <v>0</v>
      </c>
      <c r="E799" s="17">
        <v>44.22</v>
      </c>
      <c r="F799" s="14">
        <v>2</v>
      </c>
      <c r="G799" s="14" t="s">
        <v>21</v>
      </c>
      <c r="H799" s="14">
        <f t="shared" si="59"/>
        <v>0</v>
      </c>
      <c r="I799" s="15" t="s">
        <v>22</v>
      </c>
      <c r="J799" s="20">
        <v>4266.1658</v>
      </c>
      <c r="V799" s="29">
        <v>38</v>
      </c>
      <c r="W799" s="23" t="s">
        <v>17</v>
      </c>
      <c r="X799" s="30">
        <v>27.835</v>
      </c>
      <c r="Y799" s="29">
        <v>2</v>
      </c>
      <c r="Z799" s="23" t="s">
        <v>21</v>
      </c>
      <c r="AA799" s="23" t="s">
        <v>42</v>
      </c>
      <c r="AB799" s="23">
        <v>7144.86265</v>
      </c>
      <c r="AC799" s="23" t="b">
        <f t="shared" si="60"/>
        <v>1</v>
      </c>
      <c r="AD799" s="23" t="b">
        <f t="shared" si="61"/>
        <v>0</v>
      </c>
    </row>
    <row r="800" spans="2:30">
      <c r="B800" s="14">
        <v>30</v>
      </c>
      <c r="C800" s="15" t="s">
        <v>17</v>
      </c>
      <c r="D800" s="14">
        <f t="shared" si="58"/>
        <v>1</v>
      </c>
      <c r="E800" s="17">
        <v>22.895</v>
      </c>
      <c r="F800" s="14">
        <v>1</v>
      </c>
      <c r="G800" s="14" t="s">
        <v>21</v>
      </c>
      <c r="H800" s="14">
        <f t="shared" si="59"/>
        <v>0</v>
      </c>
      <c r="I800" s="15" t="s">
        <v>42</v>
      </c>
      <c r="J800" s="20">
        <v>4719.52405</v>
      </c>
      <c r="V800" s="29">
        <v>50</v>
      </c>
      <c r="W800" s="23" t="s">
        <v>17</v>
      </c>
      <c r="X800" s="30">
        <v>31.6</v>
      </c>
      <c r="Y800" s="29">
        <v>2</v>
      </c>
      <c r="Z800" s="23" t="s">
        <v>21</v>
      </c>
      <c r="AA800" s="23" t="s">
        <v>19</v>
      </c>
      <c r="AB800" s="23">
        <v>10118.424</v>
      </c>
      <c r="AC800" s="23" t="b">
        <f t="shared" si="60"/>
        <v>1</v>
      </c>
      <c r="AD800" s="23" t="b">
        <f t="shared" si="61"/>
        <v>0</v>
      </c>
    </row>
    <row r="801" spans="2:30">
      <c r="B801" s="14">
        <v>58</v>
      </c>
      <c r="C801" s="15" t="s">
        <v>17</v>
      </c>
      <c r="D801" s="14">
        <f t="shared" si="58"/>
        <v>1</v>
      </c>
      <c r="E801" s="17">
        <v>33.1</v>
      </c>
      <c r="F801" s="14">
        <v>0</v>
      </c>
      <c r="G801" s="14" t="s">
        <v>21</v>
      </c>
      <c r="H801" s="14">
        <f t="shared" si="59"/>
        <v>0</v>
      </c>
      <c r="I801" s="15" t="s">
        <v>19</v>
      </c>
      <c r="J801" s="20">
        <v>11848.141</v>
      </c>
      <c r="V801" s="29">
        <v>38</v>
      </c>
      <c r="W801" s="23" t="s">
        <v>20</v>
      </c>
      <c r="X801" s="30">
        <v>28.27</v>
      </c>
      <c r="Y801" s="29">
        <v>1</v>
      </c>
      <c r="Z801" s="23" t="s">
        <v>21</v>
      </c>
      <c r="AA801" s="23" t="s">
        <v>22</v>
      </c>
      <c r="AB801" s="23">
        <v>5484.4673</v>
      </c>
      <c r="AC801" s="23" t="b">
        <f t="shared" si="60"/>
        <v>1</v>
      </c>
      <c r="AD801" s="23" t="b">
        <f t="shared" si="61"/>
        <v>0</v>
      </c>
    </row>
    <row r="802" spans="2:30">
      <c r="B802" s="14">
        <v>33</v>
      </c>
      <c r="C802" s="15" t="s">
        <v>20</v>
      </c>
      <c r="D802" s="14">
        <f t="shared" si="58"/>
        <v>0</v>
      </c>
      <c r="E802" s="17">
        <v>24.795</v>
      </c>
      <c r="F802" s="14">
        <v>0</v>
      </c>
      <c r="G802" s="14" t="s">
        <v>18</v>
      </c>
      <c r="H802" s="14">
        <f t="shared" si="59"/>
        <v>1</v>
      </c>
      <c r="I802" s="15" t="s">
        <v>42</v>
      </c>
      <c r="J802" s="20">
        <v>17904.52705</v>
      </c>
      <c r="V802" s="29">
        <v>39</v>
      </c>
      <c r="W802" s="23" t="s">
        <v>17</v>
      </c>
      <c r="X802" s="30">
        <v>23.275</v>
      </c>
      <c r="Y802" s="29">
        <v>3</v>
      </c>
      <c r="Z802" s="23" t="s">
        <v>21</v>
      </c>
      <c r="AA802" s="23" t="s">
        <v>42</v>
      </c>
      <c r="AB802" s="23">
        <v>7986.47525</v>
      </c>
      <c r="AC802" s="23" t="b">
        <f t="shared" si="60"/>
        <v>0</v>
      </c>
      <c r="AD802" s="23" t="b">
        <f t="shared" si="61"/>
        <v>0</v>
      </c>
    </row>
    <row r="803" spans="2:30">
      <c r="B803" s="14">
        <v>42</v>
      </c>
      <c r="C803" s="15" t="s">
        <v>17</v>
      </c>
      <c r="D803" s="14">
        <f t="shared" si="58"/>
        <v>1</v>
      </c>
      <c r="E803" s="17">
        <v>26.18</v>
      </c>
      <c r="F803" s="14">
        <v>1</v>
      </c>
      <c r="G803" s="14" t="s">
        <v>21</v>
      </c>
      <c r="H803" s="14">
        <f t="shared" si="59"/>
        <v>0</v>
      </c>
      <c r="I803" s="15" t="s">
        <v>22</v>
      </c>
      <c r="J803" s="20">
        <v>7046.7222</v>
      </c>
      <c r="V803" s="29">
        <v>39</v>
      </c>
      <c r="W803" s="23" t="s">
        <v>17</v>
      </c>
      <c r="X803" s="30">
        <v>34.1</v>
      </c>
      <c r="Y803" s="29">
        <v>3</v>
      </c>
      <c r="Z803" s="23" t="s">
        <v>21</v>
      </c>
      <c r="AA803" s="23" t="s">
        <v>19</v>
      </c>
      <c r="AB803" s="23">
        <v>7418.522</v>
      </c>
      <c r="AC803" s="23" t="b">
        <f t="shared" si="60"/>
        <v>1</v>
      </c>
      <c r="AD803" s="23" t="b">
        <f t="shared" si="61"/>
        <v>0</v>
      </c>
    </row>
    <row r="804" spans="2:30">
      <c r="B804" s="14">
        <v>64</v>
      </c>
      <c r="C804" s="15" t="s">
        <v>17</v>
      </c>
      <c r="D804" s="14">
        <f t="shared" si="58"/>
        <v>1</v>
      </c>
      <c r="E804" s="17">
        <v>35.97</v>
      </c>
      <c r="F804" s="14">
        <v>0</v>
      </c>
      <c r="G804" s="14" t="s">
        <v>21</v>
      </c>
      <c r="H804" s="14">
        <f t="shared" si="59"/>
        <v>0</v>
      </c>
      <c r="I804" s="15" t="s">
        <v>22</v>
      </c>
      <c r="J804" s="20">
        <v>14313.8463</v>
      </c>
      <c r="V804" s="29">
        <v>63</v>
      </c>
      <c r="W804" s="23" t="s">
        <v>17</v>
      </c>
      <c r="X804" s="30">
        <v>36.85</v>
      </c>
      <c r="Y804" s="29">
        <v>0</v>
      </c>
      <c r="Z804" s="23" t="s">
        <v>21</v>
      </c>
      <c r="AA804" s="23" t="s">
        <v>22</v>
      </c>
      <c r="AB804" s="23">
        <v>13887.9685</v>
      </c>
      <c r="AC804" s="23" t="b">
        <f t="shared" si="60"/>
        <v>1</v>
      </c>
      <c r="AD804" s="23" t="b">
        <f t="shared" si="61"/>
        <v>0</v>
      </c>
    </row>
    <row r="805" spans="2:30">
      <c r="B805" s="14">
        <v>21</v>
      </c>
      <c r="C805" s="15" t="s">
        <v>20</v>
      </c>
      <c r="D805" s="14">
        <f t="shared" si="58"/>
        <v>0</v>
      </c>
      <c r="E805" s="17">
        <v>22.3</v>
      </c>
      <c r="F805" s="14">
        <v>1</v>
      </c>
      <c r="G805" s="14" t="s">
        <v>21</v>
      </c>
      <c r="H805" s="14">
        <f t="shared" si="59"/>
        <v>0</v>
      </c>
      <c r="I805" s="15" t="s">
        <v>19</v>
      </c>
      <c r="J805" s="20">
        <v>2103.08</v>
      </c>
      <c r="V805" s="29">
        <v>33</v>
      </c>
      <c r="W805" s="23" t="s">
        <v>17</v>
      </c>
      <c r="X805" s="30">
        <v>36.29</v>
      </c>
      <c r="Y805" s="29">
        <v>3</v>
      </c>
      <c r="Z805" s="23" t="s">
        <v>21</v>
      </c>
      <c r="AA805" s="23" t="s">
        <v>42</v>
      </c>
      <c r="AB805" s="23">
        <v>6551.7501</v>
      </c>
      <c r="AC805" s="23" t="b">
        <f t="shared" si="60"/>
        <v>1</v>
      </c>
      <c r="AD805" s="23" t="b">
        <f t="shared" si="61"/>
        <v>0</v>
      </c>
    </row>
    <row r="806" spans="2:30">
      <c r="B806" s="14">
        <v>18</v>
      </c>
      <c r="C806" s="15" t="s">
        <v>17</v>
      </c>
      <c r="D806" s="14">
        <f t="shared" si="58"/>
        <v>1</v>
      </c>
      <c r="E806" s="17">
        <v>42.24</v>
      </c>
      <c r="F806" s="14">
        <v>0</v>
      </c>
      <c r="G806" s="14" t="s">
        <v>18</v>
      </c>
      <c r="H806" s="14">
        <f t="shared" si="59"/>
        <v>1</v>
      </c>
      <c r="I806" s="15" t="s">
        <v>22</v>
      </c>
      <c r="J806" s="20">
        <v>38792.6856</v>
      </c>
      <c r="V806" s="29">
        <v>36</v>
      </c>
      <c r="W806" s="23" t="s">
        <v>17</v>
      </c>
      <c r="X806" s="30">
        <v>26.885</v>
      </c>
      <c r="Y806" s="29">
        <v>0</v>
      </c>
      <c r="Z806" s="23" t="s">
        <v>21</v>
      </c>
      <c r="AA806" s="23" t="s">
        <v>34</v>
      </c>
      <c r="AB806" s="23">
        <v>5267.81815</v>
      </c>
      <c r="AC806" s="23" t="b">
        <f t="shared" si="60"/>
        <v>1</v>
      </c>
      <c r="AD806" s="23" t="b">
        <f t="shared" si="61"/>
        <v>0</v>
      </c>
    </row>
    <row r="807" spans="2:30">
      <c r="B807" s="14">
        <v>23</v>
      </c>
      <c r="C807" s="15" t="s">
        <v>20</v>
      </c>
      <c r="D807" s="14">
        <f t="shared" si="58"/>
        <v>0</v>
      </c>
      <c r="E807" s="17">
        <v>26.51</v>
      </c>
      <c r="F807" s="14">
        <v>0</v>
      </c>
      <c r="G807" s="14" t="s">
        <v>21</v>
      </c>
      <c r="H807" s="14">
        <f t="shared" si="59"/>
        <v>0</v>
      </c>
      <c r="I807" s="15" t="s">
        <v>22</v>
      </c>
      <c r="J807" s="20">
        <v>1815.8759</v>
      </c>
      <c r="V807" s="29">
        <v>24</v>
      </c>
      <c r="W807" s="23" t="s">
        <v>20</v>
      </c>
      <c r="X807" s="30">
        <v>25.8</v>
      </c>
      <c r="Y807" s="29">
        <v>0</v>
      </c>
      <c r="Z807" s="23" t="s">
        <v>21</v>
      </c>
      <c r="AA807" s="23" t="s">
        <v>19</v>
      </c>
      <c r="AB807" s="23">
        <v>1972.95</v>
      </c>
      <c r="AC807" s="23" t="b">
        <f t="shared" si="60"/>
        <v>1</v>
      </c>
      <c r="AD807" s="23" t="b">
        <f t="shared" si="61"/>
        <v>0</v>
      </c>
    </row>
    <row r="808" spans="2:30">
      <c r="B808" s="14">
        <v>45</v>
      </c>
      <c r="C808" s="15" t="s">
        <v>17</v>
      </c>
      <c r="D808" s="14">
        <f t="shared" si="58"/>
        <v>1</v>
      </c>
      <c r="E808" s="17">
        <v>35.815</v>
      </c>
      <c r="F808" s="14">
        <v>0</v>
      </c>
      <c r="G808" s="14" t="s">
        <v>21</v>
      </c>
      <c r="H808" s="14">
        <f t="shared" si="59"/>
        <v>0</v>
      </c>
      <c r="I808" s="15" t="s">
        <v>34</v>
      </c>
      <c r="J808" s="20">
        <v>7731.85785</v>
      </c>
      <c r="V808" s="29">
        <v>48</v>
      </c>
      <c r="W808" s="23" t="s">
        <v>20</v>
      </c>
      <c r="X808" s="30">
        <v>29.6</v>
      </c>
      <c r="Y808" s="29">
        <v>0</v>
      </c>
      <c r="Z808" s="23" t="s">
        <v>21</v>
      </c>
      <c r="AA808" s="23" t="s">
        <v>19</v>
      </c>
      <c r="AB808" s="23">
        <v>21232.18226</v>
      </c>
      <c r="AC808" s="23" t="b">
        <f t="shared" si="60"/>
        <v>1</v>
      </c>
      <c r="AD808" s="23" t="b">
        <f t="shared" si="61"/>
        <v>1</v>
      </c>
    </row>
    <row r="809" spans="2:30">
      <c r="B809" s="14">
        <v>40</v>
      </c>
      <c r="C809" s="15" t="s">
        <v>17</v>
      </c>
      <c r="D809" s="14">
        <f t="shared" si="58"/>
        <v>1</v>
      </c>
      <c r="E809" s="17">
        <v>41.42</v>
      </c>
      <c r="F809" s="14">
        <v>1</v>
      </c>
      <c r="G809" s="14" t="s">
        <v>21</v>
      </c>
      <c r="H809" s="14">
        <f t="shared" si="59"/>
        <v>0</v>
      </c>
      <c r="I809" s="15" t="s">
        <v>34</v>
      </c>
      <c r="J809" s="20">
        <v>28476.73499</v>
      </c>
      <c r="V809" s="29">
        <v>47</v>
      </c>
      <c r="W809" s="23" t="s">
        <v>20</v>
      </c>
      <c r="X809" s="30">
        <v>19.19</v>
      </c>
      <c r="Y809" s="29">
        <v>1</v>
      </c>
      <c r="Z809" s="23" t="s">
        <v>21</v>
      </c>
      <c r="AA809" s="23" t="s">
        <v>42</v>
      </c>
      <c r="AB809" s="23">
        <v>8627.5411</v>
      </c>
      <c r="AC809" s="23" t="b">
        <f t="shared" si="60"/>
        <v>0</v>
      </c>
      <c r="AD809" s="23" t="b">
        <f t="shared" si="61"/>
        <v>0</v>
      </c>
    </row>
    <row r="810" spans="2:30">
      <c r="B810" s="14">
        <v>19</v>
      </c>
      <c r="C810" s="15" t="s">
        <v>17</v>
      </c>
      <c r="D810" s="14">
        <f t="shared" si="58"/>
        <v>1</v>
      </c>
      <c r="E810" s="17">
        <v>36.575</v>
      </c>
      <c r="F810" s="14">
        <v>0</v>
      </c>
      <c r="G810" s="14" t="s">
        <v>21</v>
      </c>
      <c r="H810" s="14">
        <f t="shared" si="59"/>
        <v>0</v>
      </c>
      <c r="I810" s="15" t="s">
        <v>34</v>
      </c>
      <c r="J810" s="20">
        <v>2136.88225</v>
      </c>
      <c r="V810" s="29">
        <v>29</v>
      </c>
      <c r="W810" s="23" t="s">
        <v>20</v>
      </c>
      <c r="X810" s="30">
        <v>31.73</v>
      </c>
      <c r="Y810" s="29">
        <v>2</v>
      </c>
      <c r="Z810" s="23" t="s">
        <v>21</v>
      </c>
      <c r="AA810" s="23" t="s">
        <v>34</v>
      </c>
      <c r="AB810" s="23">
        <v>4433.3877</v>
      </c>
      <c r="AC810" s="23" t="b">
        <f t="shared" si="60"/>
        <v>1</v>
      </c>
      <c r="AD810" s="23" t="b">
        <f t="shared" si="61"/>
        <v>0</v>
      </c>
    </row>
    <row r="811" spans="2:30">
      <c r="B811" s="14">
        <v>18</v>
      </c>
      <c r="C811" s="15" t="s">
        <v>20</v>
      </c>
      <c r="D811" s="14">
        <f t="shared" si="58"/>
        <v>0</v>
      </c>
      <c r="E811" s="17">
        <v>30.14</v>
      </c>
      <c r="F811" s="14">
        <v>0</v>
      </c>
      <c r="G811" s="14" t="s">
        <v>21</v>
      </c>
      <c r="H811" s="14">
        <f t="shared" si="59"/>
        <v>0</v>
      </c>
      <c r="I811" s="15" t="s">
        <v>22</v>
      </c>
      <c r="J811" s="20">
        <v>1131.5066</v>
      </c>
      <c r="V811" s="29">
        <v>28</v>
      </c>
      <c r="W811" s="23" t="s">
        <v>20</v>
      </c>
      <c r="X811" s="30">
        <v>29.26</v>
      </c>
      <c r="Y811" s="29">
        <v>2</v>
      </c>
      <c r="Z811" s="23" t="s">
        <v>21</v>
      </c>
      <c r="AA811" s="23" t="s">
        <v>42</v>
      </c>
      <c r="AB811" s="23">
        <v>4438.2634</v>
      </c>
      <c r="AC811" s="23" t="b">
        <f t="shared" si="60"/>
        <v>1</v>
      </c>
      <c r="AD811" s="23" t="b">
        <f t="shared" si="61"/>
        <v>0</v>
      </c>
    </row>
    <row r="812" spans="2:30">
      <c r="B812" s="14">
        <v>25</v>
      </c>
      <c r="C812" s="15" t="s">
        <v>20</v>
      </c>
      <c r="D812" s="14">
        <f t="shared" si="58"/>
        <v>0</v>
      </c>
      <c r="E812" s="17">
        <v>25.84</v>
      </c>
      <c r="F812" s="14">
        <v>1</v>
      </c>
      <c r="G812" s="14" t="s">
        <v>21</v>
      </c>
      <c r="H812" s="14">
        <f t="shared" si="59"/>
        <v>0</v>
      </c>
      <c r="I812" s="15" t="s">
        <v>42</v>
      </c>
      <c r="J812" s="20">
        <v>3309.7926</v>
      </c>
      <c r="V812" s="29">
        <v>25</v>
      </c>
      <c r="W812" s="23" t="s">
        <v>20</v>
      </c>
      <c r="X812" s="30">
        <v>24.985</v>
      </c>
      <c r="Y812" s="29">
        <v>2</v>
      </c>
      <c r="Z812" s="23" t="s">
        <v>21</v>
      </c>
      <c r="AA812" s="23" t="s">
        <v>42</v>
      </c>
      <c r="AB812" s="23">
        <v>23241.47453</v>
      </c>
      <c r="AC812" s="23" t="b">
        <f t="shared" si="60"/>
        <v>0</v>
      </c>
      <c r="AD812" s="23" t="b">
        <f t="shared" si="61"/>
        <v>1</v>
      </c>
    </row>
    <row r="813" spans="2:30">
      <c r="B813" s="14">
        <v>46</v>
      </c>
      <c r="C813" s="15" t="s">
        <v>17</v>
      </c>
      <c r="D813" s="14">
        <f t="shared" si="58"/>
        <v>1</v>
      </c>
      <c r="E813" s="17">
        <v>30.8</v>
      </c>
      <c r="F813" s="14">
        <v>3</v>
      </c>
      <c r="G813" s="14" t="s">
        <v>21</v>
      </c>
      <c r="H813" s="14">
        <f t="shared" si="59"/>
        <v>0</v>
      </c>
      <c r="I813" s="15" t="s">
        <v>19</v>
      </c>
      <c r="J813" s="20">
        <v>9414.92</v>
      </c>
      <c r="V813" s="29">
        <v>51</v>
      </c>
      <c r="W813" s="23" t="s">
        <v>20</v>
      </c>
      <c r="X813" s="30">
        <v>27.74</v>
      </c>
      <c r="Y813" s="29">
        <v>1</v>
      </c>
      <c r="Z813" s="23" t="s">
        <v>21</v>
      </c>
      <c r="AA813" s="23" t="s">
        <v>42</v>
      </c>
      <c r="AB813" s="23">
        <v>9957.7216</v>
      </c>
      <c r="AC813" s="23" t="b">
        <f t="shared" si="60"/>
        <v>1</v>
      </c>
      <c r="AD813" s="23" t="b">
        <f t="shared" si="61"/>
        <v>0</v>
      </c>
    </row>
    <row r="814" spans="2:30">
      <c r="B814" s="14">
        <v>33</v>
      </c>
      <c r="C814" s="15" t="s">
        <v>17</v>
      </c>
      <c r="D814" s="14">
        <f t="shared" si="58"/>
        <v>1</v>
      </c>
      <c r="E814" s="17">
        <v>42.94</v>
      </c>
      <c r="F814" s="14">
        <v>3</v>
      </c>
      <c r="G814" s="14" t="s">
        <v>21</v>
      </c>
      <c r="H814" s="14">
        <f t="shared" si="59"/>
        <v>0</v>
      </c>
      <c r="I814" s="15" t="s">
        <v>34</v>
      </c>
      <c r="J814" s="20">
        <v>6360.9936</v>
      </c>
      <c r="V814" s="29">
        <v>48</v>
      </c>
      <c r="W814" s="23" t="s">
        <v>17</v>
      </c>
      <c r="X814" s="30">
        <v>22.8</v>
      </c>
      <c r="Y814" s="29">
        <v>0</v>
      </c>
      <c r="Z814" s="23" t="s">
        <v>21</v>
      </c>
      <c r="AA814" s="23" t="s">
        <v>19</v>
      </c>
      <c r="AB814" s="23">
        <v>8269.044</v>
      </c>
      <c r="AC814" s="23" t="b">
        <f t="shared" si="60"/>
        <v>0</v>
      </c>
      <c r="AD814" s="23" t="b">
        <f t="shared" si="61"/>
        <v>0</v>
      </c>
    </row>
    <row r="815" spans="2:30">
      <c r="B815" s="14">
        <v>54</v>
      </c>
      <c r="C815" s="15" t="s">
        <v>20</v>
      </c>
      <c r="D815" s="14">
        <f t="shared" si="58"/>
        <v>0</v>
      </c>
      <c r="E815" s="17">
        <v>21.01</v>
      </c>
      <c r="F815" s="14">
        <v>2</v>
      </c>
      <c r="G815" s="14" t="s">
        <v>21</v>
      </c>
      <c r="H815" s="14">
        <f t="shared" si="59"/>
        <v>0</v>
      </c>
      <c r="I815" s="15" t="s">
        <v>22</v>
      </c>
      <c r="J815" s="20">
        <v>11013.7119</v>
      </c>
      <c r="V815" s="29">
        <v>61</v>
      </c>
      <c r="W815" s="23" t="s">
        <v>17</v>
      </c>
      <c r="X815" s="30">
        <v>33.33</v>
      </c>
      <c r="Y815" s="29">
        <v>4</v>
      </c>
      <c r="Z815" s="23" t="s">
        <v>21</v>
      </c>
      <c r="AA815" s="23" t="s">
        <v>22</v>
      </c>
      <c r="AB815" s="23">
        <v>36580.28216</v>
      </c>
      <c r="AC815" s="23" t="b">
        <f t="shared" si="60"/>
        <v>1</v>
      </c>
      <c r="AD815" s="23" t="b">
        <f t="shared" si="61"/>
        <v>1</v>
      </c>
    </row>
    <row r="816" spans="2:30">
      <c r="B816" s="14">
        <v>28</v>
      </c>
      <c r="C816" s="15" t="s">
        <v>20</v>
      </c>
      <c r="D816" s="14">
        <f t="shared" si="58"/>
        <v>0</v>
      </c>
      <c r="E816" s="17">
        <v>22.515</v>
      </c>
      <c r="F816" s="14">
        <v>2</v>
      </c>
      <c r="G816" s="14" t="s">
        <v>21</v>
      </c>
      <c r="H816" s="14">
        <f t="shared" si="59"/>
        <v>0</v>
      </c>
      <c r="I816" s="15" t="s">
        <v>42</v>
      </c>
      <c r="J816" s="20">
        <v>4428.88785</v>
      </c>
      <c r="V816" s="29">
        <v>48</v>
      </c>
      <c r="W816" s="23" t="s">
        <v>20</v>
      </c>
      <c r="X816" s="30">
        <v>32.3</v>
      </c>
      <c r="Y816" s="29">
        <v>1</v>
      </c>
      <c r="Z816" s="23" t="s">
        <v>21</v>
      </c>
      <c r="AA816" s="23" t="s">
        <v>34</v>
      </c>
      <c r="AB816" s="23">
        <v>8765.249</v>
      </c>
      <c r="AC816" s="23" t="b">
        <f t="shared" si="60"/>
        <v>1</v>
      </c>
      <c r="AD816" s="23" t="b">
        <f t="shared" si="61"/>
        <v>0</v>
      </c>
    </row>
    <row r="817" spans="2:30">
      <c r="B817" s="14">
        <v>36</v>
      </c>
      <c r="C817" s="15" t="s">
        <v>20</v>
      </c>
      <c r="D817" s="14">
        <f t="shared" si="58"/>
        <v>0</v>
      </c>
      <c r="E817" s="17">
        <v>34.43</v>
      </c>
      <c r="F817" s="14">
        <v>2</v>
      </c>
      <c r="G817" s="14" t="s">
        <v>21</v>
      </c>
      <c r="H817" s="14">
        <f t="shared" si="59"/>
        <v>0</v>
      </c>
      <c r="I817" s="15" t="s">
        <v>22</v>
      </c>
      <c r="J817" s="20">
        <v>5584.3057</v>
      </c>
      <c r="V817" s="29">
        <v>38</v>
      </c>
      <c r="W817" s="23" t="s">
        <v>17</v>
      </c>
      <c r="X817" s="30">
        <v>27.6</v>
      </c>
      <c r="Y817" s="29">
        <v>0</v>
      </c>
      <c r="Z817" s="23" t="s">
        <v>21</v>
      </c>
      <c r="AA817" s="23" t="s">
        <v>19</v>
      </c>
      <c r="AB817" s="23">
        <v>5383.536</v>
      </c>
      <c r="AC817" s="23" t="b">
        <f t="shared" si="60"/>
        <v>1</v>
      </c>
      <c r="AD817" s="23" t="b">
        <f t="shared" si="61"/>
        <v>0</v>
      </c>
    </row>
    <row r="818" spans="2:30">
      <c r="B818" s="14">
        <v>20</v>
      </c>
      <c r="C818" s="15" t="s">
        <v>17</v>
      </c>
      <c r="D818" s="14">
        <f t="shared" si="58"/>
        <v>1</v>
      </c>
      <c r="E818" s="17">
        <v>31.46</v>
      </c>
      <c r="F818" s="14">
        <v>0</v>
      </c>
      <c r="G818" s="14" t="s">
        <v>21</v>
      </c>
      <c r="H818" s="14">
        <f t="shared" si="59"/>
        <v>0</v>
      </c>
      <c r="I818" s="15" t="s">
        <v>22</v>
      </c>
      <c r="J818" s="20">
        <v>1877.9294</v>
      </c>
      <c r="V818" s="29">
        <v>59</v>
      </c>
      <c r="W818" s="23" t="s">
        <v>20</v>
      </c>
      <c r="X818" s="30">
        <v>25.46</v>
      </c>
      <c r="Y818" s="29">
        <v>0</v>
      </c>
      <c r="Z818" s="23" t="s">
        <v>21</v>
      </c>
      <c r="AA818" s="23" t="s">
        <v>34</v>
      </c>
      <c r="AB818" s="23">
        <v>12124.9924</v>
      </c>
      <c r="AC818" s="23" t="b">
        <f t="shared" si="60"/>
        <v>1</v>
      </c>
      <c r="AD818" s="23" t="b">
        <f t="shared" si="61"/>
        <v>0</v>
      </c>
    </row>
    <row r="819" spans="2:30">
      <c r="B819" s="14">
        <v>24</v>
      </c>
      <c r="C819" s="15" t="s">
        <v>17</v>
      </c>
      <c r="D819" s="14">
        <f t="shared" si="58"/>
        <v>1</v>
      </c>
      <c r="E819" s="17">
        <v>24.225</v>
      </c>
      <c r="F819" s="14">
        <v>0</v>
      </c>
      <c r="G819" s="14" t="s">
        <v>21</v>
      </c>
      <c r="H819" s="14">
        <f t="shared" si="59"/>
        <v>0</v>
      </c>
      <c r="I819" s="15" t="s">
        <v>34</v>
      </c>
      <c r="J819" s="20">
        <v>2842.76075</v>
      </c>
      <c r="V819" s="29">
        <v>19</v>
      </c>
      <c r="W819" s="23" t="s">
        <v>17</v>
      </c>
      <c r="X819" s="30">
        <v>24.605</v>
      </c>
      <c r="Y819" s="29">
        <v>1</v>
      </c>
      <c r="Z819" s="23" t="s">
        <v>21</v>
      </c>
      <c r="AA819" s="23" t="s">
        <v>34</v>
      </c>
      <c r="AB819" s="23">
        <v>2709.24395</v>
      </c>
      <c r="AC819" s="23" t="b">
        <f t="shared" si="60"/>
        <v>0</v>
      </c>
      <c r="AD819" s="23" t="b">
        <f t="shared" si="61"/>
        <v>0</v>
      </c>
    </row>
    <row r="820" spans="2:30">
      <c r="B820" s="14">
        <v>23</v>
      </c>
      <c r="C820" s="15" t="s">
        <v>20</v>
      </c>
      <c r="D820" s="14">
        <f t="shared" si="58"/>
        <v>0</v>
      </c>
      <c r="E820" s="17">
        <v>37.1</v>
      </c>
      <c r="F820" s="14">
        <v>3</v>
      </c>
      <c r="G820" s="14" t="s">
        <v>21</v>
      </c>
      <c r="H820" s="14">
        <f t="shared" si="59"/>
        <v>0</v>
      </c>
      <c r="I820" s="15" t="s">
        <v>19</v>
      </c>
      <c r="J820" s="20">
        <v>3597.596</v>
      </c>
      <c r="V820" s="29">
        <v>26</v>
      </c>
      <c r="W820" s="23" t="s">
        <v>17</v>
      </c>
      <c r="X820" s="30">
        <v>34.2</v>
      </c>
      <c r="Y820" s="29">
        <v>2</v>
      </c>
      <c r="Z820" s="23" t="s">
        <v>21</v>
      </c>
      <c r="AA820" s="23" t="s">
        <v>19</v>
      </c>
      <c r="AB820" s="23">
        <v>3987.926</v>
      </c>
      <c r="AC820" s="23" t="b">
        <f t="shared" si="60"/>
        <v>1</v>
      </c>
      <c r="AD820" s="23" t="b">
        <f t="shared" si="61"/>
        <v>0</v>
      </c>
    </row>
    <row r="821" spans="2:30">
      <c r="B821" s="14">
        <v>47</v>
      </c>
      <c r="C821" s="15" t="s">
        <v>17</v>
      </c>
      <c r="D821" s="14">
        <f t="shared" si="58"/>
        <v>1</v>
      </c>
      <c r="E821" s="17">
        <v>26.125</v>
      </c>
      <c r="F821" s="14">
        <v>1</v>
      </c>
      <c r="G821" s="14" t="s">
        <v>18</v>
      </c>
      <c r="H821" s="14">
        <f t="shared" si="59"/>
        <v>1</v>
      </c>
      <c r="I821" s="15" t="s">
        <v>42</v>
      </c>
      <c r="J821" s="20">
        <v>23401.30575</v>
      </c>
      <c r="V821" s="29">
        <v>54</v>
      </c>
      <c r="W821" s="23" t="s">
        <v>17</v>
      </c>
      <c r="X821" s="30">
        <v>35.815</v>
      </c>
      <c r="Y821" s="29">
        <v>3</v>
      </c>
      <c r="Z821" s="23" t="s">
        <v>21</v>
      </c>
      <c r="AA821" s="23" t="s">
        <v>34</v>
      </c>
      <c r="AB821" s="23">
        <v>12495.29085</v>
      </c>
      <c r="AC821" s="23" t="b">
        <f t="shared" si="60"/>
        <v>1</v>
      </c>
      <c r="AD821" s="23" t="b">
        <f t="shared" si="61"/>
        <v>0</v>
      </c>
    </row>
    <row r="822" spans="2:30">
      <c r="B822" s="14">
        <v>33</v>
      </c>
      <c r="C822" s="15" t="s">
        <v>17</v>
      </c>
      <c r="D822" s="14">
        <f t="shared" si="58"/>
        <v>1</v>
      </c>
      <c r="E822" s="17">
        <v>35.53</v>
      </c>
      <c r="F822" s="14">
        <v>0</v>
      </c>
      <c r="G822" s="14" t="s">
        <v>18</v>
      </c>
      <c r="H822" s="14">
        <f t="shared" si="59"/>
        <v>1</v>
      </c>
      <c r="I822" s="15" t="s">
        <v>34</v>
      </c>
      <c r="J822" s="20">
        <v>55135.40209</v>
      </c>
      <c r="V822" s="29">
        <v>21</v>
      </c>
      <c r="W822" s="23" t="s">
        <v>17</v>
      </c>
      <c r="X822" s="30">
        <v>32.68</v>
      </c>
      <c r="Y822" s="29">
        <v>2</v>
      </c>
      <c r="Z822" s="23" t="s">
        <v>21</v>
      </c>
      <c r="AA822" s="23" t="s">
        <v>34</v>
      </c>
      <c r="AB822" s="23">
        <v>26018.95052</v>
      </c>
      <c r="AC822" s="23" t="b">
        <f t="shared" si="60"/>
        <v>1</v>
      </c>
      <c r="AD822" s="23" t="b">
        <f t="shared" si="61"/>
        <v>1</v>
      </c>
    </row>
    <row r="823" spans="2:30">
      <c r="B823" s="14">
        <v>45</v>
      </c>
      <c r="C823" s="15" t="s">
        <v>20</v>
      </c>
      <c r="D823" s="14">
        <f t="shared" si="58"/>
        <v>0</v>
      </c>
      <c r="E823" s="17">
        <v>33.7</v>
      </c>
      <c r="F823" s="14">
        <v>1</v>
      </c>
      <c r="G823" s="14" t="s">
        <v>21</v>
      </c>
      <c r="H823" s="14">
        <f t="shared" si="59"/>
        <v>0</v>
      </c>
      <c r="I823" s="15" t="s">
        <v>19</v>
      </c>
      <c r="J823" s="20">
        <v>7445.918</v>
      </c>
      <c r="V823" s="29">
        <v>51</v>
      </c>
      <c r="W823" s="23" t="s">
        <v>20</v>
      </c>
      <c r="X823" s="30">
        <v>37</v>
      </c>
      <c r="Y823" s="29">
        <v>0</v>
      </c>
      <c r="Z823" s="23" t="s">
        <v>21</v>
      </c>
      <c r="AA823" s="23" t="s">
        <v>19</v>
      </c>
      <c r="AB823" s="23">
        <v>8798.593</v>
      </c>
      <c r="AC823" s="23" t="b">
        <f t="shared" si="60"/>
        <v>1</v>
      </c>
      <c r="AD823" s="23" t="b">
        <f t="shared" si="61"/>
        <v>0</v>
      </c>
    </row>
    <row r="824" spans="2:30">
      <c r="B824" s="14">
        <v>26</v>
      </c>
      <c r="C824" s="15" t="s">
        <v>20</v>
      </c>
      <c r="D824" s="14">
        <f t="shared" si="58"/>
        <v>0</v>
      </c>
      <c r="E824" s="17">
        <v>17.67</v>
      </c>
      <c r="F824" s="14">
        <v>0</v>
      </c>
      <c r="G824" s="14" t="s">
        <v>21</v>
      </c>
      <c r="H824" s="14">
        <f t="shared" si="59"/>
        <v>0</v>
      </c>
      <c r="I824" s="15" t="s">
        <v>34</v>
      </c>
      <c r="J824" s="20">
        <v>2680.9493</v>
      </c>
      <c r="V824" s="29">
        <v>18</v>
      </c>
      <c r="W824" s="23" t="s">
        <v>20</v>
      </c>
      <c r="X824" s="30">
        <v>23.32</v>
      </c>
      <c r="Y824" s="29">
        <v>1</v>
      </c>
      <c r="Z824" s="23" t="s">
        <v>21</v>
      </c>
      <c r="AA824" s="23" t="s">
        <v>22</v>
      </c>
      <c r="AB824" s="23">
        <v>1711.0268</v>
      </c>
      <c r="AC824" s="23" t="b">
        <f t="shared" si="60"/>
        <v>0</v>
      </c>
      <c r="AD824" s="23" t="b">
        <f t="shared" si="61"/>
        <v>0</v>
      </c>
    </row>
    <row r="825" spans="2:30">
      <c r="B825" s="14">
        <v>18</v>
      </c>
      <c r="C825" s="15" t="s">
        <v>17</v>
      </c>
      <c r="D825" s="14">
        <f t="shared" si="58"/>
        <v>1</v>
      </c>
      <c r="E825" s="17">
        <v>31.13</v>
      </c>
      <c r="F825" s="14">
        <v>0</v>
      </c>
      <c r="G825" s="14" t="s">
        <v>21</v>
      </c>
      <c r="H825" s="14">
        <f t="shared" si="59"/>
        <v>0</v>
      </c>
      <c r="I825" s="15" t="s">
        <v>22</v>
      </c>
      <c r="J825" s="20">
        <v>1621.8827</v>
      </c>
      <c r="V825" s="29">
        <v>47</v>
      </c>
      <c r="W825" s="23" t="s">
        <v>17</v>
      </c>
      <c r="X825" s="30">
        <v>45.32</v>
      </c>
      <c r="Y825" s="29">
        <v>1</v>
      </c>
      <c r="Z825" s="23" t="s">
        <v>21</v>
      </c>
      <c r="AA825" s="23" t="s">
        <v>22</v>
      </c>
      <c r="AB825" s="23">
        <v>8569.8618</v>
      </c>
      <c r="AC825" s="23" t="b">
        <f t="shared" si="60"/>
        <v>1</v>
      </c>
      <c r="AD825" s="23" t="b">
        <f t="shared" si="61"/>
        <v>0</v>
      </c>
    </row>
    <row r="826" spans="2:30">
      <c r="B826" s="14">
        <v>44</v>
      </c>
      <c r="C826" s="15" t="s">
        <v>17</v>
      </c>
      <c r="D826" s="14">
        <f t="shared" si="58"/>
        <v>1</v>
      </c>
      <c r="E826" s="17">
        <v>29.81</v>
      </c>
      <c r="F826" s="14">
        <v>2</v>
      </c>
      <c r="G826" s="14" t="s">
        <v>21</v>
      </c>
      <c r="H826" s="14">
        <f t="shared" si="59"/>
        <v>0</v>
      </c>
      <c r="I826" s="15" t="s">
        <v>22</v>
      </c>
      <c r="J826" s="20">
        <v>8219.2039</v>
      </c>
      <c r="V826" s="29">
        <v>21</v>
      </c>
      <c r="W826" s="23" t="s">
        <v>17</v>
      </c>
      <c r="X826" s="30">
        <v>34.6</v>
      </c>
      <c r="Y826" s="29">
        <v>0</v>
      </c>
      <c r="Z826" s="23" t="s">
        <v>21</v>
      </c>
      <c r="AA826" s="23" t="s">
        <v>19</v>
      </c>
      <c r="AB826" s="23">
        <v>2020.177</v>
      </c>
      <c r="AC826" s="23" t="b">
        <f t="shared" si="60"/>
        <v>1</v>
      </c>
      <c r="AD826" s="23" t="b">
        <f t="shared" si="61"/>
        <v>0</v>
      </c>
    </row>
    <row r="827" spans="2:30">
      <c r="B827" s="14">
        <v>60</v>
      </c>
      <c r="C827" s="15" t="s">
        <v>20</v>
      </c>
      <c r="D827" s="14">
        <f t="shared" si="58"/>
        <v>0</v>
      </c>
      <c r="E827" s="17">
        <v>24.32</v>
      </c>
      <c r="F827" s="14">
        <v>0</v>
      </c>
      <c r="G827" s="14" t="s">
        <v>21</v>
      </c>
      <c r="H827" s="14">
        <f t="shared" si="59"/>
        <v>0</v>
      </c>
      <c r="I827" s="15" t="s">
        <v>34</v>
      </c>
      <c r="J827" s="20">
        <v>12523.6048</v>
      </c>
      <c r="V827" s="29">
        <v>23</v>
      </c>
      <c r="W827" s="23" t="s">
        <v>20</v>
      </c>
      <c r="X827" s="30">
        <v>18.715</v>
      </c>
      <c r="Y827" s="29">
        <v>0</v>
      </c>
      <c r="Z827" s="23" t="s">
        <v>21</v>
      </c>
      <c r="AA827" s="23" t="s">
        <v>34</v>
      </c>
      <c r="AB827" s="23">
        <v>21595.38229</v>
      </c>
      <c r="AC827" s="23" t="b">
        <f t="shared" si="60"/>
        <v>0</v>
      </c>
      <c r="AD827" s="23" t="b">
        <f t="shared" si="61"/>
        <v>1</v>
      </c>
    </row>
    <row r="828" spans="2:30">
      <c r="B828" s="14">
        <v>64</v>
      </c>
      <c r="C828" s="15" t="s">
        <v>17</v>
      </c>
      <c r="D828" s="14">
        <f t="shared" si="58"/>
        <v>1</v>
      </c>
      <c r="E828" s="17">
        <v>31.825</v>
      </c>
      <c r="F828" s="14">
        <v>2</v>
      </c>
      <c r="G828" s="14" t="s">
        <v>21</v>
      </c>
      <c r="H828" s="14">
        <f t="shared" si="59"/>
        <v>0</v>
      </c>
      <c r="I828" s="15" t="s">
        <v>42</v>
      </c>
      <c r="J828" s="20">
        <v>16069.08475</v>
      </c>
      <c r="V828" s="29">
        <v>54</v>
      </c>
      <c r="W828" s="23" t="s">
        <v>20</v>
      </c>
      <c r="X828" s="30">
        <v>31.6</v>
      </c>
      <c r="Y828" s="29">
        <v>0</v>
      </c>
      <c r="Z828" s="23" t="s">
        <v>21</v>
      </c>
      <c r="AA828" s="23" t="s">
        <v>19</v>
      </c>
      <c r="AB828" s="23">
        <v>9850.432</v>
      </c>
      <c r="AC828" s="23" t="b">
        <f t="shared" si="60"/>
        <v>1</v>
      </c>
      <c r="AD828" s="23" t="b">
        <f t="shared" si="61"/>
        <v>0</v>
      </c>
    </row>
    <row r="829" spans="2:30">
      <c r="B829" s="14">
        <v>56</v>
      </c>
      <c r="C829" s="15" t="s">
        <v>20</v>
      </c>
      <c r="D829" s="14">
        <f t="shared" si="58"/>
        <v>0</v>
      </c>
      <c r="E829" s="17">
        <v>31.79</v>
      </c>
      <c r="F829" s="14">
        <v>2</v>
      </c>
      <c r="G829" s="14" t="s">
        <v>18</v>
      </c>
      <c r="H829" s="14">
        <f t="shared" si="59"/>
        <v>1</v>
      </c>
      <c r="I829" s="15" t="s">
        <v>22</v>
      </c>
      <c r="J829" s="20">
        <v>43813.8661</v>
      </c>
      <c r="V829" s="29">
        <v>37</v>
      </c>
      <c r="W829" s="23" t="s">
        <v>17</v>
      </c>
      <c r="X829" s="30">
        <v>17.29</v>
      </c>
      <c r="Y829" s="29">
        <v>2</v>
      </c>
      <c r="Z829" s="23" t="s">
        <v>21</v>
      </c>
      <c r="AA829" s="23" t="s">
        <v>42</v>
      </c>
      <c r="AB829" s="23">
        <v>6877.9801</v>
      </c>
      <c r="AC829" s="23" t="b">
        <f t="shared" si="60"/>
        <v>0</v>
      </c>
      <c r="AD829" s="23" t="b">
        <f t="shared" si="61"/>
        <v>0</v>
      </c>
    </row>
    <row r="830" spans="2:30">
      <c r="B830" s="14">
        <v>36</v>
      </c>
      <c r="C830" s="15" t="s">
        <v>20</v>
      </c>
      <c r="D830" s="14">
        <f t="shared" si="58"/>
        <v>0</v>
      </c>
      <c r="E830" s="17">
        <v>28.025</v>
      </c>
      <c r="F830" s="14">
        <v>1</v>
      </c>
      <c r="G830" s="14" t="s">
        <v>18</v>
      </c>
      <c r="H830" s="14">
        <f t="shared" si="59"/>
        <v>1</v>
      </c>
      <c r="I830" s="15" t="s">
        <v>42</v>
      </c>
      <c r="J830" s="20">
        <v>20773.62775</v>
      </c>
      <c r="V830" s="29">
        <v>30</v>
      </c>
      <c r="W830" s="23" t="s">
        <v>17</v>
      </c>
      <c r="X830" s="30">
        <v>27.93</v>
      </c>
      <c r="Y830" s="29">
        <v>0</v>
      </c>
      <c r="Z830" s="23" t="s">
        <v>21</v>
      </c>
      <c r="AA830" s="23" t="s">
        <v>42</v>
      </c>
      <c r="AB830" s="23">
        <v>4137.5227</v>
      </c>
      <c r="AC830" s="23" t="b">
        <f t="shared" si="60"/>
        <v>1</v>
      </c>
      <c r="AD830" s="23" t="b">
        <f t="shared" si="61"/>
        <v>0</v>
      </c>
    </row>
    <row r="831" spans="2:30">
      <c r="B831" s="14">
        <v>41</v>
      </c>
      <c r="C831" s="15" t="s">
        <v>20</v>
      </c>
      <c r="D831" s="14">
        <f t="shared" si="58"/>
        <v>0</v>
      </c>
      <c r="E831" s="17">
        <v>30.78</v>
      </c>
      <c r="F831" s="14">
        <v>3</v>
      </c>
      <c r="G831" s="14" t="s">
        <v>18</v>
      </c>
      <c r="H831" s="14">
        <f t="shared" si="59"/>
        <v>1</v>
      </c>
      <c r="I831" s="15" t="s">
        <v>42</v>
      </c>
      <c r="J831" s="20">
        <v>39597.4072</v>
      </c>
      <c r="V831" s="29">
        <v>61</v>
      </c>
      <c r="W831" s="23" t="s">
        <v>20</v>
      </c>
      <c r="X831" s="30">
        <v>38.38</v>
      </c>
      <c r="Y831" s="29">
        <v>0</v>
      </c>
      <c r="Z831" s="23" t="s">
        <v>21</v>
      </c>
      <c r="AA831" s="23" t="s">
        <v>34</v>
      </c>
      <c r="AB831" s="23">
        <v>12950.0712</v>
      </c>
      <c r="AC831" s="23" t="b">
        <f t="shared" si="60"/>
        <v>1</v>
      </c>
      <c r="AD831" s="23" t="b">
        <f t="shared" si="61"/>
        <v>0</v>
      </c>
    </row>
    <row r="832" spans="2:30">
      <c r="B832" s="14">
        <v>39</v>
      </c>
      <c r="C832" s="15" t="s">
        <v>20</v>
      </c>
      <c r="D832" s="14">
        <f t="shared" si="58"/>
        <v>0</v>
      </c>
      <c r="E832" s="17">
        <v>21.85</v>
      </c>
      <c r="F832" s="14">
        <v>1</v>
      </c>
      <c r="G832" s="14" t="s">
        <v>21</v>
      </c>
      <c r="H832" s="14">
        <f t="shared" si="59"/>
        <v>0</v>
      </c>
      <c r="I832" s="15" t="s">
        <v>34</v>
      </c>
      <c r="J832" s="20">
        <v>6117.4945</v>
      </c>
      <c r="V832" s="29">
        <v>54</v>
      </c>
      <c r="W832" s="23" t="s">
        <v>17</v>
      </c>
      <c r="X832" s="30">
        <v>23</v>
      </c>
      <c r="Y832" s="29">
        <v>3</v>
      </c>
      <c r="Z832" s="23" t="s">
        <v>21</v>
      </c>
      <c r="AA832" s="23" t="s">
        <v>19</v>
      </c>
      <c r="AB832" s="23">
        <v>12094.478</v>
      </c>
      <c r="AC832" s="23" t="b">
        <f t="shared" si="60"/>
        <v>0</v>
      </c>
      <c r="AD832" s="23" t="b">
        <f t="shared" si="61"/>
        <v>0</v>
      </c>
    </row>
    <row r="833" spans="2:30">
      <c r="B833" s="14">
        <v>63</v>
      </c>
      <c r="C833" s="15" t="s">
        <v>20</v>
      </c>
      <c r="D833" s="14">
        <f t="shared" si="58"/>
        <v>0</v>
      </c>
      <c r="E833" s="17">
        <v>33.1</v>
      </c>
      <c r="F833" s="14">
        <v>0</v>
      </c>
      <c r="G833" s="14" t="s">
        <v>21</v>
      </c>
      <c r="H833" s="14">
        <f t="shared" si="59"/>
        <v>0</v>
      </c>
      <c r="I833" s="15" t="s">
        <v>19</v>
      </c>
      <c r="J833" s="20">
        <v>13393.756</v>
      </c>
      <c r="V833" s="29">
        <v>22</v>
      </c>
      <c r="W833" s="23" t="s">
        <v>20</v>
      </c>
      <c r="X833" s="30">
        <v>28.88</v>
      </c>
      <c r="Y833" s="29">
        <v>0</v>
      </c>
      <c r="Z833" s="23" t="s">
        <v>21</v>
      </c>
      <c r="AA833" s="23" t="s">
        <v>42</v>
      </c>
      <c r="AB833" s="23">
        <v>2250.8352</v>
      </c>
      <c r="AC833" s="23" t="b">
        <f t="shared" si="60"/>
        <v>1</v>
      </c>
      <c r="AD833" s="23" t="b">
        <f t="shared" si="61"/>
        <v>0</v>
      </c>
    </row>
    <row r="834" spans="2:30">
      <c r="B834" s="14">
        <v>36</v>
      </c>
      <c r="C834" s="15" t="s">
        <v>17</v>
      </c>
      <c r="D834" s="14">
        <f t="shared" si="58"/>
        <v>1</v>
      </c>
      <c r="E834" s="17">
        <v>25.84</v>
      </c>
      <c r="F834" s="14">
        <v>0</v>
      </c>
      <c r="G834" s="14" t="s">
        <v>21</v>
      </c>
      <c r="H834" s="14">
        <f t="shared" si="59"/>
        <v>0</v>
      </c>
      <c r="I834" s="15" t="s">
        <v>34</v>
      </c>
      <c r="J834" s="20">
        <v>5266.3656</v>
      </c>
      <c r="V834" s="29">
        <v>19</v>
      </c>
      <c r="W834" s="23" t="s">
        <v>20</v>
      </c>
      <c r="X834" s="30">
        <v>27.265</v>
      </c>
      <c r="Y834" s="29">
        <v>2</v>
      </c>
      <c r="Z834" s="23" t="s">
        <v>21</v>
      </c>
      <c r="AA834" s="23" t="s">
        <v>34</v>
      </c>
      <c r="AB834" s="23">
        <v>22493.65964</v>
      </c>
      <c r="AC834" s="23" t="b">
        <f t="shared" si="60"/>
        <v>1</v>
      </c>
      <c r="AD834" s="23" t="b">
        <f t="shared" si="61"/>
        <v>1</v>
      </c>
    </row>
    <row r="835" spans="2:30">
      <c r="B835" s="14">
        <v>28</v>
      </c>
      <c r="C835" s="15" t="s">
        <v>17</v>
      </c>
      <c r="D835" s="14">
        <f t="shared" si="58"/>
        <v>1</v>
      </c>
      <c r="E835" s="17">
        <v>23.845</v>
      </c>
      <c r="F835" s="14">
        <v>2</v>
      </c>
      <c r="G835" s="14" t="s">
        <v>21</v>
      </c>
      <c r="H835" s="14">
        <f t="shared" si="59"/>
        <v>0</v>
      </c>
      <c r="I835" s="15" t="s">
        <v>34</v>
      </c>
      <c r="J835" s="20">
        <v>4719.73655</v>
      </c>
      <c r="V835" s="29">
        <v>18</v>
      </c>
      <c r="W835" s="23" t="s">
        <v>20</v>
      </c>
      <c r="X835" s="30">
        <v>23.085</v>
      </c>
      <c r="Y835" s="29">
        <v>0</v>
      </c>
      <c r="Z835" s="23" t="s">
        <v>21</v>
      </c>
      <c r="AA835" s="23" t="s">
        <v>42</v>
      </c>
      <c r="AB835" s="23">
        <v>1704.70015</v>
      </c>
      <c r="AC835" s="23" t="b">
        <f t="shared" si="60"/>
        <v>0</v>
      </c>
      <c r="AD835" s="23" t="b">
        <f t="shared" si="61"/>
        <v>0</v>
      </c>
    </row>
    <row r="836" spans="2:30">
      <c r="B836" s="14">
        <v>58</v>
      </c>
      <c r="C836" s="15" t="s">
        <v>20</v>
      </c>
      <c r="D836" s="14">
        <f t="shared" ref="D836:D899" si="62">IF(C836="FEMALE",1,0)</f>
        <v>0</v>
      </c>
      <c r="E836" s="17">
        <v>34.39</v>
      </c>
      <c r="F836" s="14">
        <v>0</v>
      </c>
      <c r="G836" s="14" t="s">
        <v>21</v>
      </c>
      <c r="H836" s="14">
        <f t="shared" ref="H836:H899" si="63">IF(G836="yes",1,0)</f>
        <v>0</v>
      </c>
      <c r="I836" s="15" t="s">
        <v>34</v>
      </c>
      <c r="J836" s="20">
        <v>11743.9341</v>
      </c>
      <c r="V836" s="29">
        <v>28</v>
      </c>
      <c r="W836" s="23" t="s">
        <v>17</v>
      </c>
      <c r="X836" s="30">
        <v>25.8</v>
      </c>
      <c r="Y836" s="29">
        <v>0</v>
      </c>
      <c r="Z836" s="23" t="s">
        <v>21</v>
      </c>
      <c r="AA836" s="23" t="s">
        <v>19</v>
      </c>
      <c r="AB836" s="23">
        <v>3161.454</v>
      </c>
      <c r="AC836" s="23" t="b">
        <f t="shared" ref="AC836:AC899" si="64">X836&gt;=25</f>
        <v>1</v>
      </c>
      <c r="AD836" s="23" t="b">
        <f t="shared" ref="AD836:AD899" si="65">AB836&gt;16700</f>
        <v>0</v>
      </c>
    </row>
    <row r="837" spans="2:30">
      <c r="B837" s="14">
        <v>36</v>
      </c>
      <c r="C837" s="15" t="s">
        <v>20</v>
      </c>
      <c r="D837" s="14">
        <f t="shared" si="62"/>
        <v>0</v>
      </c>
      <c r="E837" s="17">
        <v>33.82</v>
      </c>
      <c r="F837" s="14">
        <v>1</v>
      </c>
      <c r="G837" s="14" t="s">
        <v>21</v>
      </c>
      <c r="H837" s="14">
        <f t="shared" si="63"/>
        <v>0</v>
      </c>
      <c r="I837" s="15" t="s">
        <v>34</v>
      </c>
      <c r="J837" s="20">
        <v>5377.4578</v>
      </c>
      <c r="V837" s="29">
        <v>55</v>
      </c>
      <c r="W837" s="23" t="s">
        <v>20</v>
      </c>
      <c r="X837" s="30">
        <v>35.245</v>
      </c>
      <c r="Y837" s="29">
        <v>1</v>
      </c>
      <c r="Z837" s="23" t="s">
        <v>21</v>
      </c>
      <c r="AA837" s="23" t="s">
        <v>42</v>
      </c>
      <c r="AB837" s="23">
        <v>11394.06555</v>
      </c>
      <c r="AC837" s="23" t="b">
        <f t="shared" si="64"/>
        <v>1</v>
      </c>
      <c r="AD837" s="23" t="b">
        <f t="shared" si="65"/>
        <v>0</v>
      </c>
    </row>
    <row r="838" spans="2:30">
      <c r="B838" s="14">
        <v>42</v>
      </c>
      <c r="C838" s="15" t="s">
        <v>20</v>
      </c>
      <c r="D838" s="14">
        <f t="shared" si="62"/>
        <v>0</v>
      </c>
      <c r="E838" s="17">
        <v>35.97</v>
      </c>
      <c r="F838" s="14">
        <v>2</v>
      </c>
      <c r="G838" s="14" t="s">
        <v>21</v>
      </c>
      <c r="H838" s="14">
        <f t="shared" si="63"/>
        <v>0</v>
      </c>
      <c r="I838" s="15" t="s">
        <v>22</v>
      </c>
      <c r="J838" s="20">
        <v>7160.3303</v>
      </c>
      <c r="V838" s="29">
        <v>43</v>
      </c>
      <c r="W838" s="23" t="s">
        <v>17</v>
      </c>
      <c r="X838" s="30">
        <v>25.08</v>
      </c>
      <c r="Y838" s="29">
        <v>0</v>
      </c>
      <c r="Z838" s="23" t="s">
        <v>21</v>
      </c>
      <c r="AA838" s="23" t="s">
        <v>42</v>
      </c>
      <c r="AB838" s="23">
        <v>7325.0482</v>
      </c>
      <c r="AC838" s="23" t="b">
        <f t="shared" si="64"/>
        <v>1</v>
      </c>
      <c r="AD838" s="23" t="b">
        <f t="shared" si="65"/>
        <v>0</v>
      </c>
    </row>
    <row r="839" spans="2:30">
      <c r="B839" s="14">
        <v>36</v>
      </c>
      <c r="C839" s="15" t="s">
        <v>20</v>
      </c>
      <c r="D839" s="14">
        <f t="shared" si="62"/>
        <v>0</v>
      </c>
      <c r="E839" s="17">
        <v>31.5</v>
      </c>
      <c r="F839" s="14">
        <v>0</v>
      </c>
      <c r="G839" s="14" t="s">
        <v>21</v>
      </c>
      <c r="H839" s="14">
        <f t="shared" si="63"/>
        <v>0</v>
      </c>
      <c r="I839" s="15" t="s">
        <v>19</v>
      </c>
      <c r="J839" s="20">
        <v>4402.233</v>
      </c>
      <c r="V839" s="29">
        <v>25</v>
      </c>
      <c r="W839" s="23" t="s">
        <v>17</v>
      </c>
      <c r="X839" s="30">
        <v>22.515</v>
      </c>
      <c r="Y839" s="29">
        <v>1</v>
      </c>
      <c r="Z839" s="23" t="s">
        <v>21</v>
      </c>
      <c r="AA839" s="23" t="s">
        <v>34</v>
      </c>
      <c r="AB839" s="23">
        <v>3594.17085</v>
      </c>
      <c r="AC839" s="23" t="b">
        <f t="shared" si="64"/>
        <v>0</v>
      </c>
      <c r="AD839" s="23" t="b">
        <f t="shared" si="65"/>
        <v>0</v>
      </c>
    </row>
    <row r="840" spans="2:30">
      <c r="B840" s="14">
        <v>56</v>
      </c>
      <c r="C840" s="15" t="s">
        <v>17</v>
      </c>
      <c r="D840" s="14">
        <f t="shared" si="62"/>
        <v>1</v>
      </c>
      <c r="E840" s="17">
        <v>28.31</v>
      </c>
      <c r="F840" s="14">
        <v>0</v>
      </c>
      <c r="G840" s="14" t="s">
        <v>21</v>
      </c>
      <c r="H840" s="14">
        <f t="shared" si="63"/>
        <v>0</v>
      </c>
      <c r="I840" s="15" t="s">
        <v>42</v>
      </c>
      <c r="J840" s="20">
        <v>11657.7189</v>
      </c>
      <c r="V840" s="29">
        <v>44</v>
      </c>
      <c r="W840" s="23" t="s">
        <v>17</v>
      </c>
      <c r="X840" s="30">
        <v>36.955</v>
      </c>
      <c r="Y840" s="29">
        <v>1</v>
      </c>
      <c r="Z840" s="23" t="s">
        <v>21</v>
      </c>
      <c r="AA840" s="23" t="s">
        <v>34</v>
      </c>
      <c r="AB840" s="23">
        <v>8023.13545</v>
      </c>
      <c r="AC840" s="23" t="b">
        <f t="shared" si="64"/>
        <v>1</v>
      </c>
      <c r="AD840" s="23" t="b">
        <f t="shared" si="65"/>
        <v>0</v>
      </c>
    </row>
    <row r="841" spans="2:30">
      <c r="B841" s="14">
        <v>35</v>
      </c>
      <c r="C841" s="15" t="s">
        <v>17</v>
      </c>
      <c r="D841" s="14">
        <f t="shared" si="62"/>
        <v>1</v>
      </c>
      <c r="E841" s="17">
        <v>23.465</v>
      </c>
      <c r="F841" s="14">
        <v>2</v>
      </c>
      <c r="G841" s="14" t="s">
        <v>21</v>
      </c>
      <c r="H841" s="14">
        <f t="shared" si="63"/>
        <v>0</v>
      </c>
      <c r="I841" s="15" t="s">
        <v>42</v>
      </c>
      <c r="J841" s="20">
        <v>6402.29135</v>
      </c>
      <c r="V841" s="29">
        <v>64</v>
      </c>
      <c r="W841" s="23" t="s">
        <v>20</v>
      </c>
      <c r="X841" s="30">
        <v>26.41</v>
      </c>
      <c r="Y841" s="29">
        <v>0</v>
      </c>
      <c r="Z841" s="23" t="s">
        <v>21</v>
      </c>
      <c r="AA841" s="23" t="s">
        <v>42</v>
      </c>
      <c r="AB841" s="23">
        <v>14394.5579</v>
      </c>
      <c r="AC841" s="23" t="b">
        <f t="shared" si="64"/>
        <v>1</v>
      </c>
      <c r="AD841" s="23" t="b">
        <f t="shared" si="65"/>
        <v>0</v>
      </c>
    </row>
    <row r="842" spans="2:30">
      <c r="B842" s="14">
        <v>59</v>
      </c>
      <c r="C842" s="15" t="s">
        <v>17</v>
      </c>
      <c r="D842" s="14">
        <f t="shared" si="62"/>
        <v>1</v>
      </c>
      <c r="E842" s="17">
        <v>31.35</v>
      </c>
      <c r="F842" s="14">
        <v>0</v>
      </c>
      <c r="G842" s="14" t="s">
        <v>21</v>
      </c>
      <c r="H842" s="14">
        <f t="shared" si="63"/>
        <v>0</v>
      </c>
      <c r="I842" s="15" t="s">
        <v>34</v>
      </c>
      <c r="J842" s="20">
        <v>12622.1795</v>
      </c>
      <c r="V842" s="29">
        <v>49</v>
      </c>
      <c r="W842" s="23" t="s">
        <v>20</v>
      </c>
      <c r="X842" s="30">
        <v>29.83</v>
      </c>
      <c r="Y842" s="29">
        <v>1</v>
      </c>
      <c r="Z842" s="23" t="s">
        <v>21</v>
      </c>
      <c r="AA842" s="23" t="s">
        <v>42</v>
      </c>
      <c r="AB842" s="23">
        <v>9288.0267</v>
      </c>
      <c r="AC842" s="23" t="b">
        <f t="shared" si="64"/>
        <v>1</v>
      </c>
      <c r="AD842" s="23" t="b">
        <f t="shared" si="65"/>
        <v>0</v>
      </c>
    </row>
    <row r="843" spans="2:30">
      <c r="B843" s="14">
        <v>21</v>
      </c>
      <c r="C843" s="15" t="s">
        <v>20</v>
      </c>
      <c r="D843" s="14">
        <f t="shared" si="62"/>
        <v>0</v>
      </c>
      <c r="E843" s="17">
        <v>31.1</v>
      </c>
      <c r="F843" s="14">
        <v>0</v>
      </c>
      <c r="G843" s="14" t="s">
        <v>21</v>
      </c>
      <c r="H843" s="14">
        <f t="shared" si="63"/>
        <v>0</v>
      </c>
      <c r="I843" s="15" t="s">
        <v>19</v>
      </c>
      <c r="J843" s="20">
        <v>1526.312</v>
      </c>
      <c r="V843" s="29">
        <v>27</v>
      </c>
      <c r="W843" s="23" t="s">
        <v>17</v>
      </c>
      <c r="X843" s="30">
        <v>21.47</v>
      </c>
      <c r="Y843" s="29">
        <v>0</v>
      </c>
      <c r="Z843" s="23" t="s">
        <v>21</v>
      </c>
      <c r="AA843" s="23" t="s">
        <v>34</v>
      </c>
      <c r="AB843" s="23">
        <v>3353.4703</v>
      </c>
      <c r="AC843" s="23" t="b">
        <f t="shared" si="64"/>
        <v>0</v>
      </c>
      <c r="AD843" s="23" t="b">
        <f t="shared" si="65"/>
        <v>0</v>
      </c>
    </row>
    <row r="844" spans="2:30">
      <c r="B844" s="14">
        <v>59</v>
      </c>
      <c r="C844" s="15" t="s">
        <v>20</v>
      </c>
      <c r="D844" s="14">
        <f t="shared" si="62"/>
        <v>0</v>
      </c>
      <c r="E844" s="17">
        <v>24.7</v>
      </c>
      <c r="F844" s="14">
        <v>0</v>
      </c>
      <c r="G844" s="14" t="s">
        <v>21</v>
      </c>
      <c r="H844" s="14">
        <f t="shared" si="63"/>
        <v>0</v>
      </c>
      <c r="I844" s="15" t="s">
        <v>42</v>
      </c>
      <c r="J844" s="20">
        <v>12323.936</v>
      </c>
      <c r="V844" s="29">
        <v>55</v>
      </c>
      <c r="W844" s="23" t="s">
        <v>20</v>
      </c>
      <c r="X844" s="30">
        <v>27.645</v>
      </c>
      <c r="Y844" s="29">
        <v>0</v>
      </c>
      <c r="Z844" s="23" t="s">
        <v>21</v>
      </c>
      <c r="AA844" s="23" t="s">
        <v>34</v>
      </c>
      <c r="AB844" s="23">
        <v>10594.50155</v>
      </c>
      <c r="AC844" s="23" t="b">
        <f t="shared" si="64"/>
        <v>1</v>
      </c>
      <c r="AD844" s="23" t="b">
        <f t="shared" si="65"/>
        <v>0</v>
      </c>
    </row>
    <row r="845" spans="2:30">
      <c r="B845" s="14">
        <v>23</v>
      </c>
      <c r="C845" s="15" t="s">
        <v>17</v>
      </c>
      <c r="D845" s="14">
        <f t="shared" si="62"/>
        <v>1</v>
      </c>
      <c r="E845" s="17">
        <v>32.78</v>
      </c>
      <c r="F845" s="14">
        <v>2</v>
      </c>
      <c r="G845" s="14" t="s">
        <v>18</v>
      </c>
      <c r="H845" s="14">
        <f t="shared" si="63"/>
        <v>1</v>
      </c>
      <c r="I845" s="15" t="s">
        <v>22</v>
      </c>
      <c r="J845" s="20">
        <v>36021.0112</v>
      </c>
      <c r="V845" s="29">
        <v>48</v>
      </c>
      <c r="W845" s="23" t="s">
        <v>17</v>
      </c>
      <c r="X845" s="30">
        <v>28.9</v>
      </c>
      <c r="Y845" s="29">
        <v>0</v>
      </c>
      <c r="Z845" s="23" t="s">
        <v>21</v>
      </c>
      <c r="AA845" s="23" t="s">
        <v>19</v>
      </c>
      <c r="AB845" s="23">
        <v>8277.523</v>
      </c>
      <c r="AC845" s="23" t="b">
        <f t="shared" si="64"/>
        <v>1</v>
      </c>
      <c r="AD845" s="23" t="b">
        <f t="shared" si="65"/>
        <v>0</v>
      </c>
    </row>
    <row r="846" spans="2:30">
      <c r="B846" s="14">
        <v>57</v>
      </c>
      <c r="C846" s="15" t="s">
        <v>17</v>
      </c>
      <c r="D846" s="14">
        <f t="shared" si="62"/>
        <v>1</v>
      </c>
      <c r="E846" s="17">
        <v>29.81</v>
      </c>
      <c r="F846" s="14">
        <v>0</v>
      </c>
      <c r="G846" s="14" t="s">
        <v>18</v>
      </c>
      <c r="H846" s="14">
        <f t="shared" si="63"/>
        <v>1</v>
      </c>
      <c r="I846" s="15" t="s">
        <v>22</v>
      </c>
      <c r="J846" s="20">
        <v>27533.9129</v>
      </c>
      <c r="V846" s="29">
        <v>45</v>
      </c>
      <c r="W846" s="23" t="s">
        <v>17</v>
      </c>
      <c r="X846" s="30">
        <v>31.79</v>
      </c>
      <c r="Y846" s="29">
        <v>0</v>
      </c>
      <c r="Z846" s="23" t="s">
        <v>21</v>
      </c>
      <c r="AA846" s="23" t="s">
        <v>22</v>
      </c>
      <c r="AB846" s="23">
        <v>17929.30337</v>
      </c>
      <c r="AC846" s="23" t="b">
        <f t="shared" si="64"/>
        <v>1</v>
      </c>
      <c r="AD846" s="23" t="b">
        <f t="shared" si="65"/>
        <v>1</v>
      </c>
    </row>
    <row r="847" spans="2:30">
      <c r="B847" s="14">
        <v>53</v>
      </c>
      <c r="C847" s="15" t="s">
        <v>20</v>
      </c>
      <c r="D847" s="14">
        <f t="shared" si="62"/>
        <v>0</v>
      </c>
      <c r="E847" s="17">
        <v>30.495</v>
      </c>
      <c r="F847" s="14">
        <v>0</v>
      </c>
      <c r="G847" s="14" t="s">
        <v>21</v>
      </c>
      <c r="H847" s="14">
        <f t="shared" si="63"/>
        <v>0</v>
      </c>
      <c r="I847" s="15" t="s">
        <v>42</v>
      </c>
      <c r="J847" s="20">
        <v>10072.05505</v>
      </c>
      <c r="V847" s="29">
        <v>24</v>
      </c>
      <c r="W847" s="23" t="s">
        <v>17</v>
      </c>
      <c r="X847" s="30">
        <v>39.49</v>
      </c>
      <c r="Y847" s="29">
        <v>0</v>
      </c>
      <c r="Z847" s="23" t="s">
        <v>21</v>
      </c>
      <c r="AA847" s="23" t="s">
        <v>22</v>
      </c>
      <c r="AB847" s="23">
        <v>2480.9791</v>
      </c>
      <c r="AC847" s="23" t="b">
        <f t="shared" si="64"/>
        <v>1</v>
      </c>
      <c r="AD847" s="23" t="b">
        <f t="shared" si="65"/>
        <v>0</v>
      </c>
    </row>
    <row r="848" spans="2:30">
      <c r="B848" s="14">
        <v>60</v>
      </c>
      <c r="C848" s="15" t="s">
        <v>17</v>
      </c>
      <c r="D848" s="14">
        <f t="shared" si="62"/>
        <v>1</v>
      </c>
      <c r="E848" s="17">
        <v>32.45</v>
      </c>
      <c r="F848" s="14">
        <v>0</v>
      </c>
      <c r="G848" s="14" t="s">
        <v>18</v>
      </c>
      <c r="H848" s="14">
        <f t="shared" si="63"/>
        <v>1</v>
      </c>
      <c r="I848" s="15" t="s">
        <v>22</v>
      </c>
      <c r="J848" s="20">
        <v>45008.9555</v>
      </c>
      <c r="V848" s="29">
        <v>32</v>
      </c>
      <c r="W848" s="23" t="s">
        <v>20</v>
      </c>
      <c r="X848" s="30">
        <v>33.82</v>
      </c>
      <c r="Y848" s="29">
        <v>1</v>
      </c>
      <c r="Z848" s="23" t="s">
        <v>21</v>
      </c>
      <c r="AA848" s="23" t="s">
        <v>34</v>
      </c>
      <c r="AB848" s="23">
        <v>4462.7218</v>
      </c>
      <c r="AC848" s="23" t="b">
        <f t="shared" si="64"/>
        <v>1</v>
      </c>
      <c r="AD848" s="23" t="b">
        <f t="shared" si="65"/>
        <v>0</v>
      </c>
    </row>
    <row r="849" spans="2:30">
      <c r="B849" s="14">
        <v>51</v>
      </c>
      <c r="C849" s="15" t="s">
        <v>17</v>
      </c>
      <c r="D849" s="14">
        <f t="shared" si="62"/>
        <v>1</v>
      </c>
      <c r="E849" s="17">
        <v>34.2</v>
      </c>
      <c r="F849" s="14">
        <v>1</v>
      </c>
      <c r="G849" s="14" t="s">
        <v>21</v>
      </c>
      <c r="H849" s="14">
        <f t="shared" si="63"/>
        <v>0</v>
      </c>
      <c r="I849" s="15" t="s">
        <v>19</v>
      </c>
      <c r="J849" s="20">
        <v>9872.701</v>
      </c>
      <c r="V849" s="29">
        <v>24</v>
      </c>
      <c r="W849" s="23" t="s">
        <v>20</v>
      </c>
      <c r="X849" s="30">
        <v>32.01</v>
      </c>
      <c r="Y849" s="29">
        <v>0</v>
      </c>
      <c r="Z849" s="23" t="s">
        <v>21</v>
      </c>
      <c r="AA849" s="23" t="s">
        <v>22</v>
      </c>
      <c r="AB849" s="23">
        <v>1981.5819</v>
      </c>
      <c r="AC849" s="23" t="b">
        <f t="shared" si="64"/>
        <v>1</v>
      </c>
      <c r="AD849" s="23" t="b">
        <f t="shared" si="65"/>
        <v>0</v>
      </c>
    </row>
    <row r="850" spans="2:30">
      <c r="B850" s="14">
        <v>23</v>
      </c>
      <c r="C850" s="15" t="s">
        <v>20</v>
      </c>
      <c r="D850" s="14">
        <f t="shared" si="62"/>
        <v>0</v>
      </c>
      <c r="E850" s="17">
        <v>50.38</v>
      </c>
      <c r="F850" s="14">
        <v>1</v>
      </c>
      <c r="G850" s="14" t="s">
        <v>21</v>
      </c>
      <c r="H850" s="14">
        <f t="shared" si="63"/>
        <v>0</v>
      </c>
      <c r="I850" s="15" t="s">
        <v>22</v>
      </c>
      <c r="J850" s="20">
        <v>2438.0552</v>
      </c>
      <c r="V850" s="29">
        <v>57</v>
      </c>
      <c r="W850" s="23" t="s">
        <v>20</v>
      </c>
      <c r="X850" s="30">
        <v>27.94</v>
      </c>
      <c r="Y850" s="29">
        <v>1</v>
      </c>
      <c r="Z850" s="23" t="s">
        <v>21</v>
      </c>
      <c r="AA850" s="23" t="s">
        <v>22</v>
      </c>
      <c r="AB850" s="23">
        <v>11554.2236</v>
      </c>
      <c r="AC850" s="23" t="b">
        <f t="shared" si="64"/>
        <v>1</v>
      </c>
      <c r="AD850" s="23" t="b">
        <f t="shared" si="65"/>
        <v>0</v>
      </c>
    </row>
    <row r="851" spans="2:30">
      <c r="B851" s="14">
        <v>27</v>
      </c>
      <c r="C851" s="15" t="s">
        <v>17</v>
      </c>
      <c r="D851" s="14">
        <f t="shared" si="62"/>
        <v>1</v>
      </c>
      <c r="E851" s="17">
        <v>24.1</v>
      </c>
      <c r="F851" s="14">
        <v>0</v>
      </c>
      <c r="G851" s="14" t="s">
        <v>21</v>
      </c>
      <c r="H851" s="14">
        <f t="shared" si="63"/>
        <v>0</v>
      </c>
      <c r="I851" s="15" t="s">
        <v>19</v>
      </c>
      <c r="J851" s="20">
        <v>2974.126</v>
      </c>
      <c r="V851" s="29">
        <v>36</v>
      </c>
      <c r="W851" s="23" t="s">
        <v>20</v>
      </c>
      <c r="X851" s="30">
        <v>28.595</v>
      </c>
      <c r="Y851" s="29">
        <v>3</v>
      </c>
      <c r="Z851" s="23" t="s">
        <v>21</v>
      </c>
      <c r="AA851" s="23" t="s">
        <v>34</v>
      </c>
      <c r="AB851" s="23">
        <v>6548.19505</v>
      </c>
      <c r="AC851" s="23" t="b">
        <f t="shared" si="64"/>
        <v>1</v>
      </c>
      <c r="AD851" s="23" t="b">
        <f t="shared" si="65"/>
        <v>0</v>
      </c>
    </row>
    <row r="852" spans="2:30">
      <c r="B852" s="14">
        <v>55</v>
      </c>
      <c r="C852" s="15" t="s">
        <v>20</v>
      </c>
      <c r="D852" s="14">
        <f t="shared" si="62"/>
        <v>0</v>
      </c>
      <c r="E852" s="17">
        <v>32.775</v>
      </c>
      <c r="F852" s="14">
        <v>0</v>
      </c>
      <c r="G852" s="14" t="s">
        <v>21</v>
      </c>
      <c r="H852" s="14">
        <f t="shared" si="63"/>
        <v>0</v>
      </c>
      <c r="I852" s="15" t="s">
        <v>34</v>
      </c>
      <c r="J852" s="20">
        <v>10601.63225</v>
      </c>
      <c r="V852" s="29">
        <v>29</v>
      </c>
      <c r="W852" s="23" t="s">
        <v>17</v>
      </c>
      <c r="X852" s="30">
        <v>25.6</v>
      </c>
      <c r="Y852" s="29">
        <v>4</v>
      </c>
      <c r="Z852" s="23" t="s">
        <v>21</v>
      </c>
      <c r="AA852" s="23" t="s">
        <v>19</v>
      </c>
      <c r="AB852" s="23">
        <v>5708.867</v>
      </c>
      <c r="AC852" s="23" t="b">
        <f t="shared" si="64"/>
        <v>1</v>
      </c>
      <c r="AD852" s="23" t="b">
        <f t="shared" si="65"/>
        <v>0</v>
      </c>
    </row>
    <row r="853" spans="2:30">
      <c r="B853" s="14">
        <v>37</v>
      </c>
      <c r="C853" s="15" t="s">
        <v>17</v>
      </c>
      <c r="D853" s="14">
        <f t="shared" si="62"/>
        <v>1</v>
      </c>
      <c r="E853" s="17">
        <v>30.78</v>
      </c>
      <c r="F853" s="14">
        <v>0</v>
      </c>
      <c r="G853" s="14" t="s">
        <v>18</v>
      </c>
      <c r="H853" s="14">
        <f t="shared" si="63"/>
        <v>1</v>
      </c>
      <c r="I853" s="15" t="s">
        <v>42</v>
      </c>
      <c r="J853" s="20">
        <v>37270.1512</v>
      </c>
      <c r="V853" s="29">
        <v>42</v>
      </c>
      <c r="W853" s="23" t="s">
        <v>17</v>
      </c>
      <c r="X853" s="30">
        <v>25.3</v>
      </c>
      <c r="Y853" s="29">
        <v>1</v>
      </c>
      <c r="Z853" s="23" t="s">
        <v>21</v>
      </c>
      <c r="AA853" s="23" t="s">
        <v>19</v>
      </c>
      <c r="AB853" s="23">
        <v>7045.499</v>
      </c>
      <c r="AC853" s="23" t="b">
        <f t="shared" si="64"/>
        <v>1</v>
      </c>
      <c r="AD853" s="23" t="b">
        <f t="shared" si="65"/>
        <v>0</v>
      </c>
    </row>
    <row r="854" spans="2:30">
      <c r="B854" s="14">
        <v>61</v>
      </c>
      <c r="C854" s="15" t="s">
        <v>20</v>
      </c>
      <c r="D854" s="14">
        <f t="shared" si="62"/>
        <v>0</v>
      </c>
      <c r="E854" s="17">
        <v>32.3</v>
      </c>
      <c r="F854" s="14">
        <v>2</v>
      </c>
      <c r="G854" s="14" t="s">
        <v>21</v>
      </c>
      <c r="H854" s="14">
        <f t="shared" si="63"/>
        <v>0</v>
      </c>
      <c r="I854" s="15" t="s">
        <v>34</v>
      </c>
      <c r="J854" s="20">
        <v>14119.62</v>
      </c>
      <c r="V854" s="29">
        <v>48</v>
      </c>
      <c r="W854" s="23" t="s">
        <v>20</v>
      </c>
      <c r="X854" s="30">
        <v>37.29</v>
      </c>
      <c r="Y854" s="29">
        <v>2</v>
      </c>
      <c r="Z854" s="23" t="s">
        <v>21</v>
      </c>
      <c r="AA854" s="23" t="s">
        <v>22</v>
      </c>
      <c r="AB854" s="23">
        <v>8978.1851</v>
      </c>
      <c r="AC854" s="23" t="b">
        <f t="shared" si="64"/>
        <v>1</v>
      </c>
      <c r="AD854" s="23" t="b">
        <f t="shared" si="65"/>
        <v>0</v>
      </c>
    </row>
    <row r="855" spans="2:30">
      <c r="B855" s="14">
        <v>46</v>
      </c>
      <c r="C855" s="15" t="s">
        <v>17</v>
      </c>
      <c r="D855" s="14">
        <f t="shared" si="62"/>
        <v>1</v>
      </c>
      <c r="E855" s="17">
        <v>35.53</v>
      </c>
      <c r="F855" s="14">
        <v>0</v>
      </c>
      <c r="G855" s="14" t="s">
        <v>18</v>
      </c>
      <c r="H855" s="14">
        <f t="shared" si="63"/>
        <v>1</v>
      </c>
      <c r="I855" s="15" t="s">
        <v>42</v>
      </c>
      <c r="J855" s="20">
        <v>42111.6647</v>
      </c>
      <c r="V855" s="29">
        <v>39</v>
      </c>
      <c r="W855" s="23" t="s">
        <v>20</v>
      </c>
      <c r="X855" s="30">
        <v>42.655</v>
      </c>
      <c r="Y855" s="29">
        <v>0</v>
      </c>
      <c r="Z855" s="23" t="s">
        <v>21</v>
      </c>
      <c r="AA855" s="23" t="s">
        <v>42</v>
      </c>
      <c r="AB855" s="23">
        <v>5757.41345</v>
      </c>
      <c r="AC855" s="23" t="b">
        <f t="shared" si="64"/>
        <v>1</v>
      </c>
      <c r="AD855" s="23" t="b">
        <f t="shared" si="65"/>
        <v>0</v>
      </c>
    </row>
    <row r="856" spans="2:30">
      <c r="B856" s="14">
        <v>53</v>
      </c>
      <c r="C856" s="15" t="s">
        <v>17</v>
      </c>
      <c r="D856" s="14">
        <f t="shared" si="62"/>
        <v>1</v>
      </c>
      <c r="E856" s="17">
        <v>23.75</v>
      </c>
      <c r="F856" s="14">
        <v>2</v>
      </c>
      <c r="G856" s="14" t="s">
        <v>21</v>
      </c>
      <c r="H856" s="14">
        <f t="shared" si="63"/>
        <v>0</v>
      </c>
      <c r="I856" s="15" t="s">
        <v>42</v>
      </c>
      <c r="J856" s="20">
        <v>11729.6795</v>
      </c>
      <c r="V856" s="29">
        <v>63</v>
      </c>
      <c r="W856" s="23" t="s">
        <v>20</v>
      </c>
      <c r="X856" s="30">
        <v>21.66</v>
      </c>
      <c r="Y856" s="29">
        <v>1</v>
      </c>
      <c r="Z856" s="23" t="s">
        <v>21</v>
      </c>
      <c r="AA856" s="23" t="s">
        <v>34</v>
      </c>
      <c r="AB856" s="23">
        <v>14349.8544</v>
      </c>
      <c r="AC856" s="23" t="b">
        <f t="shared" si="64"/>
        <v>0</v>
      </c>
      <c r="AD856" s="23" t="b">
        <f t="shared" si="65"/>
        <v>0</v>
      </c>
    </row>
    <row r="857" spans="2:30">
      <c r="B857" s="14">
        <v>49</v>
      </c>
      <c r="C857" s="15" t="s">
        <v>17</v>
      </c>
      <c r="D857" s="14">
        <f t="shared" si="62"/>
        <v>1</v>
      </c>
      <c r="E857" s="17">
        <v>23.845</v>
      </c>
      <c r="F857" s="14">
        <v>3</v>
      </c>
      <c r="G857" s="14" t="s">
        <v>18</v>
      </c>
      <c r="H857" s="14">
        <f t="shared" si="63"/>
        <v>1</v>
      </c>
      <c r="I857" s="15" t="s">
        <v>42</v>
      </c>
      <c r="J857" s="20">
        <v>24106.91255</v>
      </c>
      <c r="V857" s="29">
        <v>54</v>
      </c>
      <c r="W857" s="23" t="s">
        <v>17</v>
      </c>
      <c r="X857" s="30">
        <v>31.9</v>
      </c>
      <c r="Y857" s="29">
        <v>1</v>
      </c>
      <c r="Z857" s="23" t="s">
        <v>21</v>
      </c>
      <c r="AA857" s="23" t="s">
        <v>22</v>
      </c>
      <c r="AB857" s="23">
        <v>10928.849</v>
      </c>
      <c r="AC857" s="23" t="b">
        <f t="shared" si="64"/>
        <v>1</v>
      </c>
      <c r="AD857" s="23" t="b">
        <f t="shared" si="65"/>
        <v>0</v>
      </c>
    </row>
    <row r="858" spans="2:30">
      <c r="B858" s="14">
        <v>20</v>
      </c>
      <c r="C858" s="15" t="s">
        <v>17</v>
      </c>
      <c r="D858" s="14">
        <f t="shared" si="62"/>
        <v>1</v>
      </c>
      <c r="E858" s="17">
        <v>29.6</v>
      </c>
      <c r="F858" s="14">
        <v>0</v>
      </c>
      <c r="G858" s="14" t="s">
        <v>21</v>
      </c>
      <c r="H858" s="14">
        <f t="shared" si="63"/>
        <v>0</v>
      </c>
      <c r="I858" s="15" t="s">
        <v>19</v>
      </c>
      <c r="J858" s="20">
        <v>1875.344</v>
      </c>
      <c r="V858" s="29">
        <v>63</v>
      </c>
      <c r="W858" s="23" t="s">
        <v>20</v>
      </c>
      <c r="X858" s="30">
        <v>31.445</v>
      </c>
      <c r="Y858" s="29">
        <v>0</v>
      </c>
      <c r="Z858" s="23" t="s">
        <v>21</v>
      </c>
      <c r="AA858" s="23" t="s">
        <v>42</v>
      </c>
      <c r="AB858" s="23">
        <v>13974.45555</v>
      </c>
      <c r="AC858" s="23" t="b">
        <f t="shared" si="64"/>
        <v>1</v>
      </c>
      <c r="AD858" s="23" t="b">
        <f t="shared" si="65"/>
        <v>0</v>
      </c>
    </row>
    <row r="859" spans="2:30">
      <c r="B859" s="14">
        <v>48</v>
      </c>
      <c r="C859" s="15" t="s">
        <v>17</v>
      </c>
      <c r="D859" s="14">
        <f t="shared" si="62"/>
        <v>1</v>
      </c>
      <c r="E859" s="17">
        <v>33.11</v>
      </c>
      <c r="F859" s="14">
        <v>0</v>
      </c>
      <c r="G859" s="14" t="s">
        <v>18</v>
      </c>
      <c r="H859" s="14">
        <f t="shared" si="63"/>
        <v>1</v>
      </c>
      <c r="I859" s="15" t="s">
        <v>22</v>
      </c>
      <c r="J859" s="20">
        <v>40974.1649</v>
      </c>
      <c r="V859" s="29">
        <v>21</v>
      </c>
      <c r="W859" s="23" t="s">
        <v>20</v>
      </c>
      <c r="X859" s="30">
        <v>31.255</v>
      </c>
      <c r="Y859" s="29">
        <v>0</v>
      </c>
      <c r="Z859" s="23" t="s">
        <v>21</v>
      </c>
      <c r="AA859" s="23" t="s">
        <v>34</v>
      </c>
      <c r="AB859" s="23">
        <v>1909.52745</v>
      </c>
      <c r="AC859" s="23" t="b">
        <f t="shared" si="64"/>
        <v>1</v>
      </c>
      <c r="AD859" s="23" t="b">
        <f t="shared" si="65"/>
        <v>0</v>
      </c>
    </row>
    <row r="860" spans="2:30">
      <c r="B860" s="14">
        <v>25</v>
      </c>
      <c r="C860" s="15" t="s">
        <v>20</v>
      </c>
      <c r="D860" s="14">
        <f t="shared" si="62"/>
        <v>0</v>
      </c>
      <c r="E860" s="17">
        <v>24.13</v>
      </c>
      <c r="F860" s="14">
        <v>0</v>
      </c>
      <c r="G860" s="14" t="s">
        <v>18</v>
      </c>
      <c r="H860" s="14">
        <f t="shared" si="63"/>
        <v>1</v>
      </c>
      <c r="I860" s="15" t="s">
        <v>34</v>
      </c>
      <c r="J860" s="20">
        <v>15817.9857</v>
      </c>
      <c r="V860" s="29">
        <v>54</v>
      </c>
      <c r="W860" s="23" t="s">
        <v>17</v>
      </c>
      <c r="X860" s="30">
        <v>28.88</v>
      </c>
      <c r="Y860" s="29">
        <v>2</v>
      </c>
      <c r="Z860" s="23" t="s">
        <v>21</v>
      </c>
      <c r="AA860" s="23" t="s">
        <v>42</v>
      </c>
      <c r="AB860" s="23">
        <v>12096.6512</v>
      </c>
      <c r="AC860" s="23" t="b">
        <f t="shared" si="64"/>
        <v>1</v>
      </c>
      <c r="AD860" s="23" t="b">
        <f t="shared" si="65"/>
        <v>0</v>
      </c>
    </row>
    <row r="861" spans="2:30">
      <c r="B861" s="14">
        <v>25</v>
      </c>
      <c r="C861" s="15" t="s">
        <v>17</v>
      </c>
      <c r="D861" s="14">
        <f t="shared" si="62"/>
        <v>1</v>
      </c>
      <c r="E861" s="17">
        <v>32.23</v>
      </c>
      <c r="F861" s="14">
        <v>1</v>
      </c>
      <c r="G861" s="14" t="s">
        <v>21</v>
      </c>
      <c r="H861" s="14">
        <f t="shared" si="63"/>
        <v>0</v>
      </c>
      <c r="I861" s="15" t="s">
        <v>22</v>
      </c>
      <c r="J861" s="20">
        <v>18218.16139</v>
      </c>
      <c r="V861" s="29">
        <v>60</v>
      </c>
      <c r="W861" s="23" t="s">
        <v>17</v>
      </c>
      <c r="X861" s="30">
        <v>18.335</v>
      </c>
      <c r="Y861" s="29">
        <v>0</v>
      </c>
      <c r="Z861" s="23" t="s">
        <v>21</v>
      </c>
      <c r="AA861" s="23" t="s">
        <v>42</v>
      </c>
      <c r="AB861" s="23">
        <v>13204.28565</v>
      </c>
      <c r="AC861" s="23" t="b">
        <f t="shared" si="64"/>
        <v>0</v>
      </c>
      <c r="AD861" s="23" t="b">
        <f t="shared" si="65"/>
        <v>0</v>
      </c>
    </row>
    <row r="862" spans="2:30">
      <c r="B862" s="14">
        <v>57</v>
      </c>
      <c r="C862" s="15" t="s">
        <v>20</v>
      </c>
      <c r="D862" s="14">
        <f t="shared" si="62"/>
        <v>0</v>
      </c>
      <c r="E862" s="17">
        <v>28.1</v>
      </c>
      <c r="F862" s="14">
        <v>0</v>
      </c>
      <c r="G862" s="14" t="s">
        <v>21</v>
      </c>
      <c r="H862" s="14">
        <f t="shared" si="63"/>
        <v>0</v>
      </c>
      <c r="I862" s="15" t="s">
        <v>19</v>
      </c>
      <c r="J862" s="20">
        <v>10965.446</v>
      </c>
      <c r="V862" s="29">
        <v>32</v>
      </c>
      <c r="W862" s="23" t="s">
        <v>17</v>
      </c>
      <c r="X862" s="30">
        <v>29.59</v>
      </c>
      <c r="Y862" s="29">
        <v>1</v>
      </c>
      <c r="Z862" s="23" t="s">
        <v>21</v>
      </c>
      <c r="AA862" s="23" t="s">
        <v>22</v>
      </c>
      <c r="AB862" s="23">
        <v>4562.8421</v>
      </c>
      <c r="AC862" s="23" t="b">
        <f t="shared" si="64"/>
        <v>1</v>
      </c>
      <c r="AD862" s="23" t="b">
        <f t="shared" si="65"/>
        <v>0</v>
      </c>
    </row>
    <row r="863" spans="2:30">
      <c r="B863" s="14">
        <v>37</v>
      </c>
      <c r="C863" s="15" t="s">
        <v>17</v>
      </c>
      <c r="D863" s="14">
        <f t="shared" si="62"/>
        <v>1</v>
      </c>
      <c r="E863" s="17">
        <v>47.6</v>
      </c>
      <c r="F863" s="14">
        <v>2</v>
      </c>
      <c r="G863" s="14" t="s">
        <v>18</v>
      </c>
      <c r="H863" s="14">
        <f t="shared" si="63"/>
        <v>1</v>
      </c>
      <c r="I863" s="15" t="s">
        <v>19</v>
      </c>
      <c r="J863" s="20">
        <v>46113.511</v>
      </c>
      <c r="V863" s="29">
        <v>47</v>
      </c>
      <c r="W863" s="23" t="s">
        <v>17</v>
      </c>
      <c r="X863" s="30">
        <v>32</v>
      </c>
      <c r="Y863" s="29">
        <v>1</v>
      </c>
      <c r="Z863" s="23" t="s">
        <v>21</v>
      </c>
      <c r="AA863" s="23" t="s">
        <v>19</v>
      </c>
      <c r="AB863" s="23">
        <v>8551.347</v>
      </c>
      <c r="AC863" s="23" t="b">
        <f t="shared" si="64"/>
        <v>1</v>
      </c>
      <c r="AD863" s="23" t="b">
        <f t="shared" si="65"/>
        <v>0</v>
      </c>
    </row>
    <row r="864" spans="2:30">
      <c r="B864" s="14">
        <v>38</v>
      </c>
      <c r="C864" s="15" t="s">
        <v>17</v>
      </c>
      <c r="D864" s="14">
        <f t="shared" si="62"/>
        <v>1</v>
      </c>
      <c r="E864" s="17">
        <v>28</v>
      </c>
      <c r="F864" s="14">
        <v>3</v>
      </c>
      <c r="G864" s="14" t="s">
        <v>21</v>
      </c>
      <c r="H864" s="14">
        <f t="shared" si="63"/>
        <v>0</v>
      </c>
      <c r="I864" s="15" t="s">
        <v>19</v>
      </c>
      <c r="J864" s="20">
        <v>7151.092</v>
      </c>
      <c r="V864" s="29">
        <v>21</v>
      </c>
      <c r="W864" s="23" t="s">
        <v>20</v>
      </c>
      <c r="X864" s="30">
        <v>26.03</v>
      </c>
      <c r="Y864" s="29">
        <v>0</v>
      </c>
      <c r="Z864" s="23" t="s">
        <v>21</v>
      </c>
      <c r="AA864" s="23" t="s">
        <v>42</v>
      </c>
      <c r="AB864" s="23">
        <v>2102.2647</v>
      </c>
      <c r="AC864" s="23" t="b">
        <f t="shared" si="64"/>
        <v>1</v>
      </c>
      <c r="AD864" s="23" t="b">
        <f t="shared" si="65"/>
        <v>0</v>
      </c>
    </row>
    <row r="865" spans="2:30">
      <c r="B865" s="14">
        <v>55</v>
      </c>
      <c r="C865" s="15" t="s">
        <v>17</v>
      </c>
      <c r="D865" s="14">
        <f t="shared" si="62"/>
        <v>1</v>
      </c>
      <c r="E865" s="17">
        <v>33.535</v>
      </c>
      <c r="F865" s="14">
        <v>2</v>
      </c>
      <c r="G865" s="14" t="s">
        <v>21</v>
      </c>
      <c r="H865" s="14">
        <f t="shared" si="63"/>
        <v>0</v>
      </c>
      <c r="I865" s="15" t="s">
        <v>34</v>
      </c>
      <c r="J865" s="20">
        <v>12269.68865</v>
      </c>
      <c r="V865" s="29">
        <v>63</v>
      </c>
      <c r="W865" s="23" t="s">
        <v>20</v>
      </c>
      <c r="X865" s="30">
        <v>33.66</v>
      </c>
      <c r="Y865" s="29">
        <v>3</v>
      </c>
      <c r="Z865" s="23" t="s">
        <v>21</v>
      </c>
      <c r="AA865" s="23" t="s">
        <v>22</v>
      </c>
      <c r="AB865" s="23">
        <v>15161.5344</v>
      </c>
      <c r="AC865" s="23" t="b">
        <f t="shared" si="64"/>
        <v>1</v>
      </c>
      <c r="AD865" s="23" t="b">
        <f t="shared" si="65"/>
        <v>0</v>
      </c>
    </row>
    <row r="866" spans="2:30">
      <c r="B866" s="14">
        <v>36</v>
      </c>
      <c r="C866" s="15" t="s">
        <v>17</v>
      </c>
      <c r="D866" s="14">
        <f t="shared" si="62"/>
        <v>1</v>
      </c>
      <c r="E866" s="17">
        <v>19.855</v>
      </c>
      <c r="F866" s="14">
        <v>0</v>
      </c>
      <c r="G866" s="14" t="s">
        <v>21</v>
      </c>
      <c r="H866" s="14">
        <f t="shared" si="63"/>
        <v>0</v>
      </c>
      <c r="I866" s="15" t="s">
        <v>42</v>
      </c>
      <c r="J866" s="20">
        <v>5458.04645</v>
      </c>
      <c r="V866" s="29">
        <v>18</v>
      </c>
      <c r="W866" s="23" t="s">
        <v>20</v>
      </c>
      <c r="X866" s="30">
        <v>21.78</v>
      </c>
      <c r="Y866" s="29">
        <v>2</v>
      </c>
      <c r="Z866" s="23" t="s">
        <v>21</v>
      </c>
      <c r="AA866" s="23" t="s">
        <v>22</v>
      </c>
      <c r="AB866" s="23">
        <v>11884.04858</v>
      </c>
      <c r="AC866" s="23" t="b">
        <f t="shared" si="64"/>
        <v>0</v>
      </c>
      <c r="AD866" s="23" t="b">
        <f t="shared" si="65"/>
        <v>0</v>
      </c>
    </row>
    <row r="867" spans="2:30">
      <c r="B867" s="14">
        <v>51</v>
      </c>
      <c r="C867" s="15" t="s">
        <v>20</v>
      </c>
      <c r="D867" s="14">
        <f t="shared" si="62"/>
        <v>0</v>
      </c>
      <c r="E867" s="17">
        <v>25.4</v>
      </c>
      <c r="F867" s="14">
        <v>0</v>
      </c>
      <c r="G867" s="14" t="s">
        <v>21</v>
      </c>
      <c r="H867" s="14">
        <f t="shared" si="63"/>
        <v>0</v>
      </c>
      <c r="I867" s="15" t="s">
        <v>19</v>
      </c>
      <c r="J867" s="20">
        <v>8782.469</v>
      </c>
      <c r="V867" s="29">
        <v>32</v>
      </c>
      <c r="W867" s="23" t="s">
        <v>20</v>
      </c>
      <c r="X867" s="30">
        <v>27.835</v>
      </c>
      <c r="Y867" s="29">
        <v>1</v>
      </c>
      <c r="Z867" s="23" t="s">
        <v>21</v>
      </c>
      <c r="AA867" s="23" t="s">
        <v>34</v>
      </c>
      <c r="AB867" s="23">
        <v>4454.40265</v>
      </c>
      <c r="AC867" s="23" t="b">
        <f t="shared" si="64"/>
        <v>1</v>
      </c>
      <c r="AD867" s="23" t="b">
        <f t="shared" si="65"/>
        <v>0</v>
      </c>
    </row>
    <row r="868" spans="2:30">
      <c r="B868" s="14">
        <v>40</v>
      </c>
      <c r="C868" s="15" t="s">
        <v>20</v>
      </c>
      <c r="D868" s="14">
        <f t="shared" si="62"/>
        <v>0</v>
      </c>
      <c r="E868" s="17">
        <v>29.9</v>
      </c>
      <c r="F868" s="14">
        <v>2</v>
      </c>
      <c r="G868" s="14" t="s">
        <v>21</v>
      </c>
      <c r="H868" s="14">
        <f t="shared" si="63"/>
        <v>0</v>
      </c>
      <c r="I868" s="15" t="s">
        <v>19</v>
      </c>
      <c r="J868" s="20">
        <v>6600.361</v>
      </c>
      <c r="V868" s="29">
        <v>38</v>
      </c>
      <c r="W868" s="23" t="s">
        <v>20</v>
      </c>
      <c r="X868" s="30">
        <v>19.95</v>
      </c>
      <c r="Y868" s="29">
        <v>1</v>
      </c>
      <c r="Z868" s="23" t="s">
        <v>21</v>
      </c>
      <c r="AA868" s="23" t="s">
        <v>34</v>
      </c>
      <c r="AB868" s="23">
        <v>5855.9025</v>
      </c>
      <c r="AC868" s="23" t="b">
        <f t="shared" si="64"/>
        <v>0</v>
      </c>
      <c r="AD868" s="23" t="b">
        <f t="shared" si="65"/>
        <v>0</v>
      </c>
    </row>
    <row r="869" spans="2:30">
      <c r="B869" s="14">
        <v>18</v>
      </c>
      <c r="C869" s="15" t="s">
        <v>20</v>
      </c>
      <c r="D869" s="14">
        <f t="shared" si="62"/>
        <v>0</v>
      </c>
      <c r="E869" s="17">
        <v>37.29</v>
      </c>
      <c r="F869" s="14">
        <v>0</v>
      </c>
      <c r="G869" s="14" t="s">
        <v>21</v>
      </c>
      <c r="H869" s="14">
        <f t="shared" si="63"/>
        <v>0</v>
      </c>
      <c r="I869" s="15" t="s">
        <v>22</v>
      </c>
      <c r="J869" s="20">
        <v>1141.4451</v>
      </c>
      <c r="V869" s="29">
        <v>32</v>
      </c>
      <c r="W869" s="23" t="s">
        <v>20</v>
      </c>
      <c r="X869" s="30">
        <v>31.5</v>
      </c>
      <c r="Y869" s="29">
        <v>1</v>
      </c>
      <c r="Z869" s="23" t="s">
        <v>21</v>
      </c>
      <c r="AA869" s="23" t="s">
        <v>19</v>
      </c>
      <c r="AB869" s="23">
        <v>4076.497</v>
      </c>
      <c r="AC869" s="23" t="b">
        <f t="shared" si="64"/>
        <v>1</v>
      </c>
      <c r="AD869" s="23" t="b">
        <f t="shared" si="65"/>
        <v>0</v>
      </c>
    </row>
    <row r="870" spans="2:30">
      <c r="B870" s="14">
        <v>57</v>
      </c>
      <c r="C870" s="15" t="s">
        <v>20</v>
      </c>
      <c r="D870" s="14">
        <f t="shared" si="62"/>
        <v>0</v>
      </c>
      <c r="E870" s="17">
        <v>43.7</v>
      </c>
      <c r="F870" s="14">
        <v>1</v>
      </c>
      <c r="G870" s="14" t="s">
        <v>21</v>
      </c>
      <c r="H870" s="14">
        <f t="shared" si="63"/>
        <v>0</v>
      </c>
      <c r="I870" s="15" t="s">
        <v>19</v>
      </c>
      <c r="J870" s="20">
        <v>11576.13</v>
      </c>
      <c r="V870" s="29">
        <v>62</v>
      </c>
      <c r="W870" s="23" t="s">
        <v>17</v>
      </c>
      <c r="X870" s="30">
        <v>30.495</v>
      </c>
      <c r="Y870" s="29">
        <v>2</v>
      </c>
      <c r="Z870" s="23" t="s">
        <v>21</v>
      </c>
      <c r="AA870" s="23" t="s">
        <v>34</v>
      </c>
      <c r="AB870" s="23">
        <v>15019.76005</v>
      </c>
      <c r="AC870" s="23" t="b">
        <f t="shared" si="64"/>
        <v>1</v>
      </c>
      <c r="AD870" s="23" t="b">
        <f t="shared" si="65"/>
        <v>0</v>
      </c>
    </row>
    <row r="871" spans="2:30">
      <c r="B871" s="14">
        <v>61</v>
      </c>
      <c r="C871" s="15" t="s">
        <v>20</v>
      </c>
      <c r="D871" s="14">
        <f t="shared" si="62"/>
        <v>0</v>
      </c>
      <c r="E871" s="17">
        <v>23.655</v>
      </c>
      <c r="F871" s="14">
        <v>0</v>
      </c>
      <c r="G871" s="14" t="s">
        <v>21</v>
      </c>
      <c r="H871" s="14">
        <f t="shared" si="63"/>
        <v>0</v>
      </c>
      <c r="I871" s="15" t="s">
        <v>42</v>
      </c>
      <c r="J871" s="20">
        <v>13129.60345</v>
      </c>
      <c r="V871" s="29">
        <v>55</v>
      </c>
      <c r="W871" s="23" t="s">
        <v>20</v>
      </c>
      <c r="X871" s="30">
        <v>28.975</v>
      </c>
      <c r="Y871" s="29">
        <v>0</v>
      </c>
      <c r="Z871" s="23" t="s">
        <v>21</v>
      </c>
      <c r="AA871" s="23" t="s">
        <v>42</v>
      </c>
      <c r="AB871" s="23">
        <v>10796.35025</v>
      </c>
      <c r="AC871" s="23" t="b">
        <f t="shared" si="64"/>
        <v>1</v>
      </c>
      <c r="AD871" s="23" t="b">
        <f t="shared" si="65"/>
        <v>0</v>
      </c>
    </row>
    <row r="872" spans="2:30">
      <c r="B872" s="14">
        <v>25</v>
      </c>
      <c r="C872" s="15" t="s">
        <v>17</v>
      </c>
      <c r="D872" s="14">
        <f t="shared" si="62"/>
        <v>1</v>
      </c>
      <c r="E872" s="17">
        <v>24.3</v>
      </c>
      <c r="F872" s="14">
        <v>3</v>
      </c>
      <c r="G872" s="14" t="s">
        <v>21</v>
      </c>
      <c r="H872" s="14">
        <f t="shared" si="63"/>
        <v>0</v>
      </c>
      <c r="I872" s="15" t="s">
        <v>19</v>
      </c>
      <c r="J872" s="20">
        <v>4391.652</v>
      </c>
      <c r="V872" s="29">
        <v>57</v>
      </c>
      <c r="W872" s="23" t="s">
        <v>20</v>
      </c>
      <c r="X872" s="30">
        <v>31.54</v>
      </c>
      <c r="Y872" s="29">
        <v>0</v>
      </c>
      <c r="Z872" s="23" t="s">
        <v>21</v>
      </c>
      <c r="AA872" s="23" t="s">
        <v>34</v>
      </c>
      <c r="AB872" s="23">
        <v>11353.2276</v>
      </c>
      <c r="AC872" s="23" t="b">
        <f t="shared" si="64"/>
        <v>1</v>
      </c>
      <c r="AD872" s="23" t="b">
        <f t="shared" si="65"/>
        <v>0</v>
      </c>
    </row>
    <row r="873" spans="2:30">
      <c r="B873" s="14">
        <v>50</v>
      </c>
      <c r="C873" s="15" t="s">
        <v>20</v>
      </c>
      <c r="D873" s="14">
        <f t="shared" si="62"/>
        <v>0</v>
      </c>
      <c r="E873" s="17">
        <v>36.2</v>
      </c>
      <c r="F873" s="14">
        <v>0</v>
      </c>
      <c r="G873" s="14" t="s">
        <v>21</v>
      </c>
      <c r="H873" s="14">
        <f t="shared" si="63"/>
        <v>0</v>
      </c>
      <c r="I873" s="15" t="s">
        <v>19</v>
      </c>
      <c r="J873" s="20">
        <v>8457.818</v>
      </c>
      <c r="V873" s="29">
        <v>52</v>
      </c>
      <c r="W873" s="23" t="s">
        <v>20</v>
      </c>
      <c r="X873" s="30">
        <v>47.74</v>
      </c>
      <c r="Y873" s="29">
        <v>1</v>
      </c>
      <c r="Z873" s="23" t="s">
        <v>21</v>
      </c>
      <c r="AA873" s="23" t="s">
        <v>22</v>
      </c>
      <c r="AB873" s="23">
        <v>9748.9106</v>
      </c>
      <c r="AC873" s="23" t="b">
        <f t="shared" si="64"/>
        <v>1</v>
      </c>
      <c r="AD873" s="23" t="b">
        <f t="shared" si="65"/>
        <v>0</v>
      </c>
    </row>
    <row r="874" spans="2:30">
      <c r="B874" s="14">
        <v>26</v>
      </c>
      <c r="C874" s="15" t="s">
        <v>17</v>
      </c>
      <c r="D874" s="14">
        <f t="shared" si="62"/>
        <v>1</v>
      </c>
      <c r="E874" s="17">
        <v>29.48</v>
      </c>
      <c r="F874" s="14">
        <v>1</v>
      </c>
      <c r="G874" s="14" t="s">
        <v>21</v>
      </c>
      <c r="H874" s="14">
        <f t="shared" si="63"/>
        <v>0</v>
      </c>
      <c r="I874" s="15" t="s">
        <v>22</v>
      </c>
      <c r="J874" s="20">
        <v>3392.3652</v>
      </c>
      <c r="V874" s="29">
        <v>56</v>
      </c>
      <c r="W874" s="23" t="s">
        <v>20</v>
      </c>
      <c r="X874" s="30">
        <v>22.1</v>
      </c>
      <c r="Y874" s="29">
        <v>0</v>
      </c>
      <c r="Z874" s="23" t="s">
        <v>21</v>
      </c>
      <c r="AA874" s="23" t="s">
        <v>19</v>
      </c>
      <c r="AB874" s="23">
        <v>10577.087</v>
      </c>
      <c r="AC874" s="23" t="b">
        <f t="shared" si="64"/>
        <v>0</v>
      </c>
      <c r="AD874" s="23" t="b">
        <f t="shared" si="65"/>
        <v>0</v>
      </c>
    </row>
    <row r="875" spans="2:30">
      <c r="B875" s="14">
        <v>42</v>
      </c>
      <c r="C875" s="15" t="s">
        <v>20</v>
      </c>
      <c r="D875" s="14">
        <f t="shared" si="62"/>
        <v>0</v>
      </c>
      <c r="E875" s="17">
        <v>24.86</v>
      </c>
      <c r="F875" s="14">
        <v>0</v>
      </c>
      <c r="G875" s="14" t="s">
        <v>21</v>
      </c>
      <c r="H875" s="14">
        <f t="shared" si="63"/>
        <v>0</v>
      </c>
      <c r="I875" s="15" t="s">
        <v>22</v>
      </c>
      <c r="J875" s="20">
        <v>5966.8874</v>
      </c>
      <c r="V875" s="29">
        <v>55</v>
      </c>
      <c r="W875" s="23" t="s">
        <v>17</v>
      </c>
      <c r="X875" s="30">
        <v>29.83</v>
      </c>
      <c r="Y875" s="29">
        <v>0</v>
      </c>
      <c r="Z875" s="23" t="s">
        <v>21</v>
      </c>
      <c r="AA875" s="23" t="s">
        <v>42</v>
      </c>
      <c r="AB875" s="23">
        <v>11286.5387</v>
      </c>
      <c r="AC875" s="23" t="b">
        <f t="shared" si="64"/>
        <v>1</v>
      </c>
      <c r="AD875" s="23" t="b">
        <f t="shared" si="65"/>
        <v>0</v>
      </c>
    </row>
    <row r="876" spans="2:30">
      <c r="B876" s="14">
        <v>43</v>
      </c>
      <c r="C876" s="15" t="s">
        <v>20</v>
      </c>
      <c r="D876" s="14">
        <f t="shared" si="62"/>
        <v>0</v>
      </c>
      <c r="E876" s="17">
        <v>30.1</v>
      </c>
      <c r="F876" s="14">
        <v>1</v>
      </c>
      <c r="G876" s="14" t="s">
        <v>21</v>
      </c>
      <c r="H876" s="14">
        <f t="shared" si="63"/>
        <v>0</v>
      </c>
      <c r="I876" s="15" t="s">
        <v>19</v>
      </c>
      <c r="J876" s="20">
        <v>6849.026</v>
      </c>
      <c r="V876" s="29">
        <v>23</v>
      </c>
      <c r="W876" s="23" t="s">
        <v>20</v>
      </c>
      <c r="X876" s="30">
        <v>32.7</v>
      </c>
      <c r="Y876" s="29">
        <v>3</v>
      </c>
      <c r="Z876" s="23" t="s">
        <v>21</v>
      </c>
      <c r="AA876" s="23" t="s">
        <v>19</v>
      </c>
      <c r="AB876" s="23">
        <v>3591.48</v>
      </c>
      <c r="AC876" s="23" t="b">
        <f t="shared" si="64"/>
        <v>1</v>
      </c>
      <c r="AD876" s="23" t="b">
        <f t="shared" si="65"/>
        <v>0</v>
      </c>
    </row>
    <row r="877" spans="2:30">
      <c r="B877" s="14">
        <v>44</v>
      </c>
      <c r="C877" s="15" t="s">
        <v>20</v>
      </c>
      <c r="D877" s="14">
        <f t="shared" si="62"/>
        <v>0</v>
      </c>
      <c r="E877" s="17">
        <v>21.85</v>
      </c>
      <c r="F877" s="14">
        <v>3</v>
      </c>
      <c r="G877" s="14" t="s">
        <v>21</v>
      </c>
      <c r="H877" s="14">
        <f t="shared" si="63"/>
        <v>0</v>
      </c>
      <c r="I877" s="15" t="s">
        <v>42</v>
      </c>
      <c r="J877" s="20">
        <v>8891.1395</v>
      </c>
      <c r="V877" s="29">
        <v>50</v>
      </c>
      <c r="W877" s="23" t="s">
        <v>17</v>
      </c>
      <c r="X877" s="30">
        <v>33.7</v>
      </c>
      <c r="Y877" s="29">
        <v>4</v>
      </c>
      <c r="Z877" s="23" t="s">
        <v>21</v>
      </c>
      <c r="AA877" s="23" t="s">
        <v>19</v>
      </c>
      <c r="AB877" s="23">
        <v>11299.343</v>
      </c>
      <c r="AC877" s="23" t="b">
        <f t="shared" si="64"/>
        <v>1</v>
      </c>
      <c r="AD877" s="23" t="b">
        <f t="shared" si="65"/>
        <v>0</v>
      </c>
    </row>
    <row r="878" spans="2:30">
      <c r="B878" s="14">
        <v>23</v>
      </c>
      <c r="C878" s="15" t="s">
        <v>17</v>
      </c>
      <c r="D878" s="14">
        <f t="shared" si="62"/>
        <v>1</v>
      </c>
      <c r="E878" s="17">
        <v>28.12</v>
      </c>
      <c r="F878" s="14">
        <v>0</v>
      </c>
      <c r="G878" s="14" t="s">
        <v>21</v>
      </c>
      <c r="H878" s="14">
        <f t="shared" si="63"/>
        <v>0</v>
      </c>
      <c r="I878" s="15" t="s">
        <v>34</v>
      </c>
      <c r="J878" s="20">
        <v>2690.1138</v>
      </c>
      <c r="V878" s="29">
        <v>18</v>
      </c>
      <c r="W878" s="23" t="s">
        <v>17</v>
      </c>
      <c r="X878" s="30">
        <v>31.35</v>
      </c>
      <c r="Y878" s="29">
        <v>4</v>
      </c>
      <c r="Z878" s="23" t="s">
        <v>21</v>
      </c>
      <c r="AA878" s="23" t="s">
        <v>42</v>
      </c>
      <c r="AB878" s="23">
        <v>4561.1885</v>
      </c>
      <c r="AC878" s="23" t="b">
        <f t="shared" si="64"/>
        <v>1</v>
      </c>
      <c r="AD878" s="23" t="b">
        <f t="shared" si="65"/>
        <v>0</v>
      </c>
    </row>
    <row r="879" spans="2:30">
      <c r="B879" s="14">
        <v>49</v>
      </c>
      <c r="C879" s="15" t="s">
        <v>17</v>
      </c>
      <c r="D879" s="14">
        <f t="shared" si="62"/>
        <v>1</v>
      </c>
      <c r="E879" s="17">
        <v>27.1</v>
      </c>
      <c r="F879" s="14">
        <v>1</v>
      </c>
      <c r="G879" s="14" t="s">
        <v>21</v>
      </c>
      <c r="H879" s="14">
        <f t="shared" si="63"/>
        <v>0</v>
      </c>
      <c r="I879" s="15" t="s">
        <v>19</v>
      </c>
      <c r="J879" s="20">
        <v>26140.3603</v>
      </c>
      <c r="V879" s="29">
        <v>22</v>
      </c>
      <c r="W879" s="23" t="s">
        <v>20</v>
      </c>
      <c r="X879" s="30">
        <v>33.77</v>
      </c>
      <c r="Y879" s="29">
        <v>0</v>
      </c>
      <c r="Z879" s="23" t="s">
        <v>21</v>
      </c>
      <c r="AA879" s="23" t="s">
        <v>22</v>
      </c>
      <c r="AB879" s="23">
        <v>1674.6323</v>
      </c>
      <c r="AC879" s="23" t="b">
        <f t="shared" si="64"/>
        <v>1</v>
      </c>
      <c r="AD879" s="23" t="b">
        <f t="shared" si="65"/>
        <v>0</v>
      </c>
    </row>
    <row r="880" spans="2:30">
      <c r="B880" s="14">
        <v>33</v>
      </c>
      <c r="C880" s="15" t="s">
        <v>20</v>
      </c>
      <c r="D880" s="14">
        <f t="shared" si="62"/>
        <v>0</v>
      </c>
      <c r="E880" s="17">
        <v>33.44</v>
      </c>
      <c r="F880" s="14">
        <v>5</v>
      </c>
      <c r="G880" s="14" t="s">
        <v>21</v>
      </c>
      <c r="H880" s="14">
        <f t="shared" si="63"/>
        <v>0</v>
      </c>
      <c r="I880" s="15" t="s">
        <v>22</v>
      </c>
      <c r="J880" s="20">
        <v>6653.7886</v>
      </c>
      <c r="V880" s="29">
        <v>52</v>
      </c>
      <c r="W880" s="23" t="s">
        <v>17</v>
      </c>
      <c r="X880" s="30">
        <v>30.875</v>
      </c>
      <c r="Y880" s="29">
        <v>0</v>
      </c>
      <c r="Z880" s="23" t="s">
        <v>21</v>
      </c>
      <c r="AA880" s="23" t="s">
        <v>42</v>
      </c>
      <c r="AB880" s="23">
        <v>23045.56616</v>
      </c>
      <c r="AC880" s="23" t="b">
        <f t="shared" si="64"/>
        <v>1</v>
      </c>
      <c r="AD880" s="23" t="b">
        <f t="shared" si="65"/>
        <v>1</v>
      </c>
    </row>
    <row r="881" spans="2:30">
      <c r="B881" s="14">
        <v>41</v>
      </c>
      <c r="C881" s="15" t="s">
        <v>20</v>
      </c>
      <c r="D881" s="14">
        <f t="shared" si="62"/>
        <v>0</v>
      </c>
      <c r="E881" s="17">
        <v>28.8</v>
      </c>
      <c r="F881" s="14">
        <v>1</v>
      </c>
      <c r="G881" s="14" t="s">
        <v>21</v>
      </c>
      <c r="H881" s="14">
        <f t="shared" si="63"/>
        <v>0</v>
      </c>
      <c r="I881" s="15" t="s">
        <v>19</v>
      </c>
      <c r="J881" s="20">
        <v>6282.235</v>
      </c>
      <c r="V881" s="29">
        <v>25</v>
      </c>
      <c r="W881" s="23" t="s">
        <v>17</v>
      </c>
      <c r="X881" s="30">
        <v>33.99</v>
      </c>
      <c r="Y881" s="29">
        <v>1</v>
      </c>
      <c r="Z881" s="23" t="s">
        <v>21</v>
      </c>
      <c r="AA881" s="23" t="s">
        <v>22</v>
      </c>
      <c r="AB881" s="23">
        <v>3227.1211</v>
      </c>
      <c r="AC881" s="23" t="b">
        <f t="shared" si="64"/>
        <v>1</v>
      </c>
      <c r="AD881" s="23" t="b">
        <f t="shared" si="65"/>
        <v>0</v>
      </c>
    </row>
    <row r="882" spans="2:30">
      <c r="B882" s="14">
        <v>37</v>
      </c>
      <c r="C882" s="15" t="s">
        <v>17</v>
      </c>
      <c r="D882" s="14">
        <f t="shared" si="62"/>
        <v>1</v>
      </c>
      <c r="E882" s="17">
        <v>29.5</v>
      </c>
      <c r="F882" s="14">
        <v>2</v>
      </c>
      <c r="G882" s="14" t="s">
        <v>21</v>
      </c>
      <c r="H882" s="14">
        <f t="shared" si="63"/>
        <v>0</v>
      </c>
      <c r="I882" s="15" t="s">
        <v>19</v>
      </c>
      <c r="J882" s="20">
        <v>6311.952</v>
      </c>
      <c r="V882" s="29">
        <v>53</v>
      </c>
      <c r="W882" s="23" t="s">
        <v>20</v>
      </c>
      <c r="X882" s="30">
        <v>28.6</v>
      </c>
      <c r="Y882" s="29">
        <v>3</v>
      </c>
      <c r="Z882" s="23" t="s">
        <v>21</v>
      </c>
      <c r="AA882" s="23" t="s">
        <v>19</v>
      </c>
      <c r="AB882" s="23">
        <v>11253.421</v>
      </c>
      <c r="AC882" s="23" t="b">
        <f t="shared" si="64"/>
        <v>1</v>
      </c>
      <c r="AD882" s="23" t="b">
        <f t="shared" si="65"/>
        <v>0</v>
      </c>
    </row>
    <row r="883" spans="2:30">
      <c r="B883" s="14">
        <v>22</v>
      </c>
      <c r="C883" s="15" t="s">
        <v>20</v>
      </c>
      <c r="D883" s="14">
        <f t="shared" si="62"/>
        <v>0</v>
      </c>
      <c r="E883" s="17">
        <v>34.8</v>
      </c>
      <c r="F883" s="14">
        <v>3</v>
      </c>
      <c r="G883" s="14" t="s">
        <v>21</v>
      </c>
      <c r="H883" s="14">
        <f t="shared" si="63"/>
        <v>0</v>
      </c>
      <c r="I883" s="15" t="s">
        <v>19</v>
      </c>
      <c r="J883" s="20">
        <v>3443.064</v>
      </c>
      <c r="V883" s="29">
        <v>29</v>
      </c>
      <c r="W883" s="23" t="s">
        <v>20</v>
      </c>
      <c r="X883" s="30">
        <v>38.94</v>
      </c>
      <c r="Y883" s="29">
        <v>1</v>
      </c>
      <c r="Z883" s="23" t="s">
        <v>21</v>
      </c>
      <c r="AA883" s="23" t="s">
        <v>22</v>
      </c>
      <c r="AB883" s="23">
        <v>3471.4096</v>
      </c>
      <c r="AC883" s="23" t="b">
        <f t="shared" si="64"/>
        <v>1</v>
      </c>
      <c r="AD883" s="23" t="b">
        <f t="shared" si="65"/>
        <v>0</v>
      </c>
    </row>
    <row r="884" spans="2:30">
      <c r="B884" s="14">
        <v>23</v>
      </c>
      <c r="C884" s="15" t="s">
        <v>20</v>
      </c>
      <c r="D884" s="14">
        <f t="shared" si="62"/>
        <v>0</v>
      </c>
      <c r="E884" s="17">
        <v>27.36</v>
      </c>
      <c r="F884" s="14">
        <v>1</v>
      </c>
      <c r="G884" s="14" t="s">
        <v>21</v>
      </c>
      <c r="H884" s="14">
        <f t="shared" si="63"/>
        <v>0</v>
      </c>
      <c r="I884" s="15" t="s">
        <v>34</v>
      </c>
      <c r="J884" s="20">
        <v>2789.0574</v>
      </c>
      <c r="V884" s="29">
        <v>58</v>
      </c>
      <c r="W884" s="23" t="s">
        <v>20</v>
      </c>
      <c r="X884" s="30">
        <v>36.08</v>
      </c>
      <c r="Y884" s="29">
        <v>0</v>
      </c>
      <c r="Z884" s="23" t="s">
        <v>21</v>
      </c>
      <c r="AA884" s="23" t="s">
        <v>22</v>
      </c>
      <c r="AB884" s="23">
        <v>11363.2832</v>
      </c>
      <c r="AC884" s="23" t="b">
        <f t="shared" si="64"/>
        <v>1</v>
      </c>
      <c r="AD884" s="23" t="b">
        <f t="shared" si="65"/>
        <v>0</v>
      </c>
    </row>
    <row r="885" spans="2:30">
      <c r="B885" s="14">
        <v>21</v>
      </c>
      <c r="C885" s="15" t="s">
        <v>17</v>
      </c>
      <c r="D885" s="14">
        <f t="shared" si="62"/>
        <v>1</v>
      </c>
      <c r="E885" s="17">
        <v>22.135</v>
      </c>
      <c r="F885" s="14">
        <v>0</v>
      </c>
      <c r="G885" s="14" t="s">
        <v>21</v>
      </c>
      <c r="H885" s="14">
        <f t="shared" si="63"/>
        <v>0</v>
      </c>
      <c r="I885" s="15" t="s">
        <v>42</v>
      </c>
      <c r="J885" s="20">
        <v>2585.85065</v>
      </c>
      <c r="V885" s="29">
        <v>37</v>
      </c>
      <c r="W885" s="23" t="s">
        <v>20</v>
      </c>
      <c r="X885" s="30">
        <v>29.8</v>
      </c>
      <c r="Y885" s="29">
        <v>0</v>
      </c>
      <c r="Z885" s="23" t="s">
        <v>21</v>
      </c>
      <c r="AA885" s="23" t="s">
        <v>19</v>
      </c>
      <c r="AB885" s="23">
        <v>20420.60465</v>
      </c>
      <c r="AC885" s="23" t="b">
        <f t="shared" si="64"/>
        <v>1</v>
      </c>
      <c r="AD885" s="23" t="b">
        <f t="shared" si="65"/>
        <v>1</v>
      </c>
    </row>
    <row r="886" spans="2:30">
      <c r="B886" s="14">
        <v>51</v>
      </c>
      <c r="C886" s="15" t="s">
        <v>17</v>
      </c>
      <c r="D886" s="14">
        <f t="shared" si="62"/>
        <v>1</v>
      </c>
      <c r="E886" s="17">
        <v>37.05</v>
      </c>
      <c r="F886" s="14">
        <v>3</v>
      </c>
      <c r="G886" s="14" t="s">
        <v>18</v>
      </c>
      <c r="H886" s="14">
        <f t="shared" si="63"/>
        <v>1</v>
      </c>
      <c r="I886" s="15" t="s">
        <v>42</v>
      </c>
      <c r="J886" s="20">
        <v>46255.1125</v>
      </c>
      <c r="V886" s="29">
        <v>54</v>
      </c>
      <c r="W886" s="23" t="s">
        <v>17</v>
      </c>
      <c r="X886" s="30">
        <v>31.24</v>
      </c>
      <c r="Y886" s="29">
        <v>0</v>
      </c>
      <c r="Z886" s="23" t="s">
        <v>21</v>
      </c>
      <c r="AA886" s="23" t="s">
        <v>22</v>
      </c>
      <c r="AB886" s="23">
        <v>10338.9316</v>
      </c>
      <c r="AC886" s="23" t="b">
        <f t="shared" si="64"/>
        <v>1</v>
      </c>
      <c r="AD886" s="23" t="b">
        <f t="shared" si="65"/>
        <v>0</v>
      </c>
    </row>
    <row r="887" spans="2:30">
      <c r="B887" s="14">
        <v>25</v>
      </c>
      <c r="C887" s="15" t="s">
        <v>20</v>
      </c>
      <c r="D887" s="14">
        <f t="shared" si="62"/>
        <v>0</v>
      </c>
      <c r="E887" s="17">
        <v>26.695</v>
      </c>
      <c r="F887" s="14">
        <v>4</v>
      </c>
      <c r="G887" s="14" t="s">
        <v>21</v>
      </c>
      <c r="H887" s="14">
        <f t="shared" si="63"/>
        <v>0</v>
      </c>
      <c r="I887" s="15" t="s">
        <v>34</v>
      </c>
      <c r="J887" s="20">
        <v>4877.98105</v>
      </c>
      <c r="V887" s="29">
        <v>49</v>
      </c>
      <c r="W887" s="23" t="s">
        <v>17</v>
      </c>
      <c r="X887" s="30">
        <v>29.925</v>
      </c>
      <c r="Y887" s="29">
        <v>0</v>
      </c>
      <c r="Z887" s="23" t="s">
        <v>21</v>
      </c>
      <c r="AA887" s="23" t="s">
        <v>34</v>
      </c>
      <c r="AB887" s="23">
        <v>8988.15875</v>
      </c>
      <c r="AC887" s="23" t="b">
        <f t="shared" si="64"/>
        <v>1</v>
      </c>
      <c r="AD887" s="23" t="b">
        <f t="shared" si="65"/>
        <v>0</v>
      </c>
    </row>
    <row r="888" spans="2:30">
      <c r="B888" s="14">
        <v>32</v>
      </c>
      <c r="C888" s="15" t="s">
        <v>20</v>
      </c>
      <c r="D888" s="14">
        <f t="shared" si="62"/>
        <v>0</v>
      </c>
      <c r="E888" s="17">
        <v>28.93</v>
      </c>
      <c r="F888" s="14">
        <v>1</v>
      </c>
      <c r="G888" s="14" t="s">
        <v>18</v>
      </c>
      <c r="H888" s="14">
        <f t="shared" si="63"/>
        <v>1</v>
      </c>
      <c r="I888" s="15" t="s">
        <v>22</v>
      </c>
      <c r="J888" s="20">
        <v>19719.6947</v>
      </c>
      <c r="V888" s="29">
        <v>50</v>
      </c>
      <c r="W888" s="23" t="s">
        <v>17</v>
      </c>
      <c r="X888" s="30">
        <v>26.22</v>
      </c>
      <c r="Y888" s="29">
        <v>2</v>
      </c>
      <c r="Z888" s="23" t="s">
        <v>21</v>
      </c>
      <c r="AA888" s="23" t="s">
        <v>34</v>
      </c>
      <c r="AB888" s="23">
        <v>10493.9458</v>
      </c>
      <c r="AC888" s="23" t="b">
        <f t="shared" si="64"/>
        <v>1</v>
      </c>
      <c r="AD888" s="23" t="b">
        <f t="shared" si="65"/>
        <v>0</v>
      </c>
    </row>
    <row r="889" spans="2:30">
      <c r="B889" s="14">
        <v>57</v>
      </c>
      <c r="C889" s="15" t="s">
        <v>20</v>
      </c>
      <c r="D889" s="14">
        <f t="shared" si="62"/>
        <v>0</v>
      </c>
      <c r="E889" s="17">
        <v>28.975</v>
      </c>
      <c r="F889" s="14">
        <v>0</v>
      </c>
      <c r="G889" s="14" t="s">
        <v>18</v>
      </c>
      <c r="H889" s="14">
        <f t="shared" si="63"/>
        <v>1</v>
      </c>
      <c r="I889" s="15" t="s">
        <v>42</v>
      </c>
      <c r="J889" s="20">
        <v>27218.43725</v>
      </c>
      <c r="V889" s="29">
        <v>26</v>
      </c>
      <c r="W889" s="23" t="s">
        <v>20</v>
      </c>
      <c r="X889" s="30">
        <v>30</v>
      </c>
      <c r="Y889" s="29">
        <v>1</v>
      </c>
      <c r="Z889" s="23" t="s">
        <v>21</v>
      </c>
      <c r="AA889" s="23" t="s">
        <v>19</v>
      </c>
      <c r="AB889" s="23">
        <v>2904.088</v>
      </c>
      <c r="AC889" s="23" t="b">
        <f t="shared" si="64"/>
        <v>1</v>
      </c>
      <c r="AD889" s="23" t="b">
        <f t="shared" si="65"/>
        <v>0</v>
      </c>
    </row>
    <row r="890" spans="2:30">
      <c r="B890" s="14">
        <v>36</v>
      </c>
      <c r="C890" s="15" t="s">
        <v>17</v>
      </c>
      <c r="D890" s="14">
        <f t="shared" si="62"/>
        <v>1</v>
      </c>
      <c r="E890" s="17">
        <v>30.02</v>
      </c>
      <c r="F890" s="14">
        <v>0</v>
      </c>
      <c r="G890" s="14" t="s">
        <v>21</v>
      </c>
      <c r="H890" s="14">
        <f t="shared" si="63"/>
        <v>0</v>
      </c>
      <c r="I890" s="15" t="s">
        <v>34</v>
      </c>
      <c r="J890" s="20">
        <v>5272.1758</v>
      </c>
      <c r="V890" s="29">
        <v>45</v>
      </c>
      <c r="W890" s="23" t="s">
        <v>20</v>
      </c>
      <c r="X890" s="30">
        <v>20.35</v>
      </c>
      <c r="Y890" s="29">
        <v>3</v>
      </c>
      <c r="Z890" s="23" t="s">
        <v>21</v>
      </c>
      <c r="AA890" s="23" t="s">
        <v>22</v>
      </c>
      <c r="AB890" s="23">
        <v>8605.3615</v>
      </c>
      <c r="AC890" s="23" t="b">
        <f t="shared" si="64"/>
        <v>0</v>
      </c>
      <c r="AD890" s="23" t="b">
        <f t="shared" si="65"/>
        <v>0</v>
      </c>
    </row>
    <row r="891" spans="2:30">
      <c r="B891" s="14">
        <v>22</v>
      </c>
      <c r="C891" s="15" t="s">
        <v>20</v>
      </c>
      <c r="D891" s="14">
        <f t="shared" si="62"/>
        <v>0</v>
      </c>
      <c r="E891" s="17">
        <v>39.5</v>
      </c>
      <c r="F891" s="14">
        <v>0</v>
      </c>
      <c r="G891" s="14" t="s">
        <v>21</v>
      </c>
      <c r="H891" s="14">
        <f t="shared" si="63"/>
        <v>0</v>
      </c>
      <c r="I891" s="15" t="s">
        <v>19</v>
      </c>
      <c r="J891" s="20">
        <v>1682.597</v>
      </c>
      <c r="V891" s="29">
        <v>54</v>
      </c>
      <c r="W891" s="23" t="s">
        <v>17</v>
      </c>
      <c r="X891" s="30">
        <v>32.3</v>
      </c>
      <c r="Y891" s="29">
        <v>1</v>
      </c>
      <c r="Z891" s="23" t="s">
        <v>21</v>
      </c>
      <c r="AA891" s="23" t="s">
        <v>42</v>
      </c>
      <c r="AB891" s="23">
        <v>11512.405</v>
      </c>
      <c r="AC891" s="23" t="b">
        <f t="shared" si="64"/>
        <v>1</v>
      </c>
      <c r="AD891" s="23" t="b">
        <f t="shared" si="65"/>
        <v>0</v>
      </c>
    </row>
    <row r="892" spans="2:30">
      <c r="B892" s="14">
        <v>57</v>
      </c>
      <c r="C892" s="15" t="s">
        <v>20</v>
      </c>
      <c r="D892" s="14">
        <f t="shared" si="62"/>
        <v>0</v>
      </c>
      <c r="E892" s="17">
        <v>33.63</v>
      </c>
      <c r="F892" s="14">
        <v>1</v>
      </c>
      <c r="G892" s="14" t="s">
        <v>21</v>
      </c>
      <c r="H892" s="14">
        <f t="shared" si="63"/>
        <v>0</v>
      </c>
      <c r="I892" s="15" t="s">
        <v>34</v>
      </c>
      <c r="J892" s="20">
        <v>11945.1327</v>
      </c>
      <c r="V892" s="29">
        <v>28</v>
      </c>
      <c r="W892" s="23" t="s">
        <v>17</v>
      </c>
      <c r="X892" s="30">
        <v>26.315</v>
      </c>
      <c r="Y892" s="29">
        <v>3</v>
      </c>
      <c r="Z892" s="23" t="s">
        <v>21</v>
      </c>
      <c r="AA892" s="23" t="s">
        <v>34</v>
      </c>
      <c r="AB892" s="23">
        <v>5312.16985</v>
      </c>
      <c r="AC892" s="23" t="b">
        <f t="shared" si="64"/>
        <v>1</v>
      </c>
      <c r="AD892" s="23" t="b">
        <f t="shared" si="65"/>
        <v>0</v>
      </c>
    </row>
    <row r="893" spans="2:30">
      <c r="B893" s="14">
        <v>64</v>
      </c>
      <c r="C893" s="15" t="s">
        <v>17</v>
      </c>
      <c r="D893" s="14">
        <f t="shared" si="62"/>
        <v>1</v>
      </c>
      <c r="E893" s="17">
        <v>26.885</v>
      </c>
      <c r="F893" s="14">
        <v>0</v>
      </c>
      <c r="G893" s="14" t="s">
        <v>18</v>
      </c>
      <c r="H893" s="14">
        <f t="shared" si="63"/>
        <v>1</v>
      </c>
      <c r="I893" s="15" t="s">
        <v>34</v>
      </c>
      <c r="J893" s="20">
        <v>29330.98315</v>
      </c>
      <c r="V893" s="29">
        <v>23</v>
      </c>
      <c r="W893" s="23" t="s">
        <v>20</v>
      </c>
      <c r="X893" s="30">
        <v>24.51</v>
      </c>
      <c r="Y893" s="29">
        <v>0</v>
      </c>
      <c r="Z893" s="23" t="s">
        <v>21</v>
      </c>
      <c r="AA893" s="23" t="s">
        <v>42</v>
      </c>
      <c r="AB893" s="23">
        <v>2396.0959</v>
      </c>
      <c r="AC893" s="23" t="b">
        <f t="shared" si="64"/>
        <v>0</v>
      </c>
      <c r="AD893" s="23" t="b">
        <f t="shared" si="65"/>
        <v>0</v>
      </c>
    </row>
    <row r="894" spans="2:30">
      <c r="B894" s="14">
        <v>36</v>
      </c>
      <c r="C894" s="15" t="s">
        <v>17</v>
      </c>
      <c r="D894" s="14">
        <f t="shared" si="62"/>
        <v>1</v>
      </c>
      <c r="E894" s="17">
        <v>29.04</v>
      </c>
      <c r="F894" s="14">
        <v>4</v>
      </c>
      <c r="G894" s="14" t="s">
        <v>21</v>
      </c>
      <c r="H894" s="14">
        <f t="shared" si="63"/>
        <v>0</v>
      </c>
      <c r="I894" s="15" t="s">
        <v>22</v>
      </c>
      <c r="J894" s="20">
        <v>7243.8136</v>
      </c>
      <c r="V894" s="29">
        <v>55</v>
      </c>
      <c r="W894" s="23" t="s">
        <v>20</v>
      </c>
      <c r="X894" s="30">
        <v>32.67</v>
      </c>
      <c r="Y894" s="29">
        <v>1</v>
      </c>
      <c r="Z894" s="23" t="s">
        <v>21</v>
      </c>
      <c r="AA894" s="23" t="s">
        <v>22</v>
      </c>
      <c r="AB894" s="23">
        <v>10807.4863</v>
      </c>
      <c r="AC894" s="23" t="b">
        <f t="shared" si="64"/>
        <v>1</v>
      </c>
      <c r="AD894" s="23" t="b">
        <f t="shared" si="65"/>
        <v>0</v>
      </c>
    </row>
    <row r="895" spans="2:30">
      <c r="B895" s="14">
        <v>54</v>
      </c>
      <c r="C895" s="15" t="s">
        <v>20</v>
      </c>
      <c r="D895" s="14">
        <f t="shared" si="62"/>
        <v>0</v>
      </c>
      <c r="E895" s="17">
        <v>24.035</v>
      </c>
      <c r="F895" s="14">
        <v>0</v>
      </c>
      <c r="G895" s="14" t="s">
        <v>21</v>
      </c>
      <c r="H895" s="14">
        <f t="shared" si="63"/>
        <v>0</v>
      </c>
      <c r="I895" s="15" t="s">
        <v>42</v>
      </c>
      <c r="J895" s="20">
        <v>10422.91665</v>
      </c>
      <c r="V895" s="29">
        <v>41</v>
      </c>
      <c r="W895" s="23" t="s">
        <v>20</v>
      </c>
      <c r="X895" s="30">
        <v>29.64</v>
      </c>
      <c r="Y895" s="29">
        <v>5</v>
      </c>
      <c r="Z895" s="23" t="s">
        <v>21</v>
      </c>
      <c r="AA895" s="23" t="s">
        <v>42</v>
      </c>
      <c r="AB895" s="23">
        <v>9222.4026</v>
      </c>
      <c r="AC895" s="23" t="b">
        <f t="shared" si="64"/>
        <v>1</v>
      </c>
      <c r="AD895" s="23" t="b">
        <f t="shared" si="65"/>
        <v>0</v>
      </c>
    </row>
    <row r="896" spans="2:30">
      <c r="B896" s="14">
        <v>47</v>
      </c>
      <c r="C896" s="15" t="s">
        <v>20</v>
      </c>
      <c r="D896" s="14">
        <f t="shared" si="62"/>
        <v>0</v>
      </c>
      <c r="E896" s="17">
        <v>38.94</v>
      </c>
      <c r="F896" s="14">
        <v>2</v>
      </c>
      <c r="G896" s="14" t="s">
        <v>18</v>
      </c>
      <c r="H896" s="14">
        <f t="shared" si="63"/>
        <v>1</v>
      </c>
      <c r="I896" s="15" t="s">
        <v>22</v>
      </c>
      <c r="J896" s="20">
        <v>44202.6536</v>
      </c>
      <c r="V896" s="29">
        <v>30</v>
      </c>
      <c r="W896" s="23" t="s">
        <v>17</v>
      </c>
      <c r="X896" s="30">
        <v>19.95</v>
      </c>
      <c r="Y896" s="29">
        <v>3</v>
      </c>
      <c r="Z896" s="23" t="s">
        <v>21</v>
      </c>
      <c r="AA896" s="23" t="s">
        <v>34</v>
      </c>
      <c r="AB896" s="23">
        <v>5693.4305</v>
      </c>
      <c r="AC896" s="23" t="b">
        <f t="shared" si="64"/>
        <v>0</v>
      </c>
      <c r="AD896" s="23" t="b">
        <f t="shared" si="65"/>
        <v>0</v>
      </c>
    </row>
    <row r="897" spans="2:30">
      <c r="B897" s="14">
        <v>62</v>
      </c>
      <c r="C897" s="15" t="s">
        <v>20</v>
      </c>
      <c r="D897" s="14">
        <f t="shared" si="62"/>
        <v>0</v>
      </c>
      <c r="E897" s="17">
        <v>32.11</v>
      </c>
      <c r="F897" s="14">
        <v>0</v>
      </c>
      <c r="G897" s="14" t="s">
        <v>21</v>
      </c>
      <c r="H897" s="14">
        <f t="shared" si="63"/>
        <v>0</v>
      </c>
      <c r="I897" s="15" t="s">
        <v>42</v>
      </c>
      <c r="J897" s="20">
        <v>13555.0049</v>
      </c>
      <c r="V897" s="29">
        <v>46</v>
      </c>
      <c r="W897" s="23" t="s">
        <v>20</v>
      </c>
      <c r="X897" s="30">
        <v>38.17</v>
      </c>
      <c r="Y897" s="29">
        <v>2</v>
      </c>
      <c r="Z897" s="23" t="s">
        <v>21</v>
      </c>
      <c r="AA897" s="23" t="s">
        <v>22</v>
      </c>
      <c r="AB897" s="23">
        <v>8347.1643</v>
      </c>
      <c r="AC897" s="23" t="b">
        <f t="shared" si="64"/>
        <v>1</v>
      </c>
      <c r="AD897" s="23" t="b">
        <f t="shared" si="65"/>
        <v>0</v>
      </c>
    </row>
    <row r="898" spans="2:30">
      <c r="B898" s="14">
        <v>61</v>
      </c>
      <c r="C898" s="15" t="s">
        <v>17</v>
      </c>
      <c r="D898" s="14">
        <f t="shared" si="62"/>
        <v>1</v>
      </c>
      <c r="E898" s="17">
        <v>44</v>
      </c>
      <c r="F898" s="14">
        <v>0</v>
      </c>
      <c r="G898" s="14" t="s">
        <v>21</v>
      </c>
      <c r="H898" s="14">
        <f t="shared" si="63"/>
        <v>0</v>
      </c>
      <c r="I898" s="15" t="s">
        <v>19</v>
      </c>
      <c r="J898" s="20">
        <v>13063.883</v>
      </c>
      <c r="V898" s="29">
        <v>27</v>
      </c>
      <c r="W898" s="23" t="s">
        <v>17</v>
      </c>
      <c r="X898" s="30">
        <v>32.395</v>
      </c>
      <c r="Y898" s="29">
        <v>1</v>
      </c>
      <c r="Z898" s="23" t="s">
        <v>21</v>
      </c>
      <c r="AA898" s="23" t="s">
        <v>42</v>
      </c>
      <c r="AB898" s="23">
        <v>18903.49141</v>
      </c>
      <c r="AC898" s="23" t="b">
        <f t="shared" si="64"/>
        <v>1</v>
      </c>
      <c r="AD898" s="23" t="b">
        <f t="shared" si="65"/>
        <v>1</v>
      </c>
    </row>
    <row r="899" spans="2:30">
      <c r="B899" s="14">
        <v>43</v>
      </c>
      <c r="C899" s="15" t="s">
        <v>17</v>
      </c>
      <c r="D899" s="14">
        <f t="shared" si="62"/>
        <v>1</v>
      </c>
      <c r="E899" s="17">
        <v>20.045</v>
      </c>
      <c r="F899" s="14">
        <v>2</v>
      </c>
      <c r="G899" s="14" t="s">
        <v>18</v>
      </c>
      <c r="H899" s="14">
        <f t="shared" si="63"/>
        <v>1</v>
      </c>
      <c r="I899" s="15" t="s">
        <v>42</v>
      </c>
      <c r="J899" s="20">
        <v>19798.05455</v>
      </c>
      <c r="V899" s="29">
        <v>63</v>
      </c>
      <c r="W899" s="23" t="s">
        <v>17</v>
      </c>
      <c r="X899" s="30">
        <v>25.08</v>
      </c>
      <c r="Y899" s="29">
        <v>0</v>
      </c>
      <c r="Z899" s="23" t="s">
        <v>21</v>
      </c>
      <c r="AA899" s="23" t="s">
        <v>34</v>
      </c>
      <c r="AB899" s="23">
        <v>14254.6082</v>
      </c>
      <c r="AC899" s="23" t="b">
        <f t="shared" si="64"/>
        <v>1</v>
      </c>
      <c r="AD899" s="23" t="b">
        <f t="shared" si="65"/>
        <v>0</v>
      </c>
    </row>
    <row r="900" spans="2:30">
      <c r="B900" s="14">
        <v>19</v>
      </c>
      <c r="C900" s="15" t="s">
        <v>20</v>
      </c>
      <c r="D900" s="14">
        <f t="shared" ref="D900:D963" si="66">IF(C900="FEMALE",1,0)</f>
        <v>0</v>
      </c>
      <c r="E900" s="17">
        <v>25.555</v>
      </c>
      <c r="F900" s="14">
        <v>1</v>
      </c>
      <c r="G900" s="14" t="s">
        <v>21</v>
      </c>
      <c r="H900" s="14">
        <f t="shared" ref="H900:H963" si="67">IF(G900="yes",1,0)</f>
        <v>0</v>
      </c>
      <c r="I900" s="15" t="s">
        <v>34</v>
      </c>
      <c r="J900" s="20">
        <v>2221.56445</v>
      </c>
      <c r="V900" s="29">
        <v>55</v>
      </c>
      <c r="W900" s="23" t="s">
        <v>20</v>
      </c>
      <c r="X900" s="30">
        <v>29.9</v>
      </c>
      <c r="Y900" s="29">
        <v>0</v>
      </c>
      <c r="Z900" s="23" t="s">
        <v>21</v>
      </c>
      <c r="AA900" s="23" t="s">
        <v>19</v>
      </c>
      <c r="AB900" s="23">
        <v>10214.636</v>
      </c>
      <c r="AC900" s="23" t="b">
        <f t="shared" ref="AC900:AC963" si="68">X900&gt;=25</f>
        <v>1</v>
      </c>
      <c r="AD900" s="23" t="b">
        <f t="shared" ref="AD900:AD963" si="69">AB900&gt;16700</f>
        <v>0</v>
      </c>
    </row>
    <row r="901" spans="2:30">
      <c r="B901" s="14">
        <v>18</v>
      </c>
      <c r="C901" s="15" t="s">
        <v>17</v>
      </c>
      <c r="D901" s="14">
        <f t="shared" si="66"/>
        <v>1</v>
      </c>
      <c r="E901" s="17">
        <v>40.26</v>
      </c>
      <c r="F901" s="14">
        <v>0</v>
      </c>
      <c r="G901" s="14" t="s">
        <v>21</v>
      </c>
      <c r="H901" s="14">
        <f t="shared" si="67"/>
        <v>0</v>
      </c>
      <c r="I901" s="15" t="s">
        <v>22</v>
      </c>
      <c r="J901" s="20">
        <v>1634.5734</v>
      </c>
      <c r="V901" s="29">
        <v>35</v>
      </c>
      <c r="W901" s="23" t="s">
        <v>17</v>
      </c>
      <c r="X901" s="30">
        <v>35.86</v>
      </c>
      <c r="Y901" s="29">
        <v>2</v>
      </c>
      <c r="Z901" s="23" t="s">
        <v>21</v>
      </c>
      <c r="AA901" s="23" t="s">
        <v>22</v>
      </c>
      <c r="AB901" s="23">
        <v>5836.5204</v>
      </c>
      <c r="AC901" s="23" t="b">
        <f t="shared" si="68"/>
        <v>1</v>
      </c>
      <c r="AD901" s="23" t="b">
        <f t="shared" si="69"/>
        <v>0</v>
      </c>
    </row>
    <row r="902" spans="2:30">
      <c r="B902" s="14">
        <v>19</v>
      </c>
      <c r="C902" s="15" t="s">
        <v>17</v>
      </c>
      <c r="D902" s="14">
        <f t="shared" si="66"/>
        <v>1</v>
      </c>
      <c r="E902" s="17">
        <v>22.515</v>
      </c>
      <c r="F902" s="14">
        <v>0</v>
      </c>
      <c r="G902" s="14" t="s">
        <v>21</v>
      </c>
      <c r="H902" s="14">
        <f t="shared" si="67"/>
        <v>0</v>
      </c>
      <c r="I902" s="15" t="s">
        <v>34</v>
      </c>
      <c r="J902" s="20">
        <v>2117.33885</v>
      </c>
      <c r="V902" s="29">
        <v>34</v>
      </c>
      <c r="W902" s="23" t="s">
        <v>20</v>
      </c>
      <c r="X902" s="30">
        <v>32.8</v>
      </c>
      <c r="Y902" s="29">
        <v>1</v>
      </c>
      <c r="Z902" s="23" t="s">
        <v>21</v>
      </c>
      <c r="AA902" s="23" t="s">
        <v>19</v>
      </c>
      <c r="AB902" s="23">
        <v>14358.36437</v>
      </c>
      <c r="AC902" s="23" t="b">
        <f t="shared" si="68"/>
        <v>1</v>
      </c>
      <c r="AD902" s="23" t="b">
        <f t="shared" si="69"/>
        <v>0</v>
      </c>
    </row>
    <row r="903" spans="2:30">
      <c r="B903" s="14">
        <v>49</v>
      </c>
      <c r="C903" s="15" t="s">
        <v>20</v>
      </c>
      <c r="D903" s="14">
        <f t="shared" si="66"/>
        <v>0</v>
      </c>
      <c r="E903" s="17">
        <v>22.515</v>
      </c>
      <c r="F903" s="14">
        <v>0</v>
      </c>
      <c r="G903" s="14" t="s">
        <v>21</v>
      </c>
      <c r="H903" s="14">
        <f t="shared" si="67"/>
        <v>0</v>
      </c>
      <c r="I903" s="15" t="s">
        <v>42</v>
      </c>
      <c r="J903" s="20">
        <v>8688.85885</v>
      </c>
      <c r="V903" s="29">
        <v>19</v>
      </c>
      <c r="W903" s="23" t="s">
        <v>17</v>
      </c>
      <c r="X903" s="30">
        <v>18.6</v>
      </c>
      <c r="Y903" s="29">
        <v>0</v>
      </c>
      <c r="Z903" s="23" t="s">
        <v>21</v>
      </c>
      <c r="AA903" s="23" t="s">
        <v>19</v>
      </c>
      <c r="AB903" s="23">
        <v>1728.897</v>
      </c>
      <c r="AC903" s="23" t="b">
        <f t="shared" si="68"/>
        <v>0</v>
      </c>
      <c r="AD903" s="23" t="b">
        <f t="shared" si="69"/>
        <v>0</v>
      </c>
    </row>
    <row r="904" spans="2:30">
      <c r="B904" s="14">
        <v>60</v>
      </c>
      <c r="C904" s="15" t="s">
        <v>20</v>
      </c>
      <c r="D904" s="14">
        <f t="shared" si="66"/>
        <v>0</v>
      </c>
      <c r="E904" s="17">
        <v>40.92</v>
      </c>
      <c r="F904" s="14">
        <v>0</v>
      </c>
      <c r="G904" s="14" t="s">
        <v>18</v>
      </c>
      <c r="H904" s="14">
        <f t="shared" si="67"/>
        <v>1</v>
      </c>
      <c r="I904" s="15" t="s">
        <v>22</v>
      </c>
      <c r="J904" s="20">
        <v>48673.5588</v>
      </c>
      <c r="V904" s="29">
        <v>39</v>
      </c>
      <c r="W904" s="23" t="s">
        <v>17</v>
      </c>
      <c r="X904" s="30">
        <v>23.87</v>
      </c>
      <c r="Y904" s="29">
        <v>5</v>
      </c>
      <c r="Z904" s="23" t="s">
        <v>21</v>
      </c>
      <c r="AA904" s="23" t="s">
        <v>22</v>
      </c>
      <c r="AB904" s="23">
        <v>8582.3023</v>
      </c>
      <c r="AC904" s="23" t="b">
        <f t="shared" si="68"/>
        <v>0</v>
      </c>
      <c r="AD904" s="23" t="b">
        <f t="shared" si="69"/>
        <v>0</v>
      </c>
    </row>
    <row r="905" spans="2:30">
      <c r="B905" s="14">
        <v>26</v>
      </c>
      <c r="C905" s="15" t="s">
        <v>20</v>
      </c>
      <c r="D905" s="14">
        <f t="shared" si="66"/>
        <v>0</v>
      </c>
      <c r="E905" s="17">
        <v>27.265</v>
      </c>
      <c r="F905" s="14">
        <v>3</v>
      </c>
      <c r="G905" s="14" t="s">
        <v>21</v>
      </c>
      <c r="H905" s="14">
        <f t="shared" si="67"/>
        <v>0</v>
      </c>
      <c r="I905" s="15" t="s">
        <v>42</v>
      </c>
      <c r="J905" s="20">
        <v>4661.28635</v>
      </c>
      <c r="V905" s="29">
        <v>27</v>
      </c>
      <c r="W905" s="23" t="s">
        <v>20</v>
      </c>
      <c r="X905" s="30">
        <v>45.9</v>
      </c>
      <c r="Y905" s="29">
        <v>2</v>
      </c>
      <c r="Z905" s="23" t="s">
        <v>21</v>
      </c>
      <c r="AA905" s="23" t="s">
        <v>19</v>
      </c>
      <c r="AB905" s="23">
        <v>3693.428</v>
      </c>
      <c r="AC905" s="23" t="b">
        <f t="shared" si="68"/>
        <v>1</v>
      </c>
      <c r="AD905" s="23" t="b">
        <f t="shared" si="69"/>
        <v>0</v>
      </c>
    </row>
    <row r="906" spans="2:30">
      <c r="B906" s="14">
        <v>49</v>
      </c>
      <c r="C906" s="15" t="s">
        <v>20</v>
      </c>
      <c r="D906" s="14">
        <f t="shared" si="66"/>
        <v>0</v>
      </c>
      <c r="E906" s="17">
        <v>36.85</v>
      </c>
      <c r="F906" s="14">
        <v>0</v>
      </c>
      <c r="G906" s="14" t="s">
        <v>21</v>
      </c>
      <c r="H906" s="14">
        <f t="shared" si="67"/>
        <v>0</v>
      </c>
      <c r="I906" s="15" t="s">
        <v>22</v>
      </c>
      <c r="J906" s="20">
        <v>8125.7845</v>
      </c>
      <c r="V906" s="29">
        <v>57</v>
      </c>
      <c r="W906" s="23" t="s">
        <v>20</v>
      </c>
      <c r="X906" s="30">
        <v>40.28</v>
      </c>
      <c r="Y906" s="29">
        <v>0</v>
      </c>
      <c r="Z906" s="23" t="s">
        <v>21</v>
      </c>
      <c r="AA906" s="23" t="s">
        <v>42</v>
      </c>
      <c r="AB906" s="23">
        <v>20709.02034</v>
      </c>
      <c r="AC906" s="23" t="b">
        <f t="shared" si="68"/>
        <v>1</v>
      </c>
      <c r="AD906" s="23" t="b">
        <f t="shared" si="69"/>
        <v>1</v>
      </c>
    </row>
    <row r="907" spans="2:30">
      <c r="B907" s="14">
        <v>60</v>
      </c>
      <c r="C907" s="15" t="s">
        <v>17</v>
      </c>
      <c r="D907" s="14">
        <f t="shared" si="66"/>
        <v>1</v>
      </c>
      <c r="E907" s="17">
        <v>35.1</v>
      </c>
      <c r="F907" s="14">
        <v>0</v>
      </c>
      <c r="G907" s="14" t="s">
        <v>21</v>
      </c>
      <c r="H907" s="14">
        <f t="shared" si="67"/>
        <v>0</v>
      </c>
      <c r="I907" s="15" t="s">
        <v>19</v>
      </c>
      <c r="J907" s="20">
        <v>12644.589</v>
      </c>
      <c r="V907" s="29">
        <v>52</v>
      </c>
      <c r="W907" s="23" t="s">
        <v>17</v>
      </c>
      <c r="X907" s="30">
        <v>18.335</v>
      </c>
      <c r="Y907" s="29">
        <v>0</v>
      </c>
      <c r="Z907" s="23" t="s">
        <v>21</v>
      </c>
      <c r="AA907" s="23" t="s">
        <v>34</v>
      </c>
      <c r="AB907" s="23">
        <v>9991.03765</v>
      </c>
      <c r="AC907" s="23" t="b">
        <f t="shared" si="68"/>
        <v>0</v>
      </c>
      <c r="AD907" s="23" t="b">
        <f t="shared" si="69"/>
        <v>0</v>
      </c>
    </row>
    <row r="908" spans="2:30">
      <c r="B908" s="14">
        <v>26</v>
      </c>
      <c r="C908" s="15" t="s">
        <v>17</v>
      </c>
      <c r="D908" s="14">
        <f t="shared" si="66"/>
        <v>1</v>
      </c>
      <c r="E908" s="17">
        <v>29.355</v>
      </c>
      <c r="F908" s="14">
        <v>2</v>
      </c>
      <c r="G908" s="14" t="s">
        <v>21</v>
      </c>
      <c r="H908" s="14">
        <f t="shared" si="67"/>
        <v>0</v>
      </c>
      <c r="I908" s="15" t="s">
        <v>42</v>
      </c>
      <c r="J908" s="20">
        <v>4564.19145</v>
      </c>
      <c r="V908" s="29">
        <v>28</v>
      </c>
      <c r="W908" s="23" t="s">
        <v>20</v>
      </c>
      <c r="X908" s="30">
        <v>33.82</v>
      </c>
      <c r="Y908" s="29">
        <v>0</v>
      </c>
      <c r="Z908" s="23" t="s">
        <v>21</v>
      </c>
      <c r="AA908" s="23" t="s">
        <v>34</v>
      </c>
      <c r="AB908" s="23">
        <v>19673.33573</v>
      </c>
      <c r="AC908" s="23" t="b">
        <f t="shared" si="68"/>
        <v>1</v>
      </c>
      <c r="AD908" s="23" t="b">
        <f t="shared" si="69"/>
        <v>1</v>
      </c>
    </row>
    <row r="909" spans="2:30">
      <c r="B909" s="14">
        <v>27</v>
      </c>
      <c r="C909" s="15" t="s">
        <v>20</v>
      </c>
      <c r="D909" s="14">
        <f t="shared" si="66"/>
        <v>0</v>
      </c>
      <c r="E909" s="17">
        <v>32.585</v>
      </c>
      <c r="F909" s="14">
        <v>3</v>
      </c>
      <c r="G909" s="14" t="s">
        <v>21</v>
      </c>
      <c r="H909" s="14">
        <f t="shared" si="67"/>
        <v>0</v>
      </c>
      <c r="I909" s="15" t="s">
        <v>42</v>
      </c>
      <c r="J909" s="20">
        <v>4846.92015</v>
      </c>
      <c r="V909" s="29">
        <v>50</v>
      </c>
      <c r="W909" s="23" t="s">
        <v>17</v>
      </c>
      <c r="X909" s="30">
        <v>28.12</v>
      </c>
      <c r="Y909" s="29">
        <v>3</v>
      </c>
      <c r="Z909" s="23" t="s">
        <v>21</v>
      </c>
      <c r="AA909" s="23" t="s">
        <v>34</v>
      </c>
      <c r="AB909" s="23">
        <v>11085.5868</v>
      </c>
      <c r="AC909" s="23" t="b">
        <f t="shared" si="68"/>
        <v>1</v>
      </c>
      <c r="AD909" s="23" t="b">
        <f t="shared" si="69"/>
        <v>0</v>
      </c>
    </row>
    <row r="910" spans="2:30">
      <c r="B910" s="14">
        <v>44</v>
      </c>
      <c r="C910" s="15" t="s">
        <v>17</v>
      </c>
      <c r="D910" s="14">
        <f t="shared" si="66"/>
        <v>1</v>
      </c>
      <c r="E910" s="17">
        <v>32.34</v>
      </c>
      <c r="F910" s="14">
        <v>1</v>
      </c>
      <c r="G910" s="14" t="s">
        <v>21</v>
      </c>
      <c r="H910" s="14">
        <f t="shared" si="67"/>
        <v>0</v>
      </c>
      <c r="I910" s="15" t="s">
        <v>22</v>
      </c>
      <c r="J910" s="20">
        <v>7633.7206</v>
      </c>
      <c r="V910" s="29">
        <v>44</v>
      </c>
      <c r="W910" s="23" t="s">
        <v>17</v>
      </c>
      <c r="X910" s="30">
        <v>25</v>
      </c>
      <c r="Y910" s="29">
        <v>1</v>
      </c>
      <c r="Z910" s="23" t="s">
        <v>21</v>
      </c>
      <c r="AA910" s="23" t="s">
        <v>19</v>
      </c>
      <c r="AB910" s="23">
        <v>7623.518</v>
      </c>
      <c r="AC910" s="23" t="b">
        <f t="shared" si="68"/>
        <v>1</v>
      </c>
      <c r="AD910" s="23" t="b">
        <f t="shared" si="69"/>
        <v>0</v>
      </c>
    </row>
    <row r="911" spans="2:30">
      <c r="B911" s="14">
        <v>63</v>
      </c>
      <c r="C911" s="15" t="s">
        <v>20</v>
      </c>
      <c r="D911" s="14">
        <f t="shared" si="66"/>
        <v>0</v>
      </c>
      <c r="E911" s="17">
        <v>39.8</v>
      </c>
      <c r="F911" s="14">
        <v>3</v>
      </c>
      <c r="G911" s="14" t="s">
        <v>21</v>
      </c>
      <c r="H911" s="14">
        <f t="shared" si="67"/>
        <v>0</v>
      </c>
      <c r="I911" s="15" t="s">
        <v>19</v>
      </c>
      <c r="J911" s="20">
        <v>15170.069</v>
      </c>
      <c r="V911" s="29">
        <v>26</v>
      </c>
      <c r="W911" s="23" t="s">
        <v>17</v>
      </c>
      <c r="X911" s="30">
        <v>22.23</v>
      </c>
      <c r="Y911" s="29">
        <v>0</v>
      </c>
      <c r="Z911" s="23" t="s">
        <v>21</v>
      </c>
      <c r="AA911" s="23" t="s">
        <v>34</v>
      </c>
      <c r="AB911" s="23">
        <v>3176.2877</v>
      </c>
      <c r="AC911" s="23" t="b">
        <f t="shared" si="68"/>
        <v>0</v>
      </c>
      <c r="AD911" s="23" t="b">
        <f t="shared" si="69"/>
        <v>0</v>
      </c>
    </row>
    <row r="912" spans="2:30">
      <c r="B912" s="14">
        <v>32</v>
      </c>
      <c r="C912" s="15" t="s">
        <v>17</v>
      </c>
      <c r="D912" s="14">
        <f t="shared" si="66"/>
        <v>1</v>
      </c>
      <c r="E912" s="17">
        <v>24.6</v>
      </c>
      <c r="F912" s="14">
        <v>0</v>
      </c>
      <c r="G912" s="14" t="s">
        <v>18</v>
      </c>
      <c r="H912" s="14">
        <f t="shared" si="67"/>
        <v>1</v>
      </c>
      <c r="I912" s="15" t="s">
        <v>19</v>
      </c>
      <c r="J912" s="20">
        <v>17496.306</v>
      </c>
      <c r="V912" s="29">
        <v>33</v>
      </c>
      <c r="W912" s="23" t="s">
        <v>20</v>
      </c>
      <c r="X912" s="30">
        <v>30.25</v>
      </c>
      <c r="Y912" s="29">
        <v>0</v>
      </c>
      <c r="Z912" s="23" t="s">
        <v>21</v>
      </c>
      <c r="AA912" s="23" t="s">
        <v>22</v>
      </c>
      <c r="AB912" s="23">
        <v>3704.3545</v>
      </c>
      <c r="AC912" s="23" t="b">
        <f t="shared" si="68"/>
        <v>1</v>
      </c>
      <c r="AD912" s="23" t="b">
        <f t="shared" si="69"/>
        <v>0</v>
      </c>
    </row>
    <row r="913" spans="2:30">
      <c r="B913" s="14">
        <v>22</v>
      </c>
      <c r="C913" s="15" t="s">
        <v>20</v>
      </c>
      <c r="D913" s="14">
        <f t="shared" si="66"/>
        <v>0</v>
      </c>
      <c r="E913" s="17">
        <v>28.31</v>
      </c>
      <c r="F913" s="14">
        <v>1</v>
      </c>
      <c r="G913" s="14" t="s">
        <v>21</v>
      </c>
      <c r="H913" s="14">
        <f t="shared" si="67"/>
        <v>0</v>
      </c>
      <c r="I913" s="15" t="s">
        <v>34</v>
      </c>
      <c r="J913" s="20">
        <v>2639.0429</v>
      </c>
      <c r="V913" s="29">
        <v>50</v>
      </c>
      <c r="W913" s="23" t="s">
        <v>20</v>
      </c>
      <c r="X913" s="30">
        <v>37.07</v>
      </c>
      <c r="Y913" s="29">
        <v>1</v>
      </c>
      <c r="Z913" s="23" t="s">
        <v>21</v>
      </c>
      <c r="AA913" s="23" t="s">
        <v>22</v>
      </c>
      <c r="AB913" s="23">
        <v>9048.0273</v>
      </c>
      <c r="AC913" s="23" t="b">
        <f t="shared" si="68"/>
        <v>1</v>
      </c>
      <c r="AD913" s="23" t="b">
        <f t="shared" si="69"/>
        <v>0</v>
      </c>
    </row>
    <row r="914" spans="2:30">
      <c r="B914" s="14">
        <v>18</v>
      </c>
      <c r="C914" s="15" t="s">
        <v>20</v>
      </c>
      <c r="D914" s="14">
        <f t="shared" si="66"/>
        <v>0</v>
      </c>
      <c r="E914" s="17">
        <v>31.73</v>
      </c>
      <c r="F914" s="14">
        <v>0</v>
      </c>
      <c r="G914" s="14" t="s">
        <v>18</v>
      </c>
      <c r="H914" s="14">
        <f t="shared" si="67"/>
        <v>1</v>
      </c>
      <c r="I914" s="15" t="s">
        <v>42</v>
      </c>
      <c r="J914" s="20">
        <v>33732.6867</v>
      </c>
      <c r="V914" s="29">
        <v>41</v>
      </c>
      <c r="W914" s="23" t="s">
        <v>17</v>
      </c>
      <c r="X914" s="30">
        <v>32.6</v>
      </c>
      <c r="Y914" s="29">
        <v>3</v>
      </c>
      <c r="Z914" s="23" t="s">
        <v>21</v>
      </c>
      <c r="AA914" s="23" t="s">
        <v>19</v>
      </c>
      <c r="AB914" s="23">
        <v>7954.517</v>
      </c>
      <c r="AC914" s="23" t="b">
        <f t="shared" si="68"/>
        <v>1</v>
      </c>
      <c r="AD914" s="23" t="b">
        <f t="shared" si="69"/>
        <v>0</v>
      </c>
    </row>
    <row r="915" spans="2:30">
      <c r="B915" s="14">
        <v>59</v>
      </c>
      <c r="C915" s="15" t="s">
        <v>17</v>
      </c>
      <c r="D915" s="14">
        <f t="shared" si="66"/>
        <v>1</v>
      </c>
      <c r="E915" s="17">
        <v>26.695</v>
      </c>
      <c r="F915" s="14">
        <v>3</v>
      </c>
      <c r="G915" s="14" t="s">
        <v>21</v>
      </c>
      <c r="H915" s="14">
        <f t="shared" si="67"/>
        <v>0</v>
      </c>
      <c r="I915" s="15" t="s">
        <v>34</v>
      </c>
      <c r="J915" s="20">
        <v>14382.70905</v>
      </c>
      <c r="V915" s="29">
        <v>52</v>
      </c>
      <c r="W915" s="23" t="s">
        <v>17</v>
      </c>
      <c r="X915" s="30">
        <v>24.86</v>
      </c>
      <c r="Y915" s="29">
        <v>0</v>
      </c>
      <c r="Z915" s="23" t="s">
        <v>21</v>
      </c>
      <c r="AA915" s="23" t="s">
        <v>22</v>
      </c>
      <c r="AB915" s="23">
        <v>27117.99378</v>
      </c>
      <c r="AC915" s="23" t="b">
        <f t="shared" si="68"/>
        <v>0</v>
      </c>
      <c r="AD915" s="23" t="b">
        <f t="shared" si="69"/>
        <v>1</v>
      </c>
    </row>
    <row r="916" spans="2:30">
      <c r="B916" s="14">
        <v>44</v>
      </c>
      <c r="C916" s="15" t="s">
        <v>17</v>
      </c>
      <c r="D916" s="14">
        <f t="shared" si="66"/>
        <v>1</v>
      </c>
      <c r="E916" s="17">
        <v>27.5</v>
      </c>
      <c r="F916" s="14">
        <v>1</v>
      </c>
      <c r="G916" s="14" t="s">
        <v>21</v>
      </c>
      <c r="H916" s="14">
        <f t="shared" si="67"/>
        <v>0</v>
      </c>
      <c r="I916" s="15" t="s">
        <v>19</v>
      </c>
      <c r="J916" s="20">
        <v>7626.993</v>
      </c>
      <c r="V916" s="29">
        <v>39</v>
      </c>
      <c r="W916" s="23" t="s">
        <v>20</v>
      </c>
      <c r="X916" s="30">
        <v>32.34</v>
      </c>
      <c r="Y916" s="29">
        <v>2</v>
      </c>
      <c r="Z916" s="23" t="s">
        <v>21</v>
      </c>
      <c r="AA916" s="23" t="s">
        <v>22</v>
      </c>
      <c r="AB916" s="23">
        <v>6338.0756</v>
      </c>
      <c r="AC916" s="23" t="b">
        <f t="shared" si="68"/>
        <v>1</v>
      </c>
      <c r="AD916" s="23" t="b">
        <f t="shared" si="69"/>
        <v>0</v>
      </c>
    </row>
    <row r="917" spans="2:30">
      <c r="B917" s="14">
        <v>33</v>
      </c>
      <c r="C917" s="15" t="s">
        <v>20</v>
      </c>
      <c r="D917" s="14">
        <f t="shared" si="66"/>
        <v>0</v>
      </c>
      <c r="E917" s="17">
        <v>24.605</v>
      </c>
      <c r="F917" s="14">
        <v>2</v>
      </c>
      <c r="G917" s="14" t="s">
        <v>21</v>
      </c>
      <c r="H917" s="14">
        <f t="shared" si="67"/>
        <v>0</v>
      </c>
      <c r="I917" s="15" t="s">
        <v>34</v>
      </c>
      <c r="J917" s="20">
        <v>5257.50795</v>
      </c>
      <c r="V917" s="29">
        <v>50</v>
      </c>
      <c r="W917" s="23" t="s">
        <v>20</v>
      </c>
      <c r="X917" s="30">
        <v>32.3</v>
      </c>
      <c r="Y917" s="29">
        <v>2</v>
      </c>
      <c r="Z917" s="23" t="s">
        <v>21</v>
      </c>
      <c r="AA917" s="23" t="s">
        <v>19</v>
      </c>
      <c r="AB917" s="23">
        <v>9630.397</v>
      </c>
      <c r="AC917" s="23" t="b">
        <f t="shared" si="68"/>
        <v>1</v>
      </c>
      <c r="AD917" s="23" t="b">
        <f t="shared" si="69"/>
        <v>0</v>
      </c>
    </row>
    <row r="918" spans="2:30">
      <c r="B918" s="14">
        <v>24</v>
      </c>
      <c r="C918" s="15" t="s">
        <v>17</v>
      </c>
      <c r="D918" s="14">
        <f t="shared" si="66"/>
        <v>1</v>
      </c>
      <c r="E918" s="17">
        <v>33.99</v>
      </c>
      <c r="F918" s="14">
        <v>0</v>
      </c>
      <c r="G918" s="14" t="s">
        <v>21</v>
      </c>
      <c r="H918" s="14">
        <f t="shared" si="67"/>
        <v>0</v>
      </c>
      <c r="I918" s="15" t="s">
        <v>22</v>
      </c>
      <c r="J918" s="20">
        <v>2473.3341</v>
      </c>
      <c r="V918" s="29">
        <v>52</v>
      </c>
      <c r="W918" s="23" t="s">
        <v>20</v>
      </c>
      <c r="X918" s="30">
        <v>32.775</v>
      </c>
      <c r="Y918" s="29">
        <v>3</v>
      </c>
      <c r="Z918" s="23" t="s">
        <v>21</v>
      </c>
      <c r="AA918" s="23" t="s">
        <v>34</v>
      </c>
      <c r="AB918" s="23">
        <v>11289.10925</v>
      </c>
      <c r="AC918" s="23" t="b">
        <f t="shared" si="68"/>
        <v>1</v>
      </c>
      <c r="AD918" s="23" t="b">
        <f t="shared" si="69"/>
        <v>0</v>
      </c>
    </row>
    <row r="919" spans="2:30">
      <c r="B919" s="14">
        <v>43</v>
      </c>
      <c r="C919" s="15" t="s">
        <v>17</v>
      </c>
      <c r="D919" s="14">
        <f t="shared" si="66"/>
        <v>1</v>
      </c>
      <c r="E919" s="17">
        <v>26.885</v>
      </c>
      <c r="F919" s="14">
        <v>0</v>
      </c>
      <c r="G919" s="14" t="s">
        <v>18</v>
      </c>
      <c r="H919" s="14">
        <f t="shared" si="67"/>
        <v>1</v>
      </c>
      <c r="I919" s="15" t="s">
        <v>34</v>
      </c>
      <c r="J919" s="20">
        <v>21774.32215</v>
      </c>
      <c r="V919" s="29">
        <v>20</v>
      </c>
      <c r="W919" s="23" t="s">
        <v>17</v>
      </c>
      <c r="X919" s="30">
        <v>31.92</v>
      </c>
      <c r="Y919" s="29">
        <v>0</v>
      </c>
      <c r="Z919" s="23" t="s">
        <v>21</v>
      </c>
      <c r="AA919" s="23" t="s">
        <v>34</v>
      </c>
      <c r="AB919" s="23">
        <v>2261.5688</v>
      </c>
      <c r="AC919" s="23" t="b">
        <f t="shared" si="68"/>
        <v>1</v>
      </c>
      <c r="AD919" s="23" t="b">
        <f t="shared" si="69"/>
        <v>0</v>
      </c>
    </row>
    <row r="920" spans="2:30">
      <c r="B920" s="14">
        <v>45</v>
      </c>
      <c r="C920" s="15" t="s">
        <v>20</v>
      </c>
      <c r="D920" s="14">
        <f t="shared" si="66"/>
        <v>0</v>
      </c>
      <c r="E920" s="17">
        <v>22.895</v>
      </c>
      <c r="F920" s="14">
        <v>0</v>
      </c>
      <c r="G920" s="14" t="s">
        <v>18</v>
      </c>
      <c r="H920" s="14">
        <f t="shared" si="67"/>
        <v>1</v>
      </c>
      <c r="I920" s="15" t="s">
        <v>42</v>
      </c>
      <c r="J920" s="20">
        <v>35069.37452</v>
      </c>
      <c r="V920" s="29">
        <v>55</v>
      </c>
      <c r="W920" s="23" t="s">
        <v>20</v>
      </c>
      <c r="X920" s="30">
        <v>21.5</v>
      </c>
      <c r="Y920" s="29">
        <v>1</v>
      </c>
      <c r="Z920" s="23" t="s">
        <v>21</v>
      </c>
      <c r="AA920" s="23" t="s">
        <v>19</v>
      </c>
      <c r="AB920" s="23">
        <v>10791.96</v>
      </c>
      <c r="AC920" s="23" t="b">
        <f t="shared" si="68"/>
        <v>0</v>
      </c>
      <c r="AD920" s="23" t="b">
        <f t="shared" si="69"/>
        <v>0</v>
      </c>
    </row>
    <row r="921" spans="2:30">
      <c r="B921" s="14">
        <v>61</v>
      </c>
      <c r="C921" s="15" t="s">
        <v>17</v>
      </c>
      <c r="D921" s="14">
        <f t="shared" si="66"/>
        <v>1</v>
      </c>
      <c r="E921" s="17">
        <v>28.2</v>
      </c>
      <c r="F921" s="14">
        <v>0</v>
      </c>
      <c r="G921" s="14" t="s">
        <v>21</v>
      </c>
      <c r="H921" s="14">
        <f t="shared" si="67"/>
        <v>0</v>
      </c>
      <c r="I921" s="15" t="s">
        <v>19</v>
      </c>
      <c r="J921" s="20">
        <v>13041.921</v>
      </c>
      <c r="V921" s="29">
        <v>42</v>
      </c>
      <c r="W921" s="23" t="s">
        <v>20</v>
      </c>
      <c r="X921" s="30">
        <v>34.1</v>
      </c>
      <c r="Y921" s="29">
        <v>0</v>
      </c>
      <c r="Z921" s="23" t="s">
        <v>21</v>
      </c>
      <c r="AA921" s="23" t="s">
        <v>19</v>
      </c>
      <c r="AB921" s="23">
        <v>5979.731</v>
      </c>
      <c r="AC921" s="23" t="b">
        <f t="shared" si="68"/>
        <v>1</v>
      </c>
      <c r="AD921" s="23" t="b">
        <f t="shared" si="69"/>
        <v>0</v>
      </c>
    </row>
    <row r="922" spans="2:30">
      <c r="B922" s="14">
        <v>35</v>
      </c>
      <c r="C922" s="15" t="s">
        <v>17</v>
      </c>
      <c r="D922" s="14">
        <f t="shared" si="66"/>
        <v>1</v>
      </c>
      <c r="E922" s="17">
        <v>34.21</v>
      </c>
      <c r="F922" s="14">
        <v>1</v>
      </c>
      <c r="G922" s="14" t="s">
        <v>21</v>
      </c>
      <c r="H922" s="14">
        <f t="shared" si="67"/>
        <v>0</v>
      </c>
      <c r="I922" s="15" t="s">
        <v>22</v>
      </c>
      <c r="J922" s="20">
        <v>5245.2269</v>
      </c>
      <c r="V922" s="29">
        <v>18</v>
      </c>
      <c r="W922" s="23" t="s">
        <v>17</v>
      </c>
      <c r="X922" s="30">
        <v>30.305</v>
      </c>
      <c r="Y922" s="29">
        <v>0</v>
      </c>
      <c r="Z922" s="23" t="s">
        <v>21</v>
      </c>
      <c r="AA922" s="23" t="s">
        <v>42</v>
      </c>
      <c r="AB922" s="23">
        <v>2203.73595</v>
      </c>
      <c r="AC922" s="23" t="b">
        <f t="shared" si="68"/>
        <v>1</v>
      </c>
      <c r="AD922" s="23" t="b">
        <f t="shared" si="69"/>
        <v>0</v>
      </c>
    </row>
    <row r="923" spans="2:30">
      <c r="B923" s="14">
        <v>62</v>
      </c>
      <c r="C923" s="15" t="s">
        <v>17</v>
      </c>
      <c r="D923" s="14">
        <f t="shared" si="66"/>
        <v>1</v>
      </c>
      <c r="E923" s="17">
        <v>25</v>
      </c>
      <c r="F923" s="14">
        <v>0</v>
      </c>
      <c r="G923" s="14" t="s">
        <v>21</v>
      </c>
      <c r="H923" s="14">
        <f t="shared" si="67"/>
        <v>0</v>
      </c>
      <c r="I923" s="15" t="s">
        <v>19</v>
      </c>
      <c r="J923" s="20">
        <v>13451.122</v>
      </c>
      <c r="V923" s="29">
        <v>58</v>
      </c>
      <c r="W923" s="23" t="s">
        <v>17</v>
      </c>
      <c r="X923" s="30">
        <v>36.48</v>
      </c>
      <c r="Y923" s="29">
        <v>0</v>
      </c>
      <c r="Z923" s="23" t="s">
        <v>21</v>
      </c>
      <c r="AA923" s="23" t="s">
        <v>34</v>
      </c>
      <c r="AB923" s="23">
        <v>12235.8392</v>
      </c>
      <c r="AC923" s="23" t="b">
        <f t="shared" si="68"/>
        <v>1</v>
      </c>
      <c r="AD923" s="23" t="b">
        <f t="shared" si="69"/>
        <v>0</v>
      </c>
    </row>
    <row r="924" spans="2:30">
      <c r="B924" s="14">
        <v>62</v>
      </c>
      <c r="C924" s="15" t="s">
        <v>17</v>
      </c>
      <c r="D924" s="14">
        <f t="shared" si="66"/>
        <v>1</v>
      </c>
      <c r="E924" s="17">
        <v>33.2</v>
      </c>
      <c r="F924" s="14">
        <v>0</v>
      </c>
      <c r="G924" s="14" t="s">
        <v>21</v>
      </c>
      <c r="H924" s="14">
        <f t="shared" si="67"/>
        <v>0</v>
      </c>
      <c r="I924" s="15" t="s">
        <v>19</v>
      </c>
      <c r="J924" s="20">
        <v>13462.52</v>
      </c>
      <c r="V924" s="29">
        <v>35</v>
      </c>
      <c r="W924" s="23" t="s">
        <v>17</v>
      </c>
      <c r="X924" s="30">
        <v>35.815</v>
      </c>
      <c r="Y924" s="29">
        <v>1</v>
      </c>
      <c r="Z924" s="23" t="s">
        <v>21</v>
      </c>
      <c r="AA924" s="23" t="s">
        <v>34</v>
      </c>
      <c r="AB924" s="23">
        <v>5630.45785</v>
      </c>
      <c r="AC924" s="23" t="b">
        <f t="shared" si="68"/>
        <v>1</v>
      </c>
      <c r="AD924" s="23" t="b">
        <f t="shared" si="69"/>
        <v>0</v>
      </c>
    </row>
    <row r="925" spans="2:30">
      <c r="B925" s="14">
        <v>38</v>
      </c>
      <c r="C925" s="15" t="s">
        <v>20</v>
      </c>
      <c r="D925" s="14">
        <f t="shared" si="66"/>
        <v>0</v>
      </c>
      <c r="E925" s="17">
        <v>31</v>
      </c>
      <c r="F925" s="14">
        <v>1</v>
      </c>
      <c r="G925" s="14" t="s">
        <v>21</v>
      </c>
      <c r="H925" s="14">
        <f t="shared" si="67"/>
        <v>0</v>
      </c>
      <c r="I925" s="15" t="s">
        <v>19</v>
      </c>
      <c r="J925" s="20">
        <v>5488.262</v>
      </c>
      <c r="V925" s="29">
        <v>48</v>
      </c>
      <c r="W925" s="23" t="s">
        <v>17</v>
      </c>
      <c r="X925" s="30">
        <v>27.93</v>
      </c>
      <c r="Y925" s="29">
        <v>4</v>
      </c>
      <c r="Z925" s="23" t="s">
        <v>21</v>
      </c>
      <c r="AA925" s="23" t="s">
        <v>34</v>
      </c>
      <c r="AB925" s="23">
        <v>11015.1747</v>
      </c>
      <c r="AC925" s="23" t="b">
        <f t="shared" si="68"/>
        <v>1</v>
      </c>
      <c r="AD925" s="23" t="b">
        <f t="shared" si="69"/>
        <v>0</v>
      </c>
    </row>
    <row r="926" spans="2:30">
      <c r="B926" s="14">
        <v>34</v>
      </c>
      <c r="C926" s="15" t="s">
        <v>20</v>
      </c>
      <c r="D926" s="14">
        <f t="shared" si="66"/>
        <v>0</v>
      </c>
      <c r="E926" s="17">
        <v>35.815</v>
      </c>
      <c r="F926" s="14">
        <v>0</v>
      </c>
      <c r="G926" s="14" t="s">
        <v>21</v>
      </c>
      <c r="H926" s="14">
        <f t="shared" si="67"/>
        <v>0</v>
      </c>
      <c r="I926" s="15" t="s">
        <v>34</v>
      </c>
      <c r="J926" s="20">
        <v>4320.41085</v>
      </c>
      <c r="V926" s="29">
        <v>36</v>
      </c>
      <c r="W926" s="23" t="s">
        <v>17</v>
      </c>
      <c r="X926" s="30">
        <v>22.135</v>
      </c>
      <c r="Y926" s="29">
        <v>3</v>
      </c>
      <c r="Z926" s="23" t="s">
        <v>21</v>
      </c>
      <c r="AA926" s="23" t="s">
        <v>42</v>
      </c>
      <c r="AB926" s="23">
        <v>7228.21565</v>
      </c>
      <c r="AC926" s="23" t="b">
        <f t="shared" si="68"/>
        <v>0</v>
      </c>
      <c r="AD926" s="23" t="b">
        <f t="shared" si="69"/>
        <v>0</v>
      </c>
    </row>
    <row r="927" spans="2:30">
      <c r="B927" s="14">
        <v>43</v>
      </c>
      <c r="C927" s="15" t="s">
        <v>20</v>
      </c>
      <c r="D927" s="14">
        <f t="shared" si="66"/>
        <v>0</v>
      </c>
      <c r="E927" s="17">
        <v>23.2</v>
      </c>
      <c r="F927" s="14">
        <v>0</v>
      </c>
      <c r="G927" s="14" t="s">
        <v>21</v>
      </c>
      <c r="H927" s="14">
        <f t="shared" si="67"/>
        <v>0</v>
      </c>
      <c r="I927" s="15" t="s">
        <v>19</v>
      </c>
      <c r="J927" s="20">
        <v>6250.435</v>
      </c>
      <c r="V927" s="29">
        <v>23</v>
      </c>
      <c r="W927" s="23" t="s">
        <v>17</v>
      </c>
      <c r="X927" s="30">
        <v>23.18</v>
      </c>
      <c r="Y927" s="29">
        <v>2</v>
      </c>
      <c r="Z927" s="23" t="s">
        <v>21</v>
      </c>
      <c r="AA927" s="23" t="s">
        <v>34</v>
      </c>
      <c r="AB927" s="23">
        <v>14426.07385</v>
      </c>
      <c r="AC927" s="23" t="b">
        <f t="shared" si="68"/>
        <v>0</v>
      </c>
      <c r="AD927" s="23" t="b">
        <f t="shared" si="69"/>
        <v>0</v>
      </c>
    </row>
    <row r="928" spans="2:30">
      <c r="B928" s="14">
        <v>50</v>
      </c>
      <c r="C928" s="15" t="s">
        <v>20</v>
      </c>
      <c r="D928" s="14">
        <f t="shared" si="66"/>
        <v>0</v>
      </c>
      <c r="E928" s="17">
        <v>32.11</v>
      </c>
      <c r="F928" s="14">
        <v>2</v>
      </c>
      <c r="G928" s="14" t="s">
        <v>21</v>
      </c>
      <c r="H928" s="14">
        <f t="shared" si="67"/>
        <v>0</v>
      </c>
      <c r="I928" s="15" t="s">
        <v>42</v>
      </c>
      <c r="J928" s="20">
        <v>25333.33284</v>
      </c>
      <c r="V928" s="29">
        <v>20</v>
      </c>
      <c r="W928" s="23" t="s">
        <v>17</v>
      </c>
      <c r="X928" s="30">
        <v>30.59</v>
      </c>
      <c r="Y928" s="29">
        <v>0</v>
      </c>
      <c r="Z928" s="23" t="s">
        <v>21</v>
      </c>
      <c r="AA928" s="23" t="s">
        <v>42</v>
      </c>
      <c r="AB928" s="23">
        <v>2459.7201</v>
      </c>
      <c r="AC928" s="23" t="b">
        <f t="shared" si="68"/>
        <v>1</v>
      </c>
      <c r="AD928" s="23" t="b">
        <f t="shared" si="69"/>
        <v>0</v>
      </c>
    </row>
    <row r="929" spans="2:30">
      <c r="B929" s="14">
        <v>19</v>
      </c>
      <c r="C929" s="15" t="s">
        <v>17</v>
      </c>
      <c r="D929" s="14">
        <f t="shared" si="66"/>
        <v>1</v>
      </c>
      <c r="E929" s="17">
        <v>23.4</v>
      </c>
      <c r="F929" s="14">
        <v>2</v>
      </c>
      <c r="G929" s="14" t="s">
        <v>21</v>
      </c>
      <c r="H929" s="14">
        <f t="shared" si="67"/>
        <v>0</v>
      </c>
      <c r="I929" s="15" t="s">
        <v>19</v>
      </c>
      <c r="J929" s="20">
        <v>2913.569</v>
      </c>
      <c r="V929" s="29">
        <v>32</v>
      </c>
      <c r="W929" s="23" t="s">
        <v>17</v>
      </c>
      <c r="X929" s="30">
        <v>41.1</v>
      </c>
      <c r="Y929" s="29">
        <v>0</v>
      </c>
      <c r="Z929" s="23" t="s">
        <v>21</v>
      </c>
      <c r="AA929" s="23" t="s">
        <v>19</v>
      </c>
      <c r="AB929" s="23">
        <v>3989.841</v>
      </c>
      <c r="AC929" s="23" t="b">
        <f t="shared" si="68"/>
        <v>1</v>
      </c>
      <c r="AD929" s="23" t="b">
        <f t="shared" si="69"/>
        <v>0</v>
      </c>
    </row>
    <row r="930" spans="2:30">
      <c r="B930" s="14">
        <v>57</v>
      </c>
      <c r="C930" s="15" t="s">
        <v>17</v>
      </c>
      <c r="D930" s="14">
        <f t="shared" si="66"/>
        <v>1</v>
      </c>
      <c r="E930" s="17">
        <v>20.1</v>
      </c>
      <c r="F930" s="14">
        <v>1</v>
      </c>
      <c r="G930" s="14" t="s">
        <v>21</v>
      </c>
      <c r="H930" s="14">
        <f t="shared" si="67"/>
        <v>0</v>
      </c>
      <c r="I930" s="15" t="s">
        <v>19</v>
      </c>
      <c r="J930" s="20">
        <v>12032.326</v>
      </c>
      <c r="V930" s="29">
        <v>43</v>
      </c>
      <c r="W930" s="23" t="s">
        <v>17</v>
      </c>
      <c r="X930" s="30">
        <v>34.58</v>
      </c>
      <c r="Y930" s="29">
        <v>1</v>
      </c>
      <c r="Z930" s="23" t="s">
        <v>21</v>
      </c>
      <c r="AA930" s="23" t="s">
        <v>34</v>
      </c>
      <c r="AB930" s="23">
        <v>7727.2532</v>
      </c>
      <c r="AC930" s="23" t="b">
        <f t="shared" si="68"/>
        <v>1</v>
      </c>
      <c r="AD930" s="23" t="b">
        <f t="shared" si="69"/>
        <v>0</v>
      </c>
    </row>
    <row r="931" spans="2:30">
      <c r="B931" s="14">
        <v>62</v>
      </c>
      <c r="C931" s="15" t="s">
        <v>17</v>
      </c>
      <c r="D931" s="14">
        <f t="shared" si="66"/>
        <v>1</v>
      </c>
      <c r="E931" s="17">
        <v>39.16</v>
      </c>
      <c r="F931" s="14">
        <v>0</v>
      </c>
      <c r="G931" s="14" t="s">
        <v>21</v>
      </c>
      <c r="H931" s="14">
        <f t="shared" si="67"/>
        <v>0</v>
      </c>
      <c r="I931" s="15" t="s">
        <v>22</v>
      </c>
      <c r="J931" s="20">
        <v>13470.8044</v>
      </c>
      <c r="V931" s="29">
        <v>34</v>
      </c>
      <c r="W931" s="23" t="s">
        <v>20</v>
      </c>
      <c r="X931" s="30">
        <v>42.13</v>
      </c>
      <c r="Y931" s="29">
        <v>2</v>
      </c>
      <c r="Z931" s="23" t="s">
        <v>21</v>
      </c>
      <c r="AA931" s="23" t="s">
        <v>22</v>
      </c>
      <c r="AB931" s="23">
        <v>5124.1887</v>
      </c>
      <c r="AC931" s="23" t="b">
        <f t="shared" si="68"/>
        <v>1</v>
      </c>
      <c r="AD931" s="23" t="b">
        <f t="shared" si="69"/>
        <v>0</v>
      </c>
    </row>
    <row r="932" spans="2:30">
      <c r="B932" s="14">
        <v>41</v>
      </c>
      <c r="C932" s="15" t="s">
        <v>20</v>
      </c>
      <c r="D932" s="14">
        <f t="shared" si="66"/>
        <v>0</v>
      </c>
      <c r="E932" s="17">
        <v>34.21</v>
      </c>
      <c r="F932" s="14">
        <v>1</v>
      </c>
      <c r="G932" s="14" t="s">
        <v>21</v>
      </c>
      <c r="H932" s="14">
        <f t="shared" si="67"/>
        <v>0</v>
      </c>
      <c r="I932" s="15" t="s">
        <v>22</v>
      </c>
      <c r="J932" s="20">
        <v>6289.7549</v>
      </c>
      <c r="V932" s="29">
        <v>30</v>
      </c>
      <c r="W932" s="23" t="s">
        <v>20</v>
      </c>
      <c r="X932" s="30">
        <v>38.83</v>
      </c>
      <c r="Y932" s="29">
        <v>1</v>
      </c>
      <c r="Z932" s="23" t="s">
        <v>21</v>
      </c>
      <c r="AA932" s="23" t="s">
        <v>22</v>
      </c>
      <c r="AB932" s="23">
        <v>18963.17192</v>
      </c>
      <c r="AC932" s="23" t="b">
        <f t="shared" si="68"/>
        <v>1</v>
      </c>
      <c r="AD932" s="23" t="b">
        <f t="shared" si="69"/>
        <v>1</v>
      </c>
    </row>
    <row r="933" spans="2:30">
      <c r="B933" s="14">
        <v>26</v>
      </c>
      <c r="C933" s="15" t="s">
        <v>20</v>
      </c>
      <c r="D933" s="14">
        <f t="shared" si="66"/>
        <v>0</v>
      </c>
      <c r="E933" s="17">
        <v>46.53</v>
      </c>
      <c r="F933" s="14">
        <v>1</v>
      </c>
      <c r="G933" s="14" t="s">
        <v>21</v>
      </c>
      <c r="H933" s="14">
        <f t="shared" si="67"/>
        <v>0</v>
      </c>
      <c r="I933" s="15" t="s">
        <v>22</v>
      </c>
      <c r="J933" s="20">
        <v>2927.0647</v>
      </c>
      <c r="V933" s="29">
        <v>18</v>
      </c>
      <c r="W933" s="23" t="s">
        <v>17</v>
      </c>
      <c r="X933" s="30">
        <v>28.215</v>
      </c>
      <c r="Y933" s="29">
        <v>0</v>
      </c>
      <c r="Z933" s="23" t="s">
        <v>21</v>
      </c>
      <c r="AA933" s="23" t="s">
        <v>42</v>
      </c>
      <c r="AB933" s="23">
        <v>2200.83085</v>
      </c>
      <c r="AC933" s="23" t="b">
        <f t="shared" si="68"/>
        <v>1</v>
      </c>
      <c r="AD933" s="23" t="b">
        <f t="shared" si="69"/>
        <v>0</v>
      </c>
    </row>
    <row r="934" spans="2:30">
      <c r="B934" s="14">
        <v>39</v>
      </c>
      <c r="C934" s="15" t="s">
        <v>17</v>
      </c>
      <c r="D934" s="14">
        <f t="shared" si="66"/>
        <v>1</v>
      </c>
      <c r="E934" s="17">
        <v>32.5</v>
      </c>
      <c r="F934" s="14">
        <v>1</v>
      </c>
      <c r="G934" s="14" t="s">
        <v>21</v>
      </c>
      <c r="H934" s="14">
        <f t="shared" si="67"/>
        <v>0</v>
      </c>
      <c r="I934" s="15" t="s">
        <v>19</v>
      </c>
      <c r="J934" s="20">
        <v>6238.298</v>
      </c>
      <c r="V934" s="29">
        <v>41</v>
      </c>
      <c r="W934" s="23" t="s">
        <v>17</v>
      </c>
      <c r="X934" s="30">
        <v>28.31</v>
      </c>
      <c r="Y934" s="29">
        <v>1</v>
      </c>
      <c r="Z934" s="23" t="s">
        <v>21</v>
      </c>
      <c r="AA934" s="23" t="s">
        <v>34</v>
      </c>
      <c r="AB934" s="23">
        <v>7153.5539</v>
      </c>
      <c r="AC934" s="23" t="b">
        <f t="shared" si="68"/>
        <v>1</v>
      </c>
      <c r="AD934" s="23" t="b">
        <f t="shared" si="69"/>
        <v>0</v>
      </c>
    </row>
    <row r="935" spans="2:30">
      <c r="B935" s="14">
        <v>46</v>
      </c>
      <c r="C935" s="15" t="s">
        <v>20</v>
      </c>
      <c r="D935" s="14">
        <f t="shared" si="66"/>
        <v>0</v>
      </c>
      <c r="E935" s="17">
        <v>25.8</v>
      </c>
      <c r="F935" s="14">
        <v>5</v>
      </c>
      <c r="G935" s="14" t="s">
        <v>21</v>
      </c>
      <c r="H935" s="14">
        <f t="shared" si="67"/>
        <v>0</v>
      </c>
      <c r="I935" s="15" t="s">
        <v>19</v>
      </c>
      <c r="J935" s="20">
        <v>10096.97</v>
      </c>
      <c r="V935" s="29">
        <v>35</v>
      </c>
      <c r="W935" s="23" t="s">
        <v>17</v>
      </c>
      <c r="X935" s="30">
        <v>26.125</v>
      </c>
      <c r="Y935" s="29">
        <v>0</v>
      </c>
      <c r="Z935" s="23" t="s">
        <v>21</v>
      </c>
      <c r="AA935" s="23" t="s">
        <v>42</v>
      </c>
      <c r="AB935" s="23">
        <v>5227.98875</v>
      </c>
      <c r="AC935" s="23" t="b">
        <f t="shared" si="68"/>
        <v>1</v>
      </c>
      <c r="AD935" s="23" t="b">
        <f t="shared" si="69"/>
        <v>0</v>
      </c>
    </row>
    <row r="936" spans="2:30">
      <c r="B936" s="14">
        <v>45</v>
      </c>
      <c r="C936" s="15" t="s">
        <v>17</v>
      </c>
      <c r="D936" s="14">
        <f t="shared" si="66"/>
        <v>1</v>
      </c>
      <c r="E936" s="17">
        <v>35.3</v>
      </c>
      <c r="F936" s="14">
        <v>0</v>
      </c>
      <c r="G936" s="14" t="s">
        <v>21</v>
      </c>
      <c r="H936" s="14">
        <f t="shared" si="67"/>
        <v>0</v>
      </c>
      <c r="I936" s="15" t="s">
        <v>19</v>
      </c>
      <c r="J936" s="20">
        <v>7348.142</v>
      </c>
      <c r="V936" s="29">
        <v>57</v>
      </c>
      <c r="W936" s="23" t="s">
        <v>20</v>
      </c>
      <c r="X936" s="30">
        <v>40.37</v>
      </c>
      <c r="Y936" s="29">
        <v>0</v>
      </c>
      <c r="Z936" s="23" t="s">
        <v>21</v>
      </c>
      <c r="AA936" s="23" t="s">
        <v>22</v>
      </c>
      <c r="AB936" s="23">
        <v>10982.5013</v>
      </c>
      <c r="AC936" s="23" t="b">
        <f t="shared" si="68"/>
        <v>1</v>
      </c>
      <c r="AD936" s="23" t="b">
        <f t="shared" si="69"/>
        <v>0</v>
      </c>
    </row>
    <row r="937" spans="2:30">
      <c r="B937" s="14">
        <v>32</v>
      </c>
      <c r="C937" s="15" t="s">
        <v>20</v>
      </c>
      <c r="D937" s="14">
        <f t="shared" si="66"/>
        <v>0</v>
      </c>
      <c r="E937" s="17">
        <v>37.18</v>
      </c>
      <c r="F937" s="14">
        <v>2</v>
      </c>
      <c r="G937" s="14" t="s">
        <v>21</v>
      </c>
      <c r="H937" s="14">
        <f t="shared" si="67"/>
        <v>0</v>
      </c>
      <c r="I937" s="15" t="s">
        <v>22</v>
      </c>
      <c r="J937" s="20">
        <v>4673.3922</v>
      </c>
      <c r="V937" s="29">
        <v>29</v>
      </c>
      <c r="W937" s="23" t="s">
        <v>17</v>
      </c>
      <c r="X937" s="30">
        <v>24.6</v>
      </c>
      <c r="Y937" s="29">
        <v>2</v>
      </c>
      <c r="Z937" s="23" t="s">
        <v>21</v>
      </c>
      <c r="AA937" s="23" t="s">
        <v>19</v>
      </c>
      <c r="AB937" s="23">
        <v>4529.477</v>
      </c>
      <c r="AC937" s="23" t="b">
        <f t="shared" si="68"/>
        <v>0</v>
      </c>
      <c r="AD937" s="23" t="b">
        <f t="shared" si="69"/>
        <v>0</v>
      </c>
    </row>
    <row r="938" spans="2:30">
      <c r="B938" s="14">
        <v>59</v>
      </c>
      <c r="C938" s="15" t="s">
        <v>17</v>
      </c>
      <c r="D938" s="14">
        <f t="shared" si="66"/>
        <v>1</v>
      </c>
      <c r="E938" s="17">
        <v>27.5</v>
      </c>
      <c r="F938" s="14">
        <v>0</v>
      </c>
      <c r="G938" s="14" t="s">
        <v>21</v>
      </c>
      <c r="H938" s="14">
        <f t="shared" si="67"/>
        <v>0</v>
      </c>
      <c r="I938" s="15" t="s">
        <v>19</v>
      </c>
      <c r="J938" s="20">
        <v>12233.828</v>
      </c>
      <c r="V938" s="29">
        <v>32</v>
      </c>
      <c r="W938" s="23" t="s">
        <v>20</v>
      </c>
      <c r="X938" s="30">
        <v>35.2</v>
      </c>
      <c r="Y938" s="29">
        <v>2</v>
      </c>
      <c r="Z938" s="23" t="s">
        <v>21</v>
      </c>
      <c r="AA938" s="23" t="s">
        <v>19</v>
      </c>
      <c r="AB938" s="23">
        <v>4670.64</v>
      </c>
      <c r="AC938" s="23" t="b">
        <f t="shared" si="68"/>
        <v>1</v>
      </c>
      <c r="AD938" s="23" t="b">
        <f t="shared" si="69"/>
        <v>0</v>
      </c>
    </row>
    <row r="939" spans="2:30">
      <c r="B939" s="14">
        <v>44</v>
      </c>
      <c r="C939" s="15" t="s">
        <v>20</v>
      </c>
      <c r="D939" s="14">
        <f t="shared" si="66"/>
        <v>0</v>
      </c>
      <c r="E939" s="17">
        <v>29.735</v>
      </c>
      <c r="F939" s="14">
        <v>2</v>
      </c>
      <c r="G939" s="14" t="s">
        <v>21</v>
      </c>
      <c r="H939" s="14">
        <f t="shared" si="67"/>
        <v>0</v>
      </c>
      <c r="I939" s="15" t="s">
        <v>42</v>
      </c>
      <c r="J939" s="20">
        <v>32108.66282</v>
      </c>
      <c r="V939" s="29">
        <v>37</v>
      </c>
      <c r="W939" s="23" t="s">
        <v>17</v>
      </c>
      <c r="X939" s="30">
        <v>34.105</v>
      </c>
      <c r="Y939" s="29">
        <v>1</v>
      </c>
      <c r="Z939" s="23" t="s">
        <v>21</v>
      </c>
      <c r="AA939" s="23" t="s">
        <v>34</v>
      </c>
      <c r="AB939" s="23">
        <v>6112.35295</v>
      </c>
      <c r="AC939" s="23" t="b">
        <f t="shared" si="68"/>
        <v>1</v>
      </c>
      <c r="AD939" s="23" t="b">
        <f t="shared" si="69"/>
        <v>0</v>
      </c>
    </row>
    <row r="940" spans="2:30">
      <c r="B940" s="14">
        <v>39</v>
      </c>
      <c r="C940" s="15" t="s">
        <v>17</v>
      </c>
      <c r="D940" s="14">
        <f t="shared" si="66"/>
        <v>1</v>
      </c>
      <c r="E940" s="17">
        <v>24.225</v>
      </c>
      <c r="F940" s="14">
        <v>5</v>
      </c>
      <c r="G940" s="14" t="s">
        <v>21</v>
      </c>
      <c r="H940" s="14">
        <f t="shared" si="67"/>
        <v>0</v>
      </c>
      <c r="I940" s="15" t="s">
        <v>34</v>
      </c>
      <c r="J940" s="20">
        <v>8965.79575</v>
      </c>
      <c r="V940" s="29">
        <v>56</v>
      </c>
      <c r="W940" s="23" t="s">
        <v>17</v>
      </c>
      <c r="X940" s="30">
        <v>41.91</v>
      </c>
      <c r="Y940" s="29">
        <v>0</v>
      </c>
      <c r="Z940" s="23" t="s">
        <v>21</v>
      </c>
      <c r="AA940" s="23" t="s">
        <v>22</v>
      </c>
      <c r="AB940" s="23">
        <v>11093.6229</v>
      </c>
      <c r="AC940" s="23" t="b">
        <f t="shared" si="68"/>
        <v>1</v>
      </c>
      <c r="AD940" s="23" t="b">
        <f t="shared" si="69"/>
        <v>0</v>
      </c>
    </row>
    <row r="941" spans="2:30">
      <c r="B941" s="14">
        <v>18</v>
      </c>
      <c r="C941" s="15" t="s">
        <v>20</v>
      </c>
      <c r="D941" s="14">
        <f t="shared" si="66"/>
        <v>0</v>
      </c>
      <c r="E941" s="17">
        <v>26.18</v>
      </c>
      <c r="F941" s="14">
        <v>2</v>
      </c>
      <c r="G941" s="14" t="s">
        <v>21</v>
      </c>
      <c r="H941" s="14">
        <f t="shared" si="67"/>
        <v>0</v>
      </c>
      <c r="I941" s="15" t="s">
        <v>22</v>
      </c>
      <c r="J941" s="20">
        <v>2304.0022</v>
      </c>
      <c r="V941" s="29">
        <v>38</v>
      </c>
      <c r="W941" s="23" t="s">
        <v>20</v>
      </c>
      <c r="X941" s="30">
        <v>29.26</v>
      </c>
      <c r="Y941" s="29">
        <v>2</v>
      </c>
      <c r="Z941" s="23" t="s">
        <v>21</v>
      </c>
      <c r="AA941" s="23" t="s">
        <v>34</v>
      </c>
      <c r="AB941" s="23">
        <v>6457.8434</v>
      </c>
      <c r="AC941" s="23" t="b">
        <f t="shared" si="68"/>
        <v>1</v>
      </c>
      <c r="AD941" s="23" t="b">
        <f t="shared" si="69"/>
        <v>0</v>
      </c>
    </row>
    <row r="942" spans="2:30">
      <c r="B942" s="14">
        <v>53</v>
      </c>
      <c r="C942" s="15" t="s">
        <v>20</v>
      </c>
      <c r="D942" s="14">
        <f t="shared" si="66"/>
        <v>0</v>
      </c>
      <c r="E942" s="17">
        <v>29.48</v>
      </c>
      <c r="F942" s="14">
        <v>0</v>
      </c>
      <c r="G942" s="14" t="s">
        <v>21</v>
      </c>
      <c r="H942" s="14">
        <f t="shared" si="67"/>
        <v>0</v>
      </c>
      <c r="I942" s="15" t="s">
        <v>22</v>
      </c>
      <c r="J942" s="20">
        <v>9487.6442</v>
      </c>
      <c r="V942" s="29">
        <v>29</v>
      </c>
      <c r="W942" s="23" t="s">
        <v>20</v>
      </c>
      <c r="X942" s="30">
        <v>32.11</v>
      </c>
      <c r="Y942" s="29">
        <v>2</v>
      </c>
      <c r="Z942" s="23" t="s">
        <v>21</v>
      </c>
      <c r="AA942" s="23" t="s">
        <v>34</v>
      </c>
      <c r="AB942" s="23">
        <v>4433.9159</v>
      </c>
      <c r="AC942" s="23" t="b">
        <f t="shared" si="68"/>
        <v>1</v>
      </c>
      <c r="AD942" s="23" t="b">
        <f t="shared" si="69"/>
        <v>0</v>
      </c>
    </row>
    <row r="943" spans="2:30">
      <c r="B943" s="14">
        <v>18</v>
      </c>
      <c r="C943" s="15" t="s">
        <v>20</v>
      </c>
      <c r="D943" s="14">
        <f t="shared" si="66"/>
        <v>0</v>
      </c>
      <c r="E943" s="17">
        <v>23.21</v>
      </c>
      <c r="F943" s="14">
        <v>0</v>
      </c>
      <c r="G943" s="14" t="s">
        <v>21</v>
      </c>
      <c r="H943" s="14">
        <f t="shared" si="67"/>
        <v>0</v>
      </c>
      <c r="I943" s="15" t="s">
        <v>22</v>
      </c>
      <c r="J943" s="20">
        <v>1121.8739</v>
      </c>
      <c r="V943" s="29">
        <v>22</v>
      </c>
      <c r="W943" s="23" t="s">
        <v>17</v>
      </c>
      <c r="X943" s="30">
        <v>27.1</v>
      </c>
      <c r="Y943" s="29">
        <v>0</v>
      </c>
      <c r="Z943" s="23" t="s">
        <v>21</v>
      </c>
      <c r="AA943" s="23" t="s">
        <v>19</v>
      </c>
      <c r="AB943" s="23">
        <v>2154.361</v>
      </c>
      <c r="AC943" s="23" t="b">
        <f t="shared" si="68"/>
        <v>1</v>
      </c>
      <c r="AD943" s="23" t="b">
        <f t="shared" si="69"/>
        <v>0</v>
      </c>
    </row>
    <row r="944" spans="2:30">
      <c r="B944" s="14">
        <v>50</v>
      </c>
      <c r="C944" s="15" t="s">
        <v>17</v>
      </c>
      <c r="D944" s="14">
        <f t="shared" si="66"/>
        <v>1</v>
      </c>
      <c r="E944" s="17">
        <v>46.09</v>
      </c>
      <c r="F944" s="14">
        <v>1</v>
      </c>
      <c r="G944" s="14" t="s">
        <v>21</v>
      </c>
      <c r="H944" s="14">
        <f t="shared" si="67"/>
        <v>0</v>
      </c>
      <c r="I944" s="15" t="s">
        <v>22</v>
      </c>
      <c r="J944" s="20">
        <v>9549.5651</v>
      </c>
      <c r="V944" s="29">
        <v>40</v>
      </c>
      <c r="W944" s="23" t="s">
        <v>17</v>
      </c>
      <c r="X944" s="30">
        <v>27.4</v>
      </c>
      <c r="Y944" s="29">
        <v>1</v>
      </c>
      <c r="Z944" s="23" t="s">
        <v>21</v>
      </c>
      <c r="AA944" s="23" t="s">
        <v>19</v>
      </c>
      <c r="AB944" s="23">
        <v>6496.886</v>
      </c>
      <c r="AC944" s="23" t="b">
        <f t="shared" si="68"/>
        <v>1</v>
      </c>
      <c r="AD944" s="23" t="b">
        <f t="shared" si="69"/>
        <v>0</v>
      </c>
    </row>
    <row r="945" spans="2:30">
      <c r="B945" s="14">
        <v>18</v>
      </c>
      <c r="C945" s="15" t="s">
        <v>17</v>
      </c>
      <c r="D945" s="14">
        <f t="shared" si="66"/>
        <v>1</v>
      </c>
      <c r="E945" s="17">
        <v>40.185</v>
      </c>
      <c r="F945" s="14">
        <v>0</v>
      </c>
      <c r="G945" s="14" t="s">
        <v>21</v>
      </c>
      <c r="H945" s="14">
        <f t="shared" si="67"/>
        <v>0</v>
      </c>
      <c r="I945" s="15" t="s">
        <v>42</v>
      </c>
      <c r="J945" s="20">
        <v>2217.46915</v>
      </c>
      <c r="V945" s="29">
        <v>23</v>
      </c>
      <c r="W945" s="23" t="s">
        <v>17</v>
      </c>
      <c r="X945" s="30">
        <v>34.865</v>
      </c>
      <c r="Y945" s="29">
        <v>0</v>
      </c>
      <c r="Z945" s="23" t="s">
        <v>21</v>
      </c>
      <c r="AA945" s="23" t="s">
        <v>42</v>
      </c>
      <c r="AB945" s="23">
        <v>2899.48935</v>
      </c>
      <c r="AC945" s="23" t="b">
        <f t="shared" si="68"/>
        <v>1</v>
      </c>
      <c r="AD945" s="23" t="b">
        <f t="shared" si="69"/>
        <v>0</v>
      </c>
    </row>
    <row r="946" spans="2:30">
      <c r="B946" s="14">
        <v>19</v>
      </c>
      <c r="C946" s="15" t="s">
        <v>20</v>
      </c>
      <c r="D946" s="14">
        <f t="shared" si="66"/>
        <v>0</v>
      </c>
      <c r="E946" s="17">
        <v>22.61</v>
      </c>
      <c r="F946" s="14">
        <v>0</v>
      </c>
      <c r="G946" s="14" t="s">
        <v>21</v>
      </c>
      <c r="H946" s="14">
        <f t="shared" si="67"/>
        <v>0</v>
      </c>
      <c r="I946" s="15" t="s">
        <v>34</v>
      </c>
      <c r="J946" s="20">
        <v>1628.4709</v>
      </c>
      <c r="V946" s="29">
        <v>42</v>
      </c>
      <c r="W946" s="23" t="s">
        <v>17</v>
      </c>
      <c r="X946" s="30">
        <v>41.325</v>
      </c>
      <c r="Y946" s="29">
        <v>1</v>
      </c>
      <c r="Z946" s="23" t="s">
        <v>21</v>
      </c>
      <c r="AA946" s="23" t="s">
        <v>42</v>
      </c>
      <c r="AB946" s="23">
        <v>7650.77375</v>
      </c>
      <c r="AC946" s="23" t="b">
        <f t="shared" si="68"/>
        <v>1</v>
      </c>
      <c r="AD946" s="23" t="b">
        <f t="shared" si="69"/>
        <v>0</v>
      </c>
    </row>
    <row r="947" spans="2:30">
      <c r="B947" s="14">
        <v>62</v>
      </c>
      <c r="C947" s="15" t="s">
        <v>20</v>
      </c>
      <c r="D947" s="14">
        <f t="shared" si="66"/>
        <v>0</v>
      </c>
      <c r="E947" s="17">
        <v>39.93</v>
      </c>
      <c r="F947" s="14">
        <v>0</v>
      </c>
      <c r="G947" s="14" t="s">
        <v>21</v>
      </c>
      <c r="H947" s="14">
        <f t="shared" si="67"/>
        <v>0</v>
      </c>
      <c r="I947" s="15" t="s">
        <v>22</v>
      </c>
      <c r="J947" s="20">
        <v>12982.8747</v>
      </c>
      <c r="V947" s="29">
        <v>24</v>
      </c>
      <c r="W947" s="23" t="s">
        <v>17</v>
      </c>
      <c r="X947" s="30">
        <v>29.925</v>
      </c>
      <c r="Y947" s="29">
        <v>0</v>
      </c>
      <c r="Z947" s="23" t="s">
        <v>21</v>
      </c>
      <c r="AA947" s="23" t="s">
        <v>34</v>
      </c>
      <c r="AB947" s="23">
        <v>2850.68375</v>
      </c>
      <c r="AC947" s="23" t="b">
        <f t="shared" si="68"/>
        <v>1</v>
      </c>
      <c r="AD947" s="23" t="b">
        <f t="shared" si="69"/>
        <v>0</v>
      </c>
    </row>
    <row r="948" spans="2:30">
      <c r="B948" s="14">
        <v>56</v>
      </c>
      <c r="C948" s="15" t="s">
        <v>17</v>
      </c>
      <c r="D948" s="14">
        <f t="shared" si="66"/>
        <v>1</v>
      </c>
      <c r="E948" s="17">
        <v>35.8</v>
      </c>
      <c r="F948" s="14">
        <v>1</v>
      </c>
      <c r="G948" s="14" t="s">
        <v>21</v>
      </c>
      <c r="H948" s="14">
        <f t="shared" si="67"/>
        <v>0</v>
      </c>
      <c r="I948" s="15" t="s">
        <v>19</v>
      </c>
      <c r="J948" s="20">
        <v>11674.13</v>
      </c>
      <c r="V948" s="29">
        <v>25</v>
      </c>
      <c r="W948" s="23" t="s">
        <v>17</v>
      </c>
      <c r="X948" s="30">
        <v>30.3</v>
      </c>
      <c r="Y948" s="29">
        <v>0</v>
      </c>
      <c r="Z948" s="23" t="s">
        <v>21</v>
      </c>
      <c r="AA948" s="23" t="s">
        <v>19</v>
      </c>
      <c r="AB948" s="23">
        <v>2632.992</v>
      </c>
      <c r="AC948" s="23" t="b">
        <f t="shared" si="68"/>
        <v>1</v>
      </c>
      <c r="AD948" s="23" t="b">
        <f t="shared" si="69"/>
        <v>0</v>
      </c>
    </row>
    <row r="949" spans="2:30">
      <c r="B949" s="14">
        <v>42</v>
      </c>
      <c r="C949" s="15" t="s">
        <v>20</v>
      </c>
      <c r="D949" s="14">
        <f t="shared" si="66"/>
        <v>0</v>
      </c>
      <c r="E949" s="17">
        <v>35.8</v>
      </c>
      <c r="F949" s="14">
        <v>2</v>
      </c>
      <c r="G949" s="14" t="s">
        <v>21</v>
      </c>
      <c r="H949" s="14">
        <f t="shared" si="67"/>
        <v>0</v>
      </c>
      <c r="I949" s="15" t="s">
        <v>19</v>
      </c>
      <c r="J949" s="20">
        <v>7160.094</v>
      </c>
      <c r="V949" s="29">
        <v>48</v>
      </c>
      <c r="W949" s="23" t="s">
        <v>17</v>
      </c>
      <c r="X949" s="30">
        <v>27.36</v>
      </c>
      <c r="Y949" s="29">
        <v>1</v>
      </c>
      <c r="Z949" s="23" t="s">
        <v>21</v>
      </c>
      <c r="AA949" s="23" t="s">
        <v>42</v>
      </c>
      <c r="AB949" s="23">
        <v>9447.3824</v>
      </c>
      <c r="AC949" s="23" t="b">
        <f t="shared" si="68"/>
        <v>1</v>
      </c>
      <c r="AD949" s="23" t="b">
        <f t="shared" si="69"/>
        <v>0</v>
      </c>
    </row>
    <row r="950" spans="2:30">
      <c r="B950" s="14">
        <v>37</v>
      </c>
      <c r="C950" s="15" t="s">
        <v>20</v>
      </c>
      <c r="D950" s="14">
        <f t="shared" si="66"/>
        <v>0</v>
      </c>
      <c r="E950" s="17">
        <v>34.2</v>
      </c>
      <c r="F950" s="14">
        <v>1</v>
      </c>
      <c r="G950" s="14" t="s">
        <v>18</v>
      </c>
      <c r="H950" s="14">
        <f t="shared" si="67"/>
        <v>1</v>
      </c>
      <c r="I950" s="15" t="s">
        <v>42</v>
      </c>
      <c r="J950" s="20">
        <v>39047.285</v>
      </c>
      <c r="V950" s="29">
        <v>45</v>
      </c>
      <c r="W950" s="23" t="s">
        <v>20</v>
      </c>
      <c r="X950" s="30">
        <v>23.56</v>
      </c>
      <c r="Y950" s="29">
        <v>2</v>
      </c>
      <c r="Z950" s="23" t="s">
        <v>21</v>
      </c>
      <c r="AA950" s="23" t="s">
        <v>42</v>
      </c>
      <c r="AB950" s="23">
        <v>8603.8234</v>
      </c>
      <c r="AC950" s="23" t="b">
        <f t="shared" si="68"/>
        <v>0</v>
      </c>
      <c r="AD950" s="23" t="b">
        <f t="shared" si="69"/>
        <v>0</v>
      </c>
    </row>
    <row r="951" spans="2:30">
      <c r="B951" s="14">
        <v>42</v>
      </c>
      <c r="C951" s="15" t="s">
        <v>20</v>
      </c>
      <c r="D951" s="14">
        <f t="shared" si="66"/>
        <v>0</v>
      </c>
      <c r="E951" s="17">
        <v>31.255</v>
      </c>
      <c r="F951" s="14">
        <v>0</v>
      </c>
      <c r="G951" s="14" t="s">
        <v>21</v>
      </c>
      <c r="H951" s="14">
        <f t="shared" si="67"/>
        <v>0</v>
      </c>
      <c r="I951" s="15" t="s">
        <v>34</v>
      </c>
      <c r="J951" s="20">
        <v>6358.77645</v>
      </c>
      <c r="V951" s="29">
        <v>62</v>
      </c>
      <c r="W951" s="23" t="s">
        <v>17</v>
      </c>
      <c r="X951" s="30">
        <v>32.68</v>
      </c>
      <c r="Y951" s="29">
        <v>0</v>
      </c>
      <c r="Z951" s="23" t="s">
        <v>21</v>
      </c>
      <c r="AA951" s="23" t="s">
        <v>34</v>
      </c>
      <c r="AB951" s="23">
        <v>13844.7972</v>
      </c>
      <c r="AC951" s="23" t="b">
        <f t="shared" si="68"/>
        <v>1</v>
      </c>
      <c r="AD951" s="23" t="b">
        <f t="shared" si="69"/>
        <v>0</v>
      </c>
    </row>
    <row r="952" spans="2:30">
      <c r="B952" s="14">
        <v>25</v>
      </c>
      <c r="C952" s="15" t="s">
        <v>20</v>
      </c>
      <c r="D952" s="14">
        <f t="shared" si="66"/>
        <v>0</v>
      </c>
      <c r="E952" s="17">
        <v>29.7</v>
      </c>
      <c r="F952" s="14">
        <v>3</v>
      </c>
      <c r="G952" s="14" t="s">
        <v>18</v>
      </c>
      <c r="H952" s="14">
        <f t="shared" si="67"/>
        <v>1</v>
      </c>
      <c r="I952" s="15" t="s">
        <v>19</v>
      </c>
      <c r="J952" s="20">
        <v>19933.458</v>
      </c>
      <c r="V952" s="29">
        <v>23</v>
      </c>
      <c r="W952" s="23" t="s">
        <v>17</v>
      </c>
      <c r="X952" s="30">
        <v>28</v>
      </c>
      <c r="Y952" s="29">
        <v>0</v>
      </c>
      <c r="Z952" s="23" t="s">
        <v>21</v>
      </c>
      <c r="AA952" s="23" t="s">
        <v>19</v>
      </c>
      <c r="AB952" s="23">
        <v>13126.67745</v>
      </c>
      <c r="AC952" s="23" t="b">
        <f t="shared" si="68"/>
        <v>1</v>
      </c>
      <c r="AD952" s="23" t="b">
        <f t="shared" si="69"/>
        <v>0</v>
      </c>
    </row>
    <row r="953" spans="2:30">
      <c r="B953" s="14">
        <v>57</v>
      </c>
      <c r="C953" s="15" t="s">
        <v>20</v>
      </c>
      <c r="D953" s="14">
        <f t="shared" si="66"/>
        <v>0</v>
      </c>
      <c r="E953" s="17">
        <v>18.335</v>
      </c>
      <c r="F953" s="14">
        <v>0</v>
      </c>
      <c r="G953" s="14" t="s">
        <v>21</v>
      </c>
      <c r="H953" s="14">
        <f t="shared" si="67"/>
        <v>0</v>
      </c>
      <c r="I953" s="15" t="s">
        <v>42</v>
      </c>
      <c r="J953" s="20">
        <v>11534.87265</v>
      </c>
      <c r="V953" s="29">
        <v>31</v>
      </c>
      <c r="W953" s="23" t="s">
        <v>17</v>
      </c>
      <c r="X953" s="30">
        <v>32.775</v>
      </c>
      <c r="Y953" s="29">
        <v>2</v>
      </c>
      <c r="Z953" s="23" t="s">
        <v>21</v>
      </c>
      <c r="AA953" s="23" t="s">
        <v>34</v>
      </c>
      <c r="AB953" s="23">
        <v>5327.40025</v>
      </c>
      <c r="AC953" s="23" t="b">
        <f t="shared" si="68"/>
        <v>1</v>
      </c>
      <c r="AD953" s="23" t="b">
        <f t="shared" si="69"/>
        <v>0</v>
      </c>
    </row>
    <row r="954" spans="2:30">
      <c r="B954" s="14">
        <v>51</v>
      </c>
      <c r="C954" s="15" t="s">
        <v>20</v>
      </c>
      <c r="D954" s="14">
        <f t="shared" si="66"/>
        <v>0</v>
      </c>
      <c r="E954" s="17">
        <v>42.9</v>
      </c>
      <c r="F954" s="14">
        <v>2</v>
      </c>
      <c r="G954" s="14" t="s">
        <v>18</v>
      </c>
      <c r="H954" s="14">
        <f t="shared" si="67"/>
        <v>1</v>
      </c>
      <c r="I954" s="15" t="s">
        <v>22</v>
      </c>
      <c r="J954" s="20">
        <v>47462.894</v>
      </c>
      <c r="V954" s="29">
        <v>41</v>
      </c>
      <c r="W954" s="23" t="s">
        <v>17</v>
      </c>
      <c r="X954" s="30">
        <v>21.755</v>
      </c>
      <c r="Y954" s="29">
        <v>1</v>
      </c>
      <c r="Z954" s="23" t="s">
        <v>21</v>
      </c>
      <c r="AA954" s="23" t="s">
        <v>42</v>
      </c>
      <c r="AB954" s="23">
        <v>13725.47184</v>
      </c>
      <c r="AC954" s="23" t="b">
        <f t="shared" si="68"/>
        <v>0</v>
      </c>
      <c r="AD954" s="23" t="b">
        <f t="shared" si="69"/>
        <v>0</v>
      </c>
    </row>
    <row r="955" spans="2:30">
      <c r="B955" s="14">
        <v>30</v>
      </c>
      <c r="C955" s="15" t="s">
        <v>17</v>
      </c>
      <c r="D955" s="14">
        <f t="shared" si="66"/>
        <v>1</v>
      </c>
      <c r="E955" s="17">
        <v>28.405</v>
      </c>
      <c r="F955" s="14">
        <v>1</v>
      </c>
      <c r="G955" s="14" t="s">
        <v>21</v>
      </c>
      <c r="H955" s="14">
        <f t="shared" si="67"/>
        <v>0</v>
      </c>
      <c r="I955" s="15" t="s">
        <v>34</v>
      </c>
      <c r="J955" s="20">
        <v>4527.18295</v>
      </c>
      <c r="V955" s="29">
        <v>58</v>
      </c>
      <c r="W955" s="23" t="s">
        <v>17</v>
      </c>
      <c r="X955" s="30">
        <v>32.395</v>
      </c>
      <c r="Y955" s="29">
        <v>1</v>
      </c>
      <c r="Z955" s="23" t="s">
        <v>21</v>
      </c>
      <c r="AA955" s="23" t="s">
        <v>42</v>
      </c>
      <c r="AB955" s="23">
        <v>13019.16105</v>
      </c>
      <c r="AC955" s="23" t="b">
        <f t="shared" si="68"/>
        <v>1</v>
      </c>
      <c r="AD955" s="23" t="b">
        <f t="shared" si="69"/>
        <v>0</v>
      </c>
    </row>
    <row r="956" spans="2:30">
      <c r="B956" s="14">
        <v>44</v>
      </c>
      <c r="C956" s="15" t="s">
        <v>20</v>
      </c>
      <c r="D956" s="14">
        <f t="shared" si="66"/>
        <v>0</v>
      </c>
      <c r="E956" s="17">
        <v>30.2</v>
      </c>
      <c r="F956" s="14">
        <v>2</v>
      </c>
      <c r="G956" s="14" t="s">
        <v>18</v>
      </c>
      <c r="H956" s="14">
        <f t="shared" si="67"/>
        <v>1</v>
      </c>
      <c r="I956" s="15" t="s">
        <v>19</v>
      </c>
      <c r="J956" s="20">
        <v>38998.546</v>
      </c>
      <c r="V956" s="29">
        <v>48</v>
      </c>
      <c r="W956" s="23" t="s">
        <v>17</v>
      </c>
      <c r="X956" s="30">
        <v>36.575</v>
      </c>
      <c r="Y956" s="29">
        <v>0</v>
      </c>
      <c r="Z956" s="23" t="s">
        <v>21</v>
      </c>
      <c r="AA956" s="23" t="s">
        <v>34</v>
      </c>
      <c r="AB956" s="23">
        <v>8671.19125</v>
      </c>
      <c r="AC956" s="23" t="b">
        <f t="shared" si="68"/>
        <v>1</v>
      </c>
      <c r="AD956" s="23" t="b">
        <f t="shared" si="69"/>
        <v>0</v>
      </c>
    </row>
    <row r="957" spans="2:30">
      <c r="B957" s="14">
        <v>34</v>
      </c>
      <c r="C957" s="15" t="s">
        <v>20</v>
      </c>
      <c r="D957" s="14">
        <f t="shared" si="66"/>
        <v>0</v>
      </c>
      <c r="E957" s="17">
        <v>27.835</v>
      </c>
      <c r="F957" s="14">
        <v>1</v>
      </c>
      <c r="G957" s="14" t="s">
        <v>18</v>
      </c>
      <c r="H957" s="14">
        <f t="shared" si="67"/>
        <v>1</v>
      </c>
      <c r="I957" s="15" t="s">
        <v>34</v>
      </c>
      <c r="J957" s="20">
        <v>20009.63365</v>
      </c>
      <c r="V957" s="29">
        <v>31</v>
      </c>
      <c r="W957" s="23" t="s">
        <v>17</v>
      </c>
      <c r="X957" s="30">
        <v>21.755</v>
      </c>
      <c r="Y957" s="29">
        <v>0</v>
      </c>
      <c r="Z957" s="23" t="s">
        <v>21</v>
      </c>
      <c r="AA957" s="23" t="s">
        <v>34</v>
      </c>
      <c r="AB957" s="23">
        <v>4134.08245</v>
      </c>
      <c r="AC957" s="23" t="b">
        <f t="shared" si="68"/>
        <v>0</v>
      </c>
      <c r="AD957" s="23" t="b">
        <f t="shared" si="69"/>
        <v>0</v>
      </c>
    </row>
    <row r="958" spans="2:30">
      <c r="B958" s="14">
        <v>31</v>
      </c>
      <c r="C958" s="15" t="s">
        <v>20</v>
      </c>
      <c r="D958" s="14">
        <f t="shared" si="66"/>
        <v>0</v>
      </c>
      <c r="E958" s="17">
        <v>39.49</v>
      </c>
      <c r="F958" s="14">
        <v>1</v>
      </c>
      <c r="G958" s="14" t="s">
        <v>21</v>
      </c>
      <c r="H958" s="14">
        <f t="shared" si="67"/>
        <v>0</v>
      </c>
      <c r="I958" s="15" t="s">
        <v>22</v>
      </c>
      <c r="J958" s="20">
        <v>3875.7341</v>
      </c>
      <c r="V958" s="29">
        <v>19</v>
      </c>
      <c r="W958" s="23" t="s">
        <v>17</v>
      </c>
      <c r="X958" s="30">
        <v>27.93</v>
      </c>
      <c r="Y958" s="29">
        <v>3</v>
      </c>
      <c r="Z958" s="23" t="s">
        <v>21</v>
      </c>
      <c r="AA958" s="23" t="s">
        <v>34</v>
      </c>
      <c r="AB958" s="23">
        <v>18838.70366</v>
      </c>
      <c r="AC958" s="23" t="b">
        <f t="shared" si="68"/>
        <v>1</v>
      </c>
      <c r="AD958" s="23" t="b">
        <f t="shared" si="69"/>
        <v>1</v>
      </c>
    </row>
    <row r="959" spans="2:30">
      <c r="B959" s="14">
        <v>54</v>
      </c>
      <c r="C959" s="15" t="s">
        <v>20</v>
      </c>
      <c r="D959" s="14">
        <f t="shared" si="66"/>
        <v>0</v>
      </c>
      <c r="E959" s="17">
        <v>30.8</v>
      </c>
      <c r="F959" s="14">
        <v>1</v>
      </c>
      <c r="G959" s="14" t="s">
        <v>18</v>
      </c>
      <c r="H959" s="14">
        <f t="shared" si="67"/>
        <v>1</v>
      </c>
      <c r="I959" s="15" t="s">
        <v>22</v>
      </c>
      <c r="J959" s="20">
        <v>41999.52</v>
      </c>
      <c r="V959" s="29">
        <v>41</v>
      </c>
      <c r="W959" s="23" t="s">
        <v>20</v>
      </c>
      <c r="X959" s="30">
        <v>33.55</v>
      </c>
      <c r="Y959" s="29">
        <v>0</v>
      </c>
      <c r="Z959" s="23" t="s">
        <v>21</v>
      </c>
      <c r="AA959" s="23" t="s">
        <v>22</v>
      </c>
      <c r="AB959" s="23">
        <v>5699.8375</v>
      </c>
      <c r="AC959" s="23" t="b">
        <f t="shared" si="68"/>
        <v>1</v>
      </c>
      <c r="AD959" s="23" t="b">
        <f t="shared" si="69"/>
        <v>0</v>
      </c>
    </row>
    <row r="960" spans="2:30">
      <c r="B960" s="14">
        <v>24</v>
      </c>
      <c r="C960" s="15" t="s">
        <v>20</v>
      </c>
      <c r="D960" s="14">
        <f t="shared" si="66"/>
        <v>0</v>
      </c>
      <c r="E960" s="17">
        <v>26.79</v>
      </c>
      <c r="F960" s="14">
        <v>1</v>
      </c>
      <c r="G960" s="14" t="s">
        <v>21</v>
      </c>
      <c r="H960" s="14">
        <f t="shared" si="67"/>
        <v>0</v>
      </c>
      <c r="I960" s="15" t="s">
        <v>34</v>
      </c>
      <c r="J960" s="20">
        <v>12609.88702</v>
      </c>
      <c r="V960" s="29">
        <v>40</v>
      </c>
      <c r="W960" s="23" t="s">
        <v>20</v>
      </c>
      <c r="X960" s="30">
        <v>29.355</v>
      </c>
      <c r="Y960" s="29">
        <v>1</v>
      </c>
      <c r="Z960" s="23" t="s">
        <v>21</v>
      </c>
      <c r="AA960" s="23" t="s">
        <v>34</v>
      </c>
      <c r="AB960" s="23">
        <v>6393.60345</v>
      </c>
      <c r="AC960" s="23" t="b">
        <f t="shared" si="68"/>
        <v>1</v>
      </c>
      <c r="AD960" s="23" t="b">
        <f t="shared" si="69"/>
        <v>0</v>
      </c>
    </row>
    <row r="961" spans="2:30">
      <c r="B961" s="14">
        <v>43</v>
      </c>
      <c r="C961" s="15" t="s">
        <v>20</v>
      </c>
      <c r="D961" s="14">
        <f t="shared" si="66"/>
        <v>0</v>
      </c>
      <c r="E961" s="17">
        <v>34.96</v>
      </c>
      <c r="F961" s="14">
        <v>1</v>
      </c>
      <c r="G961" s="14" t="s">
        <v>18</v>
      </c>
      <c r="H961" s="14">
        <f t="shared" si="67"/>
        <v>1</v>
      </c>
      <c r="I961" s="15" t="s">
        <v>42</v>
      </c>
      <c r="J961" s="20">
        <v>41034.2214</v>
      </c>
      <c r="V961" s="29">
        <v>31</v>
      </c>
      <c r="W961" s="23" t="s">
        <v>17</v>
      </c>
      <c r="X961" s="30">
        <v>25.8</v>
      </c>
      <c r="Y961" s="29">
        <v>2</v>
      </c>
      <c r="Z961" s="23" t="s">
        <v>21</v>
      </c>
      <c r="AA961" s="23" t="s">
        <v>19</v>
      </c>
      <c r="AB961" s="23">
        <v>4934.705</v>
      </c>
      <c r="AC961" s="23" t="b">
        <f t="shared" si="68"/>
        <v>1</v>
      </c>
      <c r="AD961" s="23" t="b">
        <f t="shared" si="69"/>
        <v>0</v>
      </c>
    </row>
    <row r="962" spans="2:30">
      <c r="B962" s="14">
        <v>48</v>
      </c>
      <c r="C962" s="15" t="s">
        <v>20</v>
      </c>
      <c r="D962" s="14">
        <f t="shared" si="66"/>
        <v>0</v>
      </c>
      <c r="E962" s="17">
        <v>36.67</v>
      </c>
      <c r="F962" s="14">
        <v>1</v>
      </c>
      <c r="G962" s="14" t="s">
        <v>21</v>
      </c>
      <c r="H962" s="14">
        <f t="shared" si="67"/>
        <v>0</v>
      </c>
      <c r="I962" s="15" t="s">
        <v>34</v>
      </c>
      <c r="J962" s="20">
        <v>28468.91901</v>
      </c>
      <c r="V962" s="29">
        <v>37</v>
      </c>
      <c r="W962" s="23" t="s">
        <v>20</v>
      </c>
      <c r="X962" s="30">
        <v>24.32</v>
      </c>
      <c r="Y962" s="29">
        <v>2</v>
      </c>
      <c r="Z962" s="23" t="s">
        <v>21</v>
      </c>
      <c r="AA962" s="23" t="s">
        <v>34</v>
      </c>
      <c r="AB962" s="23">
        <v>6198.7518</v>
      </c>
      <c r="AC962" s="23" t="b">
        <f t="shared" si="68"/>
        <v>0</v>
      </c>
      <c r="AD962" s="23" t="b">
        <f t="shared" si="69"/>
        <v>0</v>
      </c>
    </row>
    <row r="963" spans="2:30">
      <c r="B963" s="14">
        <v>19</v>
      </c>
      <c r="C963" s="15" t="s">
        <v>17</v>
      </c>
      <c r="D963" s="14">
        <f t="shared" si="66"/>
        <v>1</v>
      </c>
      <c r="E963" s="17">
        <v>39.615</v>
      </c>
      <c r="F963" s="14">
        <v>1</v>
      </c>
      <c r="G963" s="14" t="s">
        <v>21</v>
      </c>
      <c r="H963" s="14">
        <f t="shared" si="67"/>
        <v>0</v>
      </c>
      <c r="I963" s="15" t="s">
        <v>34</v>
      </c>
      <c r="J963" s="20">
        <v>2730.10785</v>
      </c>
      <c r="V963" s="29">
        <v>46</v>
      </c>
      <c r="W963" s="23" t="s">
        <v>20</v>
      </c>
      <c r="X963" s="30">
        <v>40.375</v>
      </c>
      <c r="Y963" s="29">
        <v>2</v>
      </c>
      <c r="Z963" s="23" t="s">
        <v>21</v>
      </c>
      <c r="AA963" s="23" t="s">
        <v>34</v>
      </c>
      <c r="AB963" s="23">
        <v>8733.22925</v>
      </c>
      <c r="AC963" s="23" t="b">
        <f t="shared" si="68"/>
        <v>1</v>
      </c>
      <c r="AD963" s="23" t="b">
        <f t="shared" si="69"/>
        <v>0</v>
      </c>
    </row>
    <row r="964" spans="2:30">
      <c r="B964" s="14">
        <v>29</v>
      </c>
      <c r="C964" s="15" t="s">
        <v>17</v>
      </c>
      <c r="D964" s="14">
        <f t="shared" ref="D964:D1027" si="70">IF(C964="FEMALE",1,0)</f>
        <v>1</v>
      </c>
      <c r="E964" s="17">
        <v>25.9</v>
      </c>
      <c r="F964" s="14">
        <v>0</v>
      </c>
      <c r="G964" s="14" t="s">
        <v>21</v>
      </c>
      <c r="H964" s="14">
        <f t="shared" ref="H964:H1027" si="71">IF(G964="yes",1,0)</f>
        <v>0</v>
      </c>
      <c r="I964" s="15" t="s">
        <v>19</v>
      </c>
      <c r="J964" s="20">
        <v>3353.284</v>
      </c>
      <c r="V964" s="29">
        <v>22</v>
      </c>
      <c r="W964" s="23" t="s">
        <v>20</v>
      </c>
      <c r="X964" s="30">
        <v>32.11</v>
      </c>
      <c r="Y964" s="29">
        <v>0</v>
      </c>
      <c r="Z964" s="23" t="s">
        <v>21</v>
      </c>
      <c r="AA964" s="23" t="s">
        <v>34</v>
      </c>
      <c r="AB964" s="23">
        <v>2055.3249</v>
      </c>
      <c r="AC964" s="23" t="b">
        <f t="shared" ref="AC964:AC1027" si="72">X964&gt;=25</f>
        <v>1</v>
      </c>
      <c r="AD964" s="23" t="b">
        <f t="shared" ref="AD964:AD1027" si="73">AB964&gt;16700</f>
        <v>0</v>
      </c>
    </row>
    <row r="965" spans="2:30">
      <c r="B965" s="14">
        <v>63</v>
      </c>
      <c r="C965" s="15" t="s">
        <v>17</v>
      </c>
      <c r="D965" s="14">
        <f t="shared" si="70"/>
        <v>1</v>
      </c>
      <c r="E965" s="17">
        <v>35.2</v>
      </c>
      <c r="F965" s="14">
        <v>1</v>
      </c>
      <c r="G965" s="14" t="s">
        <v>21</v>
      </c>
      <c r="H965" s="14">
        <f t="shared" si="71"/>
        <v>0</v>
      </c>
      <c r="I965" s="15" t="s">
        <v>22</v>
      </c>
      <c r="J965" s="20">
        <v>14474.675</v>
      </c>
      <c r="V965" s="29">
        <v>51</v>
      </c>
      <c r="W965" s="23" t="s">
        <v>20</v>
      </c>
      <c r="X965" s="30">
        <v>32.3</v>
      </c>
      <c r="Y965" s="29">
        <v>1</v>
      </c>
      <c r="Z965" s="23" t="s">
        <v>21</v>
      </c>
      <c r="AA965" s="23" t="s">
        <v>42</v>
      </c>
      <c r="AB965" s="23">
        <v>9964.06</v>
      </c>
      <c r="AC965" s="23" t="b">
        <f t="shared" si="72"/>
        <v>1</v>
      </c>
      <c r="AD965" s="23" t="b">
        <f t="shared" si="73"/>
        <v>0</v>
      </c>
    </row>
    <row r="966" spans="2:30">
      <c r="B966" s="14">
        <v>46</v>
      </c>
      <c r="C966" s="15" t="s">
        <v>20</v>
      </c>
      <c r="D966" s="14">
        <f t="shared" si="70"/>
        <v>0</v>
      </c>
      <c r="E966" s="17">
        <v>24.795</v>
      </c>
      <c r="F966" s="14">
        <v>3</v>
      </c>
      <c r="G966" s="14" t="s">
        <v>21</v>
      </c>
      <c r="H966" s="14">
        <f t="shared" si="71"/>
        <v>0</v>
      </c>
      <c r="I966" s="15" t="s">
        <v>42</v>
      </c>
      <c r="J966" s="20">
        <v>9500.57305</v>
      </c>
      <c r="V966" s="29">
        <v>35</v>
      </c>
      <c r="W966" s="23" t="s">
        <v>20</v>
      </c>
      <c r="X966" s="30">
        <v>17.86</v>
      </c>
      <c r="Y966" s="29">
        <v>1</v>
      </c>
      <c r="Z966" s="23" t="s">
        <v>21</v>
      </c>
      <c r="AA966" s="23" t="s">
        <v>34</v>
      </c>
      <c r="AB966" s="23">
        <v>5116.5004</v>
      </c>
      <c r="AC966" s="23" t="b">
        <f t="shared" si="72"/>
        <v>0</v>
      </c>
      <c r="AD966" s="23" t="b">
        <f t="shared" si="73"/>
        <v>0</v>
      </c>
    </row>
    <row r="967" spans="2:30">
      <c r="B967" s="14">
        <v>52</v>
      </c>
      <c r="C967" s="15" t="s">
        <v>20</v>
      </c>
      <c r="D967" s="14">
        <f t="shared" si="70"/>
        <v>0</v>
      </c>
      <c r="E967" s="17">
        <v>36.765</v>
      </c>
      <c r="F967" s="14">
        <v>2</v>
      </c>
      <c r="G967" s="14" t="s">
        <v>21</v>
      </c>
      <c r="H967" s="14">
        <f t="shared" si="71"/>
        <v>0</v>
      </c>
      <c r="I967" s="15" t="s">
        <v>34</v>
      </c>
      <c r="J967" s="20">
        <v>26467.09737</v>
      </c>
      <c r="V967" s="29">
        <v>59</v>
      </c>
      <c r="W967" s="23" t="s">
        <v>17</v>
      </c>
      <c r="X967" s="30">
        <v>34.8</v>
      </c>
      <c r="Y967" s="29">
        <v>2</v>
      </c>
      <c r="Z967" s="23" t="s">
        <v>21</v>
      </c>
      <c r="AA967" s="23" t="s">
        <v>19</v>
      </c>
      <c r="AB967" s="23">
        <v>36910.60803</v>
      </c>
      <c r="AC967" s="23" t="b">
        <f t="shared" si="72"/>
        <v>1</v>
      </c>
      <c r="AD967" s="23" t="b">
        <f t="shared" si="73"/>
        <v>1</v>
      </c>
    </row>
    <row r="968" spans="2:30">
      <c r="B968" s="14">
        <v>35</v>
      </c>
      <c r="C968" s="15" t="s">
        <v>20</v>
      </c>
      <c r="D968" s="14">
        <f t="shared" si="70"/>
        <v>0</v>
      </c>
      <c r="E968" s="17">
        <v>27.1</v>
      </c>
      <c r="F968" s="14">
        <v>1</v>
      </c>
      <c r="G968" s="14" t="s">
        <v>21</v>
      </c>
      <c r="H968" s="14">
        <f t="shared" si="71"/>
        <v>0</v>
      </c>
      <c r="I968" s="15" t="s">
        <v>19</v>
      </c>
      <c r="J968" s="20">
        <v>4746.344</v>
      </c>
      <c r="V968" s="29">
        <v>59</v>
      </c>
      <c r="W968" s="23" t="s">
        <v>20</v>
      </c>
      <c r="X968" s="30">
        <v>37.1</v>
      </c>
      <c r="Y968" s="29">
        <v>1</v>
      </c>
      <c r="Z968" s="23" t="s">
        <v>21</v>
      </c>
      <c r="AA968" s="23" t="s">
        <v>19</v>
      </c>
      <c r="AB968" s="23">
        <v>12347.172</v>
      </c>
      <c r="AC968" s="23" t="b">
        <f t="shared" si="72"/>
        <v>1</v>
      </c>
      <c r="AD968" s="23" t="b">
        <f t="shared" si="73"/>
        <v>0</v>
      </c>
    </row>
    <row r="969" spans="2:30">
      <c r="B969" s="14">
        <v>51</v>
      </c>
      <c r="C969" s="15" t="s">
        <v>20</v>
      </c>
      <c r="D969" s="14">
        <f t="shared" si="70"/>
        <v>0</v>
      </c>
      <c r="E969" s="17">
        <v>24.795</v>
      </c>
      <c r="F969" s="14">
        <v>2</v>
      </c>
      <c r="G969" s="14" t="s">
        <v>18</v>
      </c>
      <c r="H969" s="14">
        <f t="shared" si="71"/>
        <v>1</v>
      </c>
      <c r="I969" s="15" t="s">
        <v>34</v>
      </c>
      <c r="J969" s="20">
        <v>23967.38305</v>
      </c>
      <c r="V969" s="29">
        <v>36</v>
      </c>
      <c r="W969" s="23" t="s">
        <v>20</v>
      </c>
      <c r="X969" s="30">
        <v>30.875</v>
      </c>
      <c r="Y969" s="29">
        <v>1</v>
      </c>
      <c r="Z969" s="23" t="s">
        <v>21</v>
      </c>
      <c r="AA969" s="23" t="s">
        <v>34</v>
      </c>
      <c r="AB969" s="23">
        <v>5373.36425</v>
      </c>
      <c r="AC969" s="23" t="b">
        <f t="shared" si="72"/>
        <v>1</v>
      </c>
      <c r="AD969" s="23" t="b">
        <f t="shared" si="73"/>
        <v>0</v>
      </c>
    </row>
    <row r="970" spans="2:30">
      <c r="B970" s="14">
        <v>44</v>
      </c>
      <c r="C970" s="15" t="s">
        <v>20</v>
      </c>
      <c r="D970" s="14">
        <f t="shared" si="70"/>
        <v>0</v>
      </c>
      <c r="E970" s="17">
        <v>25.365</v>
      </c>
      <c r="F970" s="14">
        <v>1</v>
      </c>
      <c r="G970" s="14" t="s">
        <v>21</v>
      </c>
      <c r="H970" s="14">
        <f t="shared" si="71"/>
        <v>0</v>
      </c>
      <c r="I970" s="15" t="s">
        <v>34</v>
      </c>
      <c r="J970" s="20">
        <v>7518.02535</v>
      </c>
      <c r="V970" s="29">
        <v>39</v>
      </c>
      <c r="W970" s="23" t="s">
        <v>20</v>
      </c>
      <c r="X970" s="30">
        <v>34.1</v>
      </c>
      <c r="Y970" s="29">
        <v>2</v>
      </c>
      <c r="Z970" s="23" t="s">
        <v>21</v>
      </c>
      <c r="AA970" s="23" t="s">
        <v>22</v>
      </c>
      <c r="AB970" s="23">
        <v>23563.01618</v>
      </c>
      <c r="AC970" s="23" t="b">
        <f t="shared" si="72"/>
        <v>1</v>
      </c>
      <c r="AD970" s="23" t="b">
        <f t="shared" si="73"/>
        <v>1</v>
      </c>
    </row>
    <row r="971" spans="2:30">
      <c r="B971" s="14">
        <v>21</v>
      </c>
      <c r="C971" s="15" t="s">
        <v>20</v>
      </c>
      <c r="D971" s="14">
        <f t="shared" si="70"/>
        <v>0</v>
      </c>
      <c r="E971" s="17">
        <v>25.745</v>
      </c>
      <c r="F971" s="14">
        <v>2</v>
      </c>
      <c r="G971" s="14" t="s">
        <v>21</v>
      </c>
      <c r="H971" s="14">
        <f t="shared" si="71"/>
        <v>0</v>
      </c>
      <c r="I971" s="15" t="s">
        <v>42</v>
      </c>
      <c r="J971" s="20">
        <v>3279.86855</v>
      </c>
      <c r="V971" s="29">
        <v>18</v>
      </c>
      <c r="W971" s="23" t="s">
        <v>20</v>
      </c>
      <c r="X971" s="30">
        <v>21.47</v>
      </c>
      <c r="Y971" s="29">
        <v>0</v>
      </c>
      <c r="Z971" s="23" t="s">
        <v>21</v>
      </c>
      <c r="AA971" s="23" t="s">
        <v>42</v>
      </c>
      <c r="AB971" s="23">
        <v>1702.4553</v>
      </c>
      <c r="AC971" s="23" t="b">
        <f t="shared" si="72"/>
        <v>0</v>
      </c>
      <c r="AD971" s="23" t="b">
        <f t="shared" si="73"/>
        <v>0</v>
      </c>
    </row>
    <row r="972" spans="2:30">
      <c r="B972" s="14">
        <v>39</v>
      </c>
      <c r="C972" s="15" t="s">
        <v>17</v>
      </c>
      <c r="D972" s="14">
        <f t="shared" si="70"/>
        <v>1</v>
      </c>
      <c r="E972" s="17">
        <v>34.32</v>
      </c>
      <c r="F972" s="14">
        <v>5</v>
      </c>
      <c r="G972" s="14" t="s">
        <v>21</v>
      </c>
      <c r="H972" s="14">
        <f t="shared" si="71"/>
        <v>0</v>
      </c>
      <c r="I972" s="15" t="s">
        <v>22</v>
      </c>
      <c r="J972" s="20">
        <v>8596.8278</v>
      </c>
      <c r="V972" s="29">
        <v>52</v>
      </c>
      <c r="W972" s="23" t="s">
        <v>17</v>
      </c>
      <c r="X972" s="30">
        <v>33.3</v>
      </c>
      <c r="Y972" s="29">
        <v>2</v>
      </c>
      <c r="Z972" s="23" t="s">
        <v>21</v>
      </c>
      <c r="AA972" s="23" t="s">
        <v>19</v>
      </c>
      <c r="AB972" s="23">
        <v>10806.839</v>
      </c>
      <c r="AC972" s="23" t="b">
        <f t="shared" si="72"/>
        <v>1</v>
      </c>
      <c r="AD972" s="23" t="b">
        <f t="shared" si="73"/>
        <v>0</v>
      </c>
    </row>
    <row r="973" spans="2:30">
      <c r="B973" s="14">
        <v>50</v>
      </c>
      <c r="C973" s="15" t="s">
        <v>17</v>
      </c>
      <c r="D973" s="14">
        <f t="shared" si="70"/>
        <v>1</v>
      </c>
      <c r="E973" s="17">
        <v>28.16</v>
      </c>
      <c r="F973" s="14">
        <v>3</v>
      </c>
      <c r="G973" s="14" t="s">
        <v>21</v>
      </c>
      <c r="H973" s="14">
        <f t="shared" si="71"/>
        <v>0</v>
      </c>
      <c r="I973" s="15" t="s">
        <v>22</v>
      </c>
      <c r="J973" s="20">
        <v>10702.6424</v>
      </c>
      <c r="V973" s="29">
        <v>27</v>
      </c>
      <c r="W973" s="23" t="s">
        <v>17</v>
      </c>
      <c r="X973" s="30">
        <v>31.255</v>
      </c>
      <c r="Y973" s="29">
        <v>1</v>
      </c>
      <c r="Z973" s="23" t="s">
        <v>21</v>
      </c>
      <c r="AA973" s="23" t="s">
        <v>34</v>
      </c>
      <c r="AB973" s="23">
        <v>3956.07145</v>
      </c>
      <c r="AC973" s="23" t="b">
        <f t="shared" si="72"/>
        <v>1</v>
      </c>
      <c r="AD973" s="23" t="b">
        <f t="shared" si="73"/>
        <v>0</v>
      </c>
    </row>
    <row r="974" spans="2:30">
      <c r="B974" s="14">
        <v>34</v>
      </c>
      <c r="C974" s="15" t="s">
        <v>17</v>
      </c>
      <c r="D974" s="14">
        <f t="shared" si="70"/>
        <v>1</v>
      </c>
      <c r="E974" s="17">
        <v>23.56</v>
      </c>
      <c r="F974" s="14">
        <v>0</v>
      </c>
      <c r="G974" s="14" t="s">
        <v>21</v>
      </c>
      <c r="H974" s="14">
        <f t="shared" si="71"/>
        <v>0</v>
      </c>
      <c r="I974" s="15" t="s">
        <v>42</v>
      </c>
      <c r="J974" s="20">
        <v>4992.3764</v>
      </c>
      <c r="V974" s="29">
        <v>18</v>
      </c>
      <c r="W974" s="23" t="s">
        <v>20</v>
      </c>
      <c r="X974" s="30">
        <v>39.14</v>
      </c>
      <c r="Y974" s="29">
        <v>0</v>
      </c>
      <c r="Z974" s="23" t="s">
        <v>21</v>
      </c>
      <c r="AA974" s="23" t="s">
        <v>42</v>
      </c>
      <c r="AB974" s="23">
        <v>12890.05765</v>
      </c>
      <c r="AC974" s="23" t="b">
        <f t="shared" si="72"/>
        <v>1</v>
      </c>
      <c r="AD974" s="23" t="b">
        <f t="shared" si="73"/>
        <v>0</v>
      </c>
    </row>
    <row r="975" spans="2:30">
      <c r="B975" s="14">
        <v>22</v>
      </c>
      <c r="C975" s="15" t="s">
        <v>17</v>
      </c>
      <c r="D975" s="14">
        <f t="shared" si="70"/>
        <v>1</v>
      </c>
      <c r="E975" s="17">
        <v>20.235</v>
      </c>
      <c r="F975" s="14">
        <v>0</v>
      </c>
      <c r="G975" s="14" t="s">
        <v>21</v>
      </c>
      <c r="H975" s="14">
        <f t="shared" si="71"/>
        <v>0</v>
      </c>
      <c r="I975" s="15" t="s">
        <v>34</v>
      </c>
      <c r="J975" s="20">
        <v>2527.81865</v>
      </c>
      <c r="V975" s="29">
        <v>40</v>
      </c>
      <c r="W975" s="23" t="s">
        <v>20</v>
      </c>
      <c r="X975" s="30">
        <v>25.08</v>
      </c>
      <c r="Y975" s="29">
        <v>0</v>
      </c>
      <c r="Z975" s="23" t="s">
        <v>21</v>
      </c>
      <c r="AA975" s="23" t="s">
        <v>22</v>
      </c>
      <c r="AB975" s="23">
        <v>5415.6612</v>
      </c>
      <c r="AC975" s="23" t="b">
        <f t="shared" si="72"/>
        <v>1</v>
      </c>
      <c r="AD975" s="23" t="b">
        <f t="shared" si="73"/>
        <v>0</v>
      </c>
    </row>
    <row r="976" spans="2:30">
      <c r="B976" s="14">
        <v>19</v>
      </c>
      <c r="C976" s="15" t="s">
        <v>17</v>
      </c>
      <c r="D976" s="14">
        <f t="shared" si="70"/>
        <v>1</v>
      </c>
      <c r="E976" s="17">
        <v>40.5</v>
      </c>
      <c r="F976" s="14">
        <v>0</v>
      </c>
      <c r="G976" s="14" t="s">
        <v>21</v>
      </c>
      <c r="H976" s="14">
        <f t="shared" si="71"/>
        <v>0</v>
      </c>
      <c r="I976" s="15" t="s">
        <v>19</v>
      </c>
      <c r="J976" s="20">
        <v>1759.338</v>
      </c>
      <c r="V976" s="29">
        <v>29</v>
      </c>
      <c r="W976" s="23" t="s">
        <v>20</v>
      </c>
      <c r="X976" s="30">
        <v>37.29</v>
      </c>
      <c r="Y976" s="29">
        <v>2</v>
      </c>
      <c r="Z976" s="23" t="s">
        <v>21</v>
      </c>
      <c r="AA976" s="23" t="s">
        <v>22</v>
      </c>
      <c r="AB976" s="23">
        <v>4058.1161</v>
      </c>
      <c r="AC976" s="23" t="b">
        <f t="shared" si="72"/>
        <v>1</v>
      </c>
      <c r="AD976" s="23" t="b">
        <f t="shared" si="73"/>
        <v>0</v>
      </c>
    </row>
    <row r="977" spans="2:30">
      <c r="B977" s="14">
        <v>26</v>
      </c>
      <c r="C977" s="15" t="s">
        <v>20</v>
      </c>
      <c r="D977" s="14">
        <f t="shared" si="70"/>
        <v>0</v>
      </c>
      <c r="E977" s="17">
        <v>35.42</v>
      </c>
      <c r="F977" s="14">
        <v>0</v>
      </c>
      <c r="G977" s="14" t="s">
        <v>21</v>
      </c>
      <c r="H977" s="14">
        <f t="shared" si="71"/>
        <v>0</v>
      </c>
      <c r="I977" s="15" t="s">
        <v>22</v>
      </c>
      <c r="J977" s="20">
        <v>2322.6218</v>
      </c>
      <c r="V977" s="29">
        <v>38</v>
      </c>
      <c r="W977" s="23" t="s">
        <v>17</v>
      </c>
      <c r="X977" s="30">
        <v>30.21</v>
      </c>
      <c r="Y977" s="29">
        <v>3</v>
      </c>
      <c r="Z977" s="23" t="s">
        <v>21</v>
      </c>
      <c r="AA977" s="23" t="s">
        <v>34</v>
      </c>
      <c r="AB977" s="23">
        <v>7537.1639</v>
      </c>
      <c r="AC977" s="23" t="b">
        <f t="shared" si="72"/>
        <v>1</v>
      </c>
      <c r="AD977" s="23" t="b">
        <f t="shared" si="73"/>
        <v>0</v>
      </c>
    </row>
    <row r="978" spans="2:30">
      <c r="B978" s="14">
        <v>29</v>
      </c>
      <c r="C978" s="15" t="s">
        <v>20</v>
      </c>
      <c r="D978" s="14">
        <f t="shared" si="70"/>
        <v>0</v>
      </c>
      <c r="E978" s="17">
        <v>22.895</v>
      </c>
      <c r="F978" s="14">
        <v>0</v>
      </c>
      <c r="G978" s="14" t="s">
        <v>18</v>
      </c>
      <c r="H978" s="14">
        <f t="shared" si="71"/>
        <v>1</v>
      </c>
      <c r="I978" s="15" t="s">
        <v>42</v>
      </c>
      <c r="J978" s="20">
        <v>16138.76205</v>
      </c>
      <c r="V978" s="29">
        <v>30</v>
      </c>
      <c r="W978" s="23" t="s">
        <v>17</v>
      </c>
      <c r="X978" s="30">
        <v>21.945</v>
      </c>
      <c r="Y978" s="29">
        <v>1</v>
      </c>
      <c r="Z978" s="23" t="s">
        <v>21</v>
      </c>
      <c r="AA978" s="23" t="s">
        <v>42</v>
      </c>
      <c r="AB978" s="23">
        <v>4718.20355</v>
      </c>
      <c r="AC978" s="23" t="b">
        <f t="shared" si="72"/>
        <v>0</v>
      </c>
      <c r="AD978" s="23" t="b">
        <f t="shared" si="73"/>
        <v>0</v>
      </c>
    </row>
    <row r="979" spans="2:30">
      <c r="B979" s="14">
        <v>48</v>
      </c>
      <c r="C979" s="15" t="s">
        <v>20</v>
      </c>
      <c r="D979" s="14">
        <f t="shared" si="70"/>
        <v>0</v>
      </c>
      <c r="E979" s="17">
        <v>40.15</v>
      </c>
      <c r="F979" s="14">
        <v>0</v>
      </c>
      <c r="G979" s="14" t="s">
        <v>21</v>
      </c>
      <c r="H979" s="14">
        <f t="shared" si="71"/>
        <v>0</v>
      </c>
      <c r="I979" s="15" t="s">
        <v>22</v>
      </c>
      <c r="J979" s="20">
        <v>7804.1605</v>
      </c>
      <c r="V979" s="29">
        <v>40</v>
      </c>
      <c r="W979" s="23" t="s">
        <v>20</v>
      </c>
      <c r="X979" s="30">
        <v>24.97</v>
      </c>
      <c r="Y979" s="29">
        <v>2</v>
      </c>
      <c r="Z979" s="23" t="s">
        <v>21</v>
      </c>
      <c r="AA979" s="23" t="s">
        <v>22</v>
      </c>
      <c r="AB979" s="23">
        <v>6593.5083</v>
      </c>
      <c r="AC979" s="23" t="b">
        <f t="shared" si="72"/>
        <v>0</v>
      </c>
      <c r="AD979" s="23" t="b">
        <f t="shared" si="73"/>
        <v>0</v>
      </c>
    </row>
    <row r="980" spans="2:30">
      <c r="B980" s="14">
        <v>26</v>
      </c>
      <c r="C980" s="15" t="s">
        <v>20</v>
      </c>
      <c r="D980" s="14">
        <f t="shared" si="70"/>
        <v>0</v>
      </c>
      <c r="E980" s="17">
        <v>29.15</v>
      </c>
      <c r="F980" s="14">
        <v>1</v>
      </c>
      <c r="G980" s="14" t="s">
        <v>21</v>
      </c>
      <c r="H980" s="14">
        <f t="shared" si="71"/>
        <v>0</v>
      </c>
      <c r="I980" s="15" t="s">
        <v>22</v>
      </c>
      <c r="J980" s="20">
        <v>2902.9065</v>
      </c>
      <c r="V980" s="29">
        <v>50</v>
      </c>
      <c r="W980" s="23" t="s">
        <v>20</v>
      </c>
      <c r="X980" s="30">
        <v>25.3</v>
      </c>
      <c r="Y980" s="29">
        <v>0</v>
      </c>
      <c r="Z980" s="23" t="s">
        <v>21</v>
      </c>
      <c r="AA980" s="23" t="s">
        <v>22</v>
      </c>
      <c r="AB980" s="23">
        <v>8442.667</v>
      </c>
      <c r="AC980" s="23" t="b">
        <f t="shared" si="72"/>
        <v>1</v>
      </c>
      <c r="AD980" s="23" t="b">
        <f t="shared" si="73"/>
        <v>0</v>
      </c>
    </row>
    <row r="981" spans="2:30">
      <c r="B981" s="14">
        <v>45</v>
      </c>
      <c r="C981" s="15" t="s">
        <v>17</v>
      </c>
      <c r="D981" s="14">
        <f t="shared" si="70"/>
        <v>1</v>
      </c>
      <c r="E981" s="17">
        <v>39.995</v>
      </c>
      <c r="F981" s="14">
        <v>3</v>
      </c>
      <c r="G981" s="14" t="s">
        <v>21</v>
      </c>
      <c r="H981" s="14">
        <f t="shared" si="71"/>
        <v>0</v>
      </c>
      <c r="I981" s="15" t="s">
        <v>42</v>
      </c>
      <c r="J981" s="20">
        <v>9704.66805</v>
      </c>
      <c r="V981" s="29">
        <v>41</v>
      </c>
      <c r="W981" s="23" t="s">
        <v>20</v>
      </c>
      <c r="X981" s="30">
        <v>23.94</v>
      </c>
      <c r="Y981" s="29">
        <v>1</v>
      </c>
      <c r="Z981" s="23" t="s">
        <v>21</v>
      </c>
      <c r="AA981" s="23" t="s">
        <v>42</v>
      </c>
      <c r="AB981" s="23">
        <v>6858.4796</v>
      </c>
      <c r="AC981" s="23" t="b">
        <f t="shared" si="72"/>
        <v>0</v>
      </c>
      <c r="AD981" s="23" t="b">
        <f t="shared" si="73"/>
        <v>0</v>
      </c>
    </row>
    <row r="982" spans="2:30">
      <c r="B982" s="14">
        <v>36</v>
      </c>
      <c r="C982" s="15" t="s">
        <v>17</v>
      </c>
      <c r="D982" s="14">
        <f t="shared" si="70"/>
        <v>1</v>
      </c>
      <c r="E982" s="17">
        <v>29.92</v>
      </c>
      <c r="F982" s="14">
        <v>0</v>
      </c>
      <c r="G982" s="14" t="s">
        <v>21</v>
      </c>
      <c r="H982" s="14">
        <f t="shared" si="71"/>
        <v>0</v>
      </c>
      <c r="I982" s="15" t="s">
        <v>22</v>
      </c>
      <c r="J982" s="20">
        <v>4889.0368</v>
      </c>
      <c r="V982" s="29">
        <v>33</v>
      </c>
      <c r="W982" s="23" t="s">
        <v>17</v>
      </c>
      <c r="X982" s="30">
        <v>39.82</v>
      </c>
      <c r="Y982" s="29">
        <v>1</v>
      </c>
      <c r="Z982" s="23" t="s">
        <v>21</v>
      </c>
      <c r="AA982" s="23" t="s">
        <v>22</v>
      </c>
      <c r="AB982" s="23">
        <v>4795.6568</v>
      </c>
      <c r="AC982" s="23" t="b">
        <f t="shared" si="72"/>
        <v>1</v>
      </c>
      <c r="AD982" s="23" t="b">
        <f t="shared" si="73"/>
        <v>0</v>
      </c>
    </row>
    <row r="983" spans="2:30">
      <c r="B983" s="14">
        <v>54</v>
      </c>
      <c r="C983" s="15" t="s">
        <v>20</v>
      </c>
      <c r="D983" s="14">
        <f t="shared" si="70"/>
        <v>0</v>
      </c>
      <c r="E983" s="17">
        <v>25.46</v>
      </c>
      <c r="F983" s="14">
        <v>1</v>
      </c>
      <c r="G983" s="14" t="s">
        <v>21</v>
      </c>
      <c r="H983" s="14">
        <f t="shared" si="71"/>
        <v>0</v>
      </c>
      <c r="I983" s="15" t="s">
        <v>42</v>
      </c>
      <c r="J983" s="20">
        <v>25517.11363</v>
      </c>
      <c r="V983" s="29">
        <v>38</v>
      </c>
      <c r="W983" s="23" t="s">
        <v>20</v>
      </c>
      <c r="X983" s="30">
        <v>16.815</v>
      </c>
      <c r="Y983" s="29">
        <v>2</v>
      </c>
      <c r="Z983" s="23" t="s">
        <v>21</v>
      </c>
      <c r="AA983" s="23" t="s">
        <v>42</v>
      </c>
      <c r="AB983" s="23">
        <v>6640.54485</v>
      </c>
      <c r="AC983" s="23" t="b">
        <f t="shared" si="72"/>
        <v>0</v>
      </c>
      <c r="AD983" s="23" t="b">
        <f t="shared" si="73"/>
        <v>0</v>
      </c>
    </row>
    <row r="984" spans="2:30">
      <c r="B984" s="14">
        <v>34</v>
      </c>
      <c r="C984" s="15" t="s">
        <v>20</v>
      </c>
      <c r="D984" s="14">
        <f t="shared" si="70"/>
        <v>0</v>
      </c>
      <c r="E984" s="17">
        <v>21.375</v>
      </c>
      <c r="F984" s="14">
        <v>0</v>
      </c>
      <c r="G984" s="14" t="s">
        <v>21</v>
      </c>
      <c r="H984" s="14">
        <f t="shared" si="71"/>
        <v>0</v>
      </c>
      <c r="I984" s="15" t="s">
        <v>42</v>
      </c>
      <c r="J984" s="20">
        <v>4500.33925</v>
      </c>
      <c r="V984" s="29">
        <v>42</v>
      </c>
      <c r="W984" s="23" t="s">
        <v>20</v>
      </c>
      <c r="X984" s="30">
        <v>37.18</v>
      </c>
      <c r="Y984" s="29">
        <v>2</v>
      </c>
      <c r="Z984" s="23" t="s">
        <v>21</v>
      </c>
      <c r="AA984" s="23" t="s">
        <v>22</v>
      </c>
      <c r="AB984" s="23">
        <v>7162.0122</v>
      </c>
      <c r="AC984" s="23" t="b">
        <f t="shared" si="72"/>
        <v>1</v>
      </c>
      <c r="AD984" s="23" t="b">
        <f t="shared" si="73"/>
        <v>0</v>
      </c>
    </row>
    <row r="985" spans="2:30">
      <c r="B985" s="14">
        <v>31</v>
      </c>
      <c r="C985" s="15" t="s">
        <v>20</v>
      </c>
      <c r="D985" s="14">
        <f t="shared" si="70"/>
        <v>0</v>
      </c>
      <c r="E985" s="17">
        <v>25.9</v>
      </c>
      <c r="F985" s="14">
        <v>3</v>
      </c>
      <c r="G985" s="14" t="s">
        <v>18</v>
      </c>
      <c r="H985" s="14">
        <f t="shared" si="71"/>
        <v>1</v>
      </c>
      <c r="I985" s="15" t="s">
        <v>19</v>
      </c>
      <c r="J985" s="20">
        <v>19199.944</v>
      </c>
      <c r="V985" s="29">
        <v>56</v>
      </c>
      <c r="W985" s="23" t="s">
        <v>20</v>
      </c>
      <c r="X985" s="30">
        <v>34.43</v>
      </c>
      <c r="Y985" s="29">
        <v>0</v>
      </c>
      <c r="Z985" s="23" t="s">
        <v>21</v>
      </c>
      <c r="AA985" s="23" t="s">
        <v>22</v>
      </c>
      <c r="AB985" s="23">
        <v>10594.2257</v>
      </c>
      <c r="AC985" s="23" t="b">
        <f t="shared" si="72"/>
        <v>1</v>
      </c>
      <c r="AD985" s="23" t="b">
        <f t="shared" si="73"/>
        <v>0</v>
      </c>
    </row>
    <row r="986" spans="2:30">
      <c r="B986" s="14">
        <v>27</v>
      </c>
      <c r="C986" s="15" t="s">
        <v>17</v>
      </c>
      <c r="D986" s="14">
        <f t="shared" si="70"/>
        <v>1</v>
      </c>
      <c r="E986" s="17">
        <v>30.59</v>
      </c>
      <c r="F986" s="14">
        <v>1</v>
      </c>
      <c r="G986" s="14" t="s">
        <v>21</v>
      </c>
      <c r="H986" s="14">
        <f t="shared" si="71"/>
        <v>0</v>
      </c>
      <c r="I986" s="15" t="s">
        <v>42</v>
      </c>
      <c r="J986" s="20">
        <v>16796.41194</v>
      </c>
      <c r="V986" s="29">
        <v>58</v>
      </c>
      <c r="W986" s="23" t="s">
        <v>20</v>
      </c>
      <c r="X986" s="30">
        <v>30.305</v>
      </c>
      <c r="Y986" s="29">
        <v>0</v>
      </c>
      <c r="Z986" s="23" t="s">
        <v>21</v>
      </c>
      <c r="AA986" s="23" t="s">
        <v>42</v>
      </c>
      <c r="AB986" s="23">
        <v>11938.25595</v>
      </c>
      <c r="AC986" s="23" t="b">
        <f t="shared" si="72"/>
        <v>1</v>
      </c>
      <c r="AD986" s="23" t="b">
        <f t="shared" si="73"/>
        <v>0</v>
      </c>
    </row>
    <row r="987" spans="2:30">
      <c r="B987" s="14">
        <v>20</v>
      </c>
      <c r="C987" s="15" t="s">
        <v>20</v>
      </c>
      <c r="D987" s="14">
        <f t="shared" si="70"/>
        <v>0</v>
      </c>
      <c r="E987" s="17">
        <v>30.115</v>
      </c>
      <c r="F987" s="14">
        <v>5</v>
      </c>
      <c r="G987" s="14" t="s">
        <v>21</v>
      </c>
      <c r="H987" s="14">
        <f t="shared" si="71"/>
        <v>0</v>
      </c>
      <c r="I987" s="15" t="s">
        <v>42</v>
      </c>
      <c r="J987" s="20">
        <v>4915.05985</v>
      </c>
      <c r="V987" s="29">
        <v>54</v>
      </c>
      <c r="W987" s="23" t="s">
        <v>17</v>
      </c>
      <c r="X987" s="30">
        <v>24.605</v>
      </c>
      <c r="Y987" s="29">
        <v>3</v>
      </c>
      <c r="Z987" s="23" t="s">
        <v>21</v>
      </c>
      <c r="AA987" s="23" t="s">
        <v>34</v>
      </c>
      <c r="AB987" s="23">
        <v>12479.70895</v>
      </c>
      <c r="AC987" s="23" t="b">
        <f t="shared" si="72"/>
        <v>0</v>
      </c>
      <c r="AD987" s="23" t="b">
        <f t="shared" si="73"/>
        <v>0</v>
      </c>
    </row>
    <row r="988" spans="2:30">
      <c r="B988" s="14">
        <v>44</v>
      </c>
      <c r="C988" s="15" t="s">
        <v>17</v>
      </c>
      <c r="D988" s="14">
        <f t="shared" si="70"/>
        <v>1</v>
      </c>
      <c r="E988" s="17">
        <v>25.8</v>
      </c>
      <c r="F988" s="14">
        <v>1</v>
      </c>
      <c r="G988" s="14" t="s">
        <v>21</v>
      </c>
      <c r="H988" s="14">
        <f t="shared" si="71"/>
        <v>0</v>
      </c>
      <c r="I988" s="15" t="s">
        <v>19</v>
      </c>
      <c r="J988" s="20">
        <v>7624.63</v>
      </c>
      <c r="V988" s="29">
        <v>58</v>
      </c>
      <c r="W988" s="23" t="s">
        <v>20</v>
      </c>
      <c r="X988" s="30">
        <v>23.3</v>
      </c>
      <c r="Y988" s="29">
        <v>0</v>
      </c>
      <c r="Z988" s="23" t="s">
        <v>21</v>
      </c>
      <c r="AA988" s="23" t="s">
        <v>19</v>
      </c>
      <c r="AB988" s="23">
        <v>11345.519</v>
      </c>
      <c r="AC988" s="23" t="b">
        <f t="shared" si="72"/>
        <v>0</v>
      </c>
      <c r="AD988" s="23" t="b">
        <f t="shared" si="73"/>
        <v>0</v>
      </c>
    </row>
    <row r="989" spans="2:30">
      <c r="B989" s="14">
        <v>43</v>
      </c>
      <c r="C989" s="15" t="s">
        <v>20</v>
      </c>
      <c r="D989" s="14">
        <f t="shared" si="70"/>
        <v>0</v>
      </c>
      <c r="E989" s="17">
        <v>30.115</v>
      </c>
      <c r="F989" s="14">
        <v>3</v>
      </c>
      <c r="G989" s="14" t="s">
        <v>21</v>
      </c>
      <c r="H989" s="14">
        <f t="shared" si="71"/>
        <v>0</v>
      </c>
      <c r="I989" s="15" t="s">
        <v>34</v>
      </c>
      <c r="J989" s="20">
        <v>8410.04685</v>
      </c>
      <c r="V989" s="29">
        <v>45</v>
      </c>
      <c r="W989" s="23" t="s">
        <v>17</v>
      </c>
      <c r="X989" s="30">
        <v>27.83</v>
      </c>
      <c r="Y989" s="29">
        <v>2</v>
      </c>
      <c r="Z989" s="23" t="s">
        <v>21</v>
      </c>
      <c r="AA989" s="23" t="s">
        <v>22</v>
      </c>
      <c r="AB989" s="23">
        <v>8515.7587</v>
      </c>
      <c r="AC989" s="23" t="b">
        <f t="shared" si="72"/>
        <v>1</v>
      </c>
      <c r="AD989" s="23" t="b">
        <f t="shared" si="73"/>
        <v>0</v>
      </c>
    </row>
    <row r="990" spans="2:30">
      <c r="B990" s="14">
        <v>45</v>
      </c>
      <c r="C990" s="15" t="s">
        <v>17</v>
      </c>
      <c r="D990" s="14">
        <f t="shared" si="70"/>
        <v>1</v>
      </c>
      <c r="E990" s="17">
        <v>27.645</v>
      </c>
      <c r="F990" s="14">
        <v>1</v>
      </c>
      <c r="G990" s="14" t="s">
        <v>21</v>
      </c>
      <c r="H990" s="14">
        <f t="shared" si="71"/>
        <v>0</v>
      </c>
      <c r="I990" s="15" t="s">
        <v>34</v>
      </c>
      <c r="J990" s="20">
        <v>28340.18885</v>
      </c>
      <c r="V990" s="29">
        <v>26</v>
      </c>
      <c r="W990" s="23" t="s">
        <v>20</v>
      </c>
      <c r="X990" s="30">
        <v>31.065</v>
      </c>
      <c r="Y990" s="29">
        <v>0</v>
      </c>
      <c r="Z990" s="23" t="s">
        <v>21</v>
      </c>
      <c r="AA990" s="23" t="s">
        <v>34</v>
      </c>
      <c r="AB990" s="23">
        <v>2699.56835</v>
      </c>
      <c r="AC990" s="23" t="b">
        <f t="shared" si="72"/>
        <v>1</v>
      </c>
      <c r="AD990" s="23" t="b">
        <f t="shared" si="73"/>
        <v>0</v>
      </c>
    </row>
    <row r="991" spans="2:30">
      <c r="B991" s="14">
        <v>34</v>
      </c>
      <c r="C991" s="15" t="s">
        <v>20</v>
      </c>
      <c r="D991" s="14">
        <f t="shared" si="70"/>
        <v>0</v>
      </c>
      <c r="E991" s="17">
        <v>34.675</v>
      </c>
      <c r="F991" s="14">
        <v>0</v>
      </c>
      <c r="G991" s="14" t="s">
        <v>21</v>
      </c>
      <c r="H991" s="14">
        <f t="shared" si="71"/>
        <v>0</v>
      </c>
      <c r="I991" s="15" t="s">
        <v>42</v>
      </c>
      <c r="J991" s="20">
        <v>4518.82625</v>
      </c>
      <c r="V991" s="29">
        <v>63</v>
      </c>
      <c r="W991" s="23" t="s">
        <v>17</v>
      </c>
      <c r="X991" s="30">
        <v>21.66</v>
      </c>
      <c r="Y991" s="29">
        <v>0</v>
      </c>
      <c r="Z991" s="23" t="s">
        <v>21</v>
      </c>
      <c r="AA991" s="23" t="s">
        <v>42</v>
      </c>
      <c r="AB991" s="23">
        <v>14449.8544</v>
      </c>
      <c r="AC991" s="23" t="b">
        <f t="shared" si="72"/>
        <v>0</v>
      </c>
      <c r="AD991" s="23" t="b">
        <f t="shared" si="73"/>
        <v>0</v>
      </c>
    </row>
    <row r="992" spans="2:30">
      <c r="B992" s="14">
        <v>24</v>
      </c>
      <c r="C992" s="15" t="s">
        <v>17</v>
      </c>
      <c r="D992" s="14">
        <f t="shared" si="70"/>
        <v>1</v>
      </c>
      <c r="E992" s="17">
        <v>20.52</v>
      </c>
      <c r="F992" s="14">
        <v>0</v>
      </c>
      <c r="G992" s="14" t="s">
        <v>18</v>
      </c>
      <c r="H992" s="14">
        <f t="shared" si="71"/>
        <v>1</v>
      </c>
      <c r="I992" s="15" t="s">
        <v>42</v>
      </c>
      <c r="J992" s="20">
        <v>14571.8908</v>
      </c>
      <c r="V992" s="29">
        <v>58</v>
      </c>
      <c r="W992" s="23" t="s">
        <v>17</v>
      </c>
      <c r="X992" s="30">
        <v>28.215</v>
      </c>
      <c r="Y992" s="29">
        <v>0</v>
      </c>
      <c r="Z992" s="23" t="s">
        <v>21</v>
      </c>
      <c r="AA992" s="23" t="s">
        <v>34</v>
      </c>
      <c r="AB992" s="23">
        <v>12224.35085</v>
      </c>
      <c r="AC992" s="23" t="b">
        <f t="shared" si="72"/>
        <v>1</v>
      </c>
      <c r="AD992" s="23" t="b">
        <f t="shared" si="73"/>
        <v>0</v>
      </c>
    </row>
    <row r="993" spans="2:30">
      <c r="B993" s="14">
        <v>26</v>
      </c>
      <c r="C993" s="15" t="s">
        <v>17</v>
      </c>
      <c r="D993" s="14">
        <f t="shared" si="70"/>
        <v>1</v>
      </c>
      <c r="E993" s="17">
        <v>19.8</v>
      </c>
      <c r="F993" s="14">
        <v>1</v>
      </c>
      <c r="G993" s="14" t="s">
        <v>21</v>
      </c>
      <c r="H993" s="14">
        <f t="shared" si="71"/>
        <v>0</v>
      </c>
      <c r="I993" s="15" t="s">
        <v>19</v>
      </c>
      <c r="J993" s="20">
        <v>3378.91</v>
      </c>
      <c r="V993" s="29">
        <v>37</v>
      </c>
      <c r="W993" s="23" t="s">
        <v>20</v>
      </c>
      <c r="X993" s="30">
        <v>22.705</v>
      </c>
      <c r="Y993" s="29">
        <v>3</v>
      </c>
      <c r="Z993" s="23" t="s">
        <v>21</v>
      </c>
      <c r="AA993" s="23" t="s">
        <v>42</v>
      </c>
      <c r="AB993" s="23">
        <v>6985.50695</v>
      </c>
      <c r="AC993" s="23" t="b">
        <f t="shared" si="72"/>
        <v>0</v>
      </c>
      <c r="AD993" s="23" t="b">
        <f t="shared" si="73"/>
        <v>0</v>
      </c>
    </row>
    <row r="994" spans="2:30">
      <c r="B994" s="14">
        <v>38</v>
      </c>
      <c r="C994" s="15" t="s">
        <v>17</v>
      </c>
      <c r="D994" s="14">
        <f t="shared" si="70"/>
        <v>1</v>
      </c>
      <c r="E994" s="17">
        <v>27.835</v>
      </c>
      <c r="F994" s="14">
        <v>2</v>
      </c>
      <c r="G994" s="14" t="s">
        <v>21</v>
      </c>
      <c r="H994" s="14">
        <f t="shared" si="71"/>
        <v>0</v>
      </c>
      <c r="I994" s="15" t="s">
        <v>42</v>
      </c>
      <c r="J994" s="20">
        <v>7144.86265</v>
      </c>
      <c r="V994" s="29">
        <v>25</v>
      </c>
      <c r="W994" s="23" t="s">
        <v>17</v>
      </c>
      <c r="X994" s="30">
        <v>42.13</v>
      </c>
      <c r="Y994" s="29">
        <v>1</v>
      </c>
      <c r="Z994" s="23" t="s">
        <v>21</v>
      </c>
      <c r="AA994" s="23" t="s">
        <v>22</v>
      </c>
      <c r="AB994" s="23">
        <v>3238.4357</v>
      </c>
      <c r="AC994" s="23" t="b">
        <f t="shared" si="72"/>
        <v>1</v>
      </c>
      <c r="AD994" s="23" t="b">
        <f t="shared" si="73"/>
        <v>0</v>
      </c>
    </row>
    <row r="995" spans="2:30">
      <c r="B995" s="14">
        <v>50</v>
      </c>
      <c r="C995" s="15" t="s">
        <v>17</v>
      </c>
      <c r="D995" s="14">
        <f t="shared" si="70"/>
        <v>1</v>
      </c>
      <c r="E995" s="17">
        <v>31.6</v>
      </c>
      <c r="F995" s="14">
        <v>2</v>
      </c>
      <c r="G995" s="14" t="s">
        <v>21</v>
      </c>
      <c r="H995" s="14">
        <f t="shared" si="71"/>
        <v>0</v>
      </c>
      <c r="I995" s="15" t="s">
        <v>19</v>
      </c>
      <c r="J995" s="20">
        <v>10118.424</v>
      </c>
      <c r="V995" s="29">
        <v>22</v>
      </c>
      <c r="W995" s="23" t="s">
        <v>17</v>
      </c>
      <c r="X995" s="30">
        <v>21.28</v>
      </c>
      <c r="Y995" s="29">
        <v>3</v>
      </c>
      <c r="Z995" s="23" t="s">
        <v>21</v>
      </c>
      <c r="AA995" s="23" t="s">
        <v>34</v>
      </c>
      <c r="AB995" s="23">
        <v>4296.2712</v>
      </c>
      <c r="AC995" s="23" t="b">
        <f t="shared" si="72"/>
        <v>0</v>
      </c>
      <c r="AD995" s="23" t="b">
        <f t="shared" si="73"/>
        <v>0</v>
      </c>
    </row>
    <row r="996" spans="2:30">
      <c r="B996" s="14">
        <v>38</v>
      </c>
      <c r="C996" s="15" t="s">
        <v>20</v>
      </c>
      <c r="D996" s="14">
        <f t="shared" si="70"/>
        <v>0</v>
      </c>
      <c r="E996" s="17">
        <v>28.27</v>
      </c>
      <c r="F996" s="14">
        <v>1</v>
      </c>
      <c r="G996" s="14" t="s">
        <v>21</v>
      </c>
      <c r="H996" s="14">
        <f t="shared" si="71"/>
        <v>0</v>
      </c>
      <c r="I996" s="15" t="s">
        <v>22</v>
      </c>
      <c r="J996" s="20">
        <v>5484.4673</v>
      </c>
      <c r="V996" s="29">
        <v>28</v>
      </c>
      <c r="W996" s="23" t="s">
        <v>17</v>
      </c>
      <c r="X996" s="30">
        <v>33.11</v>
      </c>
      <c r="Y996" s="29">
        <v>0</v>
      </c>
      <c r="Z996" s="23" t="s">
        <v>21</v>
      </c>
      <c r="AA996" s="23" t="s">
        <v>22</v>
      </c>
      <c r="AB996" s="23">
        <v>3171.6149</v>
      </c>
      <c r="AC996" s="23" t="b">
        <f t="shared" si="72"/>
        <v>1</v>
      </c>
      <c r="AD996" s="23" t="b">
        <f t="shared" si="73"/>
        <v>0</v>
      </c>
    </row>
    <row r="997" spans="2:30">
      <c r="B997" s="14">
        <v>27</v>
      </c>
      <c r="C997" s="15" t="s">
        <v>17</v>
      </c>
      <c r="D997" s="14">
        <f t="shared" si="70"/>
        <v>1</v>
      </c>
      <c r="E997" s="17">
        <v>20.045</v>
      </c>
      <c r="F997" s="14">
        <v>3</v>
      </c>
      <c r="G997" s="14" t="s">
        <v>18</v>
      </c>
      <c r="H997" s="14">
        <f t="shared" si="71"/>
        <v>1</v>
      </c>
      <c r="I997" s="15" t="s">
        <v>34</v>
      </c>
      <c r="J997" s="20">
        <v>16420.49455</v>
      </c>
      <c r="V997" s="29">
        <v>18</v>
      </c>
      <c r="W997" s="23" t="s">
        <v>20</v>
      </c>
      <c r="X997" s="30">
        <v>33.33</v>
      </c>
      <c r="Y997" s="29">
        <v>0</v>
      </c>
      <c r="Z997" s="23" t="s">
        <v>21</v>
      </c>
      <c r="AA997" s="23" t="s">
        <v>22</v>
      </c>
      <c r="AB997" s="23">
        <v>1135.9407</v>
      </c>
      <c r="AC997" s="23" t="b">
        <f t="shared" si="72"/>
        <v>1</v>
      </c>
      <c r="AD997" s="23" t="b">
        <f t="shared" si="73"/>
        <v>0</v>
      </c>
    </row>
    <row r="998" spans="2:30">
      <c r="B998" s="14">
        <v>39</v>
      </c>
      <c r="C998" s="15" t="s">
        <v>17</v>
      </c>
      <c r="D998" s="14">
        <f t="shared" si="70"/>
        <v>1</v>
      </c>
      <c r="E998" s="17">
        <v>23.275</v>
      </c>
      <c r="F998" s="14">
        <v>3</v>
      </c>
      <c r="G998" s="14" t="s">
        <v>21</v>
      </c>
      <c r="H998" s="14">
        <f t="shared" si="71"/>
        <v>0</v>
      </c>
      <c r="I998" s="15" t="s">
        <v>42</v>
      </c>
      <c r="J998" s="20">
        <v>7986.47525</v>
      </c>
      <c r="V998" s="29">
        <v>28</v>
      </c>
      <c r="W998" s="23" t="s">
        <v>20</v>
      </c>
      <c r="X998" s="30">
        <v>24.3</v>
      </c>
      <c r="Y998" s="29">
        <v>5</v>
      </c>
      <c r="Z998" s="23" t="s">
        <v>21</v>
      </c>
      <c r="AA998" s="23" t="s">
        <v>19</v>
      </c>
      <c r="AB998" s="23">
        <v>5615.369</v>
      </c>
      <c r="AC998" s="23" t="b">
        <f t="shared" si="72"/>
        <v>0</v>
      </c>
      <c r="AD998" s="23" t="b">
        <f t="shared" si="73"/>
        <v>0</v>
      </c>
    </row>
    <row r="999" spans="2:30">
      <c r="B999" s="14">
        <v>39</v>
      </c>
      <c r="C999" s="15" t="s">
        <v>17</v>
      </c>
      <c r="D999" s="14">
        <f t="shared" si="70"/>
        <v>1</v>
      </c>
      <c r="E999" s="17">
        <v>34.1</v>
      </c>
      <c r="F999" s="14">
        <v>3</v>
      </c>
      <c r="G999" s="14" t="s">
        <v>21</v>
      </c>
      <c r="H999" s="14">
        <f t="shared" si="71"/>
        <v>0</v>
      </c>
      <c r="I999" s="15" t="s">
        <v>19</v>
      </c>
      <c r="J999" s="20">
        <v>7418.522</v>
      </c>
      <c r="V999" s="29">
        <v>45</v>
      </c>
      <c r="W999" s="23" t="s">
        <v>17</v>
      </c>
      <c r="X999" s="30">
        <v>25.7</v>
      </c>
      <c r="Y999" s="29">
        <v>3</v>
      </c>
      <c r="Z999" s="23" t="s">
        <v>21</v>
      </c>
      <c r="AA999" s="23" t="s">
        <v>19</v>
      </c>
      <c r="AB999" s="23">
        <v>9101.798</v>
      </c>
      <c r="AC999" s="23" t="b">
        <f t="shared" si="72"/>
        <v>1</v>
      </c>
      <c r="AD999" s="23" t="b">
        <f t="shared" si="73"/>
        <v>0</v>
      </c>
    </row>
    <row r="1000" spans="2:30">
      <c r="B1000" s="14">
        <v>63</v>
      </c>
      <c r="C1000" s="15" t="s">
        <v>17</v>
      </c>
      <c r="D1000" s="14">
        <f t="shared" si="70"/>
        <v>1</v>
      </c>
      <c r="E1000" s="17">
        <v>36.85</v>
      </c>
      <c r="F1000" s="14">
        <v>0</v>
      </c>
      <c r="G1000" s="14" t="s">
        <v>21</v>
      </c>
      <c r="H1000" s="14">
        <f t="shared" si="71"/>
        <v>0</v>
      </c>
      <c r="I1000" s="15" t="s">
        <v>22</v>
      </c>
      <c r="J1000" s="20">
        <v>13887.9685</v>
      </c>
      <c r="V1000" s="29">
        <v>33</v>
      </c>
      <c r="W1000" s="23" t="s">
        <v>20</v>
      </c>
      <c r="X1000" s="30">
        <v>29.4</v>
      </c>
      <c r="Y1000" s="29">
        <v>4</v>
      </c>
      <c r="Z1000" s="23" t="s">
        <v>21</v>
      </c>
      <c r="AA1000" s="23" t="s">
        <v>19</v>
      </c>
      <c r="AB1000" s="23">
        <v>6059.173</v>
      </c>
      <c r="AC1000" s="23" t="b">
        <f t="shared" si="72"/>
        <v>1</v>
      </c>
      <c r="AD1000" s="23" t="b">
        <f t="shared" si="73"/>
        <v>0</v>
      </c>
    </row>
    <row r="1001" spans="2:30">
      <c r="B1001" s="14">
        <v>33</v>
      </c>
      <c r="C1001" s="15" t="s">
        <v>17</v>
      </c>
      <c r="D1001" s="14">
        <f t="shared" si="70"/>
        <v>1</v>
      </c>
      <c r="E1001" s="17">
        <v>36.29</v>
      </c>
      <c r="F1001" s="14">
        <v>3</v>
      </c>
      <c r="G1001" s="14" t="s">
        <v>21</v>
      </c>
      <c r="H1001" s="14">
        <f t="shared" si="71"/>
        <v>0</v>
      </c>
      <c r="I1001" s="15" t="s">
        <v>42</v>
      </c>
      <c r="J1001" s="20">
        <v>6551.7501</v>
      </c>
      <c r="V1001" s="29">
        <v>18</v>
      </c>
      <c r="W1001" s="23" t="s">
        <v>17</v>
      </c>
      <c r="X1001" s="30">
        <v>39.82</v>
      </c>
      <c r="Y1001" s="29">
        <v>0</v>
      </c>
      <c r="Z1001" s="23" t="s">
        <v>21</v>
      </c>
      <c r="AA1001" s="23" t="s">
        <v>22</v>
      </c>
      <c r="AB1001" s="23">
        <v>1633.9618</v>
      </c>
      <c r="AC1001" s="23" t="b">
        <f t="shared" si="72"/>
        <v>1</v>
      </c>
      <c r="AD1001" s="23" t="b">
        <f t="shared" si="73"/>
        <v>0</v>
      </c>
    </row>
    <row r="1002" spans="2:30">
      <c r="B1002" s="14">
        <v>36</v>
      </c>
      <c r="C1002" s="15" t="s">
        <v>17</v>
      </c>
      <c r="D1002" s="14">
        <f t="shared" si="70"/>
        <v>1</v>
      </c>
      <c r="E1002" s="17">
        <v>26.885</v>
      </c>
      <c r="F1002" s="14">
        <v>0</v>
      </c>
      <c r="G1002" s="14" t="s">
        <v>21</v>
      </c>
      <c r="H1002" s="14">
        <f t="shared" si="71"/>
        <v>0</v>
      </c>
      <c r="I1002" s="15" t="s">
        <v>34</v>
      </c>
      <c r="J1002" s="20">
        <v>5267.81815</v>
      </c>
      <c r="V1002" s="29">
        <v>19</v>
      </c>
      <c r="W1002" s="23" t="s">
        <v>20</v>
      </c>
      <c r="X1002" s="30">
        <v>19.8</v>
      </c>
      <c r="Y1002" s="29">
        <v>0</v>
      </c>
      <c r="Z1002" s="23" t="s">
        <v>21</v>
      </c>
      <c r="AA1002" s="23" t="s">
        <v>19</v>
      </c>
      <c r="AB1002" s="23">
        <v>1241.565</v>
      </c>
      <c r="AC1002" s="23" t="b">
        <f t="shared" si="72"/>
        <v>0</v>
      </c>
      <c r="AD1002" s="23" t="b">
        <f t="shared" si="73"/>
        <v>0</v>
      </c>
    </row>
    <row r="1003" spans="2:30">
      <c r="B1003" s="14">
        <v>30</v>
      </c>
      <c r="C1003" s="15" t="s">
        <v>20</v>
      </c>
      <c r="D1003" s="14">
        <f t="shared" si="70"/>
        <v>0</v>
      </c>
      <c r="E1003" s="17">
        <v>22.99</v>
      </c>
      <c r="F1003" s="14">
        <v>2</v>
      </c>
      <c r="G1003" s="14" t="s">
        <v>18</v>
      </c>
      <c r="H1003" s="14">
        <f t="shared" si="71"/>
        <v>1</v>
      </c>
      <c r="I1003" s="15" t="s">
        <v>34</v>
      </c>
      <c r="J1003" s="20">
        <v>17361.7661</v>
      </c>
      <c r="V1003" s="29">
        <v>40</v>
      </c>
      <c r="W1003" s="23" t="s">
        <v>17</v>
      </c>
      <c r="X1003" s="30">
        <v>29.3</v>
      </c>
      <c r="Y1003" s="29">
        <v>4</v>
      </c>
      <c r="Z1003" s="23" t="s">
        <v>21</v>
      </c>
      <c r="AA1003" s="23" t="s">
        <v>19</v>
      </c>
      <c r="AB1003" s="23">
        <v>15828.82173</v>
      </c>
      <c r="AC1003" s="23" t="b">
        <f t="shared" si="72"/>
        <v>1</v>
      </c>
      <c r="AD1003" s="23" t="b">
        <f t="shared" si="73"/>
        <v>0</v>
      </c>
    </row>
    <row r="1004" spans="2:30">
      <c r="B1004" s="14">
        <v>24</v>
      </c>
      <c r="C1004" s="15" t="s">
        <v>20</v>
      </c>
      <c r="D1004" s="14">
        <f t="shared" si="70"/>
        <v>0</v>
      </c>
      <c r="E1004" s="17">
        <v>32.7</v>
      </c>
      <c r="F1004" s="14">
        <v>0</v>
      </c>
      <c r="G1004" s="14" t="s">
        <v>18</v>
      </c>
      <c r="H1004" s="14">
        <f t="shared" si="71"/>
        <v>1</v>
      </c>
      <c r="I1004" s="15" t="s">
        <v>19</v>
      </c>
      <c r="J1004" s="20">
        <v>34472.841</v>
      </c>
      <c r="V1004" s="29">
        <v>34</v>
      </c>
      <c r="W1004" s="23" t="s">
        <v>17</v>
      </c>
      <c r="X1004" s="30">
        <v>27.72</v>
      </c>
      <c r="Y1004" s="29">
        <v>0</v>
      </c>
      <c r="Z1004" s="23" t="s">
        <v>21</v>
      </c>
      <c r="AA1004" s="23" t="s">
        <v>22</v>
      </c>
      <c r="AB1004" s="23">
        <v>4415.1588</v>
      </c>
      <c r="AC1004" s="23" t="b">
        <f t="shared" si="72"/>
        <v>1</v>
      </c>
      <c r="AD1004" s="23" t="b">
        <f t="shared" si="73"/>
        <v>0</v>
      </c>
    </row>
    <row r="1005" spans="2:30">
      <c r="B1005" s="14">
        <v>24</v>
      </c>
      <c r="C1005" s="15" t="s">
        <v>20</v>
      </c>
      <c r="D1005" s="14">
        <f t="shared" si="70"/>
        <v>0</v>
      </c>
      <c r="E1005" s="17">
        <v>25.8</v>
      </c>
      <c r="F1005" s="14">
        <v>0</v>
      </c>
      <c r="G1005" s="14" t="s">
        <v>21</v>
      </c>
      <c r="H1005" s="14">
        <f t="shared" si="71"/>
        <v>0</v>
      </c>
      <c r="I1005" s="15" t="s">
        <v>19</v>
      </c>
      <c r="J1005" s="20">
        <v>1972.95</v>
      </c>
      <c r="V1005" s="29">
        <v>42</v>
      </c>
      <c r="W1005" s="23" t="s">
        <v>17</v>
      </c>
      <c r="X1005" s="30">
        <v>37.9</v>
      </c>
      <c r="Y1005" s="29">
        <v>0</v>
      </c>
      <c r="Z1005" s="23" t="s">
        <v>21</v>
      </c>
      <c r="AA1005" s="23" t="s">
        <v>19</v>
      </c>
      <c r="AB1005" s="23">
        <v>6474.013</v>
      </c>
      <c r="AC1005" s="23" t="b">
        <f t="shared" si="72"/>
        <v>1</v>
      </c>
      <c r="AD1005" s="23" t="b">
        <f t="shared" si="73"/>
        <v>0</v>
      </c>
    </row>
    <row r="1006" spans="2:30">
      <c r="B1006" s="14">
        <v>48</v>
      </c>
      <c r="C1006" s="15" t="s">
        <v>20</v>
      </c>
      <c r="D1006" s="14">
        <f t="shared" si="70"/>
        <v>0</v>
      </c>
      <c r="E1006" s="17">
        <v>29.6</v>
      </c>
      <c r="F1006" s="14">
        <v>0</v>
      </c>
      <c r="G1006" s="14" t="s">
        <v>21</v>
      </c>
      <c r="H1006" s="14">
        <f t="shared" si="71"/>
        <v>0</v>
      </c>
      <c r="I1006" s="15" t="s">
        <v>19</v>
      </c>
      <c r="J1006" s="20">
        <v>21232.18226</v>
      </c>
      <c r="V1006" s="29">
        <v>51</v>
      </c>
      <c r="W1006" s="23" t="s">
        <v>17</v>
      </c>
      <c r="X1006" s="30">
        <v>36.385</v>
      </c>
      <c r="Y1006" s="29">
        <v>3</v>
      </c>
      <c r="Z1006" s="23" t="s">
        <v>21</v>
      </c>
      <c r="AA1006" s="23" t="s">
        <v>34</v>
      </c>
      <c r="AB1006" s="23">
        <v>11436.73815</v>
      </c>
      <c r="AC1006" s="23" t="b">
        <f t="shared" si="72"/>
        <v>1</v>
      </c>
      <c r="AD1006" s="23" t="b">
        <f t="shared" si="73"/>
        <v>0</v>
      </c>
    </row>
    <row r="1007" spans="2:30">
      <c r="B1007" s="14">
        <v>47</v>
      </c>
      <c r="C1007" s="15" t="s">
        <v>20</v>
      </c>
      <c r="D1007" s="14">
        <f t="shared" si="70"/>
        <v>0</v>
      </c>
      <c r="E1007" s="17">
        <v>19.19</v>
      </c>
      <c r="F1007" s="14">
        <v>1</v>
      </c>
      <c r="G1007" s="14" t="s">
        <v>21</v>
      </c>
      <c r="H1007" s="14">
        <f t="shared" si="71"/>
        <v>0</v>
      </c>
      <c r="I1007" s="15" t="s">
        <v>42</v>
      </c>
      <c r="J1007" s="20">
        <v>8627.5411</v>
      </c>
      <c r="V1007" s="29">
        <v>54</v>
      </c>
      <c r="W1007" s="23" t="s">
        <v>17</v>
      </c>
      <c r="X1007" s="30">
        <v>27.645</v>
      </c>
      <c r="Y1007" s="29">
        <v>1</v>
      </c>
      <c r="Z1007" s="23" t="s">
        <v>21</v>
      </c>
      <c r="AA1007" s="23" t="s">
        <v>34</v>
      </c>
      <c r="AB1007" s="23">
        <v>11305.93455</v>
      </c>
      <c r="AC1007" s="23" t="b">
        <f t="shared" si="72"/>
        <v>1</v>
      </c>
      <c r="AD1007" s="23" t="b">
        <f t="shared" si="73"/>
        <v>0</v>
      </c>
    </row>
    <row r="1008" spans="2:30">
      <c r="B1008" s="14">
        <v>29</v>
      </c>
      <c r="C1008" s="15" t="s">
        <v>20</v>
      </c>
      <c r="D1008" s="14">
        <f t="shared" si="70"/>
        <v>0</v>
      </c>
      <c r="E1008" s="17">
        <v>31.73</v>
      </c>
      <c r="F1008" s="14">
        <v>2</v>
      </c>
      <c r="G1008" s="14" t="s">
        <v>21</v>
      </c>
      <c r="H1008" s="14">
        <f t="shared" si="71"/>
        <v>0</v>
      </c>
      <c r="I1008" s="15" t="s">
        <v>34</v>
      </c>
      <c r="J1008" s="20">
        <v>4433.3877</v>
      </c>
      <c r="V1008" s="29">
        <v>55</v>
      </c>
      <c r="W1008" s="23" t="s">
        <v>20</v>
      </c>
      <c r="X1008" s="30">
        <v>37.715</v>
      </c>
      <c r="Y1008" s="29">
        <v>3</v>
      </c>
      <c r="Z1008" s="23" t="s">
        <v>21</v>
      </c>
      <c r="AA1008" s="23" t="s">
        <v>34</v>
      </c>
      <c r="AB1008" s="23">
        <v>30063.58055</v>
      </c>
      <c r="AC1008" s="23" t="b">
        <f t="shared" si="72"/>
        <v>1</v>
      </c>
      <c r="AD1008" s="23" t="b">
        <f t="shared" si="73"/>
        <v>1</v>
      </c>
    </row>
    <row r="1009" spans="2:30">
      <c r="B1009" s="14">
        <v>28</v>
      </c>
      <c r="C1009" s="15" t="s">
        <v>20</v>
      </c>
      <c r="D1009" s="14">
        <f t="shared" si="70"/>
        <v>0</v>
      </c>
      <c r="E1009" s="17">
        <v>29.26</v>
      </c>
      <c r="F1009" s="14">
        <v>2</v>
      </c>
      <c r="G1009" s="14" t="s">
        <v>21</v>
      </c>
      <c r="H1009" s="14">
        <f t="shared" si="71"/>
        <v>0</v>
      </c>
      <c r="I1009" s="15" t="s">
        <v>42</v>
      </c>
      <c r="J1009" s="20">
        <v>4438.2634</v>
      </c>
      <c r="V1009" s="29">
        <v>52</v>
      </c>
      <c r="W1009" s="23" t="s">
        <v>17</v>
      </c>
      <c r="X1009" s="30">
        <v>23.18</v>
      </c>
      <c r="Y1009" s="29">
        <v>0</v>
      </c>
      <c r="Z1009" s="23" t="s">
        <v>21</v>
      </c>
      <c r="AA1009" s="23" t="s">
        <v>42</v>
      </c>
      <c r="AB1009" s="23">
        <v>10197.7722</v>
      </c>
      <c r="AC1009" s="23" t="b">
        <f t="shared" si="72"/>
        <v>0</v>
      </c>
      <c r="AD1009" s="23" t="b">
        <f t="shared" si="73"/>
        <v>0</v>
      </c>
    </row>
    <row r="1010" spans="2:30">
      <c r="B1010" s="14">
        <v>47</v>
      </c>
      <c r="C1010" s="15" t="s">
        <v>20</v>
      </c>
      <c r="D1010" s="14">
        <f t="shared" si="70"/>
        <v>0</v>
      </c>
      <c r="E1010" s="17">
        <v>28.215</v>
      </c>
      <c r="F1010" s="14">
        <v>3</v>
      </c>
      <c r="G1010" s="14" t="s">
        <v>18</v>
      </c>
      <c r="H1010" s="14">
        <f t="shared" si="71"/>
        <v>1</v>
      </c>
      <c r="I1010" s="15" t="s">
        <v>34</v>
      </c>
      <c r="J1010" s="20">
        <v>24915.22085</v>
      </c>
      <c r="V1010" s="29">
        <v>32</v>
      </c>
      <c r="W1010" s="23" t="s">
        <v>17</v>
      </c>
      <c r="X1010" s="30">
        <v>20.52</v>
      </c>
      <c r="Y1010" s="29">
        <v>0</v>
      </c>
      <c r="Z1010" s="23" t="s">
        <v>21</v>
      </c>
      <c r="AA1010" s="23" t="s">
        <v>42</v>
      </c>
      <c r="AB1010" s="23">
        <v>4544.2348</v>
      </c>
      <c r="AC1010" s="23" t="b">
        <f t="shared" si="72"/>
        <v>0</v>
      </c>
      <c r="AD1010" s="23" t="b">
        <f t="shared" si="73"/>
        <v>0</v>
      </c>
    </row>
    <row r="1011" spans="2:30">
      <c r="B1011" s="14">
        <v>25</v>
      </c>
      <c r="C1011" s="15" t="s">
        <v>20</v>
      </c>
      <c r="D1011" s="14">
        <f t="shared" si="70"/>
        <v>0</v>
      </c>
      <c r="E1011" s="17">
        <v>24.985</v>
      </c>
      <c r="F1011" s="14">
        <v>2</v>
      </c>
      <c r="G1011" s="14" t="s">
        <v>21</v>
      </c>
      <c r="H1011" s="14">
        <f t="shared" si="71"/>
        <v>0</v>
      </c>
      <c r="I1011" s="15" t="s">
        <v>42</v>
      </c>
      <c r="J1011" s="20">
        <v>23241.47453</v>
      </c>
      <c r="V1011" s="29">
        <v>28</v>
      </c>
      <c r="W1011" s="23" t="s">
        <v>20</v>
      </c>
      <c r="X1011" s="30">
        <v>37.1</v>
      </c>
      <c r="Y1011" s="29">
        <v>1</v>
      </c>
      <c r="Z1011" s="23" t="s">
        <v>21</v>
      </c>
      <c r="AA1011" s="23" t="s">
        <v>19</v>
      </c>
      <c r="AB1011" s="23">
        <v>3277.161</v>
      </c>
      <c r="AC1011" s="23" t="b">
        <f t="shared" si="72"/>
        <v>1</v>
      </c>
      <c r="AD1011" s="23" t="b">
        <f t="shared" si="73"/>
        <v>0</v>
      </c>
    </row>
    <row r="1012" spans="2:30">
      <c r="B1012" s="14">
        <v>51</v>
      </c>
      <c r="C1012" s="15" t="s">
        <v>20</v>
      </c>
      <c r="D1012" s="14">
        <f t="shared" si="70"/>
        <v>0</v>
      </c>
      <c r="E1012" s="17">
        <v>27.74</v>
      </c>
      <c r="F1012" s="14">
        <v>1</v>
      </c>
      <c r="G1012" s="14" t="s">
        <v>21</v>
      </c>
      <c r="H1012" s="14">
        <f t="shared" si="71"/>
        <v>0</v>
      </c>
      <c r="I1012" s="15" t="s">
        <v>42</v>
      </c>
      <c r="J1012" s="20">
        <v>9957.7216</v>
      </c>
      <c r="V1012" s="29">
        <v>41</v>
      </c>
      <c r="W1012" s="23" t="s">
        <v>17</v>
      </c>
      <c r="X1012" s="30">
        <v>28.05</v>
      </c>
      <c r="Y1012" s="29">
        <v>1</v>
      </c>
      <c r="Z1012" s="23" t="s">
        <v>21</v>
      </c>
      <c r="AA1012" s="23" t="s">
        <v>22</v>
      </c>
      <c r="AB1012" s="23">
        <v>6770.1925</v>
      </c>
      <c r="AC1012" s="23" t="b">
        <f t="shared" si="72"/>
        <v>1</v>
      </c>
      <c r="AD1012" s="23" t="b">
        <f t="shared" si="73"/>
        <v>0</v>
      </c>
    </row>
    <row r="1013" spans="2:30">
      <c r="B1013" s="14">
        <v>48</v>
      </c>
      <c r="C1013" s="15" t="s">
        <v>17</v>
      </c>
      <c r="D1013" s="14">
        <f t="shared" si="70"/>
        <v>1</v>
      </c>
      <c r="E1013" s="17">
        <v>22.8</v>
      </c>
      <c r="F1013" s="14">
        <v>0</v>
      </c>
      <c r="G1013" s="14" t="s">
        <v>21</v>
      </c>
      <c r="H1013" s="14">
        <f t="shared" si="71"/>
        <v>0</v>
      </c>
      <c r="I1013" s="15" t="s">
        <v>19</v>
      </c>
      <c r="J1013" s="20">
        <v>8269.044</v>
      </c>
      <c r="V1013" s="29">
        <v>43</v>
      </c>
      <c r="W1013" s="23" t="s">
        <v>17</v>
      </c>
      <c r="X1013" s="30">
        <v>29.9</v>
      </c>
      <c r="Y1013" s="29">
        <v>1</v>
      </c>
      <c r="Z1013" s="23" t="s">
        <v>21</v>
      </c>
      <c r="AA1013" s="23" t="s">
        <v>19</v>
      </c>
      <c r="AB1013" s="23">
        <v>7337.748</v>
      </c>
      <c r="AC1013" s="23" t="b">
        <f t="shared" si="72"/>
        <v>1</v>
      </c>
      <c r="AD1013" s="23" t="b">
        <f t="shared" si="73"/>
        <v>0</v>
      </c>
    </row>
    <row r="1014" spans="2:30">
      <c r="B1014" s="14">
        <v>43</v>
      </c>
      <c r="C1014" s="15" t="s">
        <v>20</v>
      </c>
      <c r="D1014" s="14">
        <f t="shared" si="70"/>
        <v>0</v>
      </c>
      <c r="E1014" s="17">
        <v>20.13</v>
      </c>
      <c r="F1014" s="14">
        <v>2</v>
      </c>
      <c r="G1014" s="14" t="s">
        <v>18</v>
      </c>
      <c r="H1014" s="14">
        <f t="shared" si="71"/>
        <v>1</v>
      </c>
      <c r="I1014" s="15" t="s">
        <v>22</v>
      </c>
      <c r="J1014" s="20">
        <v>18767.7377</v>
      </c>
      <c r="V1014" s="29">
        <v>49</v>
      </c>
      <c r="W1014" s="23" t="s">
        <v>17</v>
      </c>
      <c r="X1014" s="30">
        <v>33.345</v>
      </c>
      <c r="Y1014" s="29">
        <v>2</v>
      </c>
      <c r="Z1014" s="23" t="s">
        <v>21</v>
      </c>
      <c r="AA1014" s="23" t="s">
        <v>42</v>
      </c>
      <c r="AB1014" s="23">
        <v>10370.91255</v>
      </c>
      <c r="AC1014" s="23" t="b">
        <f t="shared" si="72"/>
        <v>1</v>
      </c>
      <c r="AD1014" s="23" t="b">
        <f t="shared" si="73"/>
        <v>0</v>
      </c>
    </row>
    <row r="1015" spans="2:30">
      <c r="B1015" s="14">
        <v>61</v>
      </c>
      <c r="C1015" s="15" t="s">
        <v>17</v>
      </c>
      <c r="D1015" s="14">
        <f t="shared" si="70"/>
        <v>1</v>
      </c>
      <c r="E1015" s="17">
        <v>33.33</v>
      </c>
      <c r="F1015" s="14">
        <v>4</v>
      </c>
      <c r="G1015" s="14" t="s">
        <v>21</v>
      </c>
      <c r="H1015" s="14">
        <f t="shared" si="71"/>
        <v>0</v>
      </c>
      <c r="I1015" s="15" t="s">
        <v>22</v>
      </c>
      <c r="J1015" s="20">
        <v>36580.28216</v>
      </c>
      <c r="V1015" s="29">
        <v>55</v>
      </c>
      <c r="W1015" s="23" t="s">
        <v>17</v>
      </c>
      <c r="X1015" s="30">
        <v>30.5</v>
      </c>
      <c r="Y1015" s="29">
        <v>0</v>
      </c>
      <c r="Z1015" s="23" t="s">
        <v>21</v>
      </c>
      <c r="AA1015" s="23" t="s">
        <v>19</v>
      </c>
      <c r="AB1015" s="23">
        <v>10704.47</v>
      </c>
      <c r="AC1015" s="23" t="b">
        <f t="shared" si="72"/>
        <v>1</v>
      </c>
      <c r="AD1015" s="23" t="b">
        <f t="shared" si="73"/>
        <v>0</v>
      </c>
    </row>
    <row r="1016" spans="2:30">
      <c r="B1016" s="14">
        <v>48</v>
      </c>
      <c r="C1016" s="15" t="s">
        <v>20</v>
      </c>
      <c r="D1016" s="14">
        <f t="shared" si="70"/>
        <v>0</v>
      </c>
      <c r="E1016" s="17">
        <v>32.3</v>
      </c>
      <c r="F1016" s="14">
        <v>1</v>
      </c>
      <c r="G1016" s="14" t="s">
        <v>21</v>
      </c>
      <c r="H1016" s="14">
        <f t="shared" si="71"/>
        <v>0</v>
      </c>
      <c r="I1016" s="15" t="s">
        <v>34</v>
      </c>
      <c r="J1016" s="20">
        <v>8765.249</v>
      </c>
      <c r="V1016" s="29">
        <v>20</v>
      </c>
      <c r="W1016" s="23" t="s">
        <v>17</v>
      </c>
      <c r="X1016" s="30">
        <v>33.3</v>
      </c>
      <c r="Y1016" s="29">
        <v>0</v>
      </c>
      <c r="Z1016" s="23" t="s">
        <v>21</v>
      </c>
      <c r="AA1016" s="23" t="s">
        <v>19</v>
      </c>
      <c r="AB1016" s="23">
        <v>1880.487</v>
      </c>
      <c r="AC1016" s="23" t="b">
        <f t="shared" si="72"/>
        <v>1</v>
      </c>
      <c r="AD1016" s="23" t="b">
        <f t="shared" si="73"/>
        <v>0</v>
      </c>
    </row>
    <row r="1017" spans="2:30">
      <c r="B1017" s="14">
        <v>38</v>
      </c>
      <c r="C1017" s="15" t="s">
        <v>17</v>
      </c>
      <c r="D1017" s="14">
        <f t="shared" si="70"/>
        <v>1</v>
      </c>
      <c r="E1017" s="17">
        <v>27.6</v>
      </c>
      <c r="F1017" s="14">
        <v>0</v>
      </c>
      <c r="G1017" s="14" t="s">
        <v>21</v>
      </c>
      <c r="H1017" s="14">
        <f t="shared" si="71"/>
        <v>0</v>
      </c>
      <c r="I1017" s="15" t="s">
        <v>19</v>
      </c>
      <c r="J1017" s="20">
        <v>5383.536</v>
      </c>
      <c r="V1017" s="29">
        <v>45</v>
      </c>
      <c r="W1017" s="23" t="s">
        <v>20</v>
      </c>
      <c r="X1017" s="30">
        <v>27.5</v>
      </c>
      <c r="Y1017" s="29">
        <v>3</v>
      </c>
      <c r="Z1017" s="23" t="s">
        <v>21</v>
      </c>
      <c r="AA1017" s="23" t="s">
        <v>19</v>
      </c>
      <c r="AB1017" s="23">
        <v>8615.3</v>
      </c>
      <c r="AC1017" s="23" t="b">
        <f t="shared" si="72"/>
        <v>1</v>
      </c>
      <c r="AD1017" s="23" t="b">
        <f t="shared" si="73"/>
        <v>0</v>
      </c>
    </row>
    <row r="1018" spans="2:30">
      <c r="B1018" s="14">
        <v>59</v>
      </c>
      <c r="C1018" s="15" t="s">
        <v>20</v>
      </c>
      <c r="D1018" s="14">
        <f t="shared" si="70"/>
        <v>0</v>
      </c>
      <c r="E1018" s="17">
        <v>25.46</v>
      </c>
      <c r="F1018" s="14">
        <v>0</v>
      </c>
      <c r="G1018" s="14" t="s">
        <v>21</v>
      </c>
      <c r="H1018" s="14">
        <f t="shared" si="71"/>
        <v>0</v>
      </c>
      <c r="I1018" s="15" t="s">
        <v>34</v>
      </c>
      <c r="J1018" s="20">
        <v>12124.9924</v>
      </c>
      <c r="V1018" s="29">
        <v>26</v>
      </c>
      <c r="W1018" s="23" t="s">
        <v>20</v>
      </c>
      <c r="X1018" s="30">
        <v>33.915</v>
      </c>
      <c r="Y1018" s="29">
        <v>1</v>
      </c>
      <c r="Z1018" s="23" t="s">
        <v>21</v>
      </c>
      <c r="AA1018" s="23" t="s">
        <v>34</v>
      </c>
      <c r="AB1018" s="23">
        <v>3292.52985</v>
      </c>
      <c r="AC1018" s="23" t="b">
        <f t="shared" si="72"/>
        <v>1</v>
      </c>
      <c r="AD1018" s="23" t="b">
        <f t="shared" si="73"/>
        <v>0</v>
      </c>
    </row>
    <row r="1019" spans="2:30">
      <c r="B1019" s="14">
        <v>19</v>
      </c>
      <c r="C1019" s="15" t="s">
        <v>17</v>
      </c>
      <c r="D1019" s="14">
        <f t="shared" si="70"/>
        <v>1</v>
      </c>
      <c r="E1019" s="17">
        <v>24.605</v>
      </c>
      <c r="F1019" s="14">
        <v>1</v>
      </c>
      <c r="G1019" s="14" t="s">
        <v>21</v>
      </c>
      <c r="H1019" s="14">
        <f t="shared" si="71"/>
        <v>0</v>
      </c>
      <c r="I1019" s="15" t="s">
        <v>34</v>
      </c>
      <c r="J1019" s="20">
        <v>2709.24395</v>
      </c>
      <c r="V1019" s="29">
        <v>25</v>
      </c>
      <c r="W1019" s="23" t="s">
        <v>17</v>
      </c>
      <c r="X1019" s="30">
        <v>34.485</v>
      </c>
      <c r="Y1019" s="29">
        <v>0</v>
      </c>
      <c r="Z1019" s="23" t="s">
        <v>21</v>
      </c>
      <c r="AA1019" s="23" t="s">
        <v>34</v>
      </c>
      <c r="AB1019" s="23">
        <v>3021.80915</v>
      </c>
      <c r="AC1019" s="23" t="b">
        <f t="shared" si="72"/>
        <v>1</v>
      </c>
      <c r="AD1019" s="23" t="b">
        <f t="shared" si="73"/>
        <v>0</v>
      </c>
    </row>
    <row r="1020" spans="2:30">
      <c r="B1020" s="14">
        <v>26</v>
      </c>
      <c r="C1020" s="15" t="s">
        <v>17</v>
      </c>
      <c r="D1020" s="14">
        <f t="shared" si="70"/>
        <v>1</v>
      </c>
      <c r="E1020" s="17">
        <v>34.2</v>
      </c>
      <c r="F1020" s="14">
        <v>2</v>
      </c>
      <c r="G1020" s="14" t="s">
        <v>21</v>
      </c>
      <c r="H1020" s="14">
        <f t="shared" si="71"/>
        <v>0</v>
      </c>
      <c r="I1020" s="15" t="s">
        <v>19</v>
      </c>
      <c r="J1020" s="20">
        <v>3987.926</v>
      </c>
      <c r="V1020" s="29">
        <v>43</v>
      </c>
      <c r="W1020" s="23" t="s">
        <v>20</v>
      </c>
      <c r="X1020" s="30">
        <v>25.52</v>
      </c>
      <c r="Y1020" s="29">
        <v>5</v>
      </c>
      <c r="Z1020" s="23" t="s">
        <v>21</v>
      </c>
      <c r="AA1020" s="23" t="s">
        <v>22</v>
      </c>
      <c r="AB1020" s="23">
        <v>14478.33015</v>
      </c>
      <c r="AC1020" s="23" t="b">
        <f t="shared" si="72"/>
        <v>1</v>
      </c>
      <c r="AD1020" s="23" t="b">
        <f t="shared" si="73"/>
        <v>0</v>
      </c>
    </row>
    <row r="1021" spans="2:30">
      <c r="B1021" s="14">
        <v>54</v>
      </c>
      <c r="C1021" s="15" t="s">
        <v>17</v>
      </c>
      <c r="D1021" s="14">
        <f t="shared" si="70"/>
        <v>1</v>
      </c>
      <c r="E1021" s="17">
        <v>35.815</v>
      </c>
      <c r="F1021" s="14">
        <v>3</v>
      </c>
      <c r="G1021" s="14" t="s">
        <v>21</v>
      </c>
      <c r="H1021" s="14">
        <f t="shared" si="71"/>
        <v>0</v>
      </c>
      <c r="I1021" s="15" t="s">
        <v>34</v>
      </c>
      <c r="J1021" s="20">
        <v>12495.29085</v>
      </c>
      <c r="V1021" s="29">
        <v>35</v>
      </c>
      <c r="W1021" s="23" t="s">
        <v>20</v>
      </c>
      <c r="X1021" s="30">
        <v>27.61</v>
      </c>
      <c r="Y1021" s="29">
        <v>1</v>
      </c>
      <c r="Z1021" s="23" t="s">
        <v>21</v>
      </c>
      <c r="AA1021" s="23" t="s">
        <v>22</v>
      </c>
      <c r="AB1021" s="23">
        <v>4747.0529</v>
      </c>
      <c r="AC1021" s="23" t="b">
        <f t="shared" si="72"/>
        <v>1</v>
      </c>
      <c r="AD1021" s="23" t="b">
        <f t="shared" si="73"/>
        <v>0</v>
      </c>
    </row>
    <row r="1022" spans="2:30">
      <c r="B1022" s="14">
        <v>21</v>
      </c>
      <c r="C1022" s="15" t="s">
        <v>17</v>
      </c>
      <c r="D1022" s="14">
        <f t="shared" si="70"/>
        <v>1</v>
      </c>
      <c r="E1022" s="17">
        <v>32.68</v>
      </c>
      <c r="F1022" s="14">
        <v>2</v>
      </c>
      <c r="G1022" s="14" t="s">
        <v>21</v>
      </c>
      <c r="H1022" s="14">
        <f t="shared" si="71"/>
        <v>0</v>
      </c>
      <c r="I1022" s="15" t="s">
        <v>34</v>
      </c>
      <c r="J1022" s="20">
        <v>26018.95052</v>
      </c>
      <c r="V1022" s="29">
        <v>57</v>
      </c>
      <c r="W1022" s="23" t="s">
        <v>20</v>
      </c>
      <c r="X1022" s="30">
        <v>23.7</v>
      </c>
      <c r="Y1022" s="29">
        <v>0</v>
      </c>
      <c r="Z1022" s="23" t="s">
        <v>21</v>
      </c>
      <c r="AA1022" s="23" t="s">
        <v>19</v>
      </c>
      <c r="AB1022" s="23">
        <v>10959.33</v>
      </c>
      <c r="AC1022" s="23" t="b">
        <f t="shared" si="72"/>
        <v>0</v>
      </c>
      <c r="AD1022" s="23" t="b">
        <f t="shared" si="73"/>
        <v>0</v>
      </c>
    </row>
    <row r="1023" spans="2:30">
      <c r="B1023" s="14">
        <v>51</v>
      </c>
      <c r="C1023" s="15" t="s">
        <v>20</v>
      </c>
      <c r="D1023" s="14">
        <f t="shared" si="70"/>
        <v>0</v>
      </c>
      <c r="E1023" s="17">
        <v>37</v>
      </c>
      <c r="F1023" s="14">
        <v>0</v>
      </c>
      <c r="G1023" s="14" t="s">
        <v>21</v>
      </c>
      <c r="H1023" s="14">
        <f t="shared" si="71"/>
        <v>0</v>
      </c>
      <c r="I1023" s="15" t="s">
        <v>19</v>
      </c>
      <c r="J1023" s="20">
        <v>8798.593</v>
      </c>
      <c r="V1023" s="29">
        <v>22</v>
      </c>
      <c r="W1023" s="23" t="s">
        <v>17</v>
      </c>
      <c r="X1023" s="30">
        <v>30.4</v>
      </c>
      <c r="Y1023" s="29">
        <v>0</v>
      </c>
      <c r="Z1023" s="23" t="s">
        <v>21</v>
      </c>
      <c r="AA1023" s="23" t="s">
        <v>42</v>
      </c>
      <c r="AB1023" s="23">
        <v>2741.948</v>
      </c>
      <c r="AC1023" s="23" t="b">
        <f t="shared" si="72"/>
        <v>1</v>
      </c>
      <c r="AD1023" s="23" t="b">
        <f t="shared" si="73"/>
        <v>0</v>
      </c>
    </row>
    <row r="1024" spans="2:30">
      <c r="B1024" s="14">
        <v>22</v>
      </c>
      <c r="C1024" s="15" t="s">
        <v>17</v>
      </c>
      <c r="D1024" s="14">
        <f t="shared" si="70"/>
        <v>1</v>
      </c>
      <c r="E1024" s="17">
        <v>31.02</v>
      </c>
      <c r="F1024" s="14">
        <v>3</v>
      </c>
      <c r="G1024" s="14" t="s">
        <v>18</v>
      </c>
      <c r="H1024" s="14">
        <f t="shared" si="71"/>
        <v>1</v>
      </c>
      <c r="I1024" s="15" t="s">
        <v>22</v>
      </c>
      <c r="J1024" s="20">
        <v>35595.5898</v>
      </c>
      <c r="V1024" s="29">
        <v>32</v>
      </c>
      <c r="W1024" s="23" t="s">
        <v>17</v>
      </c>
      <c r="X1024" s="30">
        <v>29.735</v>
      </c>
      <c r="Y1024" s="29">
        <v>0</v>
      </c>
      <c r="Z1024" s="23" t="s">
        <v>21</v>
      </c>
      <c r="AA1024" s="23" t="s">
        <v>34</v>
      </c>
      <c r="AB1024" s="23">
        <v>4357.04365</v>
      </c>
      <c r="AC1024" s="23" t="b">
        <f t="shared" si="72"/>
        <v>1</v>
      </c>
      <c r="AD1024" s="23" t="b">
        <f t="shared" si="73"/>
        <v>0</v>
      </c>
    </row>
    <row r="1025" spans="2:30">
      <c r="B1025" s="14">
        <v>47</v>
      </c>
      <c r="C1025" s="15" t="s">
        <v>20</v>
      </c>
      <c r="D1025" s="14">
        <f t="shared" si="70"/>
        <v>0</v>
      </c>
      <c r="E1025" s="17">
        <v>36.08</v>
      </c>
      <c r="F1025" s="14">
        <v>1</v>
      </c>
      <c r="G1025" s="14" t="s">
        <v>18</v>
      </c>
      <c r="H1025" s="14">
        <f t="shared" si="71"/>
        <v>1</v>
      </c>
      <c r="I1025" s="15" t="s">
        <v>22</v>
      </c>
      <c r="J1025" s="20">
        <v>42211.1382</v>
      </c>
      <c r="V1025" s="29">
        <v>25</v>
      </c>
      <c r="W1025" s="23" t="s">
        <v>17</v>
      </c>
      <c r="X1025" s="30">
        <v>26.79</v>
      </c>
      <c r="Y1025" s="29">
        <v>2</v>
      </c>
      <c r="Z1025" s="23" t="s">
        <v>21</v>
      </c>
      <c r="AA1025" s="23" t="s">
        <v>34</v>
      </c>
      <c r="AB1025" s="23">
        <v>4189.1131</v>
      </c>
      <c r="AC1025" s="23" t="b">
        <f t="shared" si="72"/>
        <v>1</v>
      </c>
      <c r="AD1025" s="23" t="b">
        <f t="shared" si="73"/>
        <v>0</v>
      </c>
    </row>
    <row r="1026" spans="2:30">
      <c r="B1026" s="14">
        <v>18</v>
      </c>
      <c r="C1026" s="15" t="s">
        <v>20</v>
      </c>
      <c r="D1026" s="14">
        <f t="shared" si="70"/>
        <v>0</v>
      </c>
      <c r="E1026" s="17">
        <v>23.32</v>
      </c>
      <c r="F1026" s="14">
        <v>1</v>
      </c>
      <c r="G1026" s="14" t="s">
        <v>21</v>
      </c>
      <c r="H1026" s="14">
        <f t="shared" si="71"/>
        <v>0</v>
      </c>
      <c r="I1026" s="15" t="s">
        <v>22</v>
      </c>
      <c r="J1026" s="20">
        <v>1711.0268</v>
      </c>
      <c r="V1026" s="29">
        <v>48</v>
      </c>
      <c r="W1026" s="23" t="s">
        <v>17</v>
      </c>
      <c r="X1026" s="30">
        <v>33.33</v>
      </c>
      <c r="Y1026" s="29">
        <v>0</v>
      </c>
      <c r="Z1026" s="23" t="s">
        <v>21</v>
      </c>
      <c r="AA1026" s="23" t="s">
        <v>22</v>
      </c>
      <c r="AB1026" s="23">
        <v>8283.6807</v>
      </c>
      <c r="AC1026" s="23" t="b">
        <f t="shared" si="72"/>
        <v>1</v>
      </c>
      <c r="AD1026" s="23" t="b">
        <f t="shared" si="73"/>
        <v>0</v>
      </c>
    </row>
    <row r="1027" spans="2:30">
      <c r="B1027" s="14">
        <v>47</v>
      </c>
      <c r="C1027" s="15" t="s">
        <v>17</v>
      </c>
      <c r="D1027" s="14">
        <f t="shared" si="70"/>
        <v>1</v>
      </c>
      <c r="E1027" s="17">
        <v>45.32</v>
      </c>
      <c r="F1027" s="14">
        <v>1</v>
      </c>
      <c r="G1027" s="14" t="s">
        <v>21</v>
      </c>
      <c r="H1027" s="14">
        <f t="shared" si="71"/>
        <v>0</v>
      </c>
      <c r="I1027" s="15" t="s">
        <v>22</v>
      </c>
      <c r="J1027" s="20">
        <v>8569.8618</v>
      </c>
      <c r="V1027" s="29">
        <v>18</v>
      </c>
      <c r="W1027" s="23" t="s">
        <v>20</v>
      </c>
      <c r="X1027" s="30">
        <v>30.03</v>
      </c>
      <c r="Y1027" s="29">
        <v>1</v>
      </c>
      <c r="Z1027" s="23" t="s">
        <v>21</v>
      </c>
      <c r="AA1027" s="23" t="s">
        <v>22</v>
      </c>
      <c r="AB1027" s="23">
        <v>1720.3537</v>
      </c>
      <c r="AC1027" s="23" t="b">
        <f t="shared" si="72"/>
        <v>1</v>
      </c>
      <c r="AD1027" s="23" t="b">
        <f t="shared" si="73"/>
        <v>0</v>
      </c>
    </row>
    <row r="1028" spans="2:30">
      <c r="B1028" s="14">
        <v>21</v>
      </c>
      <c r="C1028" s="15" t="s">
        <v>17</v>
      </c>
      <c r="D1028" s="14">
        <f t="shared" ref="D1028:D1091" si="74">IF(C1028="FEMALE",1,0)</f>
        <v>1</v>
      </c>
      <c r="E1028" s="17">
        <v>34.6</v>
      </c>
      <c r="F1028" s="14">
        <v>0</v>
      </c>
      <c r="G1028" s="14" t="s">
        <v>21</v>
      </c>
      <c r="H1028" s="14">
        <f t="shared" ref="H1028:H1091" si="75">IF(G1028="yes",1,0)</f>
        <v>0</v>
      </c>
      <c r="I1028" s="15" t="s">
        <v>19</v>
      </c>
      <c r="J1028" s="20">
        <v>2020.177</v>
      </c>
      <c r="V1028" s="29">
        <v>47</v>
      </c>
      <c r="W1028" s="23" t="s">
        <v>17</v>
      </c>
      <c r="X1028" s="30">
        <v>24.32</v>
      </c>
      <c r="Y1028" s="29">
        <v>0</v>
      </c>
      <c r="Z1028" s="23" t="s">
        <v>21</v>
      </c>
      <c r="AA1028" s="23" t="s">
        <v>42</v>
      </c>
      <c r="AB1028" s="23">
        <v>8534.6718</v>
      </c>
      <c r="AC1028" s="23" t="b">
        <f t="shared" ref="AC1028:AC1066" si="76">X1028&gt;=25</f>
        <v>0</v>
      </c>
      <c r="AD1028" s="23" t="b">
        <f t="shared" ref="AD1028:AD1066" si="77">AB1028&gt;16700</f>
        <v>0</v>
      </c>
    </row>
    <row r="1029" spans="2:30">
      <c r="B1029" s="14">
        <v>19</v>
      </c>
      <c r="C1029" s="15" t="s">
        <v>20</v>
      </c>
      <c r="D1029" s="14">
        <f t="shared" si="74"/>
        <v>0</v>
      </c>
      <c r="E1029" s="17">
        <v>26.03</v>
      </c>
      <c r="F1029" s="14">
        <v>1</v>
      </c>
      <c r="G1029" s="14" t="s">
        <v>18</v>
      </c>
      <c r="H1029" s="14">
        <f t="shared" si="75"/>
        <v>1</v>
      </c>
      <c r="I1029" s="15" t="s">
        <v>34</v>
      </c>
      <c r="J1029" s="20">
        <v>16450.8947</v>
      </c>
      <c r="V1029" s="29">
        <v>28</v>
      </c>
      <c r="W1029" s="23" t="s">
        <v>17</v>
      </c>
      <c r="X1029" s="30">
        <v>17.29</v>
      </c>
      <c r="Y1029" s="29">
        <v>0</v>
      </c>
      <c r="Z1029" s="23" t="s">
        <v>21</v>
      </c>
      <c r="AA1029" s="23" t="s">
        <v>42</v>
      </c>
      <c r="AB1029" s="23">
        <v>3732.6251</v>
      </c>
      <c r="AC1029" s="23" t="b">
        <f t="shared" si="76"/>
        <v>0</v>
      </c>
      <c r="AD1029" s="23" t="b">
        <f t="shared" si="77"/>
        <v>0</v>
      </c>
    </row>
    <row r="1030" spans="2:30">
      <c r="B1030" s="14">
        <v>23</v>
      </c>
      <c r="C1030" s="15" t="s">
        <v>20</v>
      </c>
      <c r="D1030" s="14">
        <f t="shared" si="74"/>
        <v>0</v>
      </c>
      <c r="E1030" s="17">
        <v>18.715</v>
      </c>
      <c r="F1030" s="14">
        <v>0</v>
      </c>
      <c r="G1030" s="14" t="s">
        <v>21</v>
      </c>
      <c r="H1030" s="14">
        <f t="shared" si="75"/>
        <v>0</v>
      </c>
      <c r="I1030" s="15" t="s">
        <v>34</v>
      </c>
      <c r="J1030" s="20">
        <v>21595.38229</v>
      </c>
      <c r="V1030" s="29">
        <v>36</v>
      </c>
      <c r="W1030" s="23" t="s">
        <v>17</v>
      </c>
      <c r="X1030" s="30">
        <v>25.9</v>
      </c>
      <c r="Y1030" s="29">
        <v>1</v>
      </c>
      <c r="Z1030" s="23" t="s">
        <v>21</v>
      </c>
      <c r="AA1030" s="23" t="s">
        <v>19</v>
      </c>
      <c r="AB1030" s="23">
        <v>5472.449</v>
      </c>
      <c r="AC1030" s="23" t="b">
        <f t="shared" si="76"/>
        <v>1</v>
      </c>
      <c r="AD1030" s="23" t="b">
        <f t="shared" si="77"/>
        <v>0</v>
      </c>
    </row>
    <row r="1031" spans="2:30">
      <c r="B1031" s="14">
        <v>54</v>
      </c>
      <c r="C1031" s="15" t="s">
        <v>20</v>
      </c>
      <c r="D1031" s="14">
        <f t="shared" si="74"/>
        <v>0</v>
      </c>
      <c r="E1031" s="17">
        <v>31.6</v>
      </c>
      <c r="F1031" s="14">
        <v>0</v>
      </c>
      <c r="G1031" s="14" t="s">
        <v>21</v>
      </c>
      <c r="H1031" s="14">
        <f t="shared" si="75"/>
        <v>0</v>
      </c>
      <c r="I1031" s="15" t="s">
        <v>19</v>
      </c>
      <c r="J1031" s="20">
        <v>9850.432</v>
      </c>
      <c r="V1031" s="29">
        <v>44</v>
      </c>
      <c r="W1031" s="23" t="s">
        <v>20</v>
      </c>
      <c r="X1031" s="30">
        <v>34.32</v>
      </c>
      <c r="Y1031" s="29">
        <v>1</v>
      </c>
      <c r="Z1031" s="23" t="s">
        <v>21</v>
      </c>
      <c r="AA1031" s="23" t="s">
        <v>22</v>
      </c>
      <c r="AB1031" s="23">
        <v>7147.4728</v>
      </c>
      <c r="AC1031" s="23" t="b">
        <f t="shared" si="76"/>
        <v>1</v>
      </c>
      <c r="AD1031" s="23" t="b">
        <f t="shared" si="77"/>
        <v>0</v>
      </c>
    </row>
    <row r="1032" spans="2:30">
      <c r="B1032" s="14">
        <v>37</v>
      </c>
      <c r="C1032" s="15" t="s">
        <v>17</v>
      </c>
      <c r="D1032" s="14">
        <f t="shared" si="74"/>
        <v>1</v>
      </c>
      <c r="E1032" s="17">
        <v>17.29</v>
      </c>
      <c r="F1032" s="14">
        <v>2</v>
      </c>
      <c r="G1032" s="14" t="s">
        <v>21</v>
      </c>
      <c r="H1032" s="14">
        <f t="shared" si="75"/>
        <v>0</v>
      </c>
      <c r="I1032" s="15" t="s">
        <v>42</v>
      </c>
      <c r="J1032" s="20">
        <v>6877.9801</v>
      </c>
      <c r="V1032" s="29">
        <v>38</v>
      </c>
      <c r="W1032" s="23" t="s">
        <v>17</v>
      </c>
      <c r="X1032" s="30">
        <v>19.95</v>
      </c>
      <c r="Y1032" s="29">
        <v>2</v>
      </c>
      <c r="Z1032" s="23" t="s">
        <v>21</v>
      </c>
      <c r="AA1032" s="23" t="s">
        <v>42</v>
      </c>
      <c r="AB1032" s="23">
        <v>7133.9025</v>
      </c>
      <c r="AC1032" s="23" t="b">
        <f t="shared" si="76"/>
        <v>0</v>
      </c>
      <c r="AD1032" s="23" t="b">
        <f t="shared" si="77"/>
        <v>0</v>
      </c>
    </row>
    <row r="1033" spans="2:30">
      <c r="B1033" s="14">
        <v>46</v>
      </c>
      <c r="C1033" s="15" t="s">
        <v>17</v>
      </c>
      <c r="D1033" s="14">
        <f t="shared" si="74"/>
        <v>1</v>
      </c>
      <c r="E1033" s="17">
        <v>23.655</v>
      </c>
      <c r="F1033" s="14">
        <v>1</v>
      </c>
      <c r="G1033" s="14" t="s">
        <v>18</v>
      </c>
      <c r="H1033" s="14">
        <f t="shared" si="75"/>
        <v>1</v>
      </c>
      <c r="I1033" s="15" t="s">
        <v>34</v>
      </c>
      <c r="J1033" s="20">
        <v>21677.28345</v>
      </c>
      <c r="V1033" s="29">
        <v>21</v>
      </c>
      <c r="W1033" s="23" t="s">
        <v>20</v>
      </c>
      <c r="X1033" s="30">
        <v>23.21</v>
      </c>
      <c r="Y1033" s="29">
        <v>0</v>
      </c>
      <c r="Z1033" s="23" t="s">
        <v>21</v>
      </c>
      <c r="AA1033" s="23" t="s">
        <v>22</v>
      </c>
      <c r="AB1033" s="23">
        <v>1515.3449</v>
      </c>
      <c r="AC1033" s="23" t="b">
        <f t="shared" si="76"/>
        <v>0</v>
      </c>
      <c r="AD1033" s="23" t="b">
        <f t="shared" si="77"/>
        <v>0</v>
      </c>
    </row>
    <row r="1034" spans="2:30">
      <c r="B1034" s="14">
        <v>55</v>
      </c>
      <c r="C1034" s="15" t="s">
        <v>17</v>
      </c>
      <c r="D1034" s="14">
        <f t="shared" si="74"/>
        <v>1</v>
      </c>
      <c r="E1034" s="17">
        <v>35.2</v>
      </c>
      <c r="F1034" s="14">
        <v>0</v>
      </c>
      <c r="G1034" s="14" t="s">
        <v>18</v>
      </c>
      <c r="H1034" s="14">
        <f t="shared" si="75"/>
        <v>1</v>
      </c>
      <c r="I1034" s="15" t="s">
        <v>22</v>
      </c>
      <c r="J1034" s="20">
        <v>44423.803</v>
      </c>
      <c r="V1034" s="29">
        <v>46</v>
      </c>
      <c r="W1034" s="23" t="s">
        <v>20</v>
      </c>
      <c r="X1034" s="30">
        <v>25.745</v>
      </c>
      <c r="Y1034" s="29">
        <v>3</v>
      </c>
      <c r="Z1034" s="23" t="s">
        <v>21</v>
      </c>
      <c r="AA1034" s="23" t="s">
        <v>34</v>
      </c>
      <c r="AB1034" s="23">
        <v>9301.89355</v>
      </c>
      <c r="AC1034" s="23" t="b">
        <f t="shared" si="76"/>
        <v>1</v>
      </c>
      <c r="AD1034" s="23" t="b">
        <f t="shared" si="77"/>
        <v>0</v>
      </c>
    </row>
    <row r="1035" spans="2:30">
      <c r="B1035" s="14">
        <v>30</v>
      </c>
      <c r="C1035" s="15" t="s">
        <v>17</v>
      </c>
      <c r="D1035" s="14">
        <f t="shared" si="74"/>
        <v>1</v>
      </c>
      <c r="E1035" s="17">
        <v>27.93</v>
      </c>
      <c r="F1035" s="14">
        <v>0</v>
      </c>
      <c r="G1035" s="14" t="s">
        <v>21</v>
      </c>
      <c r="H1035" s="14">
        <f t="shared" si="75"/>
        <v>0</v>
      </c>
      <c r="I1035" s="15" t="s">
        <v>42</v>
      </c>
      <c r="J1035" s="20">
        <v>4137.5227</v>
      </c>
      <c r="V1035" s="29">
        <v>58</v>
      </c>
      <c r="W1035" s="23" t="s">
        <v>20</v>
      </c>
      <c r="X1035" s="30">
        <v>25.175</v>
      </c>
      <c r="Y1035" s="29">
        <v>0</v>
      </c>
      <c r="Z1035" s="23" t="s">
        <v>21</v>
      </c>
      <c r="AA1035" s="23" t="s">
        <v>42</v>
      </c>
      <c r="AB1035" s="23">
        <v>11931.12525</v>
      </c>
      <c r="AC1035" s="23" t="b">
        <f t="shared" si="76"/>
        <v>1</v>
      </c>
      <c r="AD1035" s="23" t="b">
        <f t="shared" si="77"/>
        <v>0</v>
      </c>
    </row>
    <row r="1036" spans="2:30">
      <c r="B1036" s="14">
        <v>18</v>
      </c>
      <c r="C1036" s="15" t="s">
        <v>20</v>
      </c>
      <c r="D1036" s="14">
        <f t="shared" si="74"/>
        <v>0</v>
      </c>
      <c r="E1036" s="17">
        <v>21.565</v>
      </c>
      <c r="F1036" s="14">
        <v>0</v>
      </c>
      <c r="G1036" s="14" t="s">
        <v>18</v>
      </c>
      <c r="H1036" s="14">
        <f t="shared" si="75"/>
        <v>1</v>
      </c>
      <c r="I1036" s="15" t="s">
        <v>42</v>
      </c>
      <c r="J1036" s="20">
        <v>13747.87235</v>
      </c>
      <c r="V1036" s="29">
        <v>20</v>
      </c>
      <c r="W1036" s="23" t="s">
        <v>20</v>
      </c>
      <c r="X1036" s="30">
        <v>22</v>
      </c>
      <c r="Y1036" s="29">
        <v>1</v>
      </c>
      <c r="Z1036" s="23" t="s">
        <v>21</v>
      </c>
      <c r="AA1036" s="23" t="s">
        <v>19</v>
      </c>
      <c r="AB1036" s="23">
        <v>1964.78</v>
      </c>
      <c r="AC1036" s="23" t="b">
        <f t="shared" si="76"/>
        <v>0</v>
      </c>
      <c r="AD1036" s="23" t="b">
        <f t="shared" si="77"/>
        <v>0</v>
      </c>
    </row>
    <row r="1037" spans="2:30">
      <c r="B1037" s="14">
        <v>61</v>
      </c>
      <c r="C1037" s="15" t="s">
        <v>20</v>
      </c>
      <c r="D1037" s="14">
        <f t="shared" si="74"/>
        <v>0</v>
      </c>
      <c r="E1037" s="17">
        <v>38.38</v>
      </c>
      <c r="F1037" s="14">
        <v>0</v>
      </c>
      <c r="G1037" s="14" t="s">
        <v>21</v>
      </c>
      <c r="H1037" s="14">
        <f t="shared" si="75"/>
        <v>0</v>
      </c>
      <c r="I1037" s="15" t="s">
        <v>34</v>
      </c>
      <c r="J1037" s="20">
        <v>12950.0712</v>
      </c>
      <c r="V1037" s="29">
        <v>18</v>
      </c>
      <c r="W1037" s="23" t="s">
        <v>20</v>
      </c>
      <c r="X1037" s="30">
        <v>26.125</v>
      </c>
      <c r="Y1037" s="29">
        <v>0</v>
      </c>
      <c r="Z1037" s="23" t="s">
        <v>21</v>
      </c>
      <c r="AA1037" s="23" t="s">
        <v>42</v>
      </c>
      <c r="AB1037" s="23">
        <v>1708.92575</v>
      </c>
      <c r="AC1037" s="23" t="b">
        <f t="shared" si="76"/>
        <v>1</v>
      </c>
      <c r="AD1037" s="23" t="b">
        <f t="shared" si="77"/>
        <v>0</v>
      </c>
    </row>
    <row r="1038" spans="2:30">
      <c r="B1038" s="14">
        <v>54</v>
      </c>
      <c r="C1038" s="15" t="s">
        <v>17</v>
      </c>
      <c r="D1038" s="14">
        <f t="shared" si="74"/>
        <v>1</v>
      </c>
      <c r="E1038" s="17">
        <v>23</v>
      </c>
      <c r="F1038" s="14">
        <v>3</v>
      </c>
      <c r="G1038" s="14" t="s">
        <v>21</v>
      </c>
      <c r="H1038" s="14">
        <f t="shared" si="75"/>
        <v>0</v>
      </c>
      <c r="I1038" s="15" t="s">
        <v>19</v>
      </c>
      <c r="J1038" s="20">
        <v>12094.478</v>
      </c>
      <c r="V1038" s="29">
        <v>28</v>
      </c>
      <c r="W1038" s="23" t="s">
        <v>17</v>
      </c>
      <c r="X1038" s="30">
        <v>26.51</v>
      </c>
      <c r="Y1038" s="29">
        <v>2</v>
      </c>
      <c r="Z1038" s="23" t="s">
        <v>21</v>
      </c>
      <c r="AA1038" s="23" t="s">
        <v>22</v>
      </c>
      <c r="AB1038" s="23">
        <v>4340.4409</v>
      </c>
      <c r="AC1038" s="23" t="b">
        <f t="shared" si="76"/>
        <v>1</v>
      </c>
      <c r="AD1038" s="23" t="b">
        <f t="shared" si="77"/>
        <v>0</v>
      </c>
    </row>
    <row r="1039" spans="2:30">
      <c r="B1039" s="14">
        <v>22</v>
      </c>
      <c r="C1039" s="15" t="s">
        <v>20</v>
      </c>
      <c r="D1039" s="14">
        <f t="shared" si="74"/>
        <v>0</v>
      </c>
      <c r="E1039" s="17">
        <v>37.07</v>
      </c>
      <c r="F1039" s="14">
        <v>2</v>
      </c>
      <c r="G1039" s="14" t="s">
        <v>18</v>
      </c>
      <c r="H1039" s="14">
        <f t="shared" si="75"/>
        <v>1</v>
      </c>
      <c r="I1039" s="15" t="s">
        <v>22</v>
      </c>
      <c r="J1039" s="20">
        <v>37484.4493</v>
      </c>
      <c r="V1039" s="29">
        <v>33</v>
      </c>
      <c r="W1039" s="23" t="s">
        <v>20</v>
      </c>
      <c r="X1039" s="30">
        <v>27.455</v>
      </c>
      <c r="Y1039" s="29">
        <v>2</v>
      </c>
      <c r="Z1039" s="23" t="s">
        <v>21</v>
      </c>
      <c r="AA1039" s="23" t="s">
        <v>34</v>
      </c>
      <c r="AB1039" s="23">
        <v>5261.46945</v>
      </c>
      <c r="AC1039" s="23" t="b">
        <f t="shared" si="76"/>
        <v>1</v>
      </c>
      <c r="AD1039" s="23" t="b">
        <f t="shared" si="77"/>
        <v>0</v>
      </c>
    </row>
    <row r="1040" spans="2:30">
      <c r="B1040" s="14">
        <v>45</v>
      </c>
      <c r="C1040" s="15" t="s">
        <v>17</v>
      </c>
      <c r="D1040" s="14">
        <f t="shared" si="74"/>
        <v>1</v>
      </c>
      <c r="E1040" s="17">
        <v>30.495</v>
      </c>
      <c r="F1040" s="14">
        <v>1</v>
      </c>
      <c r="G1040" s="14" t="s">
        <v>18</v>
      </c>
      <c r="H1040" s="14">
        <f t="shared" si="75"/>
        <v>1</v>
      </c>
      <c r="I1040" s="15" t="s">
        <v>34</v>
      </c>
      <c r="J1040" s="20">
        <v>39725.51805</v>
      </c>
      <c r="V1040" s="29">
        <v>19</v>
      </c>
      <c r="W1040" s="23" t="s">
        <v>17</v>
      </c>
      <c r="X1040" s="30">
        <v>25.745</v>
      </c>
      <c r="Y1040" s="29">
        <v>1</v>
      </c>
      <c r="Z1040" s="23" t="s">
        <v>21</v>
      </c>
      <c r="AA1040" s="23" t="s">
        <v>34</v>
      </c>
      <c r="AB1040" s="23">
        <v>2710.82855</v>
      </c>
      <c r="AC1040" s="23" t="b">
        <f t="shared" si="76"/>
        <v>1</v>
      </c>
      <c r="AD1040" s="23" t="b">
        <f t="shared" si="77"/>
        <v>0</v>
      </c>
    </row>
    <row r="1041" spans="2:30">
      <c r="B1041" s="14">
        <v>22</v>
      </c>
      <c r="C1041" s="15" t="s">
        <v>20</v>
      </c>
      <c r="D1041" s="14">
        <f t="shared" si="74"/>
        <v>0</v>
      </c>
      <c r="E1041" s="17">
        <v>28.88</v>
      </c>
      <c r="F1041" s="14">
        <v>0</v>
      </c>
      <c r="G1041" s="14" t="s">
        <v>21</v>
      </c>
      <c r="H1041" s="14">
        <f t="shared" si="75"/>
        <v>0</v>
      </c>
      <c r="I1041" s="15" t="s">
        <v>42</v>
      </c>
      <c r="J1041" s="20">
        <v>2250.8352</v>
      </c>
      <c r="V1041" s="29">
        <v>25</v>
      </c>
      <c r="W1041" s="23" t="s">
        <v>17</v>
      </c>
      <c r="X1041" s="30">
        <v>20.8</v>
      </c>
      <c r="Y1041" s="29">
        <v>1</v>
      </c>
      <c r="Z1041" s="23" t="s">
        <v>21</v>
      </c>
      <c r="AA1041" s="23" t="s">
        <v>19</v>
      </c>
      <c r="AB1041" s="23">
        <v>3208.787</v>
      </c>
      <c r="AC1041" s="23" t="b">
        <f t="shared" si="76"/>
        <v>0</v>
      </c>
      <c r="AD1041" s="23" t="b">
        <f t="shared" si="77"/>
        <v>0</v>
      </c>
    </row>
    <row r="1042" spans="2:30">
      <c r="B1042" s="14">
        <v>19</v>
      </c>
      <c r="C1042" s="15" t="s">
        <v>20</v>
      </c>
      <c r="D1042" s="14">
        <f t="shared" si="74"/>
        <v>0</v>
      </c>
      <c r="E1042" s="17">
        <v>27.265</v>
      </c>
      <c r="F1042" s="14">
        <v>2</v>
      </c>
      <c r="G1042" s="14" t="s">
        <v>21</v>
      </c>
      <c r="H1042" s="14">
        <f t="shared" si="75"/>
        <v>0</v>
      </c>
      <c r="I1042" s="15" t="s">
        <v>34</v>
      </c>
      <c r="J1042" s="20">
        <v>22493.65964</v>
      </c>
      <c r="V1042" s="29">
        <v>24</v>
      </c>
      <c r="W1042" s="23" t="s">
        <v>17</v>
      </c>
      <c r="X1042" s="30">
        <v>27.72</v>
      </c>
      <c r="Y1042" s="29">
        <v>0</v>
      </c>
      <c r="Z1042" s="23" t="s">
        <v>21</v>
      </c>
      <c r="AA1042" s="23" t="s">
        <v>22</v>
      </c>
      <c r="AB1042" s="23">
        <v>2464.6188</v>
      </c>
      <c r="AC1042" s="23" t="b">
        <f t="shared" si="76"/>
        <v>1</v>
      </c>
      <c r="AD1042" s="23" t="b">
        <f t="shared" si="77"/>
        <v>0</v>
      </c>
    </row>
    <row r="1043" spans="2:30">
      <c r="B1043" s="14">
        <v>35</v>
      </c>
      <c r="C1043" s="15" t="s">
        <v>17</v>
      </c>
      <c r="D1043" s="14">
        <f t="shared" si="74"/>
        <v>1</v>
      </c>
      <c r="E1043" s="17">
        <v>28.025</v>
      </c>
      <c r="F1043" s="14">
        <v>0</v>
      </c>
      <c r="G1043" s="14" t="s">
        <v>18</v>
      </c>
      <c r="H1043" s="14">
        <f t="shared" si="75"/>
        <v>1</v>
      </c>
      <c r="I1043" s="15" t="s">
        <v>34</v>
      </c>
      <c r="J1043" s="20">
        <v>20234.85475</v>
      </c>
      <c r="V1043" s="29">
        <v>41</v>
      </c>
      <c r="W1043" s="23" t="s">
        <v>20</v>
      </c>
      <c r="X1043" s="30">
        <v>32.2</v>
      </c>
      <c r="Y1043" s="29">
        <v>2</v>
      </c>
      <c r="Z1043" s="23" t="s">
        <v>21</v>
      </c>
      <c r="AA1043" s="23" t="s">
        <v>19</v>
      </c>
      <c r="AB1043" s="23">
        <v>6875.961</v>
      </c>
      <c r="AC1043" s="23" t="b">
        <f t="shared" si="76"/>
        <v>1</v>
      </c>
      <c r="AD1043" s="23" t="b">
        <f t="shared" si="77"/>
        <v>0</v>
      </c>
    </row>
    <row r="1044" spans="2:30">
      <c r="B1044" s="14">
        <v>18</v>
      </c>
      <c r="C1044" s="15" t="s">
        <v>20</v>
      </c>
      <c r="D1044" s="14">
        <f t="shared" si="74"/>
        <v>0</v>
      </c>
      <c r="E1044" s="17">
        <v>23.085</v>
      </c>
      <c r="F1044" s="14">
        <v>0</v>
      </c>
      <c r="G1044" s="14" t="s">
        <v>21</v>
      </c>
      <c r="H1044" s="14">
        <f t="shared" si="75"/>
        <v>0</v>
      </c>
      <c r="I1044" s="15" t="s">
        <v>42</v>
      </c>
      <c r="J1044" s="20">
        <v>1704.70015</v>
      </c>
      <c r="V1044" s="29">
        <v>42</v>
      </c>
      <c r="W1044" s="23" t="s">
        <v>20</v>
      </c>
      <c r="X1044" s="30">
        <v>26.315</v>
      </c>
      <c r="Y1044" s="29">
        <v>1</v>
      </c>
      <c r="Z1044" s="23" t="s">
        <v>21</v>
      </c>
      <c r="AA1044" s="23" t="s">
        <v>34</v>
      </c>
      <c r="AB1044" s="23">
        <v>6940.90985</v>
      </c>
      <c r="AC1044" s="23" t="b">
        <f t="shared" si="76"/>
        <v>1</v>
      </c>
      <c r="AD1044" s="23" t="b">
        <f t="shared" si="77"/>
        <v>0</v>
      </c>
    </row>
    <row r="1045" spans="2:30">
      <c r="B1045" s="14">
        <v>20</v>
      </c>
      <c r="C1045" s="15" t="s">
        <v>20</v>
      </c>
      <c r="D1045" s="14">
        <f t="shared" si="74"/>
        <v>0</v>
      </c>
      <c r="E1045" s="17">
        <v>30.685</v>
      </c>
      <c r="F1045" s="14">
        <v>0</v>
      </c>
      <c r="G1045" s="14" t="s">
        <v>18</v>
      </c>
      <c r="H1045" s="14">
        <f t="shared" si="75"/>
        <v>1</v>
      </c>
      <c r="I1045" s="15" t="s">
        <v>42</v>
      </c>
      <c r="J1045" s="20">
        <v>33475.81715</v>
      </c>
      <c r="V1045" s="29">
        <v>33</v>
      </c>
      <c r="W1045" s="23" t="s">
        <v>17</v>
      </c>
      <c r="X1045" s="30">
        <v>26.695</v>
      </c>
      <c r="Y1045" s="29">
        <v>0</v>
      </c>
      <c r="Z1045" s="23" t="s">
        <v>21</v>
      </c>
      <c r="AA1045" s="23" t="s">
        <v>34</v>
      </c>
      <c r="AB1045" s="23">
        <v>4571.41305</v>
      </c>
      <c r="AC1045" s="23" t="b">
        <f t="shared" si="76"/>
        <v>1</v>
      </c>
      <c r="AD1045" s="23" t="b">
        <f t="shared" si="77"/>
        <v>0</v>
      </c>
    </row>
    <row r="1046" spans="2:30">
      <c r="B1046" s="14">
        <v>28</v>
      </c>
      <c r="C1046" s="15" t="s">
        <v>17</v>
      </c>
      <c r="D1046" s="14">
        <f t="shared" si="74"/>
        <v>1</v>
      </c>
      <c r="E1046" s="17">
        <v>25.8</v>
      </c>
      <c r="F1046" s="14">
        <v>0</v>
      </c>
      <c r="G1046" s="14" t="s">
        <v>21</v>
      </c>
      <c r="H1046" s="14">
        <f t="shared" si="75"/>
        <v>0</v>
      </c>
      <c r="I1046" s="15" t="s">
        <v>19</v>
      </c>
      <c r="J1046" s="20">
        <v>3161.454</v>
      </c>
      <c r="V1046" s="29">
        <v>34</v>
      </c>
      <c r="W1046" s="23" t="s">
        <v>20</v>
      </c>
      <c r="X1046" s="30">
        <v>42.9</v>
      </c>
      <c r="Y1046" s="29">
        <v>1</v>
      </c>
      <c r="Z1046" s="23" t="s">
        <v>21</v>
      </c>
      <c r="AA1046" s="23" t="s">
        <v>19</v>
      </c>
      <c r="AB1046" s="23">
        <v>4536.259</v>
      </c>
      <c r="AC1046" s="23" t="b">
        <f t="shared" si="76"/>
        <v>1</v>
      </c>
      <c r="AD1046" s="23" t="b">
        <f t="shared" si="77"/>
        <v>0</v>
      </c>
    </row>
    <row r="1047" spans="2:30">
      <c r="B1047" s="14">
        <v>55</v>
      </c>
      <c r="C1047" s="15" t="s">
        <v>20</v>
      </c>
      <c r="D1047" s="14">
        <f t="shared" si="74"/>
        <v>0</v>
      </c>
      <c r="E1047" s="17">
        <v>35.245</v>
      </c>
      <c r="F1047" s="14">
        <v>1</v>
      </c>
      <c r="G1047" s="14" t="s">
        <v>21</v>
      </c>
      <c r="H1047" s="14">
        <f t="shared" si="75"/>
        <v>0</v>
      </c>
      <c r="I1047" s="15" t="s">
        <v>42</v>
      </c>
      <c r="J1047" s="20">
        <v>11394.06555</v>
      </c>
      <c r="V1047" s="29">
        <v>18</v>
      </c>
      <c r="W1047" s="23" t="s">
        <v>20</v>
      </c>
      <c r="X1047" s="30">
        <v>28.31</v>
      </c>
      <c r="Y1047" s="29">
        <v>1</v>
      </c>
      <c r="Z1047" s="23" t="s">
        <v>21</v>
      </c>
      <c r="AA1047" s="23" t="s">
        <v>42</v>
      </c>
      <c r="AB1047" s="23">
        <v>11272.33139</v>
      </c>
      <c r="AC1047" s="23" t="b">
        <f t="shared" si="76"/>
        <v>1</v>
      </c>
      <c r="AD1047" s="23" t="b">
        <f t="shared" si="77"/>
        <v>0</v>
      </c>
    </row>
    <row r="1048" spans="2:30">
      <c r="B1048" s="14">
        <v>43</v>
      </c>
      <c r="C1048" s="15" t="s">
        <v>17</v>
      </c>
      <c r="D1048" s="14">
        <f t="shared" si="74"/>
        <v>1</v>
      </c>
      <c r="E1048" s="17">
        <v>24.7</v>
      </c>
      <c r="F1048" s="14">
        <v>2</v>
      </c>
      <c r="G1048" s="14" t="s">
        <v>18</v>
      </c>
      <c r="H1048" s="14">
        <f t="shared" si="75"/>
        <v>1</v>
      </c>
      <c r="I1048" s="15" t="s">
        <v>34</v>
      </c>
      <c r="J1048" s="20">
        <v>21880.82</v>
      </c>
      <c r="V1048" s="29">
        <v>19</v>
      </c>
      <c r="W1048" s="23" t="s">
        <v>17</v>
      </c>
      <c r="X1048" s="30">
        <v>20.6</v>
      </c>
      <c r="Y1048" s="29">
        <v>0</v>
      </c>
      <c r="Z1048" s="23" t="s">
        <v>21</v>
      </c>
      <c r="AA1048" s="23" t="s">
        <v>19</v>
      </c>
      <c r="AB1048" s="23">
        <v>1731.677</v>
      </c>
      <c r="AC1048" s="23" t="b">
        <f t="shared" si="76"/>
        <v>0</v>
      </c>
      <c r="AD1048" s="23" t="b">
        <f t="shared" si="77"/>
        <v>0</v>
      </c>
    </row>
    <row r="1049" spans="2:30">
      <c r="B1049" s="14">
        <v>43</v>
      </c>
      <c r="C1049" s="15" t="s">
        <v>17</v>
      </c>
      <c r="D1049" s="14">
        <f t="shared" si="74"/>
        <v>1</v>
      </c>
      <c r="E1049" s="17">
        <v>25.08</v>
      </c>
      <c r="F1049" s="14">
        <v>0</v>
      </c>
      <c r="G1049" s="14" t="s">
        <v>21</v>
      </c>
      <c r="H1049" s="14">
        <f t="shared" si="75"/>
        <v>0</v>
      </c>
      <c r="I1049" s="15" t="s">
        <v>42</v>
      </c>
      <c r="J1049" s="20">
        <v>7325.0482</v>
      </c>
      <c r="V1049" s="29">
        <v>18</v>
      </c>
      <c r="W1049" s="23" t="s">
        <v>20</v>
      </c>
      <c r="X1049" s="30">
        <v>53.13</v>
      </c>
      <c r="Y1049" s="29">
        <v>0</v>
      </c>
      <c r="Z1049" s="23" t="s">
        <v>21</v>
      </c>
      <c r="AA1049" s="23" t="s">
        <v>22</v>
      </c>
      <c r="AB1049" s="23">
        <v>1163.4627</v>
      </c>
      <c r="AC1049" s="23" t="b">
        <f t="shared" si="76"/>
        <v>1</v>
      </c>
      <c r="AD1049" s="23" t="b">
        <f t="shared" si="77"/>
        <v>0</v>
      </c>
    </row>
    <row r="1050" spans="2:30">
      <c r="B1050" s="14">
        <v>22</v>
      </c>
      <c r="C1050" s="15" t="s">
        <v>20</v>
      </c>
      <c r="D1050" s="14">
        <f t="shared" si="74"/>
        <v>0</v>
      </c>
      <c r="E1050" s="17">
        <v>52.58</v>
      </c>
      <c r="F1050" s="14">
        <v>1</v>
      </c>
      <c r="G1050" s="14" t="s">
        <v>18</v>
      </c>
      <c r="H1050" s="14">
        <f t="shared" si="75"/>
        <v>1</v>
      </c>
      <c r="I1050" s="15" t="s">
        <v>22</v>
      </c>
      <c r="J1050" s="20">
        <v>44501.3982</v>
      </c>
      <c r="V1050" s="29">
        <v>35</v>
      </c>
      <c r="W1050" s="23" t="s">
        <v>20</v>
      </c>
      <c r="X1050" s="30">
        <v>39.71</v>
      </c>
      <c r="Y1050" s="29">
        <v>4</v>
      </c>
      <c r="Z1050" s="23" t="s">
        <v>21</v>
      </c>
      <c r="AA1050" s="23" t="s">
        <v>42</v>
      </c>
      <c r="AB1050" s="23">
        <v>19496.71917</v>
      </c>
      <c r="AC1050" s="23" t="b">
        <f t="shared" si="76"/>
        <v>1</v>
      </c>
      <c r="AD1050" s="23" t="b">
        <f t="shared" si="77"/>
        <v>1</v>
      </c>
    </row>
    <row r="1051" spans="2:30">
      <c r="B1051" s="14">
        <v>25</v>
      </c>
      <c r="C1051" s="15" t="s">
        <v>17</v>
      </c>
      <c r="D1051" s="14">
        <f t="shared" si="74"/>
        <v>1</v>
      </c>
      <c r="E1051" s="17">
        <v>22.515</v>
      </c>
      <c r="F1051" s="14">
        <v>1</v>
      </c>
      <c r="G1051" s="14" t="s">
        <v>21</v>
      </c>
      <c r="H1051" s="14">
        <f t="shared" si="75"/>
        <v>0</v>
      </c>
      <c r="I1051" s="15" t="s">
        <v>34</v>
      </c>
      <c r="J1051" s="20">
        <v>3594.17085</v>
      </c>
      <c r="V1051" s="29">
        <v>39</v>
      </c>
      <c r="W1051" s="23" t="s">
        <v>17</v>
      </c>
      <c r="X1051" s="30">
        <v>26.315</v>
      </c>
      <c r="Y1051" s="29">
        <v>2</v>
      </c>
      <c r="Z1051" s="23" t="s">
        <v>21</v>
      </c>
      <c r="AA1051" s="23" t="s">
        <v>34</v>
      </c>
      <c r="AB1051" s="23">
        <v>7201.70085</v>
      </c>
      <c r="AC1051" s="23" t="b">
        <f t="shared" si="76"/>
        <v>1</v>
      </c>
      <c r="AD1051" s="23" t="b">
        <f t="shared" si="77"/>
        <v>0</v>
      </c>
    </row>
    <row r="1052" spans="2:30">
      <c r="B1052" s="14">
        <v>49</v>
      </c>
      <c r="C1052" s="15" t="s">
        <v>20</v>
      </c>
      <c r="D1052" s="14">
        <f t="shared" si="74"/>
        <v>0</v>
      </c>
      <c r="E1052" s="17">
        <v>30.9</v>
      </c>
      <c r="F1052" s="14">
        <v>0</v>
      </c>
      <c r="G1052" s="14" t="s">
        <v>18</v>
      </c>
      <c r="H1052" s="14">
        <f t="shared" si="75"/>
        <v>1</v>
      </c>
      <c r="I1052" s="15" t="s">
        <v>19</v>
      </c>
      <c r="J1052" s="20">
        <v>39727.614</v>
      </c>
      <c r="V1052" s="29">
        <v>31</v>
      </c>
      <c r="W1052" s="23" t="s">
        <v>20</v>
      </c>
      <c r="X1052" s="30">
        <v>31.065</v>
      </c>
      <c r="Y1052" s="29">
        <v>3</v>
      </c>
      <c r="Z1052" s="23" t="s">
        <v>21</v>
      </c>
      <c r="AA1052" s="23" t="s">
        <v>34</v>
      </c>
      <c r="AB1052" s="23">
        <v>5425.02335</v>
      </c>
      <c r="AC1052" s="23" t="b">
        <f t="shared" si="76"/>
        <v>1</v>
      </c>
      <c r="AD1052" s="23" t="b">
        <f t="shared" si="77"/>
        <v>0</v>
      </c>
    </row>
    <row r="1053" spans="2:30">
      <c r="B1053" s="14">
        <v>44</v>
      </c>
      <c r="C1053" s="15" t="s">
        <v>17</v>
      </c>
      <c r="D1053" s="14">
        <f t="shared" si="74"/>
        <v>1</v>
      </c>
      <c r="E1053" s="17">
        <v>36.955</v>
      </c>
      <c r="F1053" s="14">
        <v>1</v>
      </c>
      <c r="G1053" s="14" t="s">
        <v>21</v>
      </c>
      <c r="H1053" s="14">
        <f t="shared" si="75"/>
        <v>0</v>
      </c>
      <c r="I1053" s="15" t="s">
        <v>34</v>
      </c>
      <c r="J1053" s="20">
        <v>8023.13545</v>
      </c>
      <c r="V1053" s="29">
        <v>62</v>
      </c>
      <c r="W1053" s="23" t="s">
        <v>20</v>
      </c>
      <c r="X1053" s="30">
        <v>38.83</v>
      </c>
      <c r="Y1053" s="29">
        <v>0</v>
      </c>
      <c r="Z1053" s="23" t="s">
        <v>21</v>
      </c>
      <c r="AA1053" s="23" t="s">
        <v>22</v>
      </c>
      <c r="AB1053" s="23">
        <v>12981.3457</v>
      </c>
      <c r="AC1053" s="23" t="b">
        <f t="shared" si="76"/>
        <v>1</v>
      </c>
      <c r="AD1053" s="23" t="b">
        <f t="shared" si="77"/>
        <v>0</v>
      </c>
    </row>
    <row r="1054" spans="2:30">
      <c r="B1054" s="14">
        <v>64</v>
      </c>
      <c r="C1054" s="15" t="s">
        <v>20</v>
      </c>
      <c r="D1054" s="14">
        <f t="shared" si="74"/>
        <v>0</v>
      </c>
      <c r="E1054" s="17">
        <v>26.41</v>
      </c>
      <c r="F1054" s="14">
        <v>0</v>
      </c>
      <c r="G1054" s="14" t="s">
        <v>21</v>
      </c>
      <c r="H1054" s="14">
        <f t="shared" si="75"/>
        <v>0</v>
      </c>
      <c r="I1054" s="15" t="s">
        <v>42</v>
      </c>
      <c r="J1054" s="20">
        <v>14394.5579</v>
      </c>
      <c r="V1054" s="29">
        <v>31</v>
      </c>
      <c r="W1054" s="23" t="s">
        <v>20</v>
      </c>
      <c r="X1054" s="30">
        <v>25.935</v>
      </c>
      <c r="Y1054" s="29">
        <v>1</v>
      </c>
      <c r="Z1054" s="23" t="s">
        <v>21</v>
      </c>
      <c r="AA1054" s="23" t="s">
        <v>34</v>
      </c>
      <c r="AB1054" s="23">
        <v>4239.89265</v>
      </c>
      <c r="AC1054" s="23" t="b">
        <f t="shared" si="76"/>
        <v>1</v>
      </c>
      <c r="AD1054" s="23" t="b">
        <f t="shared" si="77"/>
        <v>0</v>
      </c>
    </row>
    <row r="1055" spans="2:30">
      <c r="B1055" s="14">
        <v>49</v>
      </c>
      <c r="C1055" s="15" t="s">
        <v>20</v>
      </c>
      <c r="D1055" s="14">
        <f t="shared" si="74"/>
        <v>0</v>
      </c>
      <c r="E1055" s="17">
        <v>29.83</v>
      </c>
      <c r="F1055" s="14">
        <v>1</v>
      </c>
      <c r="G1055" s="14" t="s">
        <v>21</v>
      </c>
      <c r="H1055" s="14">
        <f t="shared" si="75"/>
        <v>0</v>
      </c>
      <c r="I1055" s="15" t="s">
        <v>42</v>
      </c>
      <c r="J1055" s="20">
        <v>9288.0267</v>
      </c>
      <c r="V1055" s="29">
        <v>61</v>
      </c>
      <c r="W1055" s="23" t="s">
        <v>20</v>
      </c>
      <c r="X1055" s="30">
        <v>33.535</v>
      </c>
      <c r="Y1055" s="29">
        <v>0</v>
      </c>
      <c r="Z1055" s="23" t="s">
        <v>21</v>
      </c>
      <c r="AA1055" s="23" t="s">
        <v>42</v>
      </c>
      <c r="AB1055" s="23">
        <v>13143.33665</v>
      </c>
      <c r="AC1055" s="23" t="b">
        <f t="shared" si="76"/>
        <v>1</v>
      </c>
      <c r="AD1055" s="23" t="b">
        <f t="shared" si="77"/>
        <v>0</v>
      </c>
    </row>
    <row r="1056" spans="2:30">
      <c r="B1056" s="14">
        <v>47</v>
      </c>
      <c r="C1056" s="15" t="s">
        <v>20</v>
      </c>
      <c r="D1056" s="14">
        <f t="shared" si="74"/>
        <v>0</v>
      </c>
      <c r="E1056" s="17">
        <v>29.8</v>
      </c>
      <c r="F1056" s="14">
        <v>3</v>
      </c>
      <c r="G1056" s="14" t="s">
        <v>18</v>
      </c>
      <c r="H1056" s="14">
        <f t="shared" si="75"/>
        <v>1</v>
      </c>
      <c r="I1056" s="15" t="s">
        <v>19</v>
      </c>
      <c r="J1056" s="20">
        <v>25309.489</v>
      </c>
      <c r="V1056" s="29">
        <v>42</v>
      </c>
      <c r="W1056" s="23" t="s">
        <v>17</v>
      </c>
      <c r="X1056" s="30">
        <v>32.87</v>
      </c>
      <c r="Y1056" s="29">
        <v>0</v>
      </c>
      <c r="Z1056" s="23" t="s">
        <v>21</v>
      </c>
      <c r="AA1056" s="23" t="s">
        <v>42</v>
      </c>
      <c r="AB1056" s="23">
        <v>7050.0213</v>
      </c>
      <c r="AC1056" s="23" t="b">
        <f t="shared" si="76"/>
        <v>1</v>
      </c>
      <c r="AD1056" s="23" t="b">
        <f t="shared" si="77"/>
        <v>0</v>
      </c>
    </row>
    <row r="1057" spans="2:30">
      <c r="B1057" s="14">
        <v>27</v>
      </c>
      <c r="C1057" s="15" t="s">
        <v>17</v>
      </c>
      <c r="D1057" s="14">
        <f t="shared" si="74"/>
        <v>1</v>
      </c>
      <c r="E1057" s="17">
        <v>21.47</v>
      </c>
      <c r="F1057" s="14">
        <v>0</v>
      </c>
      <c r="G1057" s="14" t="s">
        <v>21</v>
      </c>
      <c r="H1057" s="14">
        <f t="shared" si="75"/>
        <v>0</v>
      </c>
      <c r="I1057" s="15" t="s">
        <v>34</v>
      </c>
      <c r="J1057" s="20">
        <v>3353.4703</v>
      </c>
      <c r="V1057" s="29">
        <v>51</v>
      </c>
      <c r="W1057" s="23" t="s">
        <v>20</v>
      </c>
      <c r="X1057" s="30">
        <v>30.03</v>
      </c>
      <c r="Y1057" s="29">
        <v>1</v>
      </c>
      <c r="Z1057" s="23" t="s">
        <v>21</v>
      </c>
      <c r="AA1057" s="23" t="s">
        <v>22</v>
      </c>
      <c r="AB1057" s="23">
        <v>9377.9047</v>
      </c>
      <c r="AC1057" s="23" t="b">
        <f t="shared" si="76"/>
        <v>1</v>
      </c>
      <c r="AD1057" s="23" t="b">
        <f t="shared" si="77"/>
        <v>0</v>
      </c>
    </row>
    <row r="1058" spans="2:30">
      <c r="B1058" s="14">
        <v>55</v>
      </c>
      <c r="C1058" s="15" t="s">
        <v>20</v>
      </c>
      <c r="D1058" s="14">
        <f t="shared" si="74"/>
        <v>0</v>
      </c>
      <c r="E1058" s="17">
        <v>27.645</v>
      </c>
      <c r="F1058" s="14">
        <v>0</v>
      </c>
      <c r="G1058" s="14" t="s">
        <v>21</v>
      </c>
      <c r="H1058" s="14">
        <f t="shared" si="75"/>
        <v>0</v>
      </c>
      <c r="I1058" s="15" t="s">
        <v>34</v>
      </c>
      <c r="J1058" s="20">
        <v>10594.50155</v>
      </c>
      <c r="V1058" s="29">
        <v>23</v>
      </c>
      <c r="W1058" s="23" t="s">
        <v>17</v>
      </c>
      <c r="X1058" s="30">
        <v>24.225</v>
      </c>
      <c r="Y1058" s="29">
        <v>2</v>
      </c>
      <c r="Z1058" s="23" t="s">
        <v>21</v>
      </c>
      <c r="AA1058" s="23" t="s">
        <v>42</v>
      </c>
      <c r="AB1058" s="23">
        <v>22395.74424</v>
      </c>
      <c r="AC1058" s="23" t="b">
        <f t="shared" si="76"/>
        <v>0</v>
      </c>
      <c r="AD1058" s="23" t="b">
        <f t="shared" si="77"/>
        <v>1</v>
      </c>
    </row>
    <row r="1059" spans="2:30">
      <c r="B1059" s="14">
        <v>48</v>
      </c>
      <c r="C1059" s="15" t="s">
        <v>17</v>
      </c>
      <c r="D1059" s="14">
        <f t="shared" si="74"/>
        <v>1</v>
      </c>
      <c r="E1059" s="17">
        <v>28.9</v>
      </c>
      <c r="F1059" s="14">
        <v>0</v>
      </c>
      <c r="G1059" s="14" t="s">
        <v>21</v>
      </c>
      <c r="H1059" s="14">
        <f t="shared" si="75"/>
        <v>0</v>
      </c>
      <c r="I1059" s="15" t="s">
        <v>19</v>
      </c>
      <c r="J1059" s="20">
        <v>8277.523</v>
      </c>
      <c r="V1059" s="29">
        <v>52</v>
      </c>
      <c r="W1059" s="23" t="s">
        <v>20</v>
      </c>
      <c r="X1059" s="30">
        <v>38.6</v>
      </c>
      <c r="Y1059" s="29">
        <v>2</v>
      </c>
      <c r="Z1059" s="23" t="s">
        <v>21</v>
      </c>
      <c r="AA1059" s="23" t="s">
        <v>19</v>
      </c>
      <c r="AB1059" s="23">
        <v>10325.206</v>
      </c>
      <c r="AC1059" s="23" t="b">
        <f t="shared" si="76"/>
        <v>1</v>
      </c>
      <c r="AD1059" s="23" t="b">
        <f t="shared" si="77"/>
        <v>0</v>
      </c>
    </row>
    <row r="1060" spans="2:30">
      <c r="B1060" s="14">
        <v>45</v>
      </c>
      <c r="C1060" s="15" t="s">
        <v>17</v>
      </c>
      <c r="D1060" s="14">
        <f t="shared" si="74"/>
        <v>1</v>
      </c>
      <c r="E1060" s="17">
        <v>31.79</v>
      </c>
      <c r="F1060" s="14">
        <v>0</v>
      </c>
      <c r="G1060" s="14" t="s">
        <v>21</v>
      </c>
      <c r="H1060" s="14">
        <f t="shared" si="75"/>
        <v>0</v>
      </c>
      <c r="I1060" s="15" t="s">
        <v>22</v>
      </c>
      <c r="J1060" s="20">
        <v>17929.30337</v>
      </c>
      <c r="V1060" s="29">
        <v>57</v>
      </c>
      <c r="W1060" s="23" t="s">
        <v>17</v>
      </c>
      <c r="X1060" s="30">
        <v>25.74</v>
      </c>
      <c r="Y1060" s="29">
        <v>2</v>
      </c>
      <c r="Z1060" s="23" t="s">
        <v>21</v>
      </c>
      <c r="AA1060" s="23" t="s">
        <v>22</v>
      </c>
      <c r="AB1060" s="23">
        <v>12629.1656</v>
      </c>
      <c r="AC1060" s="23" t="b">
        <f t="shared" si="76"/>
        <v>1</v>
      </c>
      <c r="AD1060" s="23" t="b">
        <f t="shared" si="77"/>
        <v>0</v>
      </c>
    </row>
    <row r="1061" spans="2:30">
      <c r="B1061" s="14">
        <v>24</v>
      </c>
      <c r="C1061" s="15" t="s">
        <v>17</v>
      </c>
      <c r="D1061" s="14">
        <f t="shared" si="74"/>
        <v>1</v>
      </c>
      <c r="E1061" s="17">
        <v>39.49</v>
      </c>
      <c r="F1061" s="14">
        <v>0</v>
      </c>
      <c r="G1061" s="14" t="s">
        <v>21</v>
      </c>
      <c r="H1061" s="14">
        <f t="shared" si="75"/>
        <v>0</v>
      </c>
      <c r="I1061" s="15" t="s">
        <v>22</v>
      </c>
      <c r="J1061" s="20">
        <v>2480.9791</v>
      </c>
      <c r="V1061" s="29">
        <v>23</v>
      </c>
      <c r="W1061" s="23" t="s">
        <v>17</v>
      </c>
      <c r="X1061" s="30">
        <v>33.4</v>
      </c>
      <c r="Y1061" s="29">
        <v>0</v>
      </c>
      <c r="Z1061" s="23" t="s">
        <v>21</v>
      </c>
      <c r="AA1061" s="23" t="s">
        <v>19</v>
      </c>
      <c r="AB1061" s="23">
        <v>10795.93733</v>
      </c>
      <c r="AC1061" s="23" t="b">
        <f t="shared" si="76"/>
        <v>1</v>
      </c>
      <c r="AD1061" s="23" t="b">
        <f t="shared" si="77"/>
        <v>0</v>
      </c>
    </row>
    <row r="1062" spans="2:30">
      <c r="B1062" s="14">
        <v>32</v>
      </c>
      <c r="C1062" s="15" t="s">
        <v>20</v>
      </c>
      <c r="D1062" s="14">
        <f t="shared" si="74"/>
        <v>0</v>
      </c>
      <c r="E1062" s="17">
        <v>33.82</v>
      </c>
      <c r="F1062" s="14">
        <v>1</v>
      </c>
      <c r="G1062" s="14" t="s">
        <v>21</v>
      </c>
      <c r="H1062" s="14">
        <f t="shared" si="75"/>
        <v>0</v>
      </c>
      <c r="I1062" s="15" t="s">
        <v>34</v>
      </c>
      <c r="J1062" s="20">
        <v>4462.7218</v>
      </c>
      <c r="V1062" s="29">
        <v>52</v>
      </c>
      <c r="W1062" s="23" t="s">
        <v>17</v>
      </c>
      <c r="X1062" s="30">
        <v>44.7</v>
      </c>
      <c r="Y1062" s="29">
        <v>3</v>
      </c>
      <c r="Z1062" s="23" t="s">
        <v>21</v>
      </c>
      <c r="AA1062" s="23" t="s">
        <v>19</v>
      </c>
      <c r="AB1062" s="23">
        <v>11411.685</v>
      </c>
      <c r="AC1062" s="23" t="b">
        <f t="shared" si="76"/>
        <v>1</v>
      </c>
      <c r="AD1062" s="23" t="b">
        <f t="shared" si="77"/>
        <v>0</v>
      </c>
    </row>
    <row r="1063" spans="2:30">
      <c r="B1063" s="14">
        <v>24</v>
      </c>
      <c r="C1063" s="15" t="s">
        <v>20</v>
      </c>
      <c r="D1063" s="14">
        <f t="shared" si="74"/>
        <v>0</v>
      </c>
      <c r="E1063" s="17">
        <v>32.01</v>
      </c>
      <c r="F1063" s="14">
        <v>0</v>
      </c>
      <c r="G1063" s="14" t="s">
        <v>21</v>
      </c>
      <c r="H1063" s="14">
        <f t="shared" si="75"/>
        <v>0</v>
      </c>
      <c r="I1063" s="15" t="s">
        <v>22</v>
      </c>
      <c r="J1063" s="20">
        <v>1981.5819</v>
      </c>
      <c r="V1063" s="29">
        <v>50</v>
      </c>
      <c r="W1063" s="23" t="s">
        <v>20</v>
      </c>
      <c r="X1063" s="30">
        <v>30.97</v>
      </c>
      <c r="Y1063" s="29">
        <v>3</v>
      </c>
      <c r="Z1063" s="23" t="s">
        <v>21</v>
      </c>
      <c r="AA1063" s="23" t="s">
        <v>34</v>
      </c>
      <c r="AB1063" s="23">
        <v>10600.5483</v>
      </c>
      <c r="AC1063" s="23" t="b">
        <f t="shared" si="76"/>
        <v>1</v>
      </c>
      <c r="AD1063" s="23" t="b">
        <f t="shared" si="77"/>
        <v>0</v>
      </c>
    </row>
    <row r="1064" spans="2:30">
      <c r="B1064" s="14">
        <v>57</v>
      </c>
      <c r="C1064" s="15" t="s">
        <v>20</v>
      </c>
      <c r="D1064" s="14">
        <f t="shared" si="74"/>
        <v>0</v>
      </c>
      <c r="E1064" s="17">
        <v>27.94</v>
      </c>
      <c r="F1064" s="14">
        <v>1</v>
      </c>
      <c r="G1064" s="14" t="s">
        <v>21</v>
      </c>
      <c r="H1064" s="14">
        <f t="shared" si="75"/>
        <v>0</v>
      </c>
      <c r="I1064" s="15" t="s">
        <v>22</v>
      </c>
      <c r="J1064" s="20">
        <v>11554.2236</v>
      </c>
      <c r="V1064" s="29">
        <v>18</v>
      </c>
      <c r="W1064" s="23" t="s">
        <v>17</v>
      </c>
      <c r="X1064" s="30">
        <v>31.92</v>
      </c>
      <c r="Y1064" s="29">
        <v>0</v>
      </c>
      <c r="Z1064" s="23" t="s">
        <v>21</v>
      </c>
      <c r="AA1064" s="23" t="s">
        <v>42</v>
      </c>
      <c r="AB1064" s="23">
        <v>2205.9808</v>
      </c>
      <c r="AC1064" s="23" t="b">
        <f t="shared" si="76"/>
        <v>1</v>
      </c>
      <c r="AD1064" s="23" t="b">
        <f t="shared" si="77"/>
        <v>0</v>
      </c>
    </row>
    <row r="1065" spans="2:30">
      <c r="B1065" s="14">
        <v>59</v>
      </c>
      <c r="C1065" s="15" t="s">
        <v>20</v>
      </c>
      <c r="D1065" s="14">
        <f t="shared" si="74"/>
        <v>0</v>
      </c>
      <c r="E1065" s="17">
        <v>41.14</v>
      </c>
      <c r="F1065" s="14">
        <v>1</v>
      </c>
      <c r="G1065" s="14" t="s">
        <v>18</v>
      </c>
      <c r="H1065" s="14">
        <f t="shared" si="75"/>
        <v>1</v>
      </c>
      <c r="I1065" s="15" t="s">
        <v>22</v>
      </c>
      <c r="J1065" s="20">
        <v>48970.2476</v>
      </c>
      <c r="V1065" s="29">
        <v>18</v>
      </c>
      <c r="W1065" s="23" t="s">
        <v>17</v>
      </c>
      <c r="X1065" s="30">
        <v>36.85</v>
      </c>
      <c r="Y1065" s="29">
        <v>0</v>
      </c>
      <c r="Z1065" s="23" t="s">
        <v>21</v>
      </c>
      <c r="AA1065" s="23" t="s">
        <v>22</v>
      </c>
      <c r="AB1065" s="23">
        <v>1629.8335</v>
      </c>
      <c r="AC1065" s="23" t="b">
        <f t="shared" si="76"/>
        <v>1</v>
      </c>
      <c r="AD1065" s="23" t="b">
        <f t="shared" si="77"/>
        <v>0</v>
      </c>
    </row>
    <row r="1066" spans="2:30">
      <c r="B1066" s="14">
        <v>36</v>
      </c>
      <c r="C1066" s="15" t="s">
        <v>20</v>
      </c>
      <c r="D1066" s="14">
        <f t="shared" si="74"/>
        <v>0</v>
      </c>
      <c r="E1066" s="17">
        <v>28.595</v>
      </c>
      <c r="F1066" s="14">
        <v>3</v>
      </c>
      <c r="G1066" s="14" t="s">
        <v>21</v>
      </c>
      <c r="H1066" s="14">
        <f t="shared" si="75"/>
        <v>0</v>
      </c>
      <c r="I1066" s="15" t="s">
        <v>34</v>
      </c>
      <c r="J1066" s="20">
        <v>6548.19505</v>
      </c>
      <c r="V1066" s="29">
        <v>21</v>
      </c>
      <c r="W1066" s="23" t="s">
        <v>17</v>
      </c>
      <c r="X1066" s="30">
        <v>25.8</v>
      </c>
      <c r="Y1066" s="29">
        <v>0</v>
      </c>
      <c r="Z1066" s="23" t="s">
        <v>21</v>
      </c>
      <c r="AA1066" s="23" t="s">
        <v>19</v>
      </c>
      <c r="AB1066" s="23">
        <v>2007.945</v>
      </c>
      <c r="AC1066" s="23" t="b">
        <f t="shared" si="76"/>
        <v>1</v>
      </c>
      <c r="AD1066" s="23" t="b">
        <f t="shared" si="77"/>
        <v>0</v>
      </c>
    </row>
    <row r="1067" spans="2:10">
      <c r="B1067" s="14">
        <v>29</v>
      </c>
      <c r="C1067" s="15" t="s">
        <v>17</v>
      </c>
      <c r="D1067" s="14">
        <f t="shared" si="74"/>
        <v>1</v>
      </c>
      <c r="E1067" s="17">
        <v>25.6</v>
      </c>
      <c r="F1067" s="14">
        <v>4</v>
      </c>
      <c r="G1067" s="14" t="s">
        <v>21</v>
      </c>
      <c r="H1067" s="14">
        <f t="shared" si="75"/>
        <v>0</v>
      </c>
      <c r="I1067" s="15" t="s">
        <v>19</v>
      </c>
      <c r="J1067" s="20">
        <v>5708.867</v>
      </c>
    </row>
    <row r="1068" spans="2:10">
      <c r="B1068" s="14">
        <v>42</v>
      </c>
      <c r="C1068" s="15" t="s">
        <v>17</v>
      </c>
      <c r="D1068" s="14">
        <f t="shared" si="74"/>
        <v>1</v>
      </c>
      <c r="E1068" s="17">
        <v>25.3</v>
      </c>
      <c r="F1068" s="14">
        <v>1</v>
      </c>
      <c r="G1068" s="14" t="s">
        <v>21</v>
      </c>
      <c r="H1068" s="14">
        <f t="shared" si="75"/>
        <v>0</v>
      </c>
      <c r="I1068" s="15" t="s">
        <v>19</v>
      </c>
      <c r="J1068" s="20">
        <v>7045.499</v>
      </c>
    </row>
    <row r="1069" spans="2:10">
      <c r="B1069" s="14">
        <v>48</v>
      </c>
      <c r="C1069" s="15" t="s">
        <v>20</v>
      </c>
      <c r="D1069" s="14">
        <f t="shared" si="74"/>
        <v>0</v>
      </c>
      <c r="E1069" s="17">
        <v>37.29</v>
      </c>
      <c r="F1069" s="14">
        <v>2</v>
      </c>
      <c r="G1069" s="14" t="s">
        <v>21</v>
      </c>
      <c r="H1069" s="14">
        <f t="shared" si="75"/>
        <v>0</v>
      </c>
      <c r="I1069" s="15" t="s">
        <v>22</v>
      </c>
      <c r="J1069" s="20">
        <v>8978.1851</v>
      </c>
    </row>
    <row r="1070" spans="2:10">
      <c r="B1070" s="14">
        <v>39</v>
      </c>
      <c r="C1070" s="15" t="s">
        <v>20</v>
      </c>
      <c r="D1070" s="14">
        <f t="shared" si="74"/>
        <v>0</v>
      </c>
      <c r="E1070" s="17">
        <v>42.655</v>
      </c>
      <c r="F1070" s="14">
        <v>0</v>
      </c>
      <c r="G1070" s="14" t="s">
        <v>21</v>
      </c>
      <c r="H1070" s="14">
        <f t="shared" si="75"/>
        <v>0</v>
      </c>
      <c r="I1070" s="15" t="s">
        <v>42</v>
      </c>
      <c r="J1070" s="20">
        <v>5757.41345</v>
      </c>
    </row>
    <row r="1071" spans="2:10">
      <c r="B1071" s="14">
        <v>63</v>
      </c>
      <c r="C1071" s="15" t="s">
        <v>20</v>
      </c>
      <c r="D1071" s="14">
        <f t="shared" si="74"/>
        <v>0</v>
      </c>
      <c r="E1071" s="17">
        <v>21.66</v>
      </c>
      <c r="F1071" s="14">
        <v>1</v>
      </c>
      <c r="G1071" s="14" t="s">
        <v>21</v>
      </c>
      <c r="H1071" s="14">
        <f t="shared" si="75"/>
        <v>0</v>
      </c>
      <c r="I1071" s="15" t="s">
        <v>34</v>
      </c>
      <c r="J1071" s="20">
        <v>14349.8544</v>
      </c>
    </row>
    <row r="1072" spans="2:10">
      <c r="B1072" s="14">
        <v>54</v>
      </c>
      <c r="C1072" s="15" t="s">
        <v>17</v>
      </c>
      <c r="D1072" s="14">
        <f t="shared" si="74"/>
        <v>1</v>
      </c>
      <c r="E1072" s="17">
        <v>31.9</v>
      </c>
      <c r="F1072" s="14">
        <v>1</v>
      </c>
      <c r="G1072" s="14" t="s">
        <v>21</v>
      </c>
      <c r="H1072" s="14">
        <f t="shared" si="75"/>
        <v>0</v>
      </c>
      <c r="I1072" s="15" t="s">
        <v>22</v>
      </c>
      <c r="J1072" s="20">
        <v>10928.849</v>
      </c>
    </row>
    <row r="1073" spans="2:10">
      <c r="B1073" s="14">
        <v>37</v>
      </c>
      <c r="C1073" s="15" t="s">
        <v>20</v>
      </c>
      <c r="D1073" s="14">
        <f t="shared" si="74"/>
        <v>0</v>
      </c>
      <c r="E1073" s="17">
        <v>37.07</v>
      </c>
      <c r="F1073" s="14">
        <v>1</v>
      </c>
      <c r="G1073" s="14" t="s">
        <v>18</v>
      </c>
      <c r="H1073" s="14">
        <f t="shared" si="75"/>
        <v>1</v>
      </c>
      <c r="I1073" s="15" t="s">
        <v>22</v>
      </c>
      <c r="J1073" s="20">
        <v>39871.7043</v>
      </c>
    </row>
    <row r="1074" spans="2:10">
      <c r="B1074" s="14">
        <v>63</v>
      </c>
      <c r="C1074" s="15" t="s">
        <v>20</v>
      </c>
      <c r="D1074" s="14">
        <f t="shared" si="74"/>
        <v>0</v>
      </c>
      <c r="E1074" s="17">
        <v>31.445</v>
      </c>
      <c r="F1074" s="14">
        <v>0</v>
      </c>
      <c r="G1074" s="14" t="s">
        <v>21</v>
      </c>
      <c r="H1074" s="14">
        <f t="shared" si="75"/>
        <v>0</v>
      </c>
      <c r="I1074" s="15" t="s">
        <v>42</v>
      </c>
      <c r="J1074" s="20">
        <v>13974.45555</v>
      </c>
    </row>
    <row r="1075" spans="2:10">
      <c r="B1075" s="14">
        <v>21</v>
      </c>
      <c r="C1075" s="15" t="s">
        <v>20</v>
      </c>
      <c r="D1075" s="14">
        <f t="shared" si="74"/>
        <v>0</v>
      </c>
      <c r="E1075" s="17">
        <v>31.255</v>
      </c>
      <c r="F1075" s="14">
        <v>0</v>
      </c>
      <c r="G1075" s="14" t="s">
        <v>21</v>
      </c>
      <c r="H1075" s="14">
        <f t="shared" si="75"/>
        <v>0</v>
      </c>
      <c r="I1075" s="15" t="s">
        <v>34</v>
      </c>
      <c r="J1075" s="20">
        <v>1909.52745</v>
      </c>
    </row>
    <row r="1076" spans="2:10">
      <c r="B1076" s="14">
        <v>54</v>
      </c>
      <c r="C1076" s="15" t="s">
        <v>17</v>
      </c>
      <c r="D1076" s="14">
        <f t="shared" si="74"/>
        <v>1</v>
      </c>
      <c r="E1076" s="17">
        <v>28.88</v>
      </c>
      <c r="F1076" s="14">
        <v>2</v>
      </c>
      <c r="G1076" s="14" t="s">
        <v>21</v>
      </c>
      <c r="H1076" s="14">
        <f t="shared" si="75"/>
        <v>0</v>
      </c>
      <c r="I1076" s="15" t="s">
        <v>42</v>
      </c>
      <c r="J1076" s="20">
        <v>12096.6512</v>
      </c>
    </row>
    <row r="1077" spans="2:10">
      <c r="B1077" s="14">
        <v>60</v>
      </c>
      <c r="C1077" s="15" t="s">
        <v>17</v>
      </c>
      <c r="D1077" s="14">
        <f t="shared" si="74"/>
        <v>1</v>
      </c>
      <c r="E1077" s="17">
        <v>18.335</v>
      </c>
      <c r="F1077" s="14">
        <v>0</v>
      </c>
      <c r="G1077" s="14" t="s">
        <v>21</v>
      </c>
      <c r="H1077" s="14">
        <f t="shared" si="75"/>
        <v>0</v>
      </c>
      <c r="I1077" s="15" t="s">
        <v>42</v>
      </c>
      <c r="J1077" s="20">
        <v>13204.28565</v>
      </c>
    </row>
    <row r="1078" spans="2:10">
      <c r="B1078" s="14">
        <v>32</v>
      </c>
      <c r="C1078" s="15" t="s">
        <v>17</v>
      </c>
      <c r="D1078" s="14">
        <f t="shared" si="74"/>
        <v>1</v>
      </c>
      <c r="E1078" s="17">
        <v>29.59</v>
      </c>
      <c r="F1078" s="14">
        <v>1</v>
      </c>
      <c r="G1078" s="14" t="s">
        <v>21</v>
      </c>
      <c r="H1078" s="14">
        <f t="shared" si="75"/>
        <v>0</v>
      </c>
      <c r="I1078" s="15" t="s">
        <v>22</v>
      </c>
      <c r="J1078" s="20">
        <v>4562.8421</v>
      </c>
    </row>
    <row r="1079" spans="2:10">
      <c r="B1079" s="14">
        <v>47</v>
      </c>
      <c r="C1079" s="15" t="s">
        <v>17</v>
      </c>
      <c r="D1079" s="14">
        <f t="shared" si="74"/>
        <v>1</v>
      </c>
      <c r="E1079" s="17">
        <v>32</v>
      </c>
      <c r="F1079" s="14">
        <v>1</v>
      </c>
      <c r="G1079" s="14" t="s">
        <v>21</v>
      </c>
      <c r="H1079" s="14">
        <f t="shared" si="75"/>
        <v>0</v>
      </c>
      <c r="I1079" s="15" t="s">
        <v>19</v>
      </c>
      <c r="J1079" s="20">
        <v>8551.347</v>
      </c>
    </row>
    <row r="1080" spans="2:10">
      <c r="B1080" s="14">
        <v>21</v>
      </c>
      <c r="C1080" s="15" t="s">
        <v>20</v>
      </c>
      <c r="D1080" s="14">
        <f t="shared" si="74"/>
        <v>0</v>
      </c>
      <c r="E1080" s="17">
        <v>26.03</v>
      </c>
      <c r="F1080" s="14">
        <v>0</v>
      </c>
      <c r="G1080" s="14" t="s">
        <v>21</v>
      </c>
      <c r="H1080" s="14">
        <f t="shared" si="75"/>
        <v>0</v>
      </c>
      <c r="I1080" s="15" t="s">
        <v>42</v>
      </c>
      <c r="J1080" s="20">
        <v>2102.2647</v>
      </c>
    </row>
    <row r="1081" spans="2:10">
      <c r="B1081" s="14">
        <v>28</v>
      </c>
      <c r="C1081" s="15" t="s">
        <v>20</v>
      </c>
      <c r="D1081" s="14">
        <f t="shared" si="74"/>
        <v>0</v>
      </c>
      <c r="E1081" s="17">
        <v>31.68</v>
      </c>
      <c r="F1081" s="14">
        <v>0</v>
      </c>
      <c r="G1081" s="14" t="s">
        <v>18</v>
      </c>
      <c r="H1081" s="14">
        <f t="shared" si="75"/>
        <v>1</v>
      </c>
      <c r="I1081" s="15" t="s">
        <v>22</v>
      </c>
      <c r="J1081" s="20">
        <v>34672.1472</v>
      </c>
    </row>
    <row r="1082" spans="2:10">
      <c r="B1082" s="14">
        <v>63</v>
      </c>
      <c r="C1082" s="15" t="s">
        <v>20</v>
      </c>
      <c r="D1082" s="14">
        <f t="shared" si="74"/>
        <v>0</v>
      </c>
      <c r="E1082" s="17">
        <v>33.66</v>
      </c>
      <c r="F1082" s="14">
        <v>3</v>
      </c>
      <c r="G1082" s="14" t="s">
        <v>21</v>
      </c>
      <c r="H1082" s="14">
        <f t="shared" si="75"/>
        <v>0</v>
      </c>
      <c r="I1082" s="15" t="s">
        <v>22</v>
      </c>
      <c r="J1082" s="20">
        <v>15161.5344</v>
      </c>
    </row>
    <row r="1083" spans="2:10">
      <c r="B1083" s="14">
        <v>18</v>
      </c>
      <c r="C1083" s="15" t="s">
        <v>20</v>
      </c>
      <c r="D1083" s="14">
        <f t="shared" si="74"/>
        <v>0</v>
      </c>
      <c r="E1083" s="17">
        <v>21.78</v>
      </c>
      <c r="F1083" s="14">
        <v>2</v>
      </c>
      <c r="G1083" s="14" t="s">
        <v>21</v>
      </c>
      <c r="H1083" s="14">
        <f t="shared" si="75"/>
        <v>0</v>
      </c>
      <c r="I1083" s="15" t="s">
        <v>22</v>
      </c>
      <c r="J1083" s="20">
        <v>11884.04858</v>
      </c>
    </row>
    <row r="1084" spans="2:10">
      <c r="B1084" s="14">
        <v>32</v>
      </c>
      <c r="C1084" s="15" t="s">
        <v>20</v>
      </c>
      <c r="D1084" s="14">
        <f t="shared" si="74"/>
        <v>0</v>
      </c>
      <c r="E1084" s="17">
        <v>27.835</v>
      </c>
      <c r="F1084" s="14">
        <v>1</v>
      </c>
      <c r="G1084" s="14" t="s">
        <v>21</v>
      </c>
      <c r="H1084" s="14">
        <f t="shared" si="75"/>
        <v>0</v>
      </c>
      <c r="I1084" s="15" t="s">
        <v>34</v>
      </c>
      <c r="J1084" s="20">
        <v>4454.40265</v>
      </c>
    </row>
    <row r="1085" spans="2:10">
      <c r="B1085" s="14">
        <v>38</v>
      </c>
      <c r="C1085" s="15" t="s">
        <v>20</v>
      </c>
      <c r="D1085" s="14">
        <f t="shared" si="74"/>
        <v>0</v>
      </c>
      <c r="E1085" s="17">
        <v>19.95</v>
      </c>
      <c r="F1085" s="14">
        <v>1</v>
      </c>
      <c r="G1085" s="14" t="s">
        <v>21</v>
      </c>
      <c r="H1085" s="14">
        <f t="shared" si="75"/>
        <v>0</v>
      </c>
      <c r="I1085" s="15" t="s">
        <v>34</v>
      </c>
      <c r="J1085" s="20">
        <v>5855.9025</v>
      </c>
    </row>
    <row r="1086" spans="2:10">
      <c r="B1086" s="14">
        <v>32</v>
      </c>
      <c r="C1086" s="15" t="s">
        <v>20</v>
      </c>
      <c r="D1086" s="14">
        <f t="shared" si="74"/>
        <v>0</v>
      </c>
      <c r="E1086" s="17">
        <v>31.5</v>
      </c>
      <c r="F1086" s="14">
        <v>1</v>
      </c>
      <c r="G1086" s="14" t="s">
        <v>21</v>
      </c>
      <c r="H1086" s="14">
        <f t="shared" si="75"/>
        <v>0</v>
      </c>
      <c r="I1086" s="15" t="s">
        <v>19</v>
      </c>
      <c r="J1086" s="20">
        <v>4076.497</v>
      </c>
    </row>
    <row r="1087" spans="2:10">
      <c r="B1087" s="14">
        <v>62</v>
      </c>
      <c r="C1087" s="15" t="s">
        <v>17</v>
      </c>
      <c r="D1087" s="14">
        <f t="shared" si="74"/>
        <v>1</v>
      </c>
      <c r="E1087" s="17">
        <v>30.495</v>
      </c>
      <c r="F1087" s="14">
        <v>2</v>
      </c>
      <c r="G1087" s="14" t="s">
        <v>21</v>
      </c>
      <c r="H1087" s="14">
        <f t="shared" si="75"/>
        <v>0</v>
      </c>
      <c r="I1087" s="15" t="s">
        <v>34</v>
      </c>
      <c r="J1087" s="20">
        <v>15019.76005</v>
      </c>
    </row>
    <row r="1088" spans="2:10">
      <c r="B1088" s="14">
        <v>39</v>
      </c>
      <c r="C1088" s="15" t="s">
        <v>17</v>
      </c>
      <c r="D1088" s="14">
        <f t="shared" si="74"/>
        <v>1</v>
      </c>
      <c r="E1088" s="17">
        <v>18.3</v>
      </c>
      <c r="F1088" s="14">
        <v>5</v>
      </c>
      <c r="G1088" s="14" t="s">
        <v>18</v>
      </c>
      <c r="H1088" s="14">
        <f t="shared" si="75"/>
        <v>1</v>
      </c>
      <c r="I1088" s="15" t="s">
        <v>19</v>
      </c>
      <c r="J1088" s="20">
        <v>19023.26</v>
      </c>
    </row>
    <row r="1089" spans="2:10">
      <c r="B1089" s="14">
        <v>55</v>
      </c>
      <c r="C1089" s="15" t="s">
        <v>20</v>
      </c>
      <c r="D1089" s="14">
        <f t="shared" si="74"/>
        <v>0</v>
      </c>
      <c r="E1089" s="17">
        <v>28.975</v>
      </c>
      <c r="F1089" s="14">
        <v>0</v>
      </c>
      <c r="G1089" s="14" t="s">
        <v>21</v>
      </c>
      <c r="H1089" s="14">
        <f t="shared" si="75"/>
        <v>0</v>
      </c>
      <c r="I1089" s="15" t="s">
        <v>42</v>
      </c>
      <c r="J1089" s="20">
        <v>10796.35025</v>
      </c>
    </row>
    <row r="1090" spans="2:10">
      <c r="B1090" s="14">
        <v>57</v>
      </c>
      <c r="C1090" s="15" t="s">
        <v>20</v>
      </c>
      <c r="D1090" s="14">
        <f t="shared" si="74"/>
        <v>0</v>
      </c>
      <c r="E1090" s="17">
        <v>31.54</v>
      </c>
      <c r="F1090" s="14">
        <v>0</v>
      </c>
      <c r="G1090" s="14" t="s">
        <v>21</v>
      </c>
      <c r="H1090" s="14">
        <f t="shared" si="75"/>
        <v>0</v>
      </c>
      <c r="I1090" s="15" t="s">
        <v>34</v>
      </c>
      <c r="J1090" s="20">
        <v>11353.2276</v>
      </c>
    </row>
    <row r="1091" spans="2:10">
      <c r="B1091" s="14">
        <v>52</v>
      </c>
      <c r="C1091" s="15" t="s">
        <v>20</v>
      </c>
      <c r="D1091" s="14">
        <f t="shared" si="74"/>
        <v>0</v>
      </c>
      <c r="E1091" s="17">
        <v>47.74</v>
      </c>
      <c r="F1091" s="14">
        <v>1</v>
      </c>
      <c r="G1091" s="14" t="s">
        <v>21</v>
      </c>
      <c r="H1091" s="14">
        <f t="shared" si="75"/>
        <v>0</v>
      </c>
      <c r="I1091" s="15" t="s">
        <v>22</v>
      </c>
      <c r="J1091" s="20">
        <v>9748.9106</v>
      </c>
    </row>
    <row r="1092" spans="2:10">
      <c r="B1092" s="14">
        <v>56</v>
      </c>
      <c r="C1092" s="15" t="s">
        <v>20</v>
      </c>
      <c r="D1092" s="14">
        <f t="shared" ref="D1092:D1155" si="78">IF(C1092="FEMALE",1,0)</f>
        <v>0</v>
      </c>
      <c r="E1092" s="17">
        <v>22.1</v>
      </c>
      <c r="F1092" s="14">
        <v>0</v>
      </c>
      <c r="G1092" s="14" t="s">
        <v>21</v>
      </c>
      <c r="H1092" s="14">
        <f t="shared" ref="H1092:H1155" si="79">IF(G1092="yes",1,0)</f>
        <v>0</v>
      </c>
      <c r="I1092" s="15" t="s">
        <v>19</v>
      </c>
      <c r="J1092" s="20">
        <v>10577.087</v>
      </c>
    </row>
    <row r="1093" spans="2:10">
      <c r="B1093" s="14">
        <v>47</v>
      </c>
      <c r="C1093" s="15" t="s">
        <v>20</v>
      </c>
      <c r="D1093" s="14">
        <f t="shared" si="78"/>
        <v>0</v>
      </c>
      <c r="E1093" s="17">
        <v>36.19</v>
      </c>
      <c r="F1093" s="14">
        <v>0</v>
      </c>
      <c r="G1093" s="14" t="s">
        <v>18</v>
      </c>
      <c r="H1093" s="14">
        <f t="shared" si="79"/>
        <v>1</v>
      </c>
      <c r="I1093" s="15" t="s">
        <v>22</v>
      </c>
      <c r="J1093" s="20">
        <v>41676.0811</v>
      </c>
    </row>
    <row r="1094" spans="2:10">
      <c r="B1094" s="14">
        <v>55</v>
      </c>
      <c r="C1094" s="15" t="s">
        <v>17</v>
      </c>
      <c r="D1094" s="14">
        <f t="shared" si="78"/>
        <v>1</v>
      </c>
      <c r="E1094" s="17">
        <v>29.83</v>
      </c>
      <c r="F1094" s="14">
        <v>0</v>
      </c>
      <c r="G1094" s="14" t="s">
        <v>21</v>
      </c>
      <c r="H1094" s="14">
        <f t="shared" si="79"/>
        <v>0</v>
      </c>
      <c r="I1094" s="15" t="s">
        <v>42</v>
      </c>
      <c r="J1094" s="20">
        <v>11286.5387</v>
      </c>
    </row>
    <row r="1095" spans="2:10">
      <c r="B1095" s="14">
        <v>23</v>
      </c>
      <c r="C1095" s="15" t="s">
        <v>20</v>
      </c>
      <c r="D1095" s="14">
        <f t="shared" si="78"/>
        <v>0</v>
      </c>
      <c r="E1095" s="17">
        <v>32.7</v>
      </c>
      <c r="F1095" s="14">
        <v>3</v>
      </c>
      <c r="G1095" s="14" t="s">
        <v>21</v>
      </c>
      <c r="H1095" s="14">
        <f t="shared" si="79"/>
        <v>0</v>
      </c>
      <c r="I1095" s="15" t="s">
        <v>19</v>
      </c>
      <c r="J1095" s="20">
        <v>3591.48</v>
      </c>
    </row>
    <row r="1096" spans="2:10">
      <c r="B1096" s="14">
        <v>22</v>
      </c>
      <c r="C1096" s="15" t="s">
        <v>17</v>
      </c>
      <c r="D1096" s="14">
        <f t="shared" si="78"/>
        <v>1</v>
      </c>
      <c r="E1096" s="17">
        <v>30.4</v>
      </c>
      <c r="F1096" s="14">
        <v>0</v>
      </c>
      <c r="G1096" s="14" t="s">
        <v>18</v>
      </c>
      <c r="H1096" s="14">
        <f t="shared" si="79"/>
        <v>1</v>
      </c>
      <c r="I1096" s="15" t="s">
        <v>34</v>
      </c>
      <c r="J1096" s="20">
        <v>33907.548</v>
      </c>
    </row>
    <row r="1097" spans="2:10">
      <c r="B1097" s="14">
        <v>50</v>
      </c>
      <c r="C1097" s="15" t="s">
        <v>17</v>
      </c>
      <c r="D1097" s="14">
        <f t="shared" si="78"/>
        <v>1</v>
      </c>
      <c r="E1097" s="17">
        <v>33.7</v>
      </c>
      <c r="F1097" s="14">
        <v>4</v>
      </c>
      <c r="G1097" s="14" t="s">
        <v>21</v>
      </c>
      <c r="H1097" s="14">
        <f t="shared" si="79"/>
        <v>0</v>
      </c>
      <c r="I1097" s="15" t="s">
        <v>19</v>
      </c>
      <c r="J1097" s="20">
        <v>11299.343</v>
      </c>
    </row>
    <row r="1098" spans="2:10">
      <c r="B1098" s="14">
        <v>18</v>
      </c>
      <c r="C1098" s="15" t="s">
        <v>17</v>
      </c>
      <c r="D1098" s="14">
        <f t="shared" si="78"/>
        <v>1</v>
      </c>
      <c r="E1098" s="17">
        <v>31.35</v>
      </c>
      <c r="F1098" s="14">
        <v>4</v>
      </c>
      <c r="G1098" s="14" t="s">
        <v>21</v>
      </c>
      <c r="H1098" s="14">
        <f t="shared" si="79"/>
        <v>0</v>
      </c>
      <c r="I1098" s="15" t="s">
        <v>42</v>
      </c>
      <c r="J1098" s="20">
        <v>4561.1885</v>
      </c>
    </row>
    <row r="1099" spans="2:10">
      <c r="B1099" s="14">
        <v>51</v>
      </c>
      <c r="C1099" s="15" t="s">
        <v>17</v>
      </c>
      <c r="D1099" s="14">
        <f t="shared" si="78"/>
        <v>1</v>
      </c>
      <c r="E1099" s="17">
        <v>34.96</v>
      </c>
      <c r="F1099" s="14">
        <v>2</v>
      </c>
      <c r="G1099" s="14" t="s">
        <v>18</v>
      </c>
      <c r="H1099" s="14">
        <f t="shared" si="79"/>
        <v>1</v>
      </c>
      <c r="I1099" s="15" t="s">
        <v>42</v>
      </c>
      <c r="J1099" s="20">
        <v>44641.1974</v>
      </c>
    </row>
    <row r="1100" spans="2:10">
      <c r="B1100" s="14">
        <v>22</v>
      </c>
      <c r="C1100" s="15" t="s">
        <v>20</v>
      </c>
      <c r="D1100" s="14">
        <f t="shared" si="78"/>
        <v>0</v>
      </c>
      <c r="E1100" s="17">
        <v>33.77</v>
      </c>
      <c r="F1100" s="14">
        <v>0</v>
      </c>
      <c r="G1100" s="14" t="s">
        <v>21</v>
      </c>
      <c r="H1100" s="14">
        <f t="shared" si="79"/>
        <v>0</v>
      </c>
      <c r="I1100" s="15" t="s">
        <v>22</v>
      </c>
      <c r="J1100" s="20">
        <v>1674.6323</v>
      </c>
    </row>
    <row r="1101" spans="2:10">
      <c r="B1101" s="14">
        <v>52</v>
      </c>
      <c r="C1101" s="15" t="s">
        <v>17</v>
      </c>
      <c r="D1101" s="14">
        <f t="shared" si="78"/>
        <v>1</v>
      </c>
      <c r="E1101" s="17">
        <v>30.875</v>
      </c>
      <c r="F1101" s="14">
        <v>0</v>
      </c>
      <c r="G1101" s="14" t="s">
        <v>21</v>
      </c>
      <c r="H1101" s="14">
        <f t="shared" si="79"/>
        <v>0</v>
      </c>
      <c r="I1101" s="15" t="s">
        <v>42</v>
      </c>
      <c r="J1101" s="20">
        <v>23045.56616</v>
      </c>
    </row>
    <row r="1102" spans="2:10">
      <c r="B1102" s="14">
        <v>25</v>
      </c>
      <c r="C1102" s="15" t="s">
        <v>17</v>
      </c>
      <c r="D1102" s="14">
        <f t="shared" si="78"/>
        <v>1</v>
      </c>
      <c r="E1102" s="17">
        <v>33.99</v>
      </c>
      <c r="F1102" s="14">
        <v>1</v>
      </c>
      <c r="G1102" s="14" t="s">
        <v>21</v>
      </c>
      <c r="H1102" s="14">
        <f t="shared" si="79"/>
        <v>0</v>
      </c>
      <c r="I1102" s="15" t="s">
        <v>22</v>
      </c>
      <c r="J1102" s="20">
        <v>3227.1211</v>
      </c>
    </row>
    <row r="1103" spans="2:10">
      <c r="B1103" s="14">
        <v>33</v>
      </c>
      <c r="C1103" s="15" t="s">
        <v>17</v>
      </c>
      <c r="D1103" s="14">
        <f t="shared" si="78"/>
        <v>1</v>
      </c>
      <c r="E1103" s="17">
        <v>19.095</v>
      </c>
      <c r="F1103" s="14">
        <v>2</v>
      </c>
      <c r="G1103" s="14" t="s">
        <v>18</v>
      </c>
      <c r="H1103" s="14">
        <f t="shared" si="79"/>
        <v>1</v>
      </c>
      <c r="I1103" s="15" t="s">
        <v>42</v>
      </c>
      <c r="J1103" s="20">
        <v>16776.30405</v>
      </c>
    </row>
    <row r="1104" spans="2:10">
      <c r="B1104" s="14">
        <v>53</v>
      </c>
      <c r="C1104" s="15" t="s">
        <v>20</v>
      </c>
      <c r="D1104" s="14">
        <f t="shared" si="78"/>
        <v>0</v>
      </c>
      <c r="E1104" s="17">
        <v>28.6</v>
      </c>
      <c r="F1104" s="14">
        <v>3</v>
      </c>
      <c r="G1104" s="14" t="s">
        <v>21</v>
      </c>
      <c r="H1104" s="14">
        <f t="shared" si="79"/>
        <v>0</v>
      </c>
      <c r="I1104" s="15" t="s">
        <v>19</v>
      </c>
      <c r="J1104" s="20">
        <v>11253.421</v>
      </c>
    </row>
    <row r="1105" spans="2:10">
      <c r="B1105" s="14">
        <v>29</v>
      </c>
      <c r="C1105" s="15" t="s">
        <v>20</v>
      </c>
      <c r="D1105" s="14">
        <f t="shared" si="78"/>
        <v>0</v>
      </c>
      <c r="E1105" s="17">
        <v>38.94</v>
      </c>
      <c r="F1105" s="14">
        <v>1</v>
      </c>
      <c r="G1105" s="14" t="s">
        <v>21</v>
      </c>
      <c r="H1105" s="14">
        <f t="shared" si="79"/>
        <v>0</v>
      </c>
      <c r="I1105" s="15" t="s">
        <v>22</v>
      </c>
      <c r="J1105" s="20">
        <v>3471.4096</v>
      </c>
    </row>
    <row r="1106" spans="2:10">
      <c r="B1106" s="14">
        <v>58</v>
      </c>
      <c r="C1106" s="15" t="s">
        <v>20</v>
      </c>
      <c r="D1106" s="14">
        <f t="shared" si="78"/>
        <v>0</v>
      </c>
      <c r="E1106" s="17">
        <v>36.08</v>
      </c>
      <c r="F1106" s="14">
        <v>0</v>
      </c>
      <c r="G1106" s="14" t="s">
        <v>21</v>
      </c>
      <c r="H1106" s="14">
        <f t="shared" si="79"/>
        <v>0</v>
      </c>
      <c r="I1106" s="15" t="s">
        <v>22</v>
      </c>
      <c r="J1106" s="20">
        <v>11363.2832</v>
      </c>
    </row>
    <row r="1107" spans="2:10">
      <c r="B1107" s="14">
        <v>37</v>
      </c>
      <c r="C1107" s="15" t="s">
        <v>20</v>
      </c>
      <c r="D1107" s="14">
        <f t="shared" si="78"/>
        <v>0</v>
      </c>
      <c r="E1107" s="17">
        <v>29.8</v>
      </c>
      <c r="F1107" s="14">
        <v>0</v>
      </c>
      <c r="G1107" s="14" t="s">
        <v>21</v>
      </c>
      <c r="H1107" s="14">
        <f t="shared" si="79"/>
        <v>0</v>
      </c>
      <c r="I1107" s="15" t="s">
        <v>19</v>
      </c>
      <c r="J1107" s="20">
        <v>20420.60465</v>
      </c>
    </row>
    <row r="1108" spans="2:10">
      <c r="B1108" s="14">
        <v>54</v>
      </c>
      <c r="C1108" s="15" t="s">
        <v>17</v>
      </c>
      <c r="D1108" s="14">
        <f t="shared" si="78"/>
        <v>1</v>
      </c>
      <c r="E1108" s="17">
        <v>31.24</v>
      </c>
      <c r="F1108" s="14">
        <v>0</v>
      </c>
      <c r="G1108" s="14" t="s">
        <v>21</v>
      </c>
      <c r="H1108" s="14">
        <f t="shared" si="79"/>
        <v>0</v>
      </c>
      <c r="I1108" s="15" t="s">
        <v>22</v>
      </c>
      <c r="J1108" s="20">
        <v>10338.9316</v>
      </c>
    </row>
    <row r="1109" spans="2:10">
      <c r="B1109" s="14">
        <v>49</v>
      </c>
      <c r="C1109" s="15" t="s">
        <v>17</v>
      </c>
      <c r="D1109" s="14">
        <f t="shared" si="78"/>
        <v>1</v>
      </c>
      <c r="E1109" s="17">
        <v>29.925</v>
      </c>
      <c r="F1109" s="14">
        <v>0</v>
      </c>
      <c r="G1109" s="14" t="s">
        <v>21</v>
      </c>
      <c r="H1109" s="14">
        <f t="shared" si="79"/>
        <v>0</v>
      </c>
      <c r="I1109" s="15" t="s">
        <v>34</v>
      </c>
      <c r="J1109" s="20">
        <v>8988.15875</v>
      </c>
    </row>
    <row r="1110" spans="2:10">
      <c r="B1110" s="14">
        <v>50</v>
      </c>
      <c r="C1110" s="15" t="s">
        <v>17</v>
      </c>
      <c r="D1110" s="14">
        <f t="shared" si="78"/>
        <v>1</v>
      </c>
      <c r="E1110" s="17">
        <v>26.22</v>
      </c>
      <c r="F1110" s="14">
        <v>2</v>
      </c>
      <c r="G1110" s="14" t="s">
        <v>21</v>
      </c>
      <c r="H1110" s="14">
        <f t="shared" si="79"/>
        <v>0</v>
      </c>
      <c r="I1110" s="15" t="s">
        <v>34</v>
      </c>
      <c r="J1110" s="20">
        <v>10493.9458</v>
      </c>
    </row>
    <row r="1111" spans="2:10">
      <c r="B1111" s="14">
        <v>26</v>
      </c>
      <c r="C1111" s="15" t="s">
        <v>20</v>
      </c>
      <c r="D1111" s="14">
        <f t="shared" si="78"/>
        <v>0</v>
      </c>
      <c r="E1111" s="17">
        <v>30</v>
      </c>
      <c r="F1111" s="14">
        <v>1</v>
      </c>
      <c r="G1111" s="14" t="s">
        <v>21</v>
      </c>
      <c r="H1111" s="14">
        <f t="shared" si="79"/>
        <v>0</v>
      </c>
      <c r="I1111" s="15" t="s">
        <v>19</v>
      </c>
      <c r="J1111" s="20">
        <v>2904.088</v>
      </c>
    </row>
    <row r="1112" spans="2:10">
      <c r="B1112" s="14">
        <v>45</v>
      </c>
      <c r="C1112" s="15" t="s">
        <v>20</v>
      </c>
      <c r="D1112" s="14">
        <f t="shared" si="78"/>
        <v>0</v>
      </c>
      <c r="E1112" s="17">
        <v>20.35</v>
      </c>
      <c r="F1112" s="14">
        <v>3</v>
      </c>
      <c r="G1112" s="14" t="s">
        <v>21</v>
      </c>
      <c r="H1112" s="14">
        <f t="shared" si="79"/>
        <v>0</v>
      </c>
      <c r="I1112" s="15" t="s">
        <v>22</v>
      </c>
      <c r="J1112" s="20">
        <v>8605.3615</v>
      </c>
    </row>
    <row r="1113" spans="2:10">
      <c r="B1113" s="14">
        <v>54</v>
      </c>
      <c r="C1113" s="15" t="s">
        <v>17</v>
      </c>
      <c r="D1113" s="14">
        <f t="shared" si="78"/>
        <v>1</v>
      </c>
      <c r="E1113" s="17">
        <v>32.3</v>
      </c>
      <c r="F1113" s="14">
        <v>1</v>
      </c>
      <c r="G1113" s="14" t="s">
        <v>21</v>
      </c>
      <c r="H1113" s="14">
        <f t="shared" si="79"/>
        <v>0</v>
      </c>
      <c r="I1113" s="15" t="s">
        <v>42</v>
      </c>
      <c r="J1113" s="20">
        <v>11512.405</v>
      </c>
    </row>
    <row r="1114" spans="2:10">
      <c r="B1114" s="14">
        <v>38</v>
      </c>
      <c r="C1114" s="15" t="s">
        <v>20</v>
      </c>
      <c r="D1114" s="14">
        <f t="shared" si="78"/>
        <v>0</v>
      </c>
      <c r="E1114" s="17">
        <v>38.39</v>
      </c>
      <c r="F1114" s="14">
        <v>3</v>
      </c>
      <c r="G1114" s="14" t="s">
        <v>18</v>
      </c>
      <c r="H1114" s="14">
        <f t="shared" si="79"/>
        <v>1</v>
      </c>
      <c r="I1114" s="15" t="s">
        <v>22</v>
      </c>
      <c r="J1114" s="20">
        <v>41949.2441</v>
      </c>
    </row>
    <row r="1115" spans="2:10">
      <c r="B1115" s="14">
        <v>48</v>
      </c>
      <c r="C1115" s="15" t="s">
        <v>17</v>
      </c>
      <c r="D1115" s="14">
        <f t="shared" si="78"/>
        <v>1</v>
      </c>
      <c r="E1115" s="17">
        <v>25.85</v>
      </c>
      <c r="F1115" s="14">
        <v>3</v>
      </c>
      <c r="G1115" s="14" t="s">
        <v>18</v>
      </c>
      <c r="H1115" s="14">
        <f t="shared" si="79"/>
        <v>1</v>
      </c>
      <c r="I1115" s="15" t="s">
        <v>22</v>
      </c>
      <c r="J1115" s="20">
        <v>24180.9335</v>
      </c>
    </row>
    <row r="1116" spans="2:10">
      <c r="B1116" s="14">
        <v>28</v>
      </c>
      <c r="C1116" s="15" t="s">
        <v>17</v>
      </c>
      <c r="D1116" s="14">
        <f t="shared" si="78"/>
        <v>1</v>
      </c>
      <c r="E1116" s="17">
        <v>26.315</v>
      </c>
      <c r="F1116" s="14">
        <v>3</v>
      </c>
      <c r="G1116" s="14" t="s">
        <v>21</v>
      </c>
      <c r="H1116" s="14">
        <f t="shared" si="79"/>
        <v>0</v>
      </c>
      <c r="I1116" s="15" t="s">
        <v>34</v>
      </c>
      <c r="J1116" s="20">
        <v>5312.16985</v>
      </c>
    </row>
    <row r="1117" spans="2:10">
      <c r="B1117" s="14">
        <v>23</v>
      </c>
      <c r="C1117" s="15" t="s">
        <v>20</v>
      </c>
      <c r="D1117" s="14">
        <f t="shared" si="78"/>
        <v>0</v>
      </c>
      <c r="E1117" s="17">
        <v>24.51</v>
      </c>
      <c r="F1117" s="14">
        <v>0</v>
      </c>
      <c r="G1117" s="14" t="s">
        <v>21</v>
      </c>
      <c r="H1117" s="14">
        <f t="shared" si="79"/>
        <v>0</v>
      </c>
      <c r="I1117" s="15" t="s">
        <v>42</v>
      </c>
      <c r="J1117" s="20">
        <v>2396.0959</v>
      </c>
    </row>
    <row r="1118" spans="2:10">
      <c r="B1118" s="14">
        <v>55</v>
      </c>
      <c r="C1118" s="15" t="s">
        <v>20</v>
      </c>
      <c r="D1118" s="14">
        <f t="shared" si="78"/>
        <v>0</v>
      </c>
      <c r="E1118" s="17">
        <v>32.67</v>
      </c>
      <c r="F1118" s="14">
        <v>1</v>
      </c>
      <c r="G1118" s="14" t="s">
        <v>21</v>
      </c>
      <c r="H1118" s="14">
        <f t="shared" si="79"/>
        <v>0</v>
      </c>
      <c r="I1118" s="15" t="s">
        <v>22</v>
      </c>
      <c r="J1118" s="20">
        <v>10807.4863</v>
      </c>
    </row>
    <row r="1119" spans="2:10">
      <c r="B1119" s="14">
        <v>41</v>
      </c>
      <c r="C1119" s="15" t="s">
        <v>20</v>
      </c>
      <c r="D1119" s="14">
        <f t="shared" si="78"/>
        <v>0</v>
      </c>
      <c r="E1119" s="17">
        <v>29.64</v>
      </c>
      <c r="F1119" s="14">
        <v>5</v>
      </c>
      <c r="G1119" s="14" t="s">
        <v>21</v>
      </c>
      <c r="H1119" s="14">
        <f t="shared" si="79"/>
        <v>0</v>
      </c>
      <c r="I1119" s="15" t="s">
        <v>42</v>
      </c>
      <c r="J1119" s="20">
        <v>9222.4026</v>
      </c>
    </row>
    <row r="1120" spans="2:10">
      <c r="B1120" s="14">
        <v>25</v>
      </c>
      <c r="C1120" s="15" t="s">
        <v>20</v>
      </c>
      <c r="D1120" s="14">
        <f t="shared" si="78"/>
        <v>0</v>
      </c>
      <c r="E1120" s="17">
        <v>33.33</v>
      </c>
      <c r="F1120" s="14">
        <v>2</v>
      </c>
      <c r="G1120" s="14" t="s">
        <v>18</v>
      </c>
      <c r="H1120" s="14">
        <f t="shared" si="79"/>
        <v>1</v>
      </c>
      <c r="I1120" s="15" t="s">
        <v>22</v>
      </c>
      <c r="J1120" s="20">
        <v>36124.5737</v>
      </c>
    </row>
    <row r="1121" spans="2:10">
      <c r="B1121" s="14">
        <v>33</v>
      </c>
      <c r="C1121" s="15" t="s">
        <v>20</v>
      </c>
      <c r="D1121" s="14">
        <f t="shared" si="78"/>
        <v>0</v>
      </c>
      <c r="E1121" s="17">
        <v>35.75</v>
      </c>
      <c r="F1121" s="14">
        <v>1</v>
      </c>
      <c r="G1121" s="14" t="s">
        <v>18</v>
      </c>
      <c r="H1121" s="14">
        <f t="shared" si="79"/>
        <v>1</v>
      </c>
      <c r="I1121" s="15" t="s">
        <v>22</v>
      </c>
      <c r="J1121" s="20">
        <v>38282.7495</v>
      </c>
    </row>
    <row r="1122" spans="2:10">
      <c r="B1122" s="14">
        <v>30</v>
      </c>
      <c r="C1122" s="15" t="s">
        <v>17</v>
      </c>
      <c r="D1122" s="14">
        <f t="shared" si="78"/>
        <v>1</v>
      </c>
      <c r="E1122" s="17">
        <v>19.95</v>
      </c>
      <c r="F1122" s="14">
        <v>3</v>
      </c>
      <c r="G1122" s="14" t="s">
        <v>21</v>
      </c>
      <c r="H1122" s="14">
        <f t="shared" si="79"/>
        <v>0</v>
      </c>
      <c r="I1122" s="15" t="s">
        <v>34</v>
      </c>
      <c r="J1122" s="20">
        <v>5693.4305</v>
      </c>
    </row>
    <row r="1123" spans="2:10">
      <c r="B1123" s="14">
        <v>23</v>
      </c>
      <c r="C1123" s="15" t="s">
        <v>17</v>
      </c>
      <c r="D1123" s="14">
        <f t="shared" si="78"/>
        <v>1</v>
      </c>
      <c r="E1123" s="17">
        <v>31.4</v>
      </c>
      <c r="F1123" s="14">
        <v>0</v>
      </c>
      <c r="G1123" s="14" t="s">
        <v>18</v>
      </c>
      <c r="H1123" s="14">
        <f t="shared" si="79"/>
        <v>1</v>
      </c>
      <c r="I1123" s="15" t="s">
        <v>19</v>
      </c>
      <c r="J1123" s="20">
        <v>34166.273</v>
      </c>
    </row>
    <row r="1124" spans="2:10">
      <c r="B1124" s="14">
        <v>46</v>
      </c>
      <c r="C1124" s="15" t="s">
        <v>20</v>
      </c>
      <c r="D1124" s="14">
        <f t="shared" si="78"/>
        <v>0</v>
      </c>
      <c r="E1124" s="17">
        <v>38.17</v>
      </c>
      <c r="F1124" s="14">
        <v>2</v>
      </c>
      <c r="G1124" s="14" t="s">
        <v>21</v>
      </c>
      <c r="H1124" s="14">
        <f t="shared" si="79"/>
        <v>0</v>
      </c>
      <c r="I1124" s="15" t="s">
        <v>22</v>
      </c>
      <c r="J1124" s="20">
        <v>8347.1643</v>
      </c>
    </row>
    <row r="1125" spans="2:10">
      <c r="B1125" s="14">
        <v>53</v>
      </c>
      <c r="C1125" s="15" t="s">
        <v>17</v>
      </c>
      <c r="D1125" s="14">
        <f t="shared" si="78"/>
        <v>1</v>
      </c>
      <c r="E1125" s="17">
        <v>36.86</v>
      </c>
      <c r="F1125" s="14">
        <v>3</v>
      </c>
      <c r="G1125" s="14" t="s">
        <v>18</v>
      </c>
      <c r="H1125" s="14">
        <f t="shared" si="79"/>
        <v>1</v>
      </c>
      <c r="I1125" s="15" t="s">
        <v>34</v>
      </c>
      <c r="J1125" s="20">
        <v>46661.4424</v>
      </c>
    </row>
    <row r="1126" spans="2:10">
      <c r="B1126" s="14">
        <v>27</v>
      </c>
      <c r="C1126" s="15" t="s">
        <v>17</v>
      </c>
      <c r="D1126" s="14">
        <f t="shared" si="78"/>
        <v>1</v>
      </c>
      <c r="E1126" s="17">
        <v>32.395</v>
      </c>
      <c r="F1126" s="14">
        <v>1</v>
      </c>
      <c r="G1126" s="14" t="s">
        <v>21</v>
      </c>
      <c r="H1126" s="14">
        <f t="shared" si="79"/>
        <v>0</v>
      </c>
      <c r="I1126" s="15" t="s">
        <v>42</v>
      </c>
      <c r="J1126" s="20">
        <v>18903.49141</v>
      </c>
    </row>
    <row r="1127" spans="2:10">
      <c r="B1127" s="14">
        <v>23</v>
      </c>
      <c r="C1127" s="15" t="s">
        <v>17</v>
      </c>
      <c r="D1127" s="14">
        <f t="shared" si="78"/>
        <v>1</v>
      </c>
      <c r="E1127" s="17">
        <v>42.75</v>
      </c>
      <c r="F1127" s="14">
        <v>1</v>
      </c>
      <c r="G1127" s="14" t="s">
        <v>18</v>
      </c>
      <c r="H1127" s="14">
        <f t="shared" si="79"/>
        <v>1</v>
      </c>
      <c r="I1127" s="15" t="s">
        <v>42</v>
      </c>
      <c r="J1127" s="20">
        <v>40904.1995</v>
      </c>
    </row>
    <row r="1128" spans="2:10">
      <c r="B1128" s="14">
        <v>63</v>
      </c>
      <c r="C1128" s="15" t="s">
        <v>17</v>
      </c>
      <c r="D1128" s="14">
        <f t="shared" si="78"/>
        <v>1</v>
      </c>
      <c r="E1128" s="17">
        <v>25.08</v>
      </c>
      <c r="F1128" s="14">
        <v>0</v>
      </c>
      <c r="G1128" s="14" t="s">
        <v>21</v>
      </c>
      <c r="H1128" s="14">
        <f t="shared" si="79"/>
        <v>0</v>
      </c>
      <c r="I1128" s="15" t="s">
        <v>34</v>
      </c>
      <c r="J1128" s="20">
        <v>14254.6082</v>
      </c>
    </row>
    <row r="1129" spans="2:10">
      <c r="B1129" s="14">
        <v>55</v>
      </c>
      <c r="C1129" s="15" t="s">
        <v>20</v>
      </c>
      <c r="D1129" s="14">
        <f t="shared" si="78"/>
        <v>0</v>
      </c>
      <c r="E1129" s="17">
        <v>29.9</v>
      </c>
      <c r="F1129" s="14">
        <v>0</v>
      </c>
      <c r="G1129" s="14" t="s">
        <v>21</v>
      </c>
      <c r="H1129" s="14">
        <f t="shared" si="79"/>
        <v>0</v>
      </c>
      <c r="I1129" s="15" t="s">
        <v>19</v>
      </c>
      <c r="J1129" s="20">
        <v>10214.636</v>
      </c>
    </row>
    <row r="1130" spans="2:10">
      <c r="B1130" s="14">
        <v>35</v>
      </c>
      <c r="C1130" s="15" t="s">
        <v>17</v>
      </c>
      <c r="D1130" s="14">
        <f t="shared" si="78"/>
        <v>1</v>
      </c>
      <c r="E1130" s="17">
        <v>35.86</v>
      </c>
      <c r="F1130" s="14">
        <v>2</v>
      </c>
      <c r="G1130" s="14" t="s">
        <v>21</v>
      </c>
      <c r="H1130" s="14">
        <f t="shared" si="79"/>
        <v>0</v>
      </c>
      <c r="I1130" s="15" t="s">
        <v>22</v>
      </c>
      <c r="J1130" s="20">
        <v>5836.5204</v>
      </c>
    </row>
    <row r="1131" spans="2:10">
      <c r="B1131" s="14">
        <v>34</v>
      </c>
      <c r="C1131" s="15" t="s">
        <v>20</v>
      </c>
      <c r="D1131" s="14">
        <f t="shared" si="78"/>
        <v>0</v>
      </c>
      <c r="E1131" s="17">
        <v>32.8</v>
      </c>
      <c r="F1131" s="14">
        <v>1</v>
      </c>
      <c r="G1131" s="14" t="s">
        <v>21</v>
      </c>
      <c r="H1131" s="14">
        <f t="shared" si="79"/>
        <v>0</v>
      </c>
      <c r="I1131" s="15" t="s">
        <v>19</v>
      </c>
      <c r="J1131" s="20">
        <v>14358.36437</v>
      </c>
    </row>
    <row r="1132" spans="2:10">
      <c r="B1132" s="14">
        <v>19</v>
      </c>
      <c r="C1132" s="15" t="s">
        <v>17</v>
      </c>
      <c r="D1132" s="14">
        <f t="shared" si="78"/>
        <v>1</v>
      </c>
      <c r="E1132" s="17">
        <v>18.6</v>
      </c>
      <c r="F1132" s="14">
        <v>0</v>
      </c>
      <c r="G1132" s="14" t="s">
        <v>21</v>
      </c>
      <c r="H1132" s="14">
        <f t="shared" si="79"/>
        <v>0</v>
      </c>
      <c r="I1132" s="15" t="s">
        <v>19</v>
      </c>
      <c r="J1132" s="20">
        <v>1728.897</v>
      </c>
    </row>
    <row r="1133" spans="2:10">
      <c r="B1133" s="14">
        <v>39</v>
      </c>
      <c r="C1133" s="15" t="s">
        <v>17</v>
      </c>
      <c r="D1133" s="14">
        <f t="shared" si="78"/>
        <v>1</v>
      </c>
      <c r="E1133" s="17">
        <v>23.87</v>
      </c>
      <c r="F1133" s="14">
        <v>5</v>
      </c>
      <c r="G1133" s="14" t="s">
        <v>21</v>
      </c>
      <c r="H1133" s="14">
        <f t="shared" si="79"/>
        <v>0</v>
      </c>
      <c r="I1133" s="15" t="s">
        <v>22</v>
      </c>
      <c r="J1133" s="20">
        <v>8582.3023</v>
      </c>
    </row>
    <row r="1134" spans="2:10">
      <c r="B1134" s="14">
        <v>27</v>
      </c>
      <c r="C1134" s="15" t="s">
        <v>20</v>
      </c>
      <c r="D1134" s="14">
        <f t="shared" si="78"/>
        <v>0</v>
      </c>
      <c r="E1134" s="17">
        <v>45.9</v>
      </c>
      <c r="F1134" s="14">
        <v>2</v>
      </c>
      <c r="G1134" s="14" t="s">
        <v>21</v>
      </c>
      <c r="H1134" s="14">
        <f t="shared" si="79"/>
        <v>0</v>
      </c>
      <c r="I1134" s="15" t="s">
        <v>19</v>
      </c>
      <c r="J1134" s="20">
        <v>3693.428</v>
      </c>
    </row>
    <row r="1135" spans="2:10">
      <c r="B1135" s="14">
        <v>57</v>
      </c>
      <c r="C1135" s="15" t="s">
        <v>20</v>
      </c>
      <c r="D1135" s="14">
        <f t="shared" si="78"/>
        <v>0</v>
      </c>
      <c r="E1135" s="17">
        <v>40.28</v>
      </c>
      <c r="F1135" s="14">
        <v>0</v>
      </c>
      <c r="G1135" s="14" t="s">
        <v>21</v>
      </c>
      <c r="H1135" s="14">
        <f t="shared" si="79"/>
        <v>0</v>
      </c>
      <c r="I1135" s="15" t="s">
        <v>42</v>
      </c>
      <c r="J1135" s="20">
        <v>20709.02034</v>
      </c>
    </row>
    <row r="1136" spans="2:10">
      <c r="B1136" s="14">
        <v>52</v>
      </c>
      <c r="C1136" s="15" t="s">
        <v>17</v>
      </c>
      <c r="D1136" s="14">
        <f t="shared" si="78"/>
        <v>1</v>
      </c>
      <c r="E1136" s="17">
        <v>18.335</v>
      </c>
      <c r="F1136" s="14">
        <v>0</v>
      </c>
      <c r="G1136" s="14" t="s">
        <v>21</v>
      </c>
      <c r="H1136" s="14">
        <f t="shared" si="79"/>
        <v>0</v>
      </c>
      <c r="I1136" s="15" t="s">
        <v>34</v>
      </c>
      <c r="J1136" s="20">
        <v>9991.03765</v>
      </c>
    </row>
    <row r="1137" spans="2:10">
      <c r="B1137" s="14">
        <v>28</v>
      </c>
      <c r="C1137" s="15" t="s">
        <v>20</v>
      </c>
      <c r="D1137" s="14">
        <f t="shared" si="78"/>
        <v>0</v>
      </c>
      <c r="E1137" s="17">
        <v>33.82</v>
      </c>
      <c r="F1137" s="14">
        <v>0</v>
      </c>
      <c r="G1137" s="14" t="s">
        <v>21</v>
      </c>
      <c r="H1137" s="14">
        <f t="shared" si="79"/>
        <v>0</v>
      </c>
      <c r="I1137" s="15" t="s">
        <v>34</v>
      </c>
      <c r="J1137" s="20">
        <v>19673.33573</v>
      </c>
    </row>
    <row r="1138" spans="2:10">
      <c r="B1138" s="14">
        <v>50</v>
      </c>
      <c r="C1138" s="15" t="s">
        <v>17</v>
      </c>
      <c r="D1138" s="14">
        <f t="shared" si="78"/>
        <v>1</v>
      </c>
      <c r="E1138" s="17">
        <v>28.12</v>
      </c>
      <c r="F1138" s="14">
        <v>3</v>
      </c>
      <c r="G1138" s="14" t="s">
        <v>21</v>
      </c>
      <c r="H1138" s="14">
        <f t="shared" si="79"/>
        <v>0</v>
      </c>
      <c r="I1138" s="15" t="s">
        <v>34</v>
      </c>
      <c r="J1138" s="20">
        <v>11085.5868</v>
      </c>
    </row>
    <row r="1139" spans="2:10">
      <c r="B1139" s="14">
        <v>44</v>
      </c>
      <c r="C1139" s="15" t="s">
        <v>17</v>
      </c>
      <c r="D1139" s="14">
        <f t="shared" si="78"/>
        <v>1</v>
      </c>
      <c r="E1139" s="17">
        <v>25</v>
      </c>
      <c r="F1139" s="14">
        <v>1</v>
      </c>
      <c r="G1139" s="14" t="s">
        <v>21</v>
      </c>
      <c r="H1139" s="14">
        <f t="shared" si="79"/>
        <v>0</v>
      </c>
      <c r="I1139" s="15" t="s">
        <v>19</v>
      </c>
      <c r="J1139" s="20">
        <v>7623.518</v>
      </c>
    </row>
    <row r="1140" spans="2:10">
      <c r="B1140" s="14">
        <v>26</v>
      </c>
      <c r="C1140" s="15" t="s">
        <v>17</v>
      </c>
      <c r="D1140" s="14">
        <f t="shared" si="78"/>
        <v>1</v>
      </c>
      <c r="E1140" s="17">
        <v>22.23</v>
      </c>
      <c r="F1140" s="14">
        <v>0</v>
      </c>
      <c r="G1140" s="14" t="s">
        <v>21</v>
      </c>
      <c r="H1140" s="14">
        <f t="shared" si="79"/>
        <v>0</v>
      </c>
      <c r="I1140" s="15" t="s">
        <v>34</v>
      </c>
      <c r="J1140" s="20">
        <v>3176.2877</v>
      </c>
    </row>
    <row r="1141" spans="2:10">
      <c r="B1141" s="14">
        <v>33</v>
      </c>
      <c r="C1141" s="15" t="s">
        <v>20</v>
      </c>
      <c r="D1141" s="14">
        <f t="shared" si="78"/>
        <v>0</v>
      </c>
      <c r="E1141" s="17">
        <v>30.25</v>
      </c>
      <c r="F1141" s="14">
        <v>0</v>
      </c>
      <c r="G1141" s="14" t="s">
        <v>21</v>
      </c>
      <c r="H1141" s="14">
        <f t="shared" si="79"/>
        <v>0</v>
      </c>
      <c r="I1141" s="15" t="s">
        <v>22</v>
      </c>
      <c r="J1141" s="20">
        <v>3704.3545</v>
      </c>
    </row>
    <row r="1142" spans="2:10">
      <c r="B1142" s="14">
        <v>19</v>
      </c>
      <c r="C1142" s="15" t="s">
        <v>17</v>
      </c>
      <c r="D1142" s="14">
        <f t="shared" si="78"/>
        <v>1</v>
      </c>
      <c r="E1142" s="17">
        <v>32.49</v>
      </c>
      <c r="F1142" s="14">
        <v>0</v>
      </c>
      <c r="G1142" s="14" t="s">
        <v>18</v>
      </c>
      <c r="H1142" s="14">
        <f t="shared" si="79"/>
        <v>1</v>
      </c>
      <c r="I1142" s="15" t="s">
        <v>34</v>
      </c>
      <c r="J1142" s="20">
        <v>36898.73308</v>
      </c>
    </row>
    <row r="1143" spans="2:10">
      <c r="B1143" s="14">
        <v>50</v>
      </c>
      <c r="C1143" s="15" t="s">
        <v>20</v>
      </c>
      <c r="D1143" s="14">
        <f t="shared" si="78"/>
        <v>0</v>
      </c>
      <c r="E1143" s="17">
        <v>37.07</v>
      </c>
      <c r="F1143" s="14">
        <v>1</v>
      </c>
      <c r="G1143" s="14" t="s">
        <v>21</v>
      </c>
      <c r="H1143" s="14">
        <f t="shared" si="79"/>
        <v>0</v>
      </c>
      <c r="I1143" s="15" t="s">
        <v>22</v>
      </c>
      <c r="J1143" s="20">
        <v>9048.0273</v>
      </c>
    </row>
    <row r="1144" spans="2:10">
      <c r="B1144" s="14">
        <v>41</v>
      </c>
      <c r="C1144" s="15" t="s">
        <v>17</v>
      </c>
      <c r="D1144" s="14">
        <f t="shared" si="78"/>
        <v>1</v>
      </c>
      <c r="E1144" s="17">
        <v>32.6</v>
      </c>
      <c r="F1144" s="14">
        <v>3</v>
      </c>
      <c r="G1144" s="14" t="s">
        <v>21</v>
      </c>
      <c r="H1144" s="14">
        <f t="shared" si="79"/>
        <v>0</v>
      </c>
      <c r="I1144" s="15" t="s">
        <v>19</v>
      </c>
      <c r="J1144" s="20">
        <v>7954.517</v>
      </c>
    </row>
    <row r="1145" spans="2:10">
      <c r="B1145" s="14">
        <v>52</v>
      </c>
      <c r="C1145" s="15" t="s">
        <v>17</v>
      </c>
      <c r="D1145" s="14">
        <f t="shared" si="78"/>
        <v>1</v>
      </c>
      <c r="E1145" s="17">
        <v>24.86</v>
      </c>
      <c r="F1145" s="14">
        <v>0</v>
      </c>
      <c r="G1145" s="14" t="s">
        <v>21</v>
      </c>
      <c r="H1145" s="14">
        <f t="shared" si="79"/>
        <v>0</v>
      </c>
      <c r="I1145" s="15" t="s">
        <v>22</v>
      </c>
      <c r="J1145" s="20">
        <v>27117.99378</v>
      </c>
    </row>
    <row r="1146" spans="2:10">
      <c r="B1146" s="14">
        <v>39</v>
      </c>
      <c r="C1146" s="15" t="s">
        <v>20</v>
      </c>
      <c r="D1146" s="14">
        <f t="shared" si="78"/>
        <v>0</v>
      </c>
      <c r="E1146" s="17">
        <v>32.34</v>
      </c>
      <c r="F1146" s="14">
        <v>2</v>
      </c>
      <c r="G1146" s="14" t="s">
        <v>21</v>
      </c>
      <c r="H1146" s="14">
        <f t="shared" si="79"/>
        <v>0</v>
      </c>
      <c r="I1146" s="15" t="s">
        <v>22</v>
      </c>
      <c r="J1146" s="20">
        <v>6338.0756</v>
      </c>
    </row>
    <row r="1147" spans="2:10">
      <c r="B1147" s="14">
        <v>50</v>
      </c>
      <c r="C1147" s="15" t="s">
        <v>20</v>
      </c>
      <c r="D1147" s="14">
        <f t="shared" si="78"/>
        <v>0</v>
      </c>
      <c r="E1147" s="17">
        <v>32.3</v>
      </c>
      <c r="F1147" s="14">
        <v>2</v>
      </c>
      <c r="G1147" s="14" t="s">
        <v>21</v>
      </c>
      <c r="H1147" s="14">
        <f t="shared" si="79"/>
        <v>0</v>
      </c>
      <c r="I1147" s="15" t="s">
        <v>19</v>
      </c>
      <c r="J1147" s="20">
        <v>9630.397</v>
      </c>
    </row>
    <row r="1148" spans="2:10">
      <c r="B1148" s="14">
        <v>52</v>
      </c>
      <c r="C1148" s="15" t="s">
        <v>20</v>
      </c>
      <c r="D1148" s="14">
        <f t="shared" si="78"/>
        <v>0</v>
      </c>
      <c r="E1148" s="17">
        <v>32.775</v>
      </c>
      <c r="F1148" s="14">
        <v>3</v>
      </c>
      <c r="G1148" s="14" t="s">
        <v>21</v>
      </c>
      <c r="H1148" s="14">
        <f t="shared" si="79"/>
        <v>0</v>
      </c>
      <c r="I1148" s="15" t="s">
        <v>34</v>
      </c>
      <c r="J1148" s="20">
        <v>11289.10925</v>
      </c>
    </row>
    <row r="1149" spans="2:10">
      <c r="B1149" s="14">
        <v>60</v>
      </c>
      <c r="C1149" s="15" t="s">
        <v>20</v>
      </c>
      <c r="D1149" s="14">
        <f t="shared" si="78"/>
        <v>0</v>
      </c>
      <c r="E1149" s="17">
        <v>32.8</v>
      </c>
      <c r="F1149" s="14">
        <v>0</v>
      </c>
      <c r="G1149" s="14" t="s">
        <v>18</v>
      </c>
      <c r="H1149" s="14">
        <f t="shared" si="79"/>
        <v>1</v>
      </c>
      <c r="I1149" s="15" t="s">
        <v>19</v>
      </c>
      <c r="J1149" s="20">
        <v>52590.82939</v>
      </c>
    </row>
    <row r="1150" spans="2:10">
      <c r="B1150" s="14">
        <v>20</v>
      </c>
      <c r="C1150" s="15" t="s">
        <v>17</v>
      </c>
      <c r="D1150" s="14">
        <f t="shared" si="78"/>
        <v>1</v>
      </c>
      <c r="E1150" s="17">
        <v>31.92</v>
      </c>
      <c r="F1150" s="14">
        <v>0</v>
      </c>
      <c r="G1150" s="14" t="s">
        <v>21</v>
      </c>
      <c r="H1150" s="14">
        <f t="shared" si="79"/>
        <v>0</v>
      </c>
      <c r="I1150" s="15" t="s">
        <v>34</v>
      </c>
      <c r="J1150" s="20">
        <v>2261.5688</v>
      </c>
    </row>
    <row r="1151" spans="2:10">
      <c r="B1151" s="14">
        <v>55</v>
      </c>
      <c r="C1151" s="15" t="s">
        <v>20</v>
      </c>
      <c r="D1151" s="14">
        <f t="shared" si="78"/>
        <v>0</v>
      </c>
      <c r="E1151" s="17">
        <v>21.5</v>
      </c>
      <c r="F1151" s="14">
        <v>1</v>
      </c>
      <c r="G1151" s="14" t="s">
        <v>21</v>
      </c>
      <c r="H1151" s="14">
        <f t="shared" si="79"/>
        <v>0</v>
      </c>
      <c r="I1151" s="15" t="s">
        <v>19</v>
      </c>
      <c r="J1151" s="20">
        <v>10791.96</v>
      </c>
    </row>
    <row r="1152" spans="2:10">
      <c r="B1152" s="14">
        <v>42</v>
      </c>
      <c r="C1152" s="15" t="s">
        <v>20</v>
      </c>
      <c r="D1152" s="14">
        <f t="shared" si="78"/>
        <v>0</v>
      </c>
      <c r="E1152" s="17">
        <v>34.1</v>
      </c>
      <c r="F1152" s="14">
        <v>0</v>
      </c>
      <c r="G1152" s="14" t="s">
        <v>21</v>
      </c>
      <c r="H1152" s="14">
        <f t="shared" si="79"/>
        <v>0</v>
      </c>
      <c r="I1152" s="15" t="s">
        <v>19</v>
      </c>
      <c r="J1152" s="20">
        <v>5979.731</v>
      </c>
    </row>
    <row r="1153" spans="2:10">
      <c r="B1153" s="14">
        <v>18</v>
      </c>
      <c r="C1153" s="15" t="s">
        <v>17</v>
      </c>
      <c r="D1153" s="14">
        <f t="shared" si="78"/>
        <v>1</v>
      </c>
      <c r="E1153" s="17">
        <v>30.305</v>
      </c>
      <c r="F1153" s="14">
        <v>0</v>
      </c>
      <c r="G1153" s="14" t="s">
        <v>21</v>
      </c>
      <c r="H1153" s="14">
        <f t="shared" si="79"/>
        <v>0</v>
      </c>
      <c r="I1153" s="15" t="s">
        <v>42</v>
      </c>
      <c r="J1153" s="20">
        <v>2203.73595</v>
      </c>
    </row>
    <row r="1154" spans="2:10">
      <c r="B1154" s="14">
        <v>58</v>
      </c>
      <c r="C1154" s="15" t="s">
        <v>17</v>
      </c>
      <c r="D1154" s="14">
        <f t="shared" si="78"/>
        <v>1</v>
      </c>
      <c r="E1154" s="17">
        <v>36.48</v>
      </c>
      <c r="F1154" s="14">
        <v>0</v>
      </c>
      <c r="G1154" s="14" t="s">
        <v>21</v>
      </c>
      <c r="H1154" s="14">
        <f t="shared" si="79"/>
        <v>0</v>
      </c>
      <c r="I1154" s="15" t="s">
        <v>34</v>
      </c>
      <c r="J1154" s="20">
        <v>12235.8392</v>
      </c>
    </row>
    <row r="1155" spans="2:10">
      <c r="B1155" s="14">
        <v>43</v>
      </c>
      <c r="C1155" s="15" t="s">
        <v>17</v>
      </c>
      <c r="D1155" s="14">
        <f t="shared" si="78"/>
        <v>1</v>
      </c>
      <c r="E1155" s="17">
        <v>32.56</v>
      </c>
      <c r="F1155" s="14">
        <v>3</v>
      </c>
      <c r="G1155" s="14" t="s">
        <v>18</v>
      </c>
      <c r="H1155" s="14">
        <f t="shared" si="79"/>
        <v>1</v>
      </c>
      <c r="I1155" s="15" t="s">
        <v>22</v>
      </c>
      <c r="J1155" s="20">
        <v>40941.2854</v>
      </c>
    </row>
    <row r="1156" spans="2:10">
      <c r="B1156" s="14">
        <v>35</v>
      </c>
      <c r="C1156" s="15" t="s">
        <v>17</v>
      </c>
      <c r="D1156" s="14">
        <f t="shared" ref="D1156:D1219" si="80">IF(C1156="FEMALE",1,0)</f>
        <v>1</v>
      </c>
      <c r="E1156" s="17">
        <v>35.815</v>
      </c>
      <c r="F1156" s="14">
        <v>1</v>
      </c>
      <c r="G1156" s="14" t="s">
        <v>21</v>
      </c>
      <c r="H1156" s="14">
        <f t="shared" ref="H1156:H1219" si="81">IF(G1156="yes",1,0)</f>
        <v>0</v>
      </c>
      <c r="I1156" s="15" t="s">
        <v>34</v>
      </c>
      <c r="J1156" s="20">
        <v>5630.45785</v>
      </c>
    </row>
    <row r="1157" spans="2:10">
      <c r="B1157" s="14">
        <v>48</v>
      </c>
      <c r="C1157" s="15" t="s">
        <v>17</v>
      </c>
      <c r="D1157" s="14">
        <f t="shared" si="80"/>
        <v>1</v>
      </c>
      <c r="E1157" s="17">
        <v>27.93</v>
      </c>
      <c r="F1157" s="14">
        <v>4</v>
      </c>
      <c r="G1157" s="14" t="s">
        <v>21</v>
      </c>
      <c r="H1157" s="14">
        <f t="shared" si="81"/>
        <v>0</v>
      </c>
      <c r="I1157" s="15" t="s">
        <v>34</v>
      </c>
      <c r="J1157" s="20">
        <v>11015.1747</v>
      </c>
    </row>
    <row r="1158" spans="2:10">
      <c r="B1158" s="14">
        <v>36</v>
      </c>
      <c r="C1158" s="15" t="s">
        <v>17</v>
      </c>
      <c r="D1158" s="14">
        <f t="shared" si="80"/>
        <v>1</v>
      </c>
      <c r="E1158" s="17">
        <v>22.135</v>
      </c>
      <c r="F1158" s="14">
        <v>3</v>
      </c>
      <c r="G1158" s="14" t="s">
        <v>21</v>
      </c>
      <c r="H1158" s="14">
        <f t="shared" si="81"/>
        <v>0</v>
      </c>
      <c r="I1158" s="15" t="s">
        <v>42</v>
      </c>
      <c r="J1158" s="20">
        <v>7228.21565</v>
      </c>
    </row>
    <row r="1159" spans="2:10">
      <c r="B1159" s="14">
        <v>19</v>
      </c>
      <c r="C1159" s="15" t="s">
        <v>20</v>
      </c>
      <c r="D1159" s="14">
        <f t="shared" si="80"/>
        <v>0</v>
      </c>
      <c r="E1159" s="17">
        <v>44.88</v>
      </c>
      <c r="F1159" s="14">
        <v>0</v>
      </c>
      <c r="G1159" s="14" t="s">
        <v>18</v>
      </c>
      <c r="H1159" s="14">
        <f t="shared" si="81"/>
        <v>1</v>
      </c>
      <c r="I1159" s="15" t="s">
        <v>22</v>
      </c>
      <c r="J1159" s="20">
        <v>39722.7462</v>
      </c>
    </row>
    <row r="1160" spans="2:10">
      <c r="B1160" s="14">
        <v>23</v>
      </c>
      <c r="C1160" s="15" t="s">
        <v>17</v>
      </c>
      <c r="D1160" s="14">
        <f t="shared" si="80"/>
        <v>1</v>
      </c>
      <c r="E1160" s="17">
        <v>23.18</v>
      </c>
      <c r="F1160" s="14">
        <v>2</v>
      </c>
      <c r="G1160" s="14" t="s">
        <v>21</v>
      </c>
      <c r="H1160" s="14">
        <f t="shared" si="81"/>
        <v>0</v>
      </c>
      <c r="I1160" s="15" t="s">
        <v>34</v>
      </c>
      <c r="J1160" s="20">
        <v>14426.07385</v>
      </c>
    </row>
    <row r="1161" spans="2:10">
      <c r="B1161" s="14">
        <v>20</v>
      </c>
      <c r="C1161" s="15" t="s">
        <v>17</v>
      </c>
      <c r="D1161" s="14">
        <f t="shared" si="80"/>
        <v>1</v>
      </c>
      <c r="E1161" s="17">
        <v>30.59</v>
      </c>
      <c r="F1161" s="14">
        <v>0</v>
      </c>
      <c r="G1161" s="14" t="s">
        <v>21</v>
      </c>
      <c r="H1161" s="14">
        <f t="shared" si="81"/>
        <v>0</v>
      </c>
      <c r="I1161" s="15" t="s">
        <v>42</v>
      </c>
      <c r="J1161" s="20">
        <v>2459.7201</v>
      </c>
    </row>
    <row r="1162" spans="2:10">
      <c r="B1162" s="14">
        <v>32</v>
      </c>
      <c r="C1162" s="15" t="s">
        <v>17</v>
      </c>
      <c r="D1162" s="14">
        <f t="shared" si="80"/>
        <v>1</v>
      </c>
      <c r="E1162" s="17">
        <v>41.1</v>
      </c>
      <c r="F1162" s="14">
        <v>0</v>
      </c>
      <c r="G1162" s="14" t="s">
        <v>21</v>
      </c>
      <c r="H1162" s="14">
        <f t="shared" si="81"/>
        <v>0</v>
      </c>
      <c r="I1162" s="15" t="s">
        <v>19</v>
      </c>
      <c r="J1162" s="20">
        <v>3989.841</v>
      </c>
    </row>
    <row r="1163" spans="2:10">
      <c r="B1163" s="14">
        <v>43</v>
      </c>
      <c r="C1163" s="15" t="s">
        <v>17</v>
      </c>
      <c r="D1163" s="14">
        <f t="shared" si="80"/>
        <v>1</v>
      </c>
      <c r="E1163" s="17">
        <v>34.58</v>
      </c>
      <c r="F1163" s="14">
        <v>1</v>
      </c>
      <c r="G1163" s="14" t="s">
        <v>21</v>
      </c>
      <c r="H1163" s="14">
        <f t="shared" si="81"/>
        <v>0</v>
      </c>
      <c r="I1163" s="15" t="s">
        <v>34</v>
      </c>
      <c r="J1163" s="20">
        <v>7727.2532</v>
      </c>
    </row>
    <row r="1164" spans="2:10">
      <c r="B1164" s="14">
        <v>34</v>
      </c>
      <c r="C1164" s="15" t="s">
        <v>20</v>
      </c>
      <c r="D1164" s="14">
        <f t="shared" si="80"/>
        <v>0</v>
      </c>
      <c r="E1164" s="17">
        <v>42.13</v>
      </c>
      <c r="F1164" s="14">
        <v>2</v>
      </c>
      <c r="G1164" s="14" t="s">
        <v>21</v>
      </c>
      <c r="H1164" s="14">
        <f t="shared" si="81"/>
        <v>0</v>
      </c>
      <c r="I1164" s="15" t="s">
        <v>22</v>
      </c>
      <c r="J1164" s="20">
        <v>5124.1887</v>
      </c>
    </row>
    <row r="1165" spans="2:10">
      <c r="B1165" s="14">
        <v>30</v>
      </c>
      <c r="C1165" s="15" t="s">
        <v>20</v>
      </c>
      <c r="D1165" s="14">
        <f t="shared" si="80"/>
        <v>0</v>
      </c>
      <c r="E1165" s="17">
        <v>38.83</v>
      </c>
      <c r="F1165" s="14">
        <v>1</v>
      </c>
      <c r="G1165" s="14" t="s">
        <v>21</v>
      </c>
      <c r="H1165" s="14">
        <f t="shared" si="81"/>
        <v>0</v>
      </c>
      <c r="I1165" s="15" t="s">
        <v>22</v>
      </c>
      <c r="J1165" s="20">
        <v>18963.17192</v>
      </c>
    </row>
    <row r="1166" spans="2:10">
      <c r="B1166" s="14">
        <v>18</v>
      </c>
      <c r="C1166" s="15" t="s">
        <v>17</v>
      </c>
      <c r="D1166" s="14">
        <f t="shared" si="80"/>
        <v>1</v>
      </c>
      <c r="E1166" s="17">
        <v>28.215</v>
      </c>
      <c r="F1166" s="14">
        <v>0</v>
      </c>
      <c r="G1166" s="14" t="s">
        <v>21</v>
      </c>
      <c r="H1166" s="14">
        <f t="shared" si="81"/>
        <v>0</v>
      </c>
      <c r="I1166" s="15" t="s">
        <v>42</v>
      </c>
      <c r="J1166" s="20">
        <v>2200.83085</v>
      </c>
    </row>
    <row r="1167" spans="2:10">
      <c r="B1167" s="14">
        <v>41</v>
      </c>
      <c r="C1167" s="15" t="s">
        <v>17</v>
      </c>
      <c r="D1167" s="14">
        <f t="shared" si="80"/>
        <v>1</v>
      </c>
      <c r="E1167" s="17">
        <v>28.31</v>
      </c>
      <c r="F1167" s="14">
        <v>1</v>
      </c>
      <c r="G1167" s="14" t="s">
        <v>21</v>
      </c>
      <c r="H1167" s="14">
        <f t="shared" si="81"/>
        <v>0</v>
      </c>
      <c r="I1167" s="15" t="s">
        <v>34</v>
      </c>
      <c r="J1167" s="20">
        <v>7153.5539</v>
      </c>
    </row>
    <row r="1168" spans="2:10">
      <c r="B1168" s="14">
        <v>35</v>
      </c>
      <c r="C1168" s="15" t="s">
        <v>17</v>
      </c>
      <c r="D1168" s="14">
        <f t="shared" si="80"/>
        <v>1</v>
      </c>
      <c r="E1168" s="17">
        <v>26.125</v>
      </c>
      <c r="F1168" s="14">
        <v>0</v>
      </c>
      <c r="G1168" s="14" t="s">
        <v>21</v>
      </c>
      <c r="H1168" s="14">
        <f t="shared" si="81"/>
        <v>0</v>
      </c>
      <c r="I1168" s="15" t="s">
        <v>42</v>
      </c>
      <c r="J1168" s="20">
        <v>5227.98875</v>
      </c>
    </row>
    <row r="1169" spans="2:10">
      <c r="B1169" s="14">
        <v>57</v>
      </c>
      <c r="C1169" s="15" t="s">
        <v>20</v>
      </c>
      <c r="D1169" s="14">
        <f t="shared" si="80"/>
        <v>0</v>
      </c>
      <c r="E1169" s="17">
        <v>40.37</v>
      </c>
      <c r="F1169" s="14">
        <v>0</v>
      </c>
      <c r="G1169" s="14" t="s">
        <v>21</v>
      </c>
      <c r="H1169" s="14">
        <f t="shared" si="81"/>
        <v>0</v>
      </c>
      <c r="I1169" s="15" t="s">
        <v>22</v>
      </c>
      <c r="J1169" s="20">
        <v>10982.5013</v>
      </c>
    </row>
    <row r="1170" spans="2:10">
      <c r="B1170" s="14">
        <v>29</v>
      </c>
      <c r="C1170" s="15" t="s">
        <v>17</v>
      </c>
      <c r="D1170" s="14">
        <f t="shared" si="80"/>
        <v>1</v>
      </c>
      <c r="E1170" s="17">
        <v>24.6</v>
      </c>
      <c r="F1170" s="14">
        <v>2</v>
      </c>
      <c r="G1170" s="14" t="s">
        <v>21</v>
      </c>
      <c r="H1170" s="14">
        <f t="shared" si="81"/>
        <v>0</v>
      </c>
      <c r="I1170" s="15" t="s">
        <v>19</v>
      </c>
      <c r="J1170" s="20">
        <v>4529.477</v>
      </c>
    </row>
    <row r="1171" spans="2:10">
      <c r="B1171" s="14">
        <v>32</v>
      </c>
      <c r="C1171" s="15" t="s">
        <v>20</v>
      </c>
      <c r="D1171" s="14">
        <f t="shared" si="80"/>
        <v>0</v>
      </c>
      <c r="E1171" s="17">
        <v>35.2</v>
      </c>
      <c r="F1171" s="14">
        <v>2</v>
      </c>
      <c r="G1171" s="14" t="s">
        <v>21</v>
      </c>
      <c r="H1171" s="14">
        <f t="shared" si="81"/>
        <v>0</v>
      </c>
      <c r="I1171" s="15" t="s">
        <v>19</v>
      </c>
      <c r="J1171" s="20">
        <v>4670.64</v>
      </c>
    </row>
    <row r="1172" spans="2:10">
      <c r="B1172" s="14">
        <v>37</v>
      </c>
      <c r="C1172" s="15" t="s">
        <v>17</v>
      </c>
      <c r="D1172" s="14">
        <f t="shared" si="80"/>
        <v>1</v>
      </c>
      <c r="E1172" s="17">
        <v>34.105</v>
      </c>
      <c r="F1172" s="14">
        <v>1</v>
      </c>
      <c r="G1172" s="14" t="s">
        <v>21</v>
      </c>
      <c r="H1172" s="14">
        <f t="shared" si="81"/>
        <v>0</v>
      </c>
      <c r="I1172" s="15" t="s">
        <v>34</v>
      </c>
      <c r="J1172" s="20">
        <v>6112.35295</v>
      </c>
    </row>
    <row r="1173" spans="2:10">
      <c r="B1173" s="14">
        <v>18</v>
      </c>
      <c r="C1173" s="15" t="s">
        <v>20</v>
      </c>
      <c r="D1173" s="14">
        <f t="shared" si="80"/>
        <v>0</v>
      </c>
      <c r="E1173" s="17">
        <v>27.36</v>
      </c>
      <c r="F1173" s="14">
        <v>1</v>
      </c>
      <c r="G1173" s="14" t="s">
        <v>18</v>
      </c>
      <c r="H1173" s="14">
        <f t="shared" si="81"/>
        <v>1</v>
      </c>
      <c r="I1173" s="15" t="s">
        <v>42</v>
      </c>
      <c r="J1173" s="20">
        <v>17178.6824</v>
      </c>
    </row>
    <row r="1174" spans="2:10">
      <c r="B1174" s="14">
        <v>43</v>
      </c>
      <c r="C1174" s="15" t="s">
        <v>17</v>
      </c>
      <c r="D1174" s="14">
        <f t="shared" si="80"/>
        <v>1</v>
      </c>
      <c r="E1174" s="17">
        <v>26.7</v>
      </c>
      <c r="F1174" s="14">
        <v>2</v>
      </c>
      <c r="G1174" s="14" t="s">
        <v>18</v>
      </c>
      <c r="H1174" s="14">
        <f t="shared" si="81"/>
        <v>1</v>
      </c>
      <c r="I1174" s="15" t="s">
        <v>19</v>
      </c>
      <c r="J1174" s="20">
        <v>22478.6</v>
      </c>
    </row>
    <row r="1175" spans="2:10">
      <c r="B1175" s="14">
        <v>56</v>
      </c>
      <c r="C1175" s="15" t="s">
        <v>17</v>
      </c>
      <c r="D1175" s="14">
        <f t="shared" si="80"/>
        <v>1</v>
      </c>
      <c r="E1175" s="17">
        <v>41.91</v>
      </c>
      <c r="F1175" s="14">
        <v>0</v>
      </c>
      <c r="G1175" s="14" t="s">
        <v>21</v>
      </c>
      <c r="H1175" s="14">
        <f t="shared" si="81"/>
        <v>0</v>
      </c>
      <c r="I1175" s="15" t="s">
        <v>22</v>
      </c>
      <c r="J1175" s="20">
        <v>11093.6229</v>
      </c>
    </row>
    <row r="1176" spans="2:10">
      <c r="B1176" s="14">
        <v>38</v>
      </c>
      <c r="C1176" s="15" t="s">
        <v>20</v>
      </c>
      <c r="D1176" s="14">
        <f t="shared" si="80"/>
        <v>0</v>
      </c>
      <c r="E1176" s="17">
        <v>29.26</v>
      </c>
      <c r="F1176" s="14">
        <v>2</v>
      </c>
      <c r="G1176" s="14" t="s">
        <v>21</v>
      </c>
      <c r="H1176" s="14">
        <f t="shared" si="81"/>
        <v>0</v>
      </c>
      <c r="I1176" s="15" t="s">
        <v>34</v>
      </c>
      <c r="J1176" s="20">
        <v>6457.8434</v>
      </c>
    </row>
    <row r="1177" spans="2:10">
      <c r="B1177" s="14">
        <v>29</v>
      </c>
      <c r="C1177" s="15" t="s">
        <v>20</v>
      </c>
      <c r="D1177" s="14">
        <f t="shared" si="80"/>
        <v>0</v>
      </c>
      <c r="E1177" s="17">
        <v>32.11</v>
      </c>
      <c r="F1177" s="14">
        <v>2</v>
      </c>
      <c r="G1177" s="14" t="s">
        <v>21</v>
      </c>
      <c r="H1177" s="14">
        <f t="shared" si="81"/>
        <v>0</v>
      </c>
      <c r="I1177" s="15" t="s">
        <v>34</v>
      </c>
      <c r="J1177" s="20">
        <v>4433.9159</v>
      </c>
    </row>
    <row r="1178" spans="2:10">
      <c r="B1178" s="14">
        <v>22</v>
      </c>
      <c r="C1178" s="15" t="s">
        <v>17</v>
      </c>
      <c r="D1178" s="14">
        <f t="shared" si="80"/>
        <v>1</v>
      </c>
      <c r="E1178" s="17">
        <v>27.1</v>
      </c>
      <c r="F1178" s="14">
        <v>0</v>
      </c>
      <c r="G1178" s="14" t="s">
        <v>21</v>
      </c>
      <c r="H1178" s="14">
        <f t="shared" si="81"/>
        <v>0</v>
      </c>
      <c r="I1178" s="15" t="s">
        <v>19</v>
      </c>
      <c r="J1178" s="20">
        <v>2154.361</v>
      </c>
    </row>
    <row r="1179" spans="2:10">
      <c r="B1179" s="14">
        <v>52</v>
      </c>
      <c r="C1179" s="15" t="s">
        <v>17</v>
      </c>
      <c r="D1179" s="14">
        <f t="shared" si="80"/>
        <v>1</v>
      </c>
      <c r="E1179" s="17">
        <v>24.13</v>
      </c>
      <c r="F1179" s="14">
        <v>1</v>
      </c>
      <c r="G1179" s="14" t="s">
        <v>18</v>
      </c>
      <c r="H1179" s="14">
        <f t="shared" si="81"/>
        <v>1</v>
      </c>
      <c r="I1179" s="15" t="s">
        <v>34</v>
      </c>
      <c r="J1179" s="20">
        <v>23887.6627</v>
      </c>
    </row>
    <row r="1180" spans="2:10">
      <c r="B1180" s="14">
        <v>40</v>
      </c>
      <c r="C1180" s="15" t="s">
        <v>17</v>
      </c>
      <c r="D1180" s="14">
        <f t="shared" si="80"/>
        <v>1</v>
      </c>
      <c r="E1180" s="17">
        <v>27.4</v>
      </c>
      <c r="F1180" s="14">
        <v>1</v>
      </c>
      <c r="G1180" s="14" t="s">
        <v>21</v>
      </c>
      <c r="H1180" s="14">
        <f t="shared" si="81"/>
        <v>0</v>
      </c>
      <c r="I1180" s="15" t="s">
        <v>19</v>
      </c>
      <c r="J1180" s="20">
        <v>6496.886</v>
      </c>
    </row>
    <row r="1181" spans="2:10">
      <c r="B1181" s="14">
        <v>23</v>
      </c>
      <c r="C1181" s="15" t="s">
        <v>17</v>
      </c>
      <c r="D1181" s="14">
        <f t="shared" si="80"/>
        <v>1</v>
      </c>
      <c r="E1181" s="17">
        <v>34.865</v>
      </c>
      <c r="F1181" s="14">
        <v>0</v>
      </c>
      <c r="G1181" s="14" t="s">
        <v>21</v>
      </c>
      <c r="H1181" s="14">
        <f t="shared" si="81"/>
        <v>0</v>
      </c>
      <c r="I1181" s="15" t="s">
        <v>42</v>
      </c>
      <c r="J1181" s="20">
        <v>2899.48935</v>
      </c>
    </row>
    <row r="1182" spans="2:10">
      <c r="B1182" s="14">
        <v>31</v>
      </c>
      <c r="C1182" s="15" t="s">
        <v>20</v>
      </c>
      <c r="D1182" s="14">
        <f t="shared" si="80"/>
        <v>0</v>
      </c>
      <c r="E1182" s="17">
        <v>29.81</v>
      </c>
      <c r="F1182" s="14">
        <v>0</v>
      </c>
      <c r="G1182" s="14" t="s">
        <v>18</v>
      </c>
      <c r="H1182" s="14">
        <f t="shared" si="81"/>
        <v>1</v>
      </c>
      <c r="I1182" s="15" t="s">
        <v>22</v>
      </c>
      <c r="J1182" s="20">
        <v>19350.3689</v>
      </c>
    </row>
    <row r="1183" spans="2:10">
      <c r="B1183" s="14">
        <v>42</v>
      </c>
      <c r="C1183" s="15" t="s">
        <v>17</v>
      </c>
      <c r="D1183" s="14">
        <f t="shared" si="80"/>
        <v>1</v>
      </c>
      <c r="E1183" s="17">
        <v>41.325</v>
      </c>
      <c r="F1183" s="14">
        <v>1</v>
      </c>
      <c r="G1183" s="14" t="s">
        <v>21</v>
      </c>
      <c r="H1183" s="14">
        <f t="shared" si="81"/>
        <v>0</v>
      </c>
      <c r="I1183" s="15" t="s">
        <v>42</v>
      </c>
      <c r="J1183" s="20">
        <v>7650.77375</v>
      </c>
    </row>
    <row r="1184" spans="2:10">
      <c r="B1184" s="14">
        <v>24</v>
      </c>
      <c r="C1184" s="15" t="s">
        <v>17</v>
      </c>
      <c r="D1184" s="14">
        <f t="shared" si="80"/>
        <v>1</v>
      </c>
      <c r="E1184" s="17">
        <v>29.925</v>
      </c>
      <c r="F1184" s="14">
        <v>0</v>
      </c>
      <c r="G1184" s="14" t="s">
        <v>21</v>
      </c>
      <c r="H1184" s="14">
        <f t="shared" si="81"/>
        <v>0</v>
      </c>
      <c r="I1184" s="15" t="s">
        <v>34</v>
      </c>
      <c r="J1184" s="20">
        <v>2850.68375</v>
      </c>
    </row>
    <row r="1185" spans="2:10">
      <c r="B1185" s="14">
        <v>25</v>
      </c>
      <c r="C1185" s="15" t="s">
        <v>17</v>
      </c>
      <c r="D1185" s="14">
        <f t="shared" si="80"/>
        <v>1</v>
      </c>
      <c r="E1185" s="17">
        <v>30.3</v>
      </c>
      <c r="F1185" s="14">
        <v>0</v>
      </c>
      <c r="G1185" s="14" t="s">
        <v>21</v>
      </c>
      <c r="H1185" s="14">
        <f t="shared" si="81"/>
        <v>0</v>
      </c>
      <c r="I1185" s="15" t="s">
        <v>19</v>
      </c>
      <c r="J1185" s="20">
        <v>2632.992</v>
      </c>
    </row>
    <row r="1186" spans="2:10">
      <c r="B1186" s="14">
        <v>48</v>
      </c>
      <c r="C1186" s="15" t="s">
        <v>17</v>
      </c>
      <c r="D1186" s="14">
        <f t="shared" si="80"/>
        <v>1</v>
      </c>
      <c r="E1186" s="17">
        <v>27.36</v>
      </c>
      <c r="F1186" s="14">
        <v>1</v>
      </c>
      <c r="G1186" s="14" t="s">
        <v>21</v>
      </c>
      <c r="H1186" s="14">
        <f t="shared" si="81"/>
        <v>0</v>
      </c>
      <c r="I1186" s="15" t="s">
        <v>42</v>
      </c>
      <c r="J1186" s="20">
        <v>9447.3824</v>
      </c>
    </row>
    <row r="1187" spans="2:10">
      <c r="B1187" s="14">
        <v>23</v>
      </c>
      <c r="C1187" s="15" t="s">
        <v>17</v>
      </c>
      <c r="D1187" s="14">
        <f t="shared" si="80"/>
        <v>1</v>
      </c>
      <c r="E1187" s="17">
        <v>28.49</v>
      </c>
      <c r="F1187" s="14">
        <v>1</v>
      </c>
      <c r="G1187" s="14" t="s">
        <v>18</v>
      </c>
      <c r="H1187" s="14">
        <f t="shared" si="81"/>
        <v>1</v>
      </c>
      <c r="I1187" s="15" t="s">
        <v>22</v>
      </c>
      <c r="J1187" s="20">
        <v>18328.2381</v>
      </c>
    </row>
    <row r="1188" spans="2:10">
      <c r="B1188" s="14">
        <v>45</v>
      </c>
      <c r="C1188" s="15" t="s">
        <v>20</v>
      </c>
      <c r="D1188" s="14">
        <f t="shared" si="80"/>
        <v>0</v>
      </c>
      <c r="E1188" s="17">
        <v>23.56</v>
      </c>
      <c r="F1188" s="14">
        <v>2</v>
      </c>
      <c r="G1188" s="14" t="s">
        <v>21</v>
      </c>
      <c r="H1188" s="14">
        <f t="shared" si="81"/>
        <v>0</v>
      </c>
      <c r="I1188" s="15" t="s">
        <v>42</v>
      </c>
      <c r="J1188" s="20">
        <v>8603.8234</v>
      </c>
    </row>
    <row r="1189" spans="2:10">
      <c r="B1189" s="14">
        <v>20</v>
      </c>
      <c r="C1189" s="15" t="s">
        <v>20</v>
      </c>
      <c r="D1189" s="14">
        <f t="shared" si="80"/>
        <v>0</v>
      </c>
      <c r="E1189" s="17">
        <v>35.625</v>
      </c>
      <c r="F1189" s="14">
        <v>3</v>
      </c>
      <c r="G1189" s="14" t="s">
        <v>18</v>
      </c>
      <c r="H1189" s="14">
        <f t="shared" si="81"/>
        <v>1</v>
      </c>
      <c r="I1189" s="15" t="s">
        <v>34</v>
      </c>
      <c r="J1189" s="20">
        <v>37465.34375</v>
      </c>
    </row>
    <row r="1190" spans="2:10">
      <c r="B1190" s="14">
        <v>62</v>
      </c>
      <c r="C1190" s="15" t="s">
        <v>17</v>
      </c>
      <c r="D1190" s="14">
        <f t="shared" si="80"/>
        <v>1</v>
      </c>
      <c r="E1190" s="17">
        <v>32.68</v>
      </c>
      <c r="F1190" s="14">
        <v>0</v>
      </c>
      <c r="G1190" s="14" t="s">
        <v>21</v>
      </c>
      <c r="H1190" s="14">
        <f t="shared" si="81"/>
        <v>0</v>
      </c>
      <c r="I1190" s="15" t="s">
        <v>34</v>
      </c>
      <c r="J1190" s="20">
        <v>13844.7972</v>
      </c>
    </row>
    <row r="1191" spans="2:10">
      <c r="B1191" s="14">
        <v>43</v>
      </c>
      <c r="C1191" s="15" t="s">
        <v>17</v>
      </c>
      <c r="D1191" s="14">
        <f t="shared" si="80"/>
        <v>1</v>
      </c>
      <c r="E1191" s="17">
        <v>25.27</v>
      </c>
      <c r="F1191" s="14">
        <v>1</v>
      </c>
      <c r="G1191" s="14" t="s">
        <v>18</v>
      </c>
      <c r="H1191" s="14">
        <f t="shared" si="81"/>
        <v>1</v>
      </c>
      <c r="I1191" s="15" t="s">
        <v>42</v>
      </c>
      <c r="J1191" s="20">
        <v>21771.3423</v>
      </c>
    </row>
    <row r="1192" spans="2:10">
      <c r="B1192" s="14">
        <v>23</v>
      </c>
      <c r="C1192" s="15" t="s">
        <v>17</v>
      </c>
      <c r="D1192" s="14">
        <f t="shared" si="80"/>
        <v>1</v>
      </c>
      <c r="E1192" s="17">
        <v>28</v>
      </c>
      <c r="F1192" s="14">
        <v>0</v>
      </c>
      <c r="G1192" s="14" t="s">
        <v>21</v>
      </c>
      <c r="H1192" s="14">
        <f t="shared" si="81"/>
        <v>0</v>
      </c>
      <c r="I1192" s="15" t="s">
        <v>19</v>
      </c>
      <c r="J1192" s="20">
        <v>13126.67745</v>
      </c>
    </row>
    <row r="1193" spans="2:10">
      <c r="B1193" s="14">
        <v>31</v>
      </c>
      <c r="C1193" s="15" t="s">
        <v>17</v>
      </c>
      <c r="D1193" s="14">
        <f t="shared" si="80"/>
        <v>1</v>
      </c>
      <c r="E1193" s="17">
        <v>32.775</v>
      </c>
      <c r="F1193" s="14">
        <v>2</v>
      </c>
      <c r="G1193" s="14" t="s">
        <v>21</v>
      </c>
      <c r="H1193" s="14">
        <f t="shared" si="81"/>
        <v>0</v>
      </c>
      <c r="I1193" s="15" t="s">
        <v>34</v>
      </c>
      <c r="J1193" s="20">
        <v>5327.40025</v>
      </c>
    </row>
    <row r="1194" spans="2:10">
      <c r="B1194" s="14">
        <v>41</v>
      </c>
      <c r="C1194" s="15" t="s">
        <v>17</v>
      </c>
      <c r="D1194" s="14">
        <f t="shared" si="80"/>
        <v>1</v>
      </c>
      <c r="E1194" s="17">
        <v>21.755</v>
      </c>
      <c r="F1194" s="14">
        <v>1</v>
      </c>
      <c r="G1194" s="14" t="s">
        <v>21</v>
      </c>
      <c r="H1194" s="14">
        <f t="shared" si="81"/>
        <v>0</v>
      </c>
      <c r="I1194" s="15" t="s">
        <v>42</v>
      </c>
      <c r="J1194" s="20">
        <v>13725.47184</v>
      </c>
    </row>
    <row r="1195" spans="2:10">
      <c r="B1195" s="14">
        <v>58</v>
      </c>
      <c r="C1195" s="15" t="s">
        <v>17</v>
      </c>
      <c r="D1195" s="14">
        <f t="shared" si="80"/>
        <v>1</v>
      </c>
      <c r="E1195" s="17">
        <v>32.395</v>
      </c>
      <c r="F1195" s="14">
        <v>1</v>
      </c>
      <c r="G1195" s="14" t="s">
        <v>21</v>
      </c>
      <c r="H1195" s="14">
        <f t="shared" si="81"/>
        <v>0</v>
      </c>
      <c r="I1195" s="15" t="s">
        <v>42</v>
      </c>
      <c r="J1195" s="20">
        <v>13019.16105</v>
      </c>
    </row>
    <row r="1196" spans="2:10">
      <c r="B1196" s="14">
        <v>48</v>
      </c>
      <c r="C1196" s="15" t="s">
        <v>17</v>
      </c>
      <c r="D1196" s="14">
        <f t="shared" si="80"/>
        <v>1</v>
      </c>
      <c r="E1196" s="17">
        <v>36.575</v>
      </c>
      <c r="F1196" s="14">
        <v>0</v>
      </c>
      <c r="G1196" s="14" t="s">
        <v>21</v>
      </c>
      <c r="H1196" s="14">
        <f t="shared" si="81"/>
        <v>0</v>
      </c>
      <c r="I1196" s="15" t="s">
        <v>34</v>
      </c>
      <c r="J1196" s="20">
        <v>8671.19125</v>
      </c>
    </row>
    <row r="1197" spans="2:10">
      <c r="B1197" s="14">
        <v>31</v>
      </c>
      <c r="C1197" s="15" t="s">
        <v>17</v>
      </c>
      <c r="D1197" s="14">
        <f t="shared" si="80"/>
        <v>1</v>
      </c>
      <c r="E1197" s="17">
        <v>21.755</v>
      </c>
      <c r="F1197" s="14">
        <v>0</v>
      </c>
      <c r="G1197" s="14" t="s">
        <v>21</v>
      </c>
      <c r="H1197" s="14">
        <f t="shared" si="81"/>
        <v>0</v>
      </c>
      <c r="I1197" s="15" t="s">
        <v>34</v>
      </c>
      <c r="J1197" s="20">
        <v>4134.08245</v>
      </c>
    </row>
    <row r="1198" spans="2:10">
      <c r="B1198" s="14">
        <v>19</v>
      </c>
      <c r="C1198" s="15" t="s">
        <v>17</v>
      </c>
      <c r="D1198" s="14">
        <f t="shared" si="80"/>
        <v>1</v>
      </c>
      <c r="E1198" s="17">
        <v>27.93</v>
      </c>
      <c r="F1198" s="14">
        <v>3</v>
      </c>
      <c r="G1198" s="14" t="s">
        <v>21</v>
      </c>
      <c r="H1198" s="14">
        <f t="shared" si="81"/>
        <v>0</v>
      </c>
      <c r="I1198" s="15" t="s">
        <v>34</v>
      </c>
      <c r="J1198" s="20">
        <v>18838.70366</v>
      </c>
    </row>
    <row r="1199" spans="2:10">
      <c r="B1199" s="14">
        <v>19</v>
      </c>
      <c r="C1199" s="15" t="s">
        <v>17</v>
      </c>
      <c r="D1199" s="14">
        <f t="shared" si="80"/>
        <v>1</v>
      </c>
      <c r="E1199" s="17">
        <v>30.02</v>
      </c>
      <c r="F1199" s="14">
        <v>0</v>
      </c>
      <c r="G1199" s="14" t="s">
        <v>18</v>
      </c>
      <c r="H1199" s="14">
        <f t="shared" si="81"/>
        <v>1</v>
      </c>
      <c r="I1199" s="15" t="s">
        <v>34</v>
      </c>
      <c r="J1199" s="20">
        <v>33307.5508</v>
      </c>
    </row>
    <row r="1200" spans="2:10">
      <c r="B1200" s="14">
        <v>41</v>
      </c>
      <c r="C1200" s="15" t="s">
        <v>20</v>
      </c>
      <c r="D1200" s="14">
        <f t="shared" si="80"/>
        <v>0</v>
      </c>
      <c r="E1200" s="17">
        <v>33.55</v>
      </c>
      <c r="F1200" s="14">
        <v>0</v>
      </c>
      <c r="G1200" s="14" t="s">
        <v>21</v>
      </c>
      <c r="H1200" s="14">
        <f t="shared" si="81"/>
        <v>0</v>
      </c>
      <c r="I1200" s="15" t="s">
        <v>22</v>
      </c>
      <c r="J1200" s="20">
        <v>5699.8375</v>
      </c>
    </row>
    <row r="1201" spans="2:10">
      <c r="B1201" s="14">
        <v>40</v>
      </c>
      <c r="C1201" s="15" t="s">
        <v>20</v>
      </c>
      <c r="D1201" s="14">
        <f t="shared" si="80"/>
        <v>0</v>
      </c>
      <c r="E1201" s="17">
        <v>29.355</v>
      </c>
      <c r="F1201" s="14">
        <v>1</v>
      </c>
      <c r="G1201" s="14" t="s">
        <v>21</v>
      </c>
      <c r="H1201" s="14">
        <f t="shared" si="81"/>
        <v>0</v>
      </c>
      <c r="I1201" s="15" t="s">
        <v>34</v>
      </c>
      <c r="J1201" s="20">
        <v>6393.60345</v>
      </c>
    </row>
    <row r="1202" spans="2:10">
      <c r="B1202" s="14">
        <v>31</v>
      </c>
      <c r="C1202" s="15" t="s">
        <v>17</v>
      </c>
      <c r="D1202" s="14">
        <f t="shared" si="80"/>
        <v>1</v>
      </c>
      <c r="E1202" s="17">
        <v>25.8</v>
      </c>
      <c r="F1202" s="14">
        <v>2</v>
      </c>
      <c r="G1202" s="14" t="s">
        <v>21</v>
      </c>
      <c r="H1202" s="14">
        <f t="shared" si="81"/>
        <v>0</v>
      </c>
      <c r="I1202" s="15" t="s">
        <v>19</v>
      </c>
      <c r="J1202" s="20">
        <v>4934.705</v>
      </c>
    </row>
    <row r="1203" spans="2:10">
      <c r="B1203" s="14">
        <v>37</v>
      </c>
      <c r="C1203" s="15" t="s">
        <v>20</v>
      </c>
      <c r="D1203" s="14">
        <f t="shared" si="80"/>
        <v>0</v>
      </c>
      <c r="E1203" s="17">
        <v>24.32</v>
      </c>
      <c r="F1203" s="14">
        <v>2</v>
      </c>
      <c r="G1203" s="14" t="s">
        <v>21</v>
      </c>
      <c r="H1203" s="14">
        <f t="shared" si="81"/>
        <v>0</v>
      </c>
      <c r="I1203" s="15" t="s">
        <v>34</v>
      </c>
      <c r="J1203" s="20">
        <v>6198.7518</v>
      </c>
    </row>
    <row r="1204" spans="2:10">
      <c r="B1204" s="14">
        <v>46</v>
      </c>
      <c r="C1204" s="15" t="s">
        <v>20</v>
      </c>
      <c r="D1204" s="14">
        <f t="shared" si="80"/>
        <v>0</v>
      </c>
      <c r="E1204" s="17">
        <v>40.375</v>
      </c>
      <c r="F1204" s="14">
        <v>2</v>
      </c>
      <c r="G1204" s="14" t="s">
        <v>21</v>
      </c>
      <c r="H1204" s="14">
        <f t="shared" si="81"/>
        <v>0</v>
      </c>
      <c r="I1204" s="15" t="s">
        <v>34</v>
      </c>
      <c r="J1204" s="20">
        <v>8733.22925</v>
      </c>
    </row>
    <row r="1205" spans="2:10">
      <c r="B1205" s="14">
        <v>22</v>
      </c>
      <c r="C1205" s="15" t="s">
        <v>20</v>
      </c>
      <c r="D1205" s="14">
        <f t="shared" si="80"/>
        <v>0</v>
      </c>
      <c r="E1205" s="17">
        <v>32.11</v>
      </c>
      <c r="F1205" s="14">
        <v>0</v>
      </c>
      <c r="G1205" s="14" t="s">
        <v>21</v>
      </c>
      <c r="H1205" s="14">
        <f t="shared" si="81"/>
        <v>0</v>
      </c>
      <c r="I1205" s="15" t="s">
        <v>34</v>
      </c>
      <c r="J1205" s="20">
        <v>2055.3249</v>
      </c>
    </row>
    <row r="1206" spans="2:10">
      <c r="B1206" s="14">
        <v>51</v>
      </c>
      <c r="C1206" s="15" t="s">
        <v>20</v>
      </c>
      <c r="D1206" s="14">
        <f t="shared" si="80"/>
        <v>0</v>
      </c>
      <c r="E1206" s="17">
        <v>32.3</v>
      </c>
      <c r="F1206" s="14">
        <v>1</v>
      </c>
      <c r="G1206" s="14" t="s">
        <v>21</v>
      </c>
      <c r="H1206" s="14">
        <f t="shared" si="81"/>
        <v>0</v>
      </c>
      <c r="I1206" s="15" t="s">
        <v>42</v>
      </c>
      <c r="J1206" s="20">
        <v>9964.06</v>
      </c>
    </row>
    <row r="1207" spans="2:10">
      <c r="B1207" s="14">
        <v>18</v>
      </c>
      <c r="C1207" s="15" t="s">
        <v>17</v>
      </c>
      <c r="D1207" s="14">
        <f t="shared" si="80"/>
        <v>1</v>
      </c>
      <c r="E1207" s="17">
        <v>27.28</v>
      </c>
      <c r="F1207" s="14">
        <v>3</v>
      </c>
      <c r="G1207" s="14" t="s">
        <v>18</v>
      </c>
      <c r="H1207" s="14">
        <f t="shared" si="81"/>
        <v>1</v>
      </c>
      <c r="I1207" s="15" t="s">
        <v>22</v>
      </c>
      <c r="J1207" s="20">
        <v>18223.4512</v>
      </c>
    </row>
    <row r="1208" spans="2:10">
      <c r="B1208" s="14">
        <v>35</v>
      </c>
      <c r="C1208" s="15" t="s">
        <v>20</v>
      </c>
      <c r="D1208" s="14">
        <f t="shared" si="80"/>
        <v>0</v>
      </c>
      <c r="E1208" s="17">
        <v>17.86</v>
      </c>
      <c r="F1208" s="14">
        <v>1</v>
      </c>
      <c r="G1208" s="14" t="s">
        <v>21</v>
      </c>
      <c r="H1208" s="14">
        <f t="shared" si="81"/>
        <v>0</v>
      </c>
      <c r="I1208" s="15" t="s">
        <v>34</v>
      </c>
      <c r="J1208" s="20">
        <v>5116.5004</v>
      </c>
    </row>
    <row r="1209" spans="2:10">
      <c r="B1209" s="14">
        <v>59</v>
      </c>
      <c r="C1209" s="15" t="s">
        <v>17</v>
      </c>
      <c r="D1209" s="14">
        <f t="shared" si="80"/>
        <v>1</v>
      </c>
      <c r="E1209" s="17">
        <v>34.8</v>
      </c>
      <c r="F1209" s="14">
        <v>2</v>
      </c>
      <c r="G1209" s="14" t="s">
        <v>21</v>
      </c>
      <c r="H1209" s="14">
        <f t="shared" si="81"/>
        <v>0</v>
      </c>
      <c r="I1209" s="15" t="s">
        <v>19</v>
      </c>
      <c r="J1209" s="20">
        <v>36910.60803</v>
      </c>
    </row>
    <row r="1210" spans="2:10">
      <c r="B1210" s="14">
        <v>36</v>
      </c>
      <c r="C1210" s="15" t="s">
        <v>20</v>
      </c>
      <c r="D1210" s="14">
        <f t="shared" si="80"/>
        <v>0</v>
      </c>
      <c r="E1210" s="17">
        <v>33.4</v>
      </c>
      <c r="F1210" s="14">
        <v>2</v>
      </c>
      <c r="G1210" s="14" t="s">
        <v>18</v>
      </c>
      <c r="H1210" s="14">
        <f t="shared" si="81"/>
        <v>1</v>
      </c>
      <c r="I1210" s="15" t="s">
        <v>19</v>
      </c>
      <c r="J1210" s="20">
        <v>38415.474</v>
      </c>
    </row>
    <row r="1211" spans="2:10">
      <c r="B1211" s="14">
        <v>37</v>
      </c>
      <c r="C1211" s="15" t="s">
        <v>17</v>
      </c>
      <c r="D1211" s="14">
        <f t="shared" si="80"/>
        <v>1</v>
      </c>
      <c r="E1211" s="17">
        <v>25.555</v>
      </c>
      <c r="F1211" s="14">
        <v>1</v>
      </c>
      <c r="G1211" s="14" t="s">
        <v>18</v>
      </c>
      <c r="H1211" s="14">
        <f t="shared" si="81"/>
        <v>1</v>
      </c>
      <c r="I1211" s="15" t="s">
        <v>42</v>
      </c>
      <c r="J1211" s="20">
        <v>20296.86345</v>
      </c>
    </row>
    <row r="1212" spans="2:10">
      <c r="B1212" s="14">
        <v>59</v>
      </c>
      <c r="C1212" s="15" t="s">
        <v>20</v>
      </c>
      <c r="D1212" s="14">
        <f t="shared" si="80"/>
        <v>0</v>
      </c>
      <c r="E1212" s="17">
        <v>37.1</v>
      </c>
      <c r="F1212" s="14">
        <v>1</v>
      </c>
      <c r="G1212" s="14" t="s">
        <v>21</v>
      </c>
      <c r="H1212" s="14">
        <f t="shared" si="81"/>
        <v>0</v>
      </c>
      <c r="I1212" s="15" t="s">
        <v>19</v>
      </c>
      <c r="J1212" s="20">
        <v>12347.172</v>
      </c>
    </row>
    <row r="1213" spans="2:10">
      <c r="B1213" s="14">
        <v>36</v>
      </c>
      <c r="C1213" s="15" t="s">
        <v>20</v>
      </c>
      <c r="D1213" s="14">
        <f t="shared" si="80"/>
        <v>0</v>
      </c>
      <c r="E1213" s="17">
        <v>30.875</v>
      </c>
      <c r="F1213" s="14">
        <v>1</v>
      </c>
      <c r="G1213" s="14" t="s">
        <v>21</v>
      </c>
      <c r="H1213" s="14">
        <f t="shared" si="81"/>
        <v>0</v>
      </c>
      <c r="I1213" s="15" t="s">
        <v>34</v>
      </c>
      <c r="J1213" s="20">
        <v>5373.36425</v>
      </c>
    </row>
    <row r="1214" spans="2:10">
      <c r="B1214" s="14">
        <v>39</v>
      </c>
      <c r="C1214" s="15" t="s">
        <v>20</v>
      </c>
      <c r="D1214" s="14">
        <f t="shared" si="80"/>
        <v>0</v>
      </c>
      <c r="E1214" s="17">
        <v>34.1</v>
      </c>
      <c r="F1214" s="14">
        <v>2</v>
      </c>
      <c r="G1214" s="14" t="s">
        <v>21</v>
      </c>
      <c r="H1214" s="14">
        <f t="shared" si="81"/>
        <v>0</v>
      </c>
      <c r="I1214" s="15" t="s">
        <v>22</v>
      </c>
      <c r="J1214" s="20">
        <v>23563.01618</v>
      </c>
    </row>
    <row r="1215" spans="2:10">
      <c r="B1215" s="14">
        <v>18</v>
      </c>
      <c r="C1215" s="15" t="s">
        <v>20</v>
      </c>
      <c r="D1215" s="14">
        <f t="shared" si="80"/>
        <v>0</v>
      </c>
      <c r="E1215" s="17">
        <v>21.47</v>
      </c>
      <c r="F1215" s="14">
        <v>0</v>
      </c>
      <c r="G1215" s="14" t="s">
        <v>21</v>
      </c>
      <c r="H1215" s="14">
        <f t="shared" si="81"/>
        <v>0</v>
      </c>
      <c r="I1215" s="15" t="s">
        <v>42</v>
      </c>
      <c r="J1215" s="20">
        <v>1702.4553</v>
      </c>
    </row>
    <row r="1216" spans="2:10">
      <c r="B1216" s="14">
        <v>52</v>
      </c>
      <c r="C1216" s="15" t="s">
        <v>17</v>
      </c>
      <c r="D1216" s="14">
        <f t="shared" si="80"/>
        <v>1</v>
      </c>
      <c r="E1216" s="17">
        <v>33.3</v>
      </c>
      <c r="F1216" s="14">
        <v>2</v>
      </c>
      <c r="G1216" s="14" t="s">
        <v>21</v>
      </c>
      <c r="H1216" s="14">
        <f t="shared" si="81"/>
        <v>0</v>
      </c>
      <c r="I1216" s="15" t="s">
        <v>19</v>
      </c>
      <c r="J1216" s="20">
        <v>10806.839</v>
      </c>
    </row>
    <row r="1217" spans="2:10">
      <c r="B1217" s="14">
        <v>27</v>
      </c>
      <c r="C1217" s="15" t="s">
        <v>17</v>
      </c>
      <c r="D1217" s="14">
        <f t="shared" si="80"/>
        <v>1</v>
      </c>
      <c r="E1217" s="17">
        <v>31.255</v>
      </c>
      <c r="F1217" s="14">
        <v>1</v>
      </c>
      <c r="G1217" s="14" t="s">
        <v>21</v>
      </c>
      <c r="H1217" s="14">
        <f t="shared" si="81"/>
        <v>0</v>
      </c>
      <c r="I1217" s="15" t="s">
        <v>34</v>
      </c>
      <c r="J1217" s="20">
        <v>3956.07145</v>
      </c>
    </row>
    <row r="1218" spans="2:10">
      <c r="B1218" s="14">
        <v>18</v>
      </c>
      <c r="C1218" s="15" t="s">
        <v>20</v>
      </c>
      <c r="D1218" s="14">
        <f t="shared" si="80"/>
        <v>0</v>
      </c>
      <c r="E1218" s="17">
        <v>39.14</v>
      </c>
      <c r="F1218" s="14">
        <v>0</v>
      </c>
      <c r="G1218" s="14" t="s">
        <v>21</v>
      </c>
      <c r="H1218" s="14">
        <f t="shared" si="81"/>
        <v>0</v>
      </c>
      <c r="I1218" s="15" t="s">
        <v>42</v>
      </c>
      <c r="J1218" s="20">
        <v>12890.05765</v>
      </c>
    </row>
    <row r="1219" spans="2:10">
      <c r="B1219" s="14">
        <v>40</v>
      </c>
      <c r="C1219" s="15" t="s">
        <v>20</v>
      </c>
      <c r="D1219" s="14">
        <f t="shared" si="80"/>
        <v>0</v>
      </c>
      <c r="E1219" s="17">
        <v>25.08</v>
      </c>
      <c r="F1219" s="14">
        <v>0</v>
      </c>
      <c r="G1219" s="14" t="s">
        <v>21</v>
      </c>
      <c r="H1219" s="14">
        <f t="shared" si="81"/>
        <v>0</v>
      </c>
      <c r="I1219" s="15" t="s">
        <v>22</v>
      </c>
      <c r="J1219" s="20">
        <v>5415.6612</v>
      </c>
    </row>
    <row r="1220" spans="2:10">
      <c r="B1220" s="14">
        <v>29</v>
      </c>
      <c r="C1220" s="15" t="s">
        <v>20</v>
      </c>
      <c r="D1220" s="14">
        <f t="shared" ref="D1220:D1283" si="82">IF(C1220="FEMALE",1,0)</f>
        <v>0</v>
      </c>
      <c r="E1220" s="17">
        <v>37.29</v>
      </c>
      <c r="F1220" s="14">
        <v>2</v>
      </c>
      <c r="G1220" s="14" t="s">
        <v>21</v>
      </c>
      <c r="H1220" s="14">
        <f t="shared" ref="H1220:H1283" si="83">IF(G1220="yes",1,0)</f>
        <v>0</v>
      </c>
      <c r="I1220" s="15" t="s">
        <v>22</v>
      </c>
      <c r="J1220" s="20">
        <v>4058.1161</v>
      </c>
    </row>
    <row r="1221" spans="2:10">
      <c r="B1221" s="14">
        <v>46</v>
      </c>
      <c r="C1221" s="15" t="s">
        <v>17</v>
      </c>
      <c r="D1221" s="14">
        <f t="shared" si="82"/>
        <v>1</v>
      </c>
      <c r="E1221" s="17">
        <v>34.6</v>
      </c>
      <c r="F1221" s="14">
        <v>1</v>
      </c>
      <c r="G1221" s="14" t="s">
        <v>18</v>
      </c>
      <c r="H1221" s="14">
        <f t="shared" si="83"/>
        <v>1</v>
      </c>
      <c r="I1221" s="15" t="s">
        <v>19</v>
      </c>
      <c r="J1221" s="20">
        <v>41661.602</v>
      </c>
    </row>
    <row r="1222" spans="2:10">
      <c r="B1222" s="14">
        <v>38</v>
      </c>
      <c r="C1222" s="15" t="s">
        <v>17</v>
      </c>
      <c r="D1222" s="14">
        <f t="shared" si="82"/>
        <v>1</v>
      </c>
      <c r="E1222" s="17">
        <v>30.21</v>
      </c>
      <c r="F1222" s="14">
        <v>3</v>
      </c>
      <c r="G1222" s="14" t="s">
        <v>21</v>
      </c>
      <c r="H1222" s="14">
        <f t="shared" si="83"/>
        <v>0</v>
      </c>
      <c r="I1222" s="15" t="s">
        <v>34</v>
      </c>
      <c r="J1222" s="20">
        <v>7537.1639</v>
      </c>
    </row>
    <row r="1223" spans="2:10">
      <c r="B1223" s="14">
        <v>30</v>
      </c>
      <c r="C1223" s="15" t="s">
        <v>17</v>
      </c>
      <c r="D1223" s="14">
        <f t="shared" si="82"/>
        <v>1</v>
      </c>
      <c r="E1223" s="17">
        <v>21.945</v>
      </c>
      <c r="F1223" s="14">
        <v>1</v>
      </c>
      <c r="G1223" s="14" t="s">
        <v>21</v>
      </c>
      <c r="H1223" s="14">
        <f t="shared" si="83"/>
        <v>0</v>
      </c>
      <c r="I1223" s="15" t="s">
        <v>42</v>
      </c>
      <c r="J1223" s="20">
        <v>4718.20355</v>
      </c>
    </row>
    <row r="1224" spans="2:10">
      <c r="B1224" s="14">
        <v>40</v>
      </c>
      <c r="C1224" s="15" t="s">
        <v>20</v>
      </c>
      <c r="D1224" s="14">
        <f t="shared" si="82"/>
        <v>0</v>
      </c>
      <c r="E1224" s="17">
        <v>24.97</v>
      </c>
      <c r="F1224" s="14">
        <v>2</v>
      </c>
      <c r="G1224" s="14" t="s">
        <v>21</v>
      </c>
      <c r="H1224" s="14">
        <f t="shared" si="83"/>
        <v>0</v>
      </c>
      <c r="I1224" s="15" t="s">
        <v>22</v>
      </c>
      <c r="J1224" s="20">
        <v>6593.5083</v>
      </c>
    </row>
    <row r="1225" spans="2:10">
      <c r="B1225" s="14">
        <v>50</v>
      </c>
      <c r="C1225" s="15" t="s">
        <v>20</v>
      </c>
      <c r="D1225" s="14">
        <f t="shared" si="82"/>
        <v>0</v>
      </c>
      <c r="E1225" s="17">
        <v>25.3</v>
      </c>
      <c r="F1225" s="14">
        <v>0</v>
      </c>
      <c r="G1225" s="14" t="s">
        <v>21</v>
      </c>
      <c r="H1225" s="14">
        <f t="shared" si="83"/>
        <v>0</v>
      </c>
      <c r="I1225" s="15" t="s">
        <v>22</v>
      </c>
      <c r="J1225" s="20">
        <v>8442.667</v>
      </c>
    </row>
    <row r="1226" spans="2:10">
      <c r="B1226" s="14">
        <v>20</v>
      </c>
      <c r="C1226" s="15" t="s">
        <v>17</v>
      </c>
      <c r="D1226" s="14">
        <f t="shared" si="82"/>
        <v>1</v>
      </c>
      <c r="E1226" s="17">
        <v>24.42</v>
      </c>
      <c r="F1226" s="14">
        <v>0</v>
      </c>
      <c r="G1226" s="14" t="s">
        <v>18</v>
      </c>
      <c r="H1226" s="14">
        <f t="shared" si="83"/>
        <v>1</v>
      </c>
      <c r="I1226" s="15" t="s">
        <v>22</v>
      </c>
      <c r="J1226" s="20">
        <v>26125.67477</v>
      </c>
    </row>
    <row r="1227" spans="2:10">
      <c r="B1227" s="14">
        <v>41</v>
      </c>
      <c r="C1227" s="15" t="s">
        <v>20</v>
      </c>
      <c r="D1227" s="14">
        <f t="shared" si="82"/>
        <v>0</v>
      </c>
      <c r="E1227" s="17">
        <v>23.94</v>
      </c>
      <c r="F1227" s="14">
        <v>1</v>
      </c>
      <c r="G1227" s="14" t="s">
        <v>21</v>
      </c>
      <c r="H1227" s="14">
        <f t="shared" si="83"/>
        <v>0</v>
      </c>
      <c r="I1227" s="15" t="s">
        <v>42</v>
      </c>
      <c r="J1227" s="20">
        <v>6858.4796</v>
      </c>
    </row>
    <row r="1228" spans="2:10">
      <c r="B1228" s="14">
        <v>33</v>
      </c>
      <c r="C1228" s="15" t="s">
        <v>17</v>
      </c>
      <c r="D1228" s="14">
        <f t="shared" si="82"/>
        <v>1</v>
      </c>
      <c r="E1228" s="17">
        <v>39.82</v>
      </c>
      <c r="F1228" s="14">
        <v>1</v>
      </c>
      <c r="G1228" s="14" t="s">
        <v>21</v>
      </c>
      <c r="H1228" s="14">
        <f t="shared" si="83"/>
        <v>0</v>
      </c>
      <c r="I1228" s="15" t="s">
        <v>22</v>
      </c>
      <c r="J1228" s="20">
        <v>4795.6568</v>
      </c>
    </row>
    <row r="1229" spans="2:10">
      <c r="B1229" s="14">
        <v>38</v>
      </c>
      <c r="C1229" s="15" t="s">
        <v>20</v>
      </c>
      <c r="D1229" s="14">
        <f t="shared" si="82"/>
        <v>0</v>
      </c>
      <c r="E1229" s="17">
        <v>16.815</v>
      </c>
      <c r="F1229" s="14">
        <v>2</v>
      </c>
      <c r="G1229" s="14" t="s">
        <v>21</v>
      </c>
      <c r="H1229" s="14">
        <f t="shared" si="83"/>
        <v>0</v>
      </c>
      <c r="I1229" s="15" t="s">
        <v>42</v>
      </c>
      <c r="J1229" s="20">
        <v>6640.54485</v>
      </c>
    </row>
    <row r="1230" spans="2:10">
      <c r="B1230" s="14">
        <v>42</v>
      </c>
      <c r="C1230" s="15" t="s">
        <v>20</v>
      </c>
      <c r="D1230" s="14">
        <f t="shared" si="82"/>
        <v>0</v>
      </c>
      <c r="E1230" s="17">
        <v>37.18</v>
      </c>
      <c r="F1230" s="14">
        <v>2</v>
      </c>
      <c r="G1230" s="14" t="s">
        <v>21</v>
      </c>
      <c r="H1230" s="14">
        <f t="shared" si="83"/>
        <v>0</v>
      </c>
      <c r="I1230" s="15" t="s">
        <v>22</v>
      </c>
      <c r="J1230" s="20">
        <v>7162.0122</v>
      </c>
    </row>
    <row r="1231" spans="2:10">
      <c r="B1231" s="14">
        <v>56</v>
      </c>
      <c r="C1231" s="15" t="s">
        <v>20</v>
      </c>
      <c r="D1231" s="14">
        <f t="shared" si="82"/>
        <v>0</v>
      </c>
      <c r="E1231" s="17">
        <v>34.43</v>
      </c>
      <c r="F1231" s="14">
        <v>0</v>
      </c>
      <c r="G1231" s="14" t="s">
        <v>21</v>
      </c>
      <c r="H1231" s="14">
        <f t="shared" si="83"/>
        <v>0</v>
      </c>
      <c r="I1231" s="15" t="s">
        <v>22</v>
      </c>
      <c r="J1231" s="20">
        <v>10594.2257</v>
      </c>
    </row>
    <row r="1232" spans="2:10">
      <c r="B1232" s="14">
        <v>58</v>
      </c>
      <c r="C1232" s="15" t="s">
        <v>20</v>
      </c>
      <c r="D1232" s="14">
        <f t="shared" si="82"/>
        <v>0</v>
      </c>
      <c r="E1232" s="17">
        <v>30.305</v>
      </c>
      <c r="F1232" s="14">
        <v>0</v>
      </c>
      <c r="G1232" s="14" t="s">
        <v>21</v>
      </c>
      <c r="H1232" s="14">
        <f t="shared" si="83"/>
        <v>0</v>
      </c>
      <c r="I1232" s="15" t="s">
        <v>42</v>
      </c>
      <c r="J1232" s="20">
        <v>11938.25595</v>
      </c>
    </row>
    <row r="1233" spans="2:10">
      <c r="B1233" s="14">
        <v>52</v>
      </c>
      <c r="C1233" s="15" t="s">
        <v>20</v>
      </c>
      <c r="D1233" s="14">
        <f t="shared" si="82"/>
        <v>0</v>
      </c>
      <c r="E1233" s="17">
        <v>34.485</v>
      </c>
      <c r="F1233" s="14">
        <v>3</v>
      </c>
      <c r="G1233" s="14" t="s">
        <v>18</v>
      </c>
      <c r="H1233" s="14">
        <f t="shared" si="83"/>
        <v>1</v>
      </c>
      <c r="I1233" s="15" t="s">
        <v>34</v>
      </c>
      <c r="J1233" s="20">
        <v>60021.39897</v>
      </c>
    </row>
    <row r="1234" spans="2:10">
      <c r="B1234" s="14">
        <v>20</v>
      </c>
      <c r="C1234" s="15" t="s">
        <v>17</v>
      </c>
      <c r="D1234" s="14">
        <f t="shared" si="82"/>
        <v>1</v>
      </c>
      <c r="E1234" s="17">
        <v>21.8</v>
      </c>
      <c r="F1234" s="14">
        <v>0</v>
      </c>
      <c r="G1234" s="14" t="s">
        <v>18</v>
      </c>
      <c r="H1234" s="14">
        <f t="shared" si="83"/>
        <v>1</v>
      </c>
      <c r="I1234" s="15" t="s">
        <v>19</v>
      </c>
      <c r="J1234" s="20">
        <v>20167.33603</v>
      </c>
    </row>
    <row r="1235" spans="2:10">
      <c r="B1235" s="14">
        <v>54</v>
      </c>
      <c r="C1235" s="15" t="s">
        <v>17</v>
      </c>
      <c r="D1235" s="14">
        <f t="shared" si="82"/>
        <v>1</v>
      </c>
      <c r="E1235" s="17">
        <v>24.605</v>
      </c>
      <c r="F1235" s="14">
        <v>3</v>
      </c>
      <c r="G1235" s="14" t="s">
        <v>21</v>
      </c>
      <c r="H1235" s="14">
        <f t="shared" si="83"/>
        <v>0</v>
      </c>
      <c r="I1235" s="15" t="s">
        <v>34</v>
      </c>
      <c r="J1235" s="20">
        <v>12479.70895</v>
      </c>
    </row>
    <row r="1236" spans="2:10">
      <c r="B1236" s="14">
        <v>58</v>
      </c>
      <c r="C1236" s="15" t="s">
        <v>20</v>
      </c>
      <c r="D1236" s="14">
        <f t="shared" si="82"/>
        <v>0</v>
      </c>
      <c r="E1236" s="17">
        <v>23.3</v>
      </c>
      <c r="F1236" s="14">
        <v>0</v>
      </c>
      <c r="G1236" s="14" t="s">
        <v>21</v>
      </c>
      <c r="H1236" s="14">
        <f t="shared" si="83"/>
        <v>0</v>
      </c>
      <c r="I1236" s="15" t="s">
        <v>19</v>
      </c>
      <c r="J1236" s="20">
        <v>11345.519</v>
      </c>
    </row>
    <row r="1237" spans="2:10">
      <c r="B1237" s="14">
        <v>45</v>
      </c>
      <c r="C1237" s="15" t="s">
        <v>17</v>
      </c>
      <c r="D1237" s="14">
        <f t="shared" si="82"/>
        <v>1</v>
      </c>
      <c r="E1237" s="17">
        <v>27.83</v>
      </c>
      <c r="F1237" s="14">
        <v>2</v>
      </c>
      <c r="G1237" s="14" t="s">
        <v>21</v>
      </c>
      <c r="H1237" s="14">
        <f t="shared" si="83"/>
        <v>0</v>
      </c>
      <c r="I1237" s="15" t="s">
        <v>22</v>
      </c>
      <c r="J1237" s="20">
        <v>8515.7587</v>
      </c>
    </row>
    <row r="1238" spans="2:10">
      <c r="B1238" s="14">
        <v>26</v>
      </c>
      <c r="C1238" s="15" t="s">
        <v>20</v>
      </c>
      <c r="D1238" s="14">
        <f t="shared" si="82"/>
        <v>0</v>
      </c>
      <c r="E1238" s="17">
        <v>31.065</v>
      </c>
      <c r="F1238" s="14">
        <v>0</v>
      </c>
      <c r="G1238" s="14" t="s">
        <v>21</v>
      </c>
      <c r="H1238" s="14">
        <f t="shared" si="83"/>
        <v>0</v>
      </c>
      <c r="I1238" s="15" t="s">
        <v>34</v>
      </c>
      <c r="J1238" s="20">
        <v>2699.56835</v>
      </c>
    </row>
    <row r="1239" spans="2:10">
      <c r="B1239" s="14">
        <v>63</v>
      </c>
      <c r="C1239" s="15" t="s">
        <v>17</v>
      </c>
      <c r="D1239" s="14">
        <f t="shared" si="82"/>
        <v>1</v>
      </c>
      <c r="E1239" s="17">
        <v>21.66</v>
      </c>
      <c r="F1239" s="14">
        <v>0</v>
      </c>
      <c r="G1239" s="14" t="s">
        <v>21</v>
      </c>
      <c r="H1239" s="14">
        <f t="shared" si="83"/>
        <v>0</v>
      </c>
      <c r="I1239" s="15" t="s">
        <v>42</v>
      </c>
      <c r="J1239" s="20">
        <v>14449.8544</v>
      </c>
    </row>
    <row r="1240" spans="2:10">
      <c r="B1240" s="14">
        <v>58</v>
      </c>
      <c r="C1240" s="15" t="s">
        <v>17</v>
      </c>
      <c r="D1240" s="14">
        <f t="shared" si="82"/>
        <v>1</v>
      </c>
      <c r="E1240" s="17">
        <v>28.215</v>
      </c>
      <c r="F1240" s="14">
        <v>0</v>
      </c>
      <c r="G1240" s="14" t="s">
        <v>21</v>
      </c>
      <c r="H1240" s="14">
        <f t="shared" si="83"/>
        <v>0</v>
      </c>
      <c r="I1240" s="15" t="s">
        <v>34</v>
      </c>
      <c r="J1240" s="20">
        <v>12224.35085</v>
      </c>
    </row>
    <row r="1241" spans="2:10">
      <c r="B1241" s="14">
        <v>37</v>
      </c>
      <c r="C1241" s="15" t="s">
        <v>20</v>
      </c>
      <c r="D1241" s="14">
        <f t="shared" si="82"/>
        <v>0</v>
      </c>
      <c r="E1241" s="17">
        <v>22.705</v>
      </c>
      <c r="F1241" s="14">
        <v>3</v>
      </c>
      <c r="G1241" s="14" t="s">
        <v>21</v>
      </c>
      <c r="H1241" s="14">
        <f t="shared" si="83"/>
        <v>0</v>
      </c>
      <c r="I1241" s="15" t="s">
        <v>42</v>
      </c>
      <c r="J1241" s="20">
        <v>6985.50695</v>
      </c>
    </row>
    <row r="1242" spans="2:10">
      <c r="B1242" s="14">
        <v>25</v>
      </c>
      <c r="C1242" s="15" t="s">
        <v>17</v>
      </c>
      <c r="D1242" s="14">
        <f t="shared" si="82"/>
        <v>1</v>
      </c>
      <c r="E1242" s="17">
        <v>42.13</v>
      </c>
      <c r="F1242" s="14">
        <v>1</v>
      </c>
      <c r="G1242" s="14" t="s">
        <v>21</v>
      </c>
      <c r="H1242" s="14">
        <f t="shared" si="83"/>
        <v>0</v>
      </c>
      <c r="I1242" s="15" t="s">
        <v>22</v>
      </c>
      <c r="J1242" s="20">
        <v>3238.4357</v>
      </c>
    </row>
    <row r="1243" spans="2:10">
      <c r="B1243" s="14">
        <v>52</v>
      </c>
      <c r="C1243" s="15" t="s">
        <v>20</v>
      </c>
      <c r="D1243" s="14">
        <f t="shared" si="82"/>
        <v>0</v>
      </c>
      <c r="E1243" s="17">
        <v>41.8</v>
      </c>
      <c r="F1243" s="14">
        <v>2</v>
      </c>
      <c r="G1243" s="14" t="s">
        <v>18</v>
      </c>
      <c r="H1243" s="14">
        <f t="shared" si="83"/>
        <v>1</v>
      </c>
      <c r="I1243" s="15" t="s">
        <v>22</v>
      </c>
      <c r="J1243" s="20">
        <v>47269.854</v>
      </c>
    </row>
    <row r="1244" spans="2:10">
      <c r="B1244" s="14">
        <v>64</v>
      </c>
      <c r="C1244" s="15" t="s">
        <v>20</v>
      </c>
      <c r="D1244" s="14">
        <f t="shared" si="82"/>
        <v>0</v>
      </c>
      <c r="E1244" s="17">
        <v>36.96</v>
      </c>
      <c r="F1244" s="14">
        <v>2</v>
      </c>
      <c r="G1244" s="14" t="s">
        <v>18</v>
      </c>
      <c r="H1244" s="14">
        <f t="shared" si="83"/>
        <v>1</v>
      </c>
      <c r="I1244" s="15" t="s">
        <v>22</v>
      </c>
      <c r="J1244" s="20">
        <v>49577.6624</v>
      </c>
    </row>
    <row r="1245" spans="2:10">
      <c r="B1245" s="14">
        <v>22</v>
      </c>
      <c r="C1245" s="15" t="s">
        <v>17</v>
      </c>
      <c r="D1245" s="14">
        <f t="shared" si="82"/>
        <v>1</v>
      </c>
      <c r="E1245" s="17">
        <v>21.28</v>
      </c>
      <c r="F1245" s="14">
        <v>3</v>
      </c>
      <c r="G1245" s="14" t="s">
        <v>21</v>
      </c>
      <c r="H1245" s="14">
        <f t="shared" si="83"/>
        <v>0</v>
      </c>
      <c r="I1245" s="15" t="s">
        <v>34</v>
      </c>
      <c r="J1245" s="20">
        <v>4296.2712</v>
      </c>
    </row>
    <row r="1246" spans="2:10">
      <c r="B1246" s="14">
        <v>28</v>
      </c>
      <c r="C1246" s="15" t="s">
        <v>17</v>
      </c>
      <c r="D1246" s="14">
        <f t="shared" si="82"/>
        <v>1</v>
      </c>
      <c r="E1246" s="17">
        <v>33.11</v>
      </c>
      <c r="F1246" s="14">
        <v>0</v>
      </c>
      <c r="G1246" s="14" t="s">
        <v>21</v>
      </c>
      <c r="H1246" s="14">
        <f t="shared" si="83"/>
        <v>0</v>
      </c>
      <c r="I1246" s="15" t="s">
        <v>22</v>
      </c>
      <c r="J1246" s="20">
        <v>3171.6149</v>
      </c>
    </row>
    <row r="1247" spans="2:10">
      <c r="B1247" s="14">
        <v>18</v>
      </c>
      <c r="C1247" s="15" t="s">
        <v>20</v>
      </c>
      <c r="D1247" s="14">
        <f t="shared" si="82"/>
        <v>0</v>
      </c>
      <c r="E1247" s="17">
        <v>33.33</v>
      </c>
      <c r="F1247" s="14">
        <v>0</v>
      </c>
      <c r="G1247" s="14" t="s">
        <v>21</v>
      </c>
      <c r="H1247" s="14">
        <f t="shared" si="83"/>
        <v>0</v>
      </c>
      <c r="I1247" s="15" t="s">
        <v>22</v>
      </c>
      <c r="J1247" s="20">
        <v>1135.9407</v>
      </c>
    </row>
    <row r="1248" spans="2:10">
      <c r="B1248" s="14">
        <v>28</v>
      </c>
      <c r="C1248" s="15" t="s">
        <v>20</v>
      </c>
      <c r="D1248" s="14">
        <f t="shared" si="82"/>
        <v>0</v>
      </c>
      <c r="E1248" s="17">
        <v>24.3</v>
      </c>
      <c r="F1248" s="14">
        <v>5</v>
      </c>
      <c r="G1248" s="14" t="s">
        <v>21</v>
      </c>
      <c r="H1248" s="14">
        <f t="shared" si="83"/>
        <v>0</v>
      </c>
      <c r="I1248" s="15" t="s">
        <v>19</v>
      </c>
      <c r="J1248" s="20">
        <v>5615.369</v>
      </c>
    </row>
    <row r="1249" spans="2:10">
      <c r="B1249" s="14">
        <v>45</v>
      </c>
      <c r="C1249" s="15" t="s">
        <v>17</v>
      </c>
      <c r="D1249" s="14">
        <f t="shared" si="82"/>
        <v>1</v>
      </c>
      <c r="E1249" s="17">
        <v>25.7</v>
      </c>
      <c r="F1249" s="14">
        <v>3</v>
      </c>
      <c r="G1249" s="14" t="s">
        <v>21</v>
      </c>
      <c r="H1249" s="14">
        <f t="shared" si="83"/>
        <v>0</v>
      </c>
      <c r="I1249" s="15" t="s">
        <v>19</v>
      </c>
      <c r="J1249" s="20">
        <v>9101.798</v>
      </c>
    </row>
    <row r="1250" spans="2:10">
      <c r="B1250" s="14">
        <v>33</v>
      </c>
      <c r="C1250" s="15" t="s">
        <v>20</v>
      </c>
      <c r="D1250" s="14">
        <f t="shared" si="82"/>
        <v>0</v>
      </c>
      <c r="E1250" s="17">
        <v>29.4</v>
      </c>
      <c r="F1250" s="14">
        <v>4</v>
      </c>
      <c r="G1250" s="14" t="s">
        <v>21</v>
      </c>
      <c r="H1250" s="14">
        <f t="shared" si="83"/>
        <v>0</v>
      </c>
      <c r="I1250" s="15" t="s">
        <v>19</v>
      </c>
      <c r="J1250" s="20">
        <v>6059.173</v>
      </c>
    </row>
    <row r="1251" spans="2:10">
      <c r="B1251" s="14">
        <v>18</v>
      </c>
      <c r="C1251" s="15" t="s">
        <v>17</v>
      </c>
      <c r="D1251" s="14">
        <f t="shared" si="82"/>
        <v>1</v>
      </c>
      <c r="E1251" s="17">
        <v>39.82</v>
      </c>
      <c r="F1251" s="14">
        <v>0</v>
      </c>
      <c r="G1251" s="14" t="s">
        <v>21</v>
      </c>
      <c r="H1251" s="14">
        <f t="shared" si="83"/>
        <v>0</v>
      </c>
      <c r="I1251" s="15" t="s">
        <v>22</v>
      </c>
      <c r="J1251" s="20">
        <v>1633.9618</v>
      </c>
    </row>
    <row r="1252" spans="2:10">
      <c r="B1252" s="14">
        <v>32</v>
      </c>
      <c r="C1252" s="15" t="s">
        <v>20</v>
      </c>
      <c r="D1252" s="14">
        <f t="shared" si="82"/>
        <v>0</v>
      </c>
      <c r="E1252" s="17">
        <v>33.63</v>
      </c>
      <c r="F1252" s="14">
        <v>1</v>
      </c>
      <c r="G1252" s="14" t="s">
        <v>18</v>
      </c>
      <c r="H1252" s="14">
        <f t="shared" si="83"/>
        <v>1</v>
      </c>
      <c r="I1252" s="15" t="s">
        <v>42</v>
      </c>
      <c r="J1252" s="20">
        <v>37607.5277</v>
      </c>
    </row>
    <row r="1253" spans="2:10">
      <c r="B1253" s="14">
        <v>24</v>
      </c>
      <c r="C1253" s="15" t="s">
        <v>20</v>
      </c>
      <c r="D1253" s="14">
        <f t="shared" si="82"/>
        <v>0</v>
      </c>
      <c r="E1253" s="17">
        <v>29.83</v>
      </c>
      <c r="F1253" s="14">
        <v>0</v>
      </c>
      <c r="G1253" s="14" t="s">
        <v>18</v>
      </c>
      <c r="H1253" s="14">
        <f t="shared" si="83"/>
        <v>1</v>
      </c>
      <c r="I1253" s="15" t="s">
        <v>42</v>
      </c>
      <c r="J1253" s="20">
        <v>18648.4217</v>
      </c>
    </row>
    <row r="1254" spans="2:10">
      <c r="B1254" s="14">
        <v>19</v>
      </c>
      <c r="C1254" s="15" t="s">
        <v>20</v>
      </c>
      <c r="D1254" s="14">
        <f t="shared" si="82"/>
        <v>0</v>
      </c>
      <c r="E1254" s="17">
        <v>19.8</v>
      </c>
      <c r="F1254" s="14">
        <v>0</v>
      </c>
      <c r="G1254" s="14" t="s">
        <v>21</v>
      </c>
      <c r="H1254" s="14">
        <f t="shared" si="83"/>
        <v>0</v>
      </c>
      <c r="I1254" s="15" t="s">
        <v>19</v>
      </c>
      <c r="J1254" s="20">
        <v>1241.565</v>
      </c>
    </row>
    <row r="1255" spans="2:10">
      <c r="B1255" s="14">
        <v>20</v>
      </c>
      <c r="C1255" s="15" t="s">
        <v>20</v>
      </c>
      <c r="D1255" s="14">
        <f t="shared" si="82"/>
        <v>0</v>
      </c>
      <c r="E1255" s="17">
        <v>27.3</v>
      </c>
      <c r="F1255" s="14">
        <v>0</v>
      </c>
      <c r="G1255" s="14" t="s">
        <v>18</v>
      </c>
      <c r="H1255" s="14">
        <f t="shared" si="83"/>
        <v>1</v>
      </c>
      <c r="I1255" s="15" t="s">
        <v>19</v>
      </c>
      <c r="J1255" s="20">
        <v>16232.847</v>
      </c>
    </row>
    <row r="1256" spans="2:10">
      <c r="B1256" s="14">
        <v>40</v>
      </c>
      <c r="C1256" s="15" t="s">
        <v>17</v>
      </c>
      <c r="D1256" s="14">
        <f t="shared" si="82"/>
        <v>1</v>
      </c>
      <c r="E1256" s="17">
        <v>29.3</v>
      </c>
      <c r="F1256" s="14">
        <v>4</v>
      </c>
      <c r="G1256" s="14" t="s">
        <v>21</v>
      </c>
      <c r="H1256" s="14">
        <f t="shared" si="83"/>
        <v>0</v>
      </c>
      <c r="I1256" s="15" t="s">
        <v>19</v>
      </c>
      <c r="J1256" s="20">
        <v>15828.82173</v>
      </c>
    </row>
    <row r="1257" spans="2:10">
      <c r="B1257" s="14">
        <v>34</v>
      </c>
      <c r="C1257" s="15" t="s">
        <v>17</v>
      </c>
      <c r="D1257" s="14">
        <f t="shared" si="82"/>
        <v>1</v>
      </c>
      <c r="E1257" s="17">
        <v>27.72</v>
      </c>
      <c r="F1257" s="14">
        <v>0</v>
      </c>
      <c r="G1257" s="14" t="s">
        <v>21</v>
      </c>
      <c r="H1257" s="14">
        <f t="shared" si="83"/>
        <v>0</v>
      </c>
      <c r="I1257" s="15" t="s">
        <v>22</v>
      </c>
      <c r="J1257" s="20">
        <v>4415.1588</v>
      </c>
    </row>
    <row r="1258" spans="2:10">
      <c r="B1258" s="14">
        <v>42</v>
      </c>
      <c r="C1258" s="15" t="s">
        <v>17</v>
      </c>
      <c r="D1258" s="14">
        <f t="shared" si="82"/>
        <v>1</v>
      </c>
      <c r="E1258" s="17">
        <v>37.9</v>
      </c>
      <c r="F1258" s="14">
        <v>0</v>
      </c>
      <c r="G1258" s="14" t="s">
        <v>21</v>
      </c>
      <c r="H1258" s="14">
        <f t="shared" si="83"/>
        <v>0</v>
      </c>
      <c r="I1258" s="15" t="s">
        <v>19</v>
      </c>
      <c r="J1258" s="20">
        <v>6474.013</v>
      </c>
    </row>
    <row r="1259" spans="2:10">
      <c r="B1259" s="14">
        <v>51</v>
      </c>
      <c r="C1259" s="15" t="s">
        <v>17</v>
      </c>
      <c r="D1259" s="14">
        <f t="shared" si="82"/>
        <v>1</v>
      </c>
      <c r="E1259" s="17">
        <v>36.385</v>
      </c>
      <c r="F1259" s="14">
        <v>3</v>
      </c>
      <c r="G1259" s="14" t="s">
        <v>21</v>
      </c>
      <c r="H1259" s="14">
        <f t="shared" si="83"/>
        <v>0</v>
      </c>
      <c r="I1259" s="15" t="s">
        <v>34</v>
      </c>
      <c r="J1259" s="20">
        <v>11436.73815</v>
      </c>
    </row>
    <row r="1260" spans="2:10">
      <c r="B1260" s="14">
        <v>54</v>
      </c>
      <c r="C1260" s="15" t="s">
        <v>17</v>
      </c>
      <c r="D1260" s="14">
        <f t="shared" si="82"/>
        <v>1</v>
      </c>
      <c r="E1260" s="17">
        <v>27.645</v>
      </c>
      <c r="F1260" s="14">
        <v>1</v>
      </c>
      <c r="G1260" s="14" t="s">
        <v>21</v>
      </c>
      <c r="H1260" s="14">
        <f t="shared" si="83"/>
        <v>0</v>
      </c>
      <c r="I1260" s="15" t="s">
        <v>34</v>
      </c>
      <c r="J1260" s="20">
        <v>11305.93455</v>
      </c>
    </row>
    <row r="1261" spans="2:10">
      <c r="B1261" s="14">
        <v>55</v>
      </c>
      <c r="C1261" s="15" t="s">
        <v>20</v>
      </c>
      <c r="D1261" s="14">
        <f t="shared" si="82"/>
        <v>0</v>
      </c>
      <c r="E1261" s="17">
        <v>37.715</v>
      </c>
      <c r="F1261" s="14">
        <v>3</v>
      </c>
      <c r="G1261" s="14" t="s">
        <v>21</v>
      </c>
      <c r="H1261" s="14">
        <f t="shared" si="83"/>
        <v>0</v>
      </c>
      <c r="I1261" s="15" t="s">
        <v>34</v>
      </c>
      <c r="J1261" s="20">
        <v>30063.58055</v>
      </c>
    </row>
    <row r="1262" spans="2:10">
      <c r="B1262" s="14">
        <v>52</v>
      </c>
      <c r="C1262" s="15" t="s">
        <v>17</v>
      </c>
      <c r="D1262" s="14">
        <f t="shared" si="82"/>
        <v>1</v>
      </c>
      <c r="E1262" s="17">
        <v>23.18</v>
      </c>
      <c r="F1262" s="14">
        <v>0</v>
      </c>
      <c r="G1262" s="14" t="s">
        <v>21</v>
      </c>
      <c r="H1262" s="14">
        <f t="shared" si="83"/>
        <v>0</v>
      </c>
      <c r="I1262" s="15" t="s">
        <v>42</v>
      </c>
      <c r="J1262" s="20">
        <v>10197.7722</v>
      </c>
    </row>
    <row r="1263" spans="2:10">
      <c r="B1263" s="14">
        <v>32</v>
      </c>
      <c r="C1263" s="15" t="s">
        <v>17</v>
      </c>
      <c r="D1263" s="14">
        <f t="shared" si="82"/>
        <v>1</v>
      </c>
      <c r="E1263" s="17">
        <v>20.52</v>
      </c>
      <c r="F1263" s="14">
        <v>0</v>
      </c>
      <c r="G1263" s="14" t="s">
        <v>21</v>
      </c>
      <c r="H1263" s="14">
        <f t="shared" si="83"/>
        <v>0</v>
      </c>
      <c r="I1263" s="15" t="s">
        <v>42</v>
      </c>
      <c r="J1263" s="20">
        <v>4544.2348</v>
      </c>
    </row>
    <row r="1264" spans="2:10">
      <c r="B1264" s="14">
        <v>28</v>
      </c>
      <c r="C1264" s="15" t="s">
        <v>20</v>
      </c>
      <c r="D1264" s="14">
        <f t="shared" si="82"/>
        <v>0</v>
      </c>
      <c r="E1264" s="17">
        <v>37.1</v>
      </c>
      <c r="F1264" s="14">
        <v>1</v>
      </c>
      <c r="G1264" s="14" t="s">
        <v>21</v>
      </c>
      <c r="H1264" s="14">
        <f t="shared" si="83"/>
        <v>0</v>
      </c>
      <c r="I1264" s="15" t="s">
        <v>19</v>
      </c>
      <c r="J1264" s="20">
        <v>3277.161</v>
      </c>
    </row>
    <row r="1265" spans="2:10">
      <c r="B1265" s="14">
        <v>41</v>
      </c>
      <c r="C1265" s="15" t="s">
        <v>17</v>
      </c>
      <c r="D1265" s="14">
        <f t="shared" si="82"/>
        <v>1</v>
      </c>
      <c r="E1265" s="17">
        <v>28.05</v>
      </c>
      <c r="F1265" s="14">
        <v>1</v>
      </c>
      <c r="G1265" s="14" t="s">
        <v>21</v>
      </c>
      <c r="H1265" s="14">
        <f t="shared" si="83"/>
        <v>0</v>
      </c>
      <c r="I1265" s="15" t="s">
        <v>22</v>
      </c>
      <c r="J1265" s="20">
        <v>6770.1925</v>
      </c>
    </row>
    <row r="1266" spans="2:10">
      <c r="B1266" s="14">
        <v>43</v>
      </c>
      <c r="C1266" s="15" t="s">
        <v>17</v>
      </c>
      <c r="D1266" s="14">
        <f t="shared" si="82"/>
        <v>1</v>
      </c>
      <c r="E1266" s="17">
        <v>29.9</v>
      </c>
      <c r="F1266" s="14">
        <v>1</v>
      </c>
      <c r="G1266" s="14" t="s">
        <v>21</v>
      </c>
      <c r="H1266" s="14">
        <f t="shared" si="83"/>
        <v>0</v>
      </c>
      <c r="I1266" s="15" t="s">
        <v>19</v>
      </c>
      <c r="J1266" s="20">
        <v>7337.748</v>
      </c>
    </row>
    <row r="1267" spans="2:10">
      <c r="B1267" s="14">
        <v>49</v>
      </c>
      <c r="C1267" s="15" t="s">
        <v>17</v>
      </c>
      <c r="D1267" s="14">
        <f t="shared" si="82"/>
        <v>1</v>
      </c>
      <c r="E1267" s="17">
        <v>33.345</v>
      </c>
      <c r="F1267" s="14">
        <v>2</v>
      </c>
      <c r="G1267" s="14" t="s">
        <v>21</v>
      </c>
      <c r="H1267" s="14">
        <f t="shared" si="83"/>
        <v>0</v>
      </c>
      <c r="I1267" s="15" t="s">
        <v>42</v>
      </c>
      <c r="J1267" s="20">
        <v>10370.91255</v>
      </c>
    </row>
    <row r="1268" spans="2:10">
      <c r="B1268" s="14">
        <v>64</v>
      </c>
      <c r="C1268" s="15" t="s">
        <v>20</v>
      </c>
      <c r="D1268" s="14">
        <f t="shared" si="82"/>
        <v>0</v>
      </c>
      <c r="E1268" s="17">
        <v>23.76</v>
      </c>
      <c r="F1268" s="14">
        <v>0</v>
      </c>
      <c r="G1268" s="14" t="s">
        <v>18</v>
      </c>
      <c r="H1268" s="14">
        <f t="shared" si="83"/>
        <v>1</v>
      </c>
      <c r="I1268" s="15" t="s">
        <v>22</v>
      </c>
      <c r="J1268" s="20">
        <v>26926.5144</v>
      </c>
    </row>
    <row r="1269" spans="2:10">
      <c r="B1269" s="14">
        <v>55</v>
      </c>
      <c r="C1269" s="15" t="s">
        <v>17</v>
      </c>
      <c r="D1269" s="14">
        <f t="shared" si="82"/>
        <v>1</v>
      </c>
      <c r="E1269" s="17">
        <v>30.5</v>
      </c>
      <c r="F1269" s="14">
        <v>0</v>
      </c>
      <c r="G1269" s="14" t="s">
        <v>21</v>
      </c>
      <c r="H1269" s="14">
        <f t="shared" si="83"/>
        <v>0</v>
      </c>
      <c r="I1269" s="15" t="s">
        <v>19</v>
      </c>
      <c r="J1269" s="20">
        <v>10704.47</v>
      </c>
    </row>
    <row r="1270" spans="2:10">
      <c r="B1270" s="14">
        <v>24</v>
      </c>
      <c r="C1270" s="15" t="s">
        <v>20</v>
      </c>
      <c r="D1270" s="14">
        <f t="shared" si="82"/>
        <v>0</v>
      </c>
      <c r="E1270" s="17">
        <v>31.065</v>
      </c>
      <c r="F1270" s="14">
        <v>0</v>
      </c>
      <c r="G1270" s="14" t="s">
        <v>18</v>
      </c>
      <c r="H1270" s="14">
        <f t="shared" si="83"/>
        <v>1</v>
      </c>
      <c r="I1270" s="15" t="s">
        <v>42</v>
      </c>
      <c r="J1270" s="20">
        <v>34254.05335</v>
      </c>
    </row>
    <row r="1271" spans="2:10">
      <c r="B1271" s="14">
        <v>20</v>
      </c>
      <c r="C1271" s="15" t="s">
        <v>17</v>
      </c>
      <c r="D1271" s="14">
        <f t="shared" si="82"/>
        <v>1</v>
      </c>
      <c r="E1271" s="17">
        <v>33.3</v>
      </c>
      <c r="F1271" s="14">
        <v>0</v>
      </c>
      <c r="G1271" s="14" t="s">
        <v>21</v>
      </c>
      <c r="H1271" s="14">
        <f t="shared" si="83"/>
        <v>0</v>
      </c>
      <c r="I1271" s="15" t="s">
        <v>19</v>
      </c>
      <c r="J1271" s="20">
        <v>1880.487</v>
      </c>
    </row>
    <row r="1272" spans="2:10">
      <c r="B1272" s="14">
        <v>45</v>
      </c>
      <c r="C1272" s="15" t="s">
        <v>20</v>
      </c>
      <c r="D1272" s="14">
        <f t="shared" si="82"/>
        <v>0</v>
      </c>
      <c r="E1272" s="17">
        <v>27.5</v>
      </c>
      <c r="F1272" s="14">
        <v>3</v>
      </c>
      <c r="G1272" s="14" t="s">
        <v>21</v>
      </c>
      <c r="H1272" s="14">
        <f t="shared" si="83"/>
        <v>0</v>
      </c>
      <c r="I1272" s="15" t="s">
        <v>19</v>
      </c>
      <c r="J1272" s="20">
        <v>8615.3</v>
      </c>
    </row>
    <row r="1273" spans="2:10">
      <c r="B1273" s="14">
        <v>26</v>
      </c>
      <c r="C1273" s="15" t="s">
        <v>20</v>
      </c>
      <c r="D1273" s="14">
        <f t="shared" si="82"/>
        <v>0</v>
      </c>
      <c r="E1273" s="17">
        <v>33.915</v>
      </c>
      <c r="F1273" s="14">
        <v>1</v>
      </c>
      <c r="G1273" s="14" t="s">
        <v>21</v>
      </c>
      <c r="H1273" s="14">
        <f t="shared" si="83"/>
        <v>0</v>
      </c>
      <c r="I1273" s="15" t="s">
        <v>34</v>
      </c>
      <c r="J1273" s="20">
        <v>3292.52985</v>
      </c>
    </row>
    <row r="1274" spans="2:10">
      <c r="B1274" s="14">
        <v>25</v>
      </c>
      <c r="C1274" s="15" t="s">
        <v>17</v>
      </c>
      <c r="D1274" s="14">
        <f t="shared" si="82"/>
        <v>1</v>
      </c>
      <c r="E1274" s="17">
        <v>34.485</v>
      </c>
      <c r="F1274" s="14">
        <v>0</v>
      </c>
      <c r="G1274" s="14" t="s">
        <v>21</v>
      </c>
      <c r="H1274" s="14">
        <f t="shared" si="83"/>
        <v>0</v>
      </c>
      <c r="I1274" s="15" t="s">
        <v>34</v>
      </c>
      <c r="J1274" s="20">
        <v>3021.80915</v>
      </c>
    </row>
    <row r="1275" spans="2:10">
      <c r="B1275" s="14">
        <v>43</v>
      </c>
      <c r="C1275" s="15" t="s">
        <v>20</v>
      </c>
      <c r="D1275" s="14">
        <f t="shared" si="82"/>
        <v>0</v>
      </c>
      <c r="E1275" s="17">
        <v>25.52</v>
      </c>
      <c r="F1275" s="14">
        <v>5</v>
      </c>
      <c r="G1275" s="14" t="s">
        <v>21</v>
      </c>
      <c r="H1275" s="14">
        <f t="shared" si="83"/>
        <v>0</v>
      </c>
      <c r="I1275" s="15" t="s">
        <v>22</v>
      </c>
      <c r="J1275" s="20">
        <v>14478.33015</v>
      </c>
    </row>
    <row r="1276" spans="2:10">
      <c r="B1276" s="14">
        <v>35</v>
      </c>
      <c r="C1276" s="15" t="s">
        <v>20</v>
      </c>
      <c r="D1276" s="14">
        <f t="shared" si="82"/>
        <v>0</v>
      </c>
      <c r="E1276" s="17">
        <v>27.61</v>
      </c>
      <c r="F1276" s="14">
        <v>1</v>
      </c>
      <c r="G1276" s="14" t="s">
        <v>21</v>
      </c>
      <c r="H1276" s="14">
        <f t="shared" si="83"/>
        <v>0</v>
      </c>
      <c r="I1276" s="15" t="s">
        <v>22</v>
      </c>
      <c r="J1276" s="20">
        <v>4747.0529</v>
      </c>
    </row>
    <row r="1277" spans="2:10">
      <c r="B1277" s="14">
        <v>26</v>
      </c>
      <c r="C1277" s="15" t="s">
        <v>20</v>
      </c>
      <c r="D1277" s="14">
        <f t="shared" si="82"/>
        <v>0</v>
      </c>
      <c r="E1277" s="17">
        <v>27.06</v>
      </c>
      <c r="F1277" s="14">
        <v>0</v>
      </c>
      <c r="G1277" s="14" t="s">
        <v>18</v>
      </c>
      <c r="H1277" s="14">
        <f t="shared" si="83"/>
        <v>1</v>
      </c>
      <c r="I1277" s="15" t="s">
        <v>22</v>
      </c>
      <c r="J1277" s="20">
        <v>17043.3414</v>
      </c>
    </row>
    <row r="1278" spans="2:10">
      <c r="B1278" s="14">
        <v>57</v>
      </c>
      <c r="C1278" s="15" t="s">
        <v>20</v>
      </c>
      <c r="D1278" s="14">
        <f t="shared" si="82"/>
        <v>0</v>
      </c>
      <c r="E1278" s="17">
        <v>23.7</v>
      </c>
      <c r="F1278" s="14">
        <v>0</v>
      </c>
      <c r="G1278" s="14" t="s">
        <v>21</v>
      </c>
      <c r="H1278" s="14">
        <f t="shared" si="83"/>
        <v>0</v>
      </c>
      <c r="I1278" s="15" t="s">
        <v>19</v>
      </c>
      <c r="J1278" s="20">
        <v>10959.33</v>
      </c>
    </row>
    <row r="1279" spans="2:10">
      <c r="B1279" s="14">
        <v>22</v>
      </c>
      <c r="C1279" s="15" t="s">
        <v>17</v>
      </c>
      <c r="D1279" s="14">
        <f t="shared" si="82"/>
        <v>1</v>
      </c>
      <c r="E1279" s="17">
        <v>30.4</v>
      </c>
      <c r="F1279" s="14">
        <v>0</v>
      </c>
      <c r="G1279" s="14" t="s">
        <v>21</v>
      </c>
      <c r="H1279" s="14">
        <f t="shared" si="83"/>
        <v>0</v>
      </c>
      <c r="I1279" s="15" t="s">
        <v>42</v>
      </c>
      <c r="J1279" s="20">
        <v>2741.948</v>
      </c>
    </row>
    <row r="1280" spans="2:10">
      <c r="B1280" s="14">
        <v>32</v>
      </c>
      <c r="C1280" s="15" t="s">
        <v>17</v>
      </c>
      <c r="D1280" s="14">
        <f t="shared" si="82"/>
        <v>1</v>
      </c>
      <c r="E1280" s="17">
        <v>29.735</v>
      </c>
      <c r="F1280" s="14">
        <v>0</v>
      </c>
      <c r="G1280" s="14" t="s">
        <v>21</v>
      </c>
      <c r="H1280" s="14">
        <f t="shared" si="83"/>
        <v>0</v>
      </c>
      <c r="I1280" s="15" t="s">
        <v>34</v>
      </c>
      <c r="J1280" s="20">
        <v>4357.04365</v>
      </c>
    </row>
    <row r="1281" spans="2:10">
      <c r="B1281" s="14">
        <v>39</v>
      </c>
      <c r="C1281" s="15" t="s">
        <v>20</v>
      </c>
      <c r="D1281" s="14">
        <f t="shared" si="82"/>
        <v>0</v>
      </c>
      <c r="E1281" s="17">
        <v>29.925</v>
      </c>
      <c r="F1281" s="14">
        <v>1</v>
      </c>
      <c r="G1281" s="14" t="s">
        <v>18</v>
      </c>
      <c r="H1281" s="14">
        <f t="shared" si="83"/>
        <v>1</v>
      </c>
      <c r="I1281" s="15" t="s">
        <v>42</v>
      </c>
      <c r="J1281" s="20">
        <v>22462.04375</v>
      </c>
    </row>
    <row r="1282" spans="2:10">
      <c r="B1282" s="14">
        <v>25</v>
      </c>
      <c r="C1282" s="15" t="s">
        <v>17</v>
      </c>
      <c r="D1282" s="14">
        <f t="shared" si="82"/>
        <v>1</v>
      </c>
      <c r="E1282" s="17">
        <v>26.79</v>
      </c>
      <c r="F1282" s="14">
        <v>2</v>
      </c>
      <c r="G1282" s="14" t="s">
        <v>21</v>
      </c>
      <c r="H1282" s="14">
        <f t="shared" si="83"/>
        <v>0</v>
      </c>
      <c r="I1282" s="15" t="s">
        <v>34</v>
      </c>
      <c r="J1282" s="20">
        <v>4189.1131</v>
      </c>
    </row>
    <row r="1283" spans="2:10">
      <c r="B1283" s="14">
        <v>48</v>
      </c>
      <c r="C1283" s="15" t="s">
        <v>17</v>
      </c>
      <c r="D1283" s="14">
        <f t="shared" si="82"/>
        <v>1</v>
      </c>
      <c r="E1283" s="17">
        <v>33.33</v>
      </c>
      <c r="F1283" s="14">
        <v>0</v>
      </c>
      <c r="G1283" s="14" t="s">
        <v>21</v>
      </c>
      <c r="H1283" s="14">
        <f t="shared" si="83"/>
        <v>0</v>
      </c>
      <c r="I1283" s="15" t="s">
        <v>22</v>
      </c>
      <c r="J1283" s="20">
        <v>8283.6807</v>
      </c>
    </row>
    <row r="1284" spans="2:10">
      <c r="B1284" s="14">
        <v>47</v>
      </c>
      <c r="C1284" s="15" t="s">
        <v>17</v>
      </c>
      <c r="D1284" s="14">
        <f t="shared" ref="D1284:D1340" si="84">IF(C1284="FEMALE",1,0)</f>
        <v>1</v>
      </c>
      <c r="E1284" s="17">
        <v>27.645</v>
      </c>
      <c r="F1284" s="14">
        <v>2</v>
      </c>
      <c r="G1284" s="14" t="s">
        <v>18</v>
      </c>
      <c r="H1284" s="14">
        <f t="shared" ref="H1284:H1340" si="85">IF(G1284="yes",1,0)</f>
        <v>1</v>
      </c>
      <c r="I1284" s="15" t="s">
        <v>34</v>
      </c>
      <c r="J1284" s="20">
        <v>24535.69855</v>
      </c>
    </row>
    <row r="1285" spans="2:10">
      <c r="B1285" s="14">
        <v>18</v>
      </c>
      <c r="C1285" s="15" t="s">
        <v>17</v>
      </c>
      <c r="D1285" s="14">
        <f t="shared" si="84"/>
        <v>1</v>
      </c>
      <c r="E1285" s="17">
        <v>21.66</v>
      </c>
      <c r="F1285" s="14">
        <v>0</v>
      </c>
      <c r="G1285" s="14" t="s">
        <v>18</v>
      </c>
      <c r="H1285" s="14">
        <f t="shared" si="85"/>
        <v>1</v>
      </c>
      <c r="I1285" s="15" t="s">
        <v>42</v>
      </c>
      <c r="J1285" s="20">
        <v>14283.4594</v>
      </c>
    </row>
    <row r="1286" spans="2:10">
      <c r="B1286" s="14">
        <v>18</v>
      </c>
      <c r="C1286" s="15" t="s">
        <v>20</v>
      </c>
      <c r="D1286" s="14">
        <f t="shared" si="84"/>
        <v>0</v>
      </c>
      <c r="E1286" s="17">
        <v>30.03</v>
      </c>
      <c r="F1286" s="14">
        <v>1</v>
      </c>
      <c r="G1286" s="14" t="s">
        <v>21</v>
      </c>
      <c r="H1286" s="14">
        <f t="shared" si="85"/>
        <v>0</v>
      </c>
      <c r="I1286" s="15" t="s">
        <v>22</v>
      </c>
      <c r="J1286" s="20">
        <v>1720.3537</v>
      </c>
    </row>
    <row r="1287" spans="2:10">
      <c r="B1287" s="14">
        <v>61</v>
      </c>
      <c r="C1287" s="15" t="s">
        <v>20</v>
      </c>
      <c r="D1287" s="14">
        <f t="shared" si="84"/>
        <v>0</v>
      </c>
      <c r="E1287" s="17">
        <v>36.3</v>
      </c>
      <c r="F1287" s="14">
        <v>1</v>
      </c>
      <c r="G1287" s="14" t="s">
        <v>18</v>
      </c>
      <c r="H1287" s="14">
        <f t="shared" si="85"/>
        <v>1</v>
      </c>
      <c r="I1287" s="15" t="s">
        <v>19</v>
      </c>
      <c r="J1287" s="20">
        <v>47403.88</v>
      </c>
    </row>
    <row r="1288" spans="2:10">
      <c r="B1288" s="14">
        <v>47</v>
      </c>
      <c r="C1288" s="15" t="s">
        <v>17</v>
      </c>
      <c r="D1288" s="14">
        <f t="shared" si="84"/>
        <v>1</v>
      </c>
      <c r="E1288" s="17">
        <v>24.32</v>
      </c>
      <c r="F1288" s="14">
        <v>0</v>
      </c>
      <c r="G1288" s="14" t="s">
        <v>21</v>
      </c>
      <c r="H1288" s="14">
        <f t="shared" si="85"/>
        <v>0</v>
      </c>
      <c r="I1288" s="15" t="s">
        <v>42</v>
      </c>
      <c r="J1288" s="20">
        <v>8534.6718</v>
      </c>
    </row>
    <row r="1289" spans="2:10">
      <c r="B1289" s="14">
        <v>28</v>
      </c>
      <c r="C1289" s="15" t="s">
        <v>17</v>
      </c>
      <c r="D1289" s="14">
        <f t="shared" si="84"/>
        <v>1</v>
      </c>
      <c r="E1289" s="17">
        <v>17.29</v>
      </c>
      <c r="F1289" s="14">
        <v>0</v>
      </c>
      <c r="G1289" s="14" t="s">
        <v>21</v>
      </c>
      <c r="H1289" s="14">
        <f t="shared" si="85"/>
        <v>0</v>
      </c>
      <c r="I1289" s="15" t="s">
        <v>42</v>
      </c>
      <c r="J1289" s="20">
        <v>3732.6251</v>
      </c>
    </row>
    <row r="1290" spans="2:10">
      <c r="B1290" s="14">
        <v>36</v>
      </c>
      <c r="C1290" s="15" t="s">
        <v>17</v>
      </c>
      <c r="D1290" s="14">
        <f t="shared" si="84"/>
        <v>1</v>
      </c>
      <c r="E1290" s="17">
        <v>25.9</v>
      </c>
      <c r="F1290" s="14">
        <v>1</v>
      </c>
      <c r="G1290" s="14" t="s">
        <v>21</v>
      </c>
      <c r="H1290" s="14">
        <f t="shared" si="85"/>
        <v>0</v>
      </c>
      <c r="I1290" s="15" t="s">
        <v>19</v>
      </c>
      <c r="J1290" s="20">
        <v>5472.449</v>
      </c>
    </row>
    <row r="1291" spans="2:10">
      <c r="B1291" s="14">
        <v>20</v>
      </c>
      <c r="C1291" s="15" t="s">
        <v>20</v>
      </c>
      <c r="D1291" s="14">
        <f t="shared" si="84"/>
        <v>0</v>
      </c>
      <c r="E1291" s="17">
        <v>39.4</v>
      </c>
      <c r="F1291" s="14">
        <v>2</v>
      </c>
      <c r="G1291" s="14" t="s">
        <v>18</v>
      </c>
      <c r="H1291" s="14">
        <f t="shared" si="85"/>
        <v>1</v>
      </c>
      <c r="I1291" s="15" t="s">
        <v>19</v>
      </c>
      <c r="J1291" s="20">
        <v>38344.566</v>
      </c>
    </row>
    <row r="1292" spans="2:10">
      <c r="B1292" s="14">
        <v>44</v>
      </c>
      <c r="C1292" s="15" t="s">
        <v>20</v>
      </c>
      <c r="D1292" s="14">
        <f t="shared" si="84"/>
        <v>0</v>
      </c>
      <c r="E1292" s="17">
        <v>34.32</v>
      </c>
      <c r="F1292" s="14">
        <v>1</v>
      </c>
      <c r="G1292" s="14" t="s">
        <v>21</v>
      </c>
      <c r="H1292" s="14">
        <f t="shared" si="85"/>
        <v>0</v>
      </c>
      <c r="I1292" s="15" t="s">
        <v>22</v>
      </c>
      <c r="J1292" s="20">
        <v>7147.4728</v>
      </c>
    </row>
    <row r="1293" spans="2:10">
      <c r="B1293" s="14">
        <v>38</v>
      </c>
      <c r="C1293" s="15" t="s">
        <v>17</v>
      </c>
      <c r="D1293" s="14">
        <f t="shared" si="84"/>
        <v>1</v>
      </c>
      <c r="E1293" s="17">
        <v>19.95</v>
      </c>
      <c r="F1293" s="14">
        <v>2</v>
      </c>
      <c r="G1293" s="14" t="s">
        <v>21</v>
      </c>
      <c r="H1293" s="14">
        <f t="shared" si="85"/>
        <v>0</v>
      </c>
      <c r="I1293" s="15" t="s">
        <v>42</v>
      </c>
      <c r="J1293" s="20">
        <v>7133.9025</v>
      </c>
    </row>
    <row r="1294" spans="2:10">
      <c r="B1294" s="14">
        <v>19</v>
      </c>
      <c r="C1294" s="15" t="s">
        <v>20</v>
      </c>
      <c r="D1294" s="14">
        <f t="shared" si="84"/>
        <v>0</v>
      </c>
      <c r="E1294" s="17">
        <v>34.9</v>
      </c>
      <c r="F1294" s="14">
        <v>0</v>
      </c>
      <c r="G1294" s="14" t="s">
        <v>18</v>
      </c>
      <c r="H1294" s="14">
        <f t="shared" si="85"/>
        <v>1</v>
      </c>
      <c r="I1294" s="15" t="s">
        <v>19</v>
      </c>
      <c r="J1294" s="20">
        <v>34828.654</v>
      </c>
    </row>
    <row r="1295" spans="2:10">
      <c r="B1295" s="14">
        <v>21</v>
      </c>
      <c r="C1295" s="15" t="s">
        <v>20</v>
      </c>
      <c r="D1295" s="14">
        <f t="shared" si="84"/>
        <v>0</v>
      </c>
      <c r="E1295" s="17">
        <v>23.21</v>
      </c>
      <c r="F1295" s="14">
        <v>0</v>
      </c>
      <c r="G1295" s="14" t="s">
        <v>21</v>
      </c>
      <c r="H1295" s="14">
        <f t="shared" si="85"/>
        <v>0</v>
      </c>
      <c r="I1295" s="15" t="s">
        <v>22</v>
      </c>
      <c r="J1295" s="20">
        <v>1515.3449</v>
      </c>
    </row>
    <row r="1296" spans="2:10">
      <c r="B1296" s="14">
        <v>46</v>
      </c>
      <c r="C1296" s="15" t="s">
        <v>20</v>
      </c>
      <c r="D1296" s="14">
        <f t="shared" si="84"/>
        <v>0</v>
      </c>
      <c r="E1296" s="17">
        <v>25.745</v>
      </c>
      <c r="F1296" s="14">
        <v>3</v>
      </c>
      <c r="G1296" s="14" t="s">
        <v>21</v>
      </c>
      <c r="H1296" s="14">
        <f t="shared" si="85"/>
        <v>0</v>
      </c>
      <c r="I1296" s="15" t="s">
        <v>34</v>
      </c>
      <c r="J1296" s="20">
        <v>9301.89355</v>
      </c>
    </row>
    <row r="1297" spans="2:10">
      <c r="B1297" s="14">
        <v>58</v>
      </c>
      <c r="C1297" s="15" t="s">
        <v>20</v>
      </c>
      <c r="D1297" s="14">
        <f t="shared" si="84"/>
        <v>0</v>
      </c>
      <c r="E1297" s="17">
        <v>25.175</v>
      </c>
      <c r="F1297" s="14">
        <v>0</v>
      </c>
      <c r="G1297" s="14" t="s">
        <v>21</v>
      </c>
      <c r="H1297" s="14">
        <f t="shared" si="85"/>
        <v>0</v>
      </c>
      <c r="I1297" s="15" t="s">
        <v>42</v>
      </c>
      <c r="J1297" s="20">
        <v>11931.12525</v>
      </c>
    </row>
    <row r="1298" spans="2:10">
      <c r="B1298" s="14">
        <v>20</v>
      </c>
      <c r="C1298" s="15" t="s">
        <v>20</v>
      </c>
      <c r="D1298" s="14">
        <f t="shared" si="84"/>
        <v>0</v>
      </c>
      <c r="E1298" s="17">
        <v>22</v>
      </c>
      <c r="F1298" s="14">
        <v>1</v>
      </c>
      <c r="G1298" s="14" t="s">
        <v>21</v>
      </c>
      <c r="H1298" s="14">
        <f t="shared" si="85"/>
        <v>0</v>
      </c>
      <c r="I1298" s="15" t="s">
        <v>19</v>
      </c>
      <c r="J1298" s="20">
        <v>1964.78</v>
      </c>
    </row>
    <row r="1299" spans="2:10">
      <c r="B1299" s="14">
        <v>18</v>
      </c>
      <c r="C1299" s="15" t="s">
        <v>20</v>
      </c>
      <c r="D1299" s="14">
        <f t="shared" si="84"/>
        <v>0</v>
      </c>
      <c r="E1299" s="17">
        <v>26.125</v>
      </c>
      <c r="F1299" s="14">
        <v>0</v>
      </c>
      <c r="G1299" s="14" t="s">
        <v>21</v>
      </c>
      <c r="H1299" s="14">
        <f t="shared" si="85"/>
        <v>0</v>
      </c>
      <c r="I1299" s="15" t="s">
        <v>42</v>
      </c>
      <c r="J1299" s="20">
        <v>1708.92575</v>
      </c>
    </row>
    <row r="1300" spans="2:10">
      <c r="B1300" s="14">
        <v>28</v>
      </c>
      <c r="C1300" s="15" t="s">
        <v>17</v>
      </c>
      <c r="D1300" s="14">
        <f t="shared" si="84"/>
        <v>1</v>
      </c>
      <c r="E1300" s="17">
        <v>26.51</v>
      </c>
      <c r="F1300" s="14">
        <v>2</v>
      </c>
      <c r="G1300" s="14" t="s">
        <v>21</v>
      </c>
      <c r="H1300" s="14">
        <f t="shared" si="85"/>
        <v>0</v>
      </c>
      <c r="I1300" s="15" t="s">
        <v>22</v>
      </c>
      <c r="J1300" s="20">
        <v>4340.4409</v>
      </c>
    </row>
    <row r="1301" spans="2:10">
      <c r="B1301" s="14">
        <v>33</v>
      </c>
      <c r="C1301" s="15" t="s">
        <v>20</v>
      </c>
      <c r="D1301" s="14">
        <f t="shared" si="84"/>
        <v>0</v>
      </c>
      <c r="E1301" s="17">
        <v>27.455</v>
      </c>
      <c r="F1301" s="14">
        <v>2</v>
      </c>
      <c r="G1301" s="14" t="s">
        <v>21</v>
      </c>
      <c r="H1301" s="14">
        <f t="shared" si="85"/>
        <v>0</v>
      </c>
      <c r="I1301" s="15" t="s">
        <v>34</v>
      </c>
      <c r="J1301" s="20">
        <v>5261.46945</v>
      </c>
    </row>
    <row r="1302" spans="2:10">
      <c r="B1302" s="14">
        <v>19</v>
      </c>
      <c r="C1302" s="15" t="s">
        <v>17</v>
      </c>
      <c r="D1302" s="14">
        <f t="shared" si="84"/>
        <v>1</v>
      </c>
      <c r="E1302" s="17">
        <v>25.745</v>
      </c>
      <c r="F1302" s="14">
        <v>1</v>
      </c>
      <c r="G1302" s="14" t="s">
        <v>21</v>
      </c>
      <c r="H1302" s="14">
        <f t="shared" si="85"/>
        <v>0</v>
      </c>
      <c r="I1302" s="15" t="s">
        <v>34</v>
      </c>
      <c r="J1302" s="20">
        <v>2710.82855</v>
      </c>
    </row>
    <row r="1303" spans="2:10">
      <c r="B1303" s="14">
        <v>45</v>
      </c>
      <c r="C1303" s="15" t="s">
        <v>20</v>
      </c>
      <c r="D1303" s="14">
        <f t="shared" si="84"/>
        <v>0</v>
      </c>
      <c r="E1303" s="17">
        <v>30.36</v>
      </c>
      <c r="F1303" s="14">
        <v>0</v>
      </c>
      <c r="G1303" s="14" t="s">
        <v>18</v>
      </c>
      <c r="H1303" s="14">
        <f t="shared" si="85"/>
        <v>1</v>
      </c>
      <c r="I1303" s="15" t="s">
        <v>22</v>
      </c>
      <c r="J1303" s="20">
        <v>62592.87309</v>
      </c>
    </row>
    <row r="1304" spans="2:10">
      <c r="B1304" s="14">
        <v>62</v>
      </c>
      <c r="C1304" s="15" t="s">
        <v>20</v>
      </c>
      <c r="D1304" s="14">
        <f t="shared" si="84"/>
        <v>0</v>
      </c>
      <c r="E1304" s="17">
        <v>30.875</v>
      </c>
      <c r="F1304" s="14">
        <v>3</v>
      </c>
      <c r="G1304" s="14" t="s">
        <v>18</v>
      </c>
      <c r="H1304" s="14">
        <f t="shared" si="85"/>
        <v>1</v>
      </c>
      <c r="I1304" s="15" t="s">
        <v>34</v>
      </c>
      <c r="J1304" s="20">
        <v>46718.16325</v>
      </c>
    </row>
    <row r="1305" spans="2:10">
      <c r="B1305" s="14">
        <v>25</v>
      </c>
      <c r="C1305" s="15" t="s">
        <v>17</v>
      </c>
      <c r="D1305" s="14">
        <f t="shared" si="84"/>
        <v>1</v>
      </c>
      <c r="E1305" s="17">
        <v>20.8</v>
      </c>
      <c r="F1305" s="14">
        <v>1</v>
      </c>
      <c r="G1305" s="14" t="s">
        <v>21</v>
      </c>
      <c r="H1305" s="14">
        <f t="shared" si="85"/>
        <v>0</v>
      </c>
      <c r="I1305" s="15" t="s">
        <v>19</v>
      </c>
      <c r="J1305" s="20">
        <v>3208.787</v>
      </c>
    </row>
    <row r="1306" spans="2:10">
      <c r="B1306" s="14">
        <v>43</v>
      </c>
      <c r="C1306" s="15" t="s">
        <v>20</v>
      </c>
      <c r="D1306" s="14">
        <f t="shared" si="84"/>
        <v>0</v>
      </c>
      <c r="E1306" s="17">
        <v>27.8</v>
      </c>
      <c r="F1306" s="14">
        <v>0</v>
      </c>
      <c r="G1306" s="14" t="s">
        <v>18</v>
      </c>
      <c r="H1306" s="14">
        <f t="shared" si="85"/>
        <v>1</v>
      </c>
      <c r="I1306" s="15" t="s">
        <v>19</v>
      </c>
      <c r="J1306" s="20">
        <v>37829.7242</v>
      </c>
    </row>
    <row r="1307" spans="2:10">
      <c r="B1307" s="14">
        <v>42</v>
      </c>
      <c r="C1307" s="15" t="s">
        <v>20</v>
      </c>
      <c r="D1307" s="14">
        <f t="shared" si="84"/>
        <v>0</v>
      </c>
      <c r="E1307" s="17">
        <v>24.605</v>
      </c>
      <c r="F1307" s="14">
        <v>2</v>
      </c>
      <c r="G1307" s="14" t="s">
        <v>18</v>
      </c>
      <c r="H1307" s="14">
        <f t="shared" si="85"/>
        <v>1</v>
      </c>
      <c r="I1307" s="15" t="s">
        <v>42</v>
      </c>
      <c r="J1307" s="20">
        <v>21259.37795</v>
      </c>
    </row>
    <row r="1308" spans="2:10">
      <c r="B1308" s="14">
        <v>24</v>
      </c>
      <c r="C1308" s="15" t="s">
        <v>17</v>
      </c>
      <c r="D1308" s="14">
        <f t="shared" si="84"/>
        <v>1</v>
      </c>
      <c r="E1308" s="17">
        <v>27.72</v>
      </c>
      <c r="F1308" s="14">
        <v>0</v>
      </c>
      <c r="G1308" s="14" t="s">
        <v>21</v>
      </c>
      <c r="H1308" s="14">
        <f t="shared" si="85"/>
        <v>0</v>
      </c>
      <c r="I1308" s="15" t="s">
        <v>22</v>
      </c>
      <c r="J1308" s="20">
        <v>2464.6188</v>
      </c>
    </row>
    <row r="1309" spans="2:10">
      <c r="B1309" s="14">
        <v>29</v>
      </c>
      <c r="C1309" s="15" t="s">
        <v>17</v>
      </c>
      <c r="D1309" s="14">
        <f t="shared" si="84"/>
        <v>1</v>
      </c>
      <c r="E1309" s="17">
        <v>21.85</v>
      </c>
      <c r="F1309" s="14">
        <v>0</v>
      </c>
      <c r="G1309" s="14" t="s">
        <v>18</v>
      </c>
      <c r="H1309" s="14">
        <f t="shared" si="85"/>
        <v>1</v>
      </c>
      <c r="I1309" s="15" t="s">
        <v>42</v>
      </c>
      <c r="J1309" s="20">
        <v>16115.3045</v>
      </c>
    </row>
    <row r="1310" spans="2:10">
      <c r="B1310" s="14">
        <v>32</v>
      </c>
      <c r="C1310" s="15" t="s">
        <v>20</v>
      </c>
      <c r="D1310" s="14">
        <f t="shared" si="84"/>
        <v>0</v>
      </c>
      <c r="E1310" s="17">
        <v>28.12</v>
      </c>
      <c r="F1310" s="14">
        <v>4</v>
      </c>
      <c r="G1310" s="14" t="s">
        <v>18</v>
      </c>
      <c r="H1310" s="14">
        <f t="shared" si="85"/>
        <v>1</v>
      </c>
      <c r="I1310" s="15" t="s">
        <v>34</v>
      </c>
      <c r="J1310" s="20">
        <v>21472.4788</v>
      </c>
    </row>
    <row r="1311" spans="2:10">
      <c r="B1311" s="14">
        <v>25</v>
      </c>
      <c r="C1311" s="15" t="s">
        <v>17</v>
      </c>
      <c r="D1311" s="14">
        <f t="shared" si="84"/>
        <v>1</v>
      </c>
      <c r="E1311" s="17">
        <v>30.2</v>
      </c>
      <c r="F1311" s="14">
        <v>0</v>
      </c>
      <c r="G1311" s="14" t="s">
        <v>18</v>
      </c>
      <c r="H1311" s="14">
        <f t="shared" si="85"/>
        <v>1</v>
      </c>
      <c r="I1311" s="15" t="s">
        <v>19</v>
      </c>
      <c r="J1311" s="20">
        <v>33900.653</v>
      </c>
    </row>
    <row r="1312" spans="2:10">
      <c r="B1312" s="14">
        <v>41</v>
      </c>
      <c r="C1312" s="15" t="s">
        <v>20</v>
      </c>
      <c r="D1312" s="14">
        <f t="shared" si="84"/>
        <v>0</v>
      </c>
      <c r="E1312" s="17">
        <v>32.2</v>
      </c>
      <c r="F1312" s="14">
        <v>2</v>
      </c>
      <c r="G1312" s="14" t="s">
        <v>21</v>
      </c>
      <c r="H1312" s="14">
        <f t="shared" si="85"/>
        <v>0</v>
      </c>
      <c r="I1312" s="15" t="s">
        <v>19</v>
      </c>
      <c r="J1312" s="20">
        <v>6875.961</v>
      </c>
    </row>
    <row r="1313" spans="2:10">
      <c r="B1313" s="14">
        <v>42</v>
      </c>
      <c r="C1313" s="15" t="s">
        <v>20</v>
      </c>
      <c r="D1313" s="14">
        <f t="shared" si="84"/>
        <v>0</v>
      </c>
      <c r="E1313" s="17">
        <v>26.315</v>
      </c>
      <c r="F1313" s="14">
        <v>1</v>
      </c>
      <c r="G1313" s="14" t="s">
        <v>21</v>
      </c>
      <c r="H1313" s="14">
        <f t="shared" si="85"/>
        <v>0</v>
      </c>
      <c r="I1313" s="15" t="s">
        <v>34</v>
      </c>
      <c r="J1313" s="20">
        <v>6940.90985</v>
      </c>
    </row>
    <row r="1314" spans="2:10">
      <c r="B1314" s="14">
        <v>33</v>
      </c>
      <c r="C1314" s="15" t="s">
        <v>17</v>
      </c>
      <c r="D1314" s="14">
        <f t="shared" si="84"/>
        <v>1</v>
      </c>
      <c r="E1314" s="17">
        <v>26.695</v>
      </c>
      <c r="F1314" s="14">
        <v>0</v>
      </c>
      <c r="G1314" s="14" t="s">
        <v>21</v>
      </c>
      <c r="H1314" s="14">
        <f t="shared" si="85"/>
        <v>0</v>
      </c>
      <c r="I1314" s="15" t="s">
        <v>34</v>
      </c>
      <c r="J1314" s="20">
        <v>4571.41305</v>
      </c>
    </row>
    <row r="1315" spans="2:10">
      <c r="B1315" s="14">
        <v>34</v>
      </c>
      <c r="C1315" s="15" t="s">
        <v>20</v>
      </c>
      <c r="D1315" s="14">
        <f t="shared" si="84"/>
        <v>0</v>
      </c>
      <c r="E1315" s="17">
        <v>42.9</v>
      </c>
      <c r="F1315" s="14">
        <v>1</v>
      </c>
      <c r="G1315" s="14" t="s">
        <v>21</v>
      </c>
      <c r="H1315" s="14">
        <f t="shared" si="85"/>
        <v>0</v>
      </c>
      <c r="I1315" s="15" t="s">
        <v>19</v>
      </c>
      <c r="J1315" s="20">
        <v>4536.259</v>
      </c>
    </row>
    <row r="1316" spans="2:10">
      <c r="B1316" s="14">
        <v>19</v>
      </c>
      <c r="C1316" s="15" t="s">
        <v>17</v>
      </c>
      <c r="D1316" s="14">
        <f t="shared" si="84"/>
        <v>1</v>
      </c>
      <c r="E1316" s="17">
        <v>34.7</v>
      </c>
      <c r="F1316" s="14">
        <v>2</v>
      </c>
      <c r="G1316" s="14" t="s">
        <v>18</v>
      </c>
      <c r="H1316" s="14">
        <f t="shared" si="85"/>
        <v>1</v>
      </c>
      <c r="I1316" s="15" t="s">
        <v>19</v>
      </c>
      <c r="J1316" s="20">
        <v>36397.576</v>
      </c>
    </row>
    <row r="1317" spans="2:10">
      <c r="B1317" s="14">
        <v>30</v>
      </c>
      <c r="C1317" s="15" t="s">
        <v>17</v>
      </c>
      <c r="D1317" s="14">
        <f t="shared" si="84"/>
        <v>1</v>
      </c>
      <c r="E1317" s="17">
        <v>23.655</v>
      </c>
      <c r="F1317" s="14">
        <v>3</v>
      </c>
      <c r="G1317" s="14" t="s">
        <v>18</v>
      </c>
      <c r="H1317" s="14">
        <f t="shared" si="85"/>
        <v>1</v>
      </c>
      <c r="I1317" s="15" t="s">
        <v>34</v>
      </c>
      <c r="J1317" s="20">
        <v>18765.87545</v>
      </c>
    </row>
    <row r="1318" spans="2:10">
      <c r="B1318" s="14">
        <v>18</v>
      </c>
      <c r="C1318" s="15" t="s">
        <v>20</v>
      </c>
      <c r="D1318" s="14">
        <f t="shared" si="84"/>
        <v>0</v>
      </c>
      <c r="E1318" s="17">
        <v>28.31</v>
      </c>
      <c r="F1318" s="14">
        <v>1</v>
      </c>
      <c r="G1318" s="14" t="s">
        <v>21</v>
      </c>
      <c r="H1318" s="14">
        <f t="shared" si="85"/>
        <v>0</v>
      </c>
      <c r="I1318" s="15" t="s">
        <v>42</v>
      </c>
      <c r="J1318" s="20">
        <v>11272.33139</v>
      </c>
    </row>
    <row r="1319" spans="2:10">
      <c r="B1319" s="14">
        <v>19</v>
      </c>
      <c r="C1319" s="15" t="s">
        <v>17</v>
      </c>
      <c r="D1319" s="14">
        <f t="shared" si="84"/>
        <v>1</v>
      </c>
      <c r="E1319" s="17">
        <v>20.6</v>
      </c>
      <c r="F1319" s="14">
        <v>0</v>
      </c>
      <c r="G1319" s="14" t="s">
        <v>21</v>
      </c>
      <c r="H1319" s="14">
        <f t="shared" si="85"/>
        <v>0</v>
      </c>
      <c r="I1319" s="15" t="s">
        <v>19</v>
      </c>
      <c r="J1319" s="20">
        <v>1731.677</v>
      </c>
    </row>
    <row r="1320" spans="2:10">
      <c r="B1320" s="14">
        <v>18</v>
      </c>
      <c r="C1320" s="15" t="s">
        <v>20</v>
      </c>
      <c r="D1320" s="14">
        <f t="shared" si="84"/>
        <v>0</v>
      </c>
      <c r="E1320" s="17">
        <v>53.13</v>
      </c>
      <c r="F1320" s="14">
        <v>0</v>
      </c>
      <c r="G1320" s="14" t="s">
        <v>21</v>
      </c>
      <c r="H1320" s="14">
        <f t="shared" si="85"/>
        <v>0</v>
      </c>
      <c r="I1320" s="15" t="s">
        <v>22</v>
      </c>
      <c r="J1320" s="20">
        <v>1163.4627</v>
      </c>
    </row>
    <row r="1321" spans="2:10">
      <c r="B1321" s="14">
        <v>35</v>
      </c>
      <c r="C1321" s="15" t="s">
        <v>20</v>
      </c>
      <c r="D1321" s="14">
        <f t="shared" si="84"/>
        <v>0</v>
      </c>
      <c r="E1321" s="17">
        <v>39.71</v>
      </c>
      <c r="F1321" s="14">
        <v>4</v>
      </c>
      <c r="G1321" s="14" t="s">
        <v>21</v>
      </c>
      <c r="H1321" s="14">
        <f t="shared" si="85"/>
        <v>0</v>
      </c>
      <c r="I1321" s="15" t="s">
        <v>42</v>
      </c>
      <c r="J1321" s="20">
        <v>19496.71917</v>
      </c>
    </row>
    <row r="1322" spans="2:10">
      <c r="B1322" s="14">
        <v>39</v>
      </c>
      <c r="C1322" s="15" t="s">
        <v>17</v>
      </c>
      <c r="D1322" s="14">
        <f t="shared" si="84"/>
        <v>1</v>
      </c>
      <c r="E1322" s="17">
        <v>26.315</v>
      </c>
      <c r="F1322" s="14">
        <v>2</v>
      </c>
      <c r="G1322" s="14" t="s">
        <v>21</v>
      </c>
      <c r="H1322" s="14">
        <f t="shared" si="85"/>
        <v>0</v>
      </c>
      <c r="I1322" s="15" t="s">
        <v>34</v>
      </c>
      <c r="J1322" s="20">
        <v>7201.70085</v>
      </c>
    </row>
    <row r="1323" spans="2:10">
      <c r="B1323" s="14">
        <v>31</v>
      </c>
      <c r="C1323" s="15" t="s">
        <v>20</v>
      </c>
      <c r="D1323" s="14">
        <f t="shared" si="84"/>
        <v>0</v>
      </c>
      <c r="E1323" s="17">
        <v>31.065</v>
      </c>
      <c r="F1323" s="14">
        <v>3</v>
      </c>
      <c r="G1323" s="14" t="s">
        <v>21</v>
      </c>
      <c r="H1323" s="14">
        <f t="shared" si="85"/>
        <v>0</v>
      </c>
      <c r="I1323" s="15" t="s">
        <v>34</v>
      </c>
      <c r="J1323" s="20">
        <v>5425.02335</v>
      </c>
    </row>
    <row r="1324" spans="2:10">
      <c r="B1324" s="14">
        <v>62</v>
      </c>
      <c r="C1324" s="15" t="s">
        <v>20</v>
      </c>
      <c r="D1324" s="14">
        <f t="shared" si="84"/>
        <v>0</v>
      </c>
      <c r="E1324" s="17">
        <v>26.695</v>
      </c>
      <c r="F1324" s="14">
        <v>0</v>
      </c>
      <c r="G1324" s="14" t="s">
        <v>18</v>
      </c>
      <c r="H1324" s="14">
        <f t="shared" si="85"/>
        <v>1</v>
      </c>
      <c r="I1324" s="15" t="s">
        <v>42</v>
      </c>
      <c r="J1324" s="20">
        <v>28101.33305</v>
      </c>
    </row>
    <row r="1325" spans="2:10">
      <c r="B1325" s="14">
        <v>62</v>
      </c>
      <c r="C1325" s="15" t="s">
        <v>20</v>
      </c>
      <c r="D1325" s="14">
        <f t="shared" si="84"/>
        <v>0</v>
      </c>
      <c r="E1325" s="17">
        <v>38.83</v>
      </c>
      <c r="F1325" s="14">
        <v>0</v>
      </c>
      <c r="G1325" s="14" t="s">
        <v>21</v>
      </c>
      <c r="H1325" s="14">
        <f t="shared" si="85"/>
        <v>0</v>
      </c>
      <c r="I1325" s="15" t="s">
        <v>22</v>
      </c>
      <c r="J1325" s="20">
        <v>12981.3457</v>
      </c>
    </row>
    <row r="1326" spans="2:10">
      <c r="B1326" s="14">
        <v>42</v>
      </c>
      <c r="C1326" s="15" t="s">
        <v>17</v>
      </c>
      <c r="D1326" s="14">
        <f t="shared" si="84"/>
        <v>1</v>
      </c>
      <c r="E1326" s="17">
        <v>40.37</v>
      </c>
      <c r="F1326" s="14">
        <v>2</v>
      </c>
      <c r="G1326" s="14" t="s">
        <v>18</v>
      </c>
      <c r="H1326" s="14">
        <f t="shared" si="85"/>
        <v>1</v>
      </c>
      <c r="I1326" s="15" t="s">
        <v>22</v>
      </c>
      <c r="J1326" s="20">
        <v>43896.3763</v>
      </c>
    </row>
    <row r="1327" spans="2:10">
      <c r="B1327" s="14">
        <v>31</v>
      </c>
      <c r="C1327" s="15" t="s">
        <v>20</v>
      </c>
      <c r="D1327" s="14">
        <f t="shared" si="84"/>
        <v>0</v>
      </c>
      <c r="E1327" s="17">
        <v>25.935</v>
      </c>
      <c r="F1327" s="14">
        <v>1</v>
      </c>
      <c r="G1327" s="14" t="s">
        <v>21</v>
      </c>
      <c r="H1327" s="14">
        <f t="shared" si="85"/>
        <v>0</v>
      </c>
      <c r="I1327" s="15" t="s">
        <v>34</v>
      </c>
      <c r="J1327" s="20">
        <v>4239.89265</v>
      </c>
    </row>
    <row r="1328" spans="2:10">
      <c r="B1328" s="14">
        <v>61</v>
      </c>
      <c r="C1328" s="15" t="s">
        <v>20</v>
      </c>
      <c r="D1328" s="14">
        <f t="shared" si="84"/>
        <v>0</v>
      </c>
      <c r="E1328" s="17">
        <v>33.535</v>
      </c>
      <c r="F1328" s="14">
        <v>0</v>
      </c>
      <c r="G1328" s="14" t="s">
        <v>21</v>
      </c>
      <c r="H1328" s="14">
        <f t="shared" si="85"/>
        <v>0</v>
      </c>
      <c r="I1328" s="15" t="s">
        <v>42</v>
      </c>
      <c r="J1328" s="20">
        <v>13143.33665</v>
      </c>
    </row>
    <row r="1329" spans="2:10">
      <c r="B1329" s="14">
        <v>42</v>
      </c>
      <c r="C1329" s="15" t="s">
        <v>17</v>
      </c>
      <c r="D1329" s="14">
        <f t="shared" si="84"/>
        <v>1</v>
      </c>
      <c r="E1329" s="17">
        <v>32.87</v>
      </c>
      <c r="F1329" s="14">
        <v>0</v>
      </c>
      <c r="G1329" s="14" t="s">
        <v>21</v>
      </c>
      <c r="H1329" s="14">
        <f t="shared" si="85"/>
        <v>0</v>
      </c>
      <c r="I1329" s="15" t="s">
        <v>42</v>
      </c>
      <c r="J1329" s="20">
        <v>7050.0213</v>
      </c>
    </row>
    <row r="1330" spans="2:10">
      <c r="B1330" s="14">
        <v>51</v>
      </c>
      <c r="C1330" s="15" t="s">
        <v>20</v>
      </c>
      <c r="D1330" s="14">
        <f t="shared" si="84"/>
        <v>0</v>
      </c>
      <c r="E1330" s="17">
        <v>30.03</v>
      </c>
      <c r="F1330" s="14">
        <v>1</v>
      </c>
      <c r="G1330" s="14" t="s">
        <v>21</v>
      </c>
      <c r="H1330" s="14">
        <f t="shared" si="85"/>
        <v>0</v>
      </c>
      <c r="I1330" s="15" t="s">
        <v>22</v>
      </c>
      <c r="J1330" s="20">
        <v>9377.9047</v>
      </c>
    </row>
    <row r="1331" spans="2:10">
      <c r="B1331" s="14">
        <v>23</v>
      </c>
      <c r="C1331" s="15" t="s">
        <v>17</v>
      </c>
      <c r="D1331" s="14">
        <f t="shared" si="84"/>
        <v>1</v>
      </c>
      <c r="E1331" s="17">
        <v>24.225</v>
      </c>
      <c r="F1331" s="14">
        <v>2</v>
      </c>
      <c r="G1331" s="14" t="s">
        <v>21</v>
      </c>
      <c r="H1331" s="14">
        <f t="shared" si="85"/>
        <v>0</v>
      </c>
      <c r="I1331" s="15" t="s">
        <v>42</v>
      </c>
      <c r="J1331" s="20">
        <v>22395.74424</v>
      </c>
    </row>
    <row r="1332" spans="2:10">
      <c r="B1332" s="14">
        <v>52</v>
      </c>
      <c r="C1332" s="15" t="s">
        <v>20</v>
      </c>
      <c r="D1332" s="14">
        <f t="shared" si="84"/>
        <v>0</v>
      </c>
      <c r="E1332" s="17">
        <v>38.6</v>
      </c>
      <c r="F1332" s="14">
        <v>2</v>
      </c>
      <c r="G1332" s="14" t="s">
        <v>21</v>
      </c>
      <c r="H1332" s="14">
        <f t="shared" si="85"/>
        <v>0</v>
      </c>
      <c r="I1332" s="15" t="s">
        <v>19</v>
      </c>
      <c r="J1332" s="20">
        <v>10325.206</v>
      </c>
    </row>
    <row r="1333" spans="2:10">
      <c r="B1333" s="14">
        <v>57</v>
      </c>
      <c r="C1333" s="15" t="s">
        <v>17</v>
      </c>
      <c r="D1333" s="14">
        <f t="shared" si="84"/>
        <v>1</v>
      </c>
      <c r="E1333" s="17">
        <v>25.74</v>
      </c>
      <c r="F1333" s="14">
        <v>2</v>
      </c>
      <c r="G1333" s="14" t="s">
        <v>21</v>
      </c>
      <c r="H1333" s="14">
        <f t="shared" si="85"/>
        <v>0</v>
      </c>
      <c r="I1333" s="15" t="s">
        <v>22</v>
      </c>
      <c r="J1333" s="20">
        <v>12629.1656</v>
      </c>
    </row>
    <row r="1334" spans="2:10">
      <c r="B1334" s="14">
        <v>23</v>
      </c>
      <c r="C1334" s="15" t="s">
        <v>17</v>
      </c>
      <c r="D1334" s="14">
        <f t="shared" si="84"/>
        <v>1</v>
      </c>
      <c r="E1334" s="17">
        <v>33.4</v>
      </c>
      <c r="F1334" s="14">
        <v>0</v>
      </c>
      <c r="G1334" s="14" t="s">
        <v>21</v>
      </c>
      <c r="H1334" s="14">
        <f t="shared" si="85"/>
        <v>0</v>
      </c>
      <c r="I1334" s="15" t="s">
        <v>19</v>
      </c>
      <c r="J1334" s="20">
        <v>10795.93733</v>
      </c>
    </row>
    <row r="1335" spans="2:10">
      <c r="B1335" s="14">
        <v>52</v>
      </c>
      <c r="C1335" s="15" t="s">
        <v>17</v>
      </c>
      <c r="D1335" s="14">
        <f t="shared" si="84"/>
        <v>1</v>
      </c>
      <c r="E1335" s="17">
        <v>44.7</v>
      </c>
      <c r="F1335" s="14">
        <v>3</v>
      </c>
      <c r="G1335" s="14" t="s">
        <v>21</v>
      </c>
      <c r="H1335" s="14">
        <f t="shared" si="85"/>
        <v>0</v>
      </c>
      <c r="I1335" s="15" t="s">
        <v>19</v>
      </c>
      <c r="J1335" s="20">
        <v>11411.685</v>
      </c>
    </row>
    <row r="1336" spans="2:10">
      <c r="B1336" s="14">
        <v>50</v>
      </c>
      <c r="C1336" s="15" t="s">
        <v>20</v>
      </c>
      <c r="D1336" s="14">
        <f t="shared" si="84"/>
        <v>0</v>
      </c>
      <c r="E1336" s="17">
        <v>30.97</v>
      </c>
      <c r="F1336" s="14">
        <v>3</v>
      </c>
      <c r="G1336" s="14" t="s">
        <v>21</v>
      </c>
      <c r="H1336" s="14">
        <f t="shared" si="85"/>
        <v>0</v>
      </c>
      <c r="I1336" s="15" t="s">
        <v>34</v>
      </c>
      <c r="J1336" s="20">
        <v>10600.5483</v>
      </c>
    </row>
    <row r="1337" spans="2:10">
      <c r="B1337" s="14">
        <v>18</v>
      </c>
      <c r="C1337" s="15" t="s">
        <v>17</v>
      </c>
      <c r="D1337" s="14">
        <f t="shared" si="84"/>
        <v>1</v>
      </c>
      <c r="E1337" s="17">
        <v>31.92</v>
      </c>
      <c r="F1337" s="14">
        <v>0</v>
      </c>
      <c r="G1337" s="14" t="s">
        <v>21</v>
      </c>
      <c r="H1337" s="14">
        <f t="shared" si="85"/>
        <v>0</v>
      </c>
      <c r="I1337" s="15" t="s">
        <v>42</v>
      </c>
      <c r="J1337" s="20">
        <v>2205.9808</v>
      </c>
    </row>
    <row r="1338" spans="2:10">
      <c r="B1338" s="14">
        <v>18</v>
      </c>
      <c r="C1338" s="15" t="s">
        <v>17</v>
      </c>
      <c r="D1338" s="14">
        <f t="shared" si="84"/>
        <v>1</v>
      </c>
      <c r="E1338" s="17">
        <v>36.85</v>
      </c>
      <c r="F1338" s="14">
        <v>0</v>
      </c>
      <c r="G1338" s="14" t="s">
        <v>21</v>
      </c>
      <c r="H1338" s="14">
        <f t="shared" si="85"/>
        <v>0</v>
      </c>
      <c r="I1338" s="15" t="s">
        <v>22</v>
      </c>
      <c r="J1338" s="20">
        <v>1629.8335</v>
      </c>
    </row>
    <row r="1339" spans="2:10">
      <c r="B1339" s="14">
        <v>21</v>
      </c>
      <c r="C1339" s="15" t="s">
        <v>17</v>
      </c>
      <c r="D1339" s="14">
        <f t="shared" si="84"/>
        <v>1</v>
      </c>
      <c r="E1339" s="17">
        <v>25.8</v>
      </c>
      <c r="F1339" s="14">
        <v>0</v>
      </c>
      <c r="G1339" s="14" t="s">
        <v>21</v>
      </c>
      <c r="H1339" s="14">
        <f t="shared" si="85"/>
        <v>0</v>
      </c>
      <c r="I1339" s="15" t="s">
        <v>19</v>
      </c>
      <c r="J1339" s="20">
        <v>2007.945</v>
      </c>
    </row>
    <row r="1340" spans="2:10">
      <c r="B1340" s="14">
        <v>61</v>
      </c>
      <c r="C1340" s="15" t="s">
        <v>17</v>
      </c>
      <c r="D1340" s="14">
        <f t="shared" si="84"/>
        <v>1</v>
      </c>
      <c r="E1340" s="17">
        <v>29.07</v>
      </c>
      <c r="F1340" s="14">
        <v>0</v>
      </c>
      <c r="G1340" s="14" t="s">
        <v>18</v>
      </c>
      <c r="H1340" s="14">
        <f t="shared" si="85"/>
        <v>1</v>
      </c>
      <c r="I1340" s="15" t="s">
        <v>34</v>
      </c>
      <c r="J1340" s="20">
        <v>29141.3603</v>
      </c>
    </row>
  </sheetData>
  <mergeCells count="4">
    <mergeCell ref="AI7:AJ7"/>
    <mergeCell ref="AP9:AQ9"/>
    <mergeCell ref="AP5:AP6"/>
    <mergeCell ref="AP7:AP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insurance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rizkydwioktaviani</cp:lastModifiedBy>
  <dcterms:created xsi:type="dcterms:W3CDTF">2022-12-01T11:36:00Z</dcterms:created>
  <dcterms:modified xsi:type="dcterms:W3CDTF">2022-12-02T22:31:04Z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7096F92C1CB04605ACC53A55B07B0724</vt:lpwstr>
  </property>
  <property fmtid="{D5CDD505-2E9C-101B-9397-08002B2CF9AE}" pid="3" name="KSOProductBuildVer">
    <vt:lpwstr>1033-4.7.1.7786</vt:lpwstr>
  </property>
</Properties>
</file>