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APRIL 2026/"/>
    </mc:Choice>
  </mc:AlternateContent>
  <xr:revisionPtr revIDLastSave="0" documentId="13_ncr:1_{08D2E2C3-B41D-FF4D-B049-04BC65B0D5B9}" xr6:coauthVersionLast="47" xr6:coauthVersionMax="47" xr10:uidLastSave="{00000000-0000-0000-0000-000000000000}"/>
  <bookViews>
    <workbookView xWindow="0" yWindow="780" windowWidth="15440" windowHeight="21460" activeTab="1" xr2:uid="{00000000-000D-0000-FFFF-FFFF00000000}"/>
  </bookViews>
  <sheets>
    <sheet name="Anugrah (Bag, Cup, Box)" sheetId="1" r:id="rId1"/>
    <sheet name="UD Abdi Jaya (Bag, Cup, Box)" sheetId="2" r:id="rId2"/>
    <sheet name="PT. SUPARMA JAYA TBK (Tissue)" sheetId="3" r:id="rId3"/>
    <sheet name="Vickel Laundry" sheetId="5" r:id="rId4"/>
    <sheet name="Dishy Soap" sheetId="6" r:id="rId5"/>
    <sheet name="TOTAL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/>
  <c r="G20" i="2"/>
  <c r="G21" i="2"/>
  <c r="G22" i="2"/>
  <c r="G23" i="2"/>
  <c r="G24" i="2"/>
  <c r="G25" i="2"/>
  <c r="G26" i="2"/>
  <c r="F4" i="6"/>
  <c r="E5" i="6"/>
  <c r="E6" i="6"/>
  <c r="E7" i="6"/>
  <c r="E8" i="6"/>
  <c r="F6" i="3" l="1"/>
  <c r="G9" i="2"/>
  <c r="G8" i="2"/>
  <c r="G7" i="2"/>
  <c r="H7" i="2" l="1"/>
  <c r="C6" i="4"/>
  <c r="E10" i="6"/>
  <c r="E9" i="6"/>
  <c r="E4" i="6"/>
  <c r="E3" i="6"/>
  <c r="E2" i="6"/>
  <c r="D28" i="5"/>
  <c r="E1" i="5" s="1"/>
  <c r="F8" i="3"/>
  <c r="F9" i="3" s="1"/>
  <c r="F2" i="3"/>
  <c r="F4" i="3" s="1"/>
  <c r="G2" i="1"/>
  <c r="H2" i="1" s="1"/>
  <c r="G19" i="2"/>
  <c r="G18" i="2"/>
  <c r="H18" i="2" s="1"/>
  <c r="G17" i="2"/>
  <c r="H17" i="2" s="1"/>
  <c r="G16" i="2"/>
  <c r="G15" i="2"/>
  <c r="G14" i="2"/>
  <c r="H14" i="2" s="1"/>
  <c r="G13" i="2"/>
  <c r="G12" i="2"/>
  <c r="G11" i="2"/>
  <c r="G10" i="2"/>
  <c r="G6" i="2"/>
  <c r="G5" i="2"/>
  <c r="G4" i="2"/>
  <c r="G3" i="2"/>
  <c r="G2" i="2"/>
  <c r="H10" i="2" l="1"/>
  <c r="H12" i="2"/>
  <c r="H2" i="2"/>
  <c r="F2" i="6"/>
  <c r="D11" i="6" s="1"/>
  <c r="H1" i="6" s="1"/>
  <c r="F10" i="3"/>
  <c r="F11" i="3"/>
  <c r="C5" i="4"/>
  <c r="H3" i="1"/>
  <c r="H12" i="1" s="1"/>
  <c r="I1" i="1" s="1"/>
  <c r="F5" i="3"/>
  <c r="F7" i="3" s="1"/>
  <c r="G27" i="2"/>
  <c r="F12" i="3" l="1"/>
  <c r="E13" i="3"/>
  <c r="H1" i="3" s="1"/>
  <c r="C2" i="4"/>
  <c r="J1" i="2"/>
  <c r="C3" i="4"/>
  <c r="C4" i="4" l="1"/>
  <c r="C7" i="4" s="1"/>
  <c r="G8" i="1"/>
  <c r="G10" i="1"/>
  <c r="G9" i="1"/>
  <c r="G11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<sst xmlns="http://schemas.openxmlformats.org/spreadsheetml/2006/main" count="92" uniqueCount="51">
  <si>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</si>
  <si>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</si>
  <si>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</si>
  <si>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</si>
  <si>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</si>
  <si>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</si>
  <si>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</si>
  <si>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</si>
  <si>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GRAND TOTAL</t>
  </si>
  <si>
    <t>SALES PRICE</t>
  </si>
  <si>
    <t>PPN</t>
  </si>
  <si>
    <t>PPh 22</t>
  </si>
  <si>
    <t>QTY</t>
  </si>
  <si>
    <t>DESCRIPTION</t>
  </si>
  <si>
    <t>NO</t>
  </si>
  <si>
    <t>SUPLAYER</t>
  </si>
  <si>
    <t>QYR</t>
  </si>
  <si>
    <t>Anugrah</t>
  </si>
  <si>
    <t>UD Abdi Jaya</t>
  </si>
  <si>
    <t>PT. SUPARMA JAYA TBK</t>
  </si>
  <si>
    <t>Vickel Laundry</t>
  </si>
  <si>
    <t>Dishy Soap</t>
  </si>
  <si>
    <t>DISHY 5 L DISHWASHER</t>
  </si>
  <si>
    <t>DISHY 5L DETERGENT</t>
  </si>
  <si>
    <t>2464/JL/UTM/0426</t>
  </si>
  <si>
    <t>PLASTIC TRASH BAG 90X100 50 PCS</t>
  </si>
  <si>
    <t>DISHWASHING SPONGE POLITEX 12 PCS</t>
  </si>
  <si>
    <t>DISHWASHING WIRE POLITEX 12 PCS</t>
  </si>
  <si>
    <t>PORTABLE GAS 230 G</t>
  </si>
  <si>
    <t>PLASTIC 1 KG</t>
  </si>
  <si>
    <t>2566/JL/UTM/0426</t>
  </si>
  <si>
    <t>POP UP PULPIES 150X60</t>
  </si>
  <si>
    <t>TISSUE COCKTAIL NAPKIN PLENT 100SX48</t>
  </si>
  <si>
    <t>2462/JL/UTM/0426</t>
  </si>
  <si>
    <t>BURGER BOX</t>
  </si>
  <si>
    <t>BAKING PAPER CHEFFY 45X75</t>
  </si>
  <si>
    <t>THINWAL BOWL 650 ML @ 25 PCS</t>
  </si>
  <si>
    <t>2767/JL/UTM/0426</t>
  </si>
  <si>
    <t>HAND GLOVE NITRIL 100 PCS (M)</t>
  </si>
  <si>
    <t>HAND GLOVE NITRIL 100 PCS (L)</t>
  </si>
  <si>
    <t>SO05LC2604001419</t>
  </si>
  <si>
    <t>SEE-U HTM DE/ ECONO RED/ 20 PK FSC MIX 85% SUHT-046NN</t>
  </si>
  <si>
    <t>2867/JL/UTM/0426</t>
  </si>
  <si>
    <t>FLAME GUN</t>
  </si>
  <si>
    <t>SPIDOL WHITE BOARD MARKER</t>
  </si>
  <si>
    <t>PLACTIC WRAP BESTFRESH 45</t>
  </si>
  <si>
    <t>2941/JL/UTM/0426</t>
  </si>
  <si>
    <t>MICROFIBER MOP</t>
  </si>
  <si>
    <t>2947/JL/UTM/0426</t>
  </si>
  <si>
    <t>THINWAL BOWL 1000 ML @ 25 PCS</t>
  </si>
  <si>
    <t>3038/JL/UTM/0426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</si>
</sst>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_-&quot;Rp&quot;* #,##0_-;\-&quot;Rp&quot;* #,##0_-;_-&quot;Rp&quot;* &quot;-&quot;??_-;_-@_-"/>
    <numFmt numFmtId="166" formatCode="[$-409]d\-mmm\-yyyy;@"/>
    <numFmt numFmtId="167" formatCode="[$Rp-421]#,##0.00;[Red][$Rp-421]#,##0.00"/>
    <numFmt numFmtId="168" formatCode="0;[Red]0"/>
    <numFmt numFmtId="169" formatCode="_ [$IDR]\ * #,##0_ ;_ [$IDR]\ * \-#,##0_ ;_ [$IDR]\ * &quot;-&quot;_ ;_ @_ "/>
    <numFmt numFmtId="170" formatCode="[$Rp-421]#,##0.0000;[Red][$Rp-421]#,##0.0000"/>
  </numFmts>
  <fonts count="19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mbria"/>
      <family val="1"/>
    </font>
    <font>
      <sz val="18"/>
      <color theme="1"/>
      <name val="Cambria"/>
      <family val="1"/>
    </font>
    <font>
      <sz val="16"/>
      <color theme="1"/>
      <name val="Garamond"/>
      <family val="1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Garamond"/>
      <family val="1"/>
    </font>
    <font>
      <sz val="14"/>
      <color theme="1"/>
      <name val="Calibri Light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18" fillId="0" borderId="0" applyFont="0" applyFill="0" applyBorder="0" applyAlignment="0" applyProtection="0">
      <alignment vertical="center"/>
    </xf>
  </cellStyleXfs>
  <cellXfs count="1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165" fontId="0" fillId="3" borderId="1" xfId="0" applyNumberFormat="1" applyFill="1" applyBorder="1" applyAlignment="1">
      <alignment horizontal="left" vertical="center"/>
    </xf>
    <xf numFmtId="165" fontId="0" fillId="3" borderId="1" xfId="0" applyNumberFormat="1" applyFill="1" applyBorder="1"/>
    <xf numFmtId="165" fontId="0" fillId="2" borderId="1" xfId="0" applyNumberFormat="1" applyFill="1" applyBorder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66" fontId="4" fillId="3" borderId="4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166" fontId="5" fillId="3" borderId="1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7" fontId="3" fillId="4" borderId="1" xfId="0" applyNumberFormat="1" applyFont="1" applyFill="1" applyBorder="1" applyAlignment="1">
      <alignment vertical="center"/>
    </xf>
    <xf numFmtId="167" fontId="4" fillId="3" borderId="3" xfId="0" applyNumberFormat="1" applyFont="1" applyFill="1" applyBorder="1" applyAlignment="1">
      <alignment vertical="center"/>
    </xf>
    <xf numFmtId="167" fontId="4" fillId="3" borderId="7" xfId="0" applyNumberFormat="1" applyFont="1" applyFill="1" applyBorder="1" applyAlignment="1">
      <alignment vertical="center"/>
    </xf>
    <xf numFmtId="167" fontId="5" fillId="3" borderId="2" xfId="0" applyNumberFormat="1" applyFont="1" applyFill="1" applyBorder="1" applyAlignment="1">
      <alignment vertical="center"/>
    </xf>
    <xf numFmtId="167" fontId="4" fillId="3" borderId="1" xfId="0" applyNumberFormat="1" applyFont="1" applyFill="1" applyBorder="1" applyAlignment="1">
      <alignment vertical="center"/>
    </xf>
    <xf numFmtId="167" fontId="5" fillId="3" borderId="1" xfId="0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8" fontId="7" fillId="4" borderId="1" xfId="0" applyNumberFormat="1" applyFon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9" fontId="0" fillId="0" borderId="1" xfId="0" applyNumberFormat="1" applyBorder="1" applyAlignment="1">
      <alignment vertical="center"/>
    </xf>
    <xf numFmtId="168" fontId="0" fillId="0" borderId="1" xfId="0" applyNumberFormat="1" applyBorder="1" applyAlignment="1">
      <alignment horizontal="center" vertical="center"/>
    </xf>
    <xf numFmtId="169" fontId="0" fillId="0" borderId="3" xfId="0" applyNumberFormat="1" applyBorder="1" applyAlignment="1">
      <alignment vertical="center"/>
    </xf>
    <xf numFmtId="165" fontId="0" fillId="0" borderId="8" xfId="0" applyNumberForma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" fontId="0" fillId="3" borderId="3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167" fontId="0" fillId="0" borderId="1" xfId="1" applyNumberFormat="1" applyFont="1" applyFill="1" applyBorder="1" applyAlignment="1">
      <alignment vertical="center"/>
    </xf>
    <xf numFmtId="170" fontId="0" fillId="0" borderId="1" xfId="0" applyNumberFormat="1" applyBorder="1" applyAlignment="1">
      <alignment horizontal="center"/>
    </xf>
    <xf numFmtId="167" fontId="0" fillId="0" borderId="1" xfId="0" applyNumberFormat="1" applyBorder="1"/>
    <xf numFmtId="170" fontId="0" fillId="0" borderId="1" xfId="0" applyNumberFormat="1" applyBorder="1"/>
    <xf numFmtId="170" fontId="0" fillId="0" borderId="1" xfId="0" applyNumberFormat="1" applyBorder="1" applyAlignment="1">
      <alignment vertical="center"/>
    </xf>
    <xf numFmtId="170" fontId="0" fillId="0" borderId="7" xfId="0" applyNumberFormat="1" applyBorder="1"/>
    <xf numFmtId="167" fontId="0" fillId="0" borderId="0" xfId="0" applyNumberForma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167" fontId="11" fillId="0" borderId="0" xfId="0" applyNumberFormat="1" applyFont="1"/>
    <xf numFmtId="0" fontId="12" fillId="4" borderId="1" xfId="0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vertical="center"/>
    </xf>
    <xf numFmtId="166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vertical="center" wrapText="1"/>
    </xf>
    <xf numFmtId="166" fontId="11" fillId="3" borderId="1" xfId="0" applyNumberFormat="1" applyFont="1" applyFill="1" applyBorder="1" applyAlignment="1">
      <alignment vertical="center"/>
    </xf>
    <xf numFmtId="166" fontId="11" fillId="3" borderId="4" xfId="0" applyNumberFormat="1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vertical="center" wrapText="1"/>
    </xf>
    <xf numFmtId="167" fontId="12" fillId="4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165" fontId="11" fillId="3" borderId="1" xfId="0" applyNumberFormat="1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/>
    </xf>
    <xf numFmtId="169" fontId="11" fillId="3" borderId="1" xfId="0" applyNumberFormat="1" applyFont="1" applyFill="1" applyBorder="1" applyAlignment="1">
      <alignment vertical="center"/>
    </xf>
    <xf numFmtId="165" fontId="14" fillId="4" borderId="1" xfId="0" applyNumberFormat="1" applyFont="1" applyFill="1" applyBorder="1" applyAlignment="1">
      <alignment vertical="center"/>
    </xf>
    <xf numFmtId="16" fontId="17" fillId="3" borderId="1" xfId="0" applyNumberFormat="1" applyFont="1" applyFill="1" applyBorder="1" applyAlignment="1">
      <alignment horizontal="center" vertical="center"/>
    </xf>
    <xf numFmtId="166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vertical="center"/>
    </xf>
    <xf numFmtId="167" fontId="3" fillId="4" borderId="1" xfId="0" applyNumberFormat="1" applyFont="1" applyFill="1" applyBorder="1" applyAlignment="1">
      <alignment horizontal="center" vertical="center"/>
    </xf>
    <xf numFmtId="166" fontId="5" fillId="3" borderId="3" xfId="0" applyNumberFormat="1" applyFont="1" applyFill="1" applyBorder="1" applyAlignment="1">
      <alignment vertical="center"/>
    </xf>
    <xf numFmtId="165" fontId="0" fillId="4" borderId="1" xfId="0" applyNumberFormat="1" applyFill="1" applyBorder="1"/>
    <xf numFmtId="165" fontId="6" fillId="4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5" fontId="13" fillId="4" borderId="1" xfId="0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165" fontId="4" fillId="3" borderId="2" xfId="0" applyNumberFormat="1" applyFont="1" applyFill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 vertical="center"/>
    </xf>
    <xf numFmtId="166" fontId="4" fillId="3" borderId="4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166" fontId="4" fillId="3" borderId="1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65" fontId="10" fillId="5" borderId="7" xfId="0" applyNumberFormat="1" applyFont="1" applyFill="1" applyBorder="1" applyAlignment="1">
      <alignment horizontal="center"/>
    </xf>
    <xf numFmtId="165" fontId="10" fillId="5" borderId="3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170" fontId="0" fillId="0" borderId="2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167" fontId="0" fillId="0" borderId="1" xfId="1" applyNumberFormat="1" applyFont="1" applyFill="1" applyBorder="1" applyAlignment="1">
      <alignment vertical="center"/>
    </xf>
    <xf numFmtId="166" fontId="0" fillId="3" borderId="1" xfId="0" applyNumberFormat="1" applyFill="1" applyBorder="1" applyAlignment="1">
      <alignment horizontal="center" vertical="center"/>
    </xf>
    <xf numFmtId="16" fontId="17" fillId="3" borderId="1" xfId="0" applyNumberFormat="1" applyFon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165" fontId="17" fillId="3" borderId="2" xfId="0" applyNumberFormat="1" applyFont="1" applyFill="1" applyBorder="1" applyAlignment="1">
      <alignment vertical="center" wrapText="1"/>
    </xf>
    <xf numFmtId="165" fontId="0" fillId="3" borderId="4" xfId="0" applyNumberFormat="1" applyFill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7" fontId="5" fillId="3" borderId="7" xfId="0" applyNumberFormat="1" applyFont="1" applyFill="1" applyBorder="1" applyAlignment="1">
      <alignment horizontal="center" vertical="center"/>
    </xf>
    <xf numFmtId="167" fontId="5" fillId="3" borderId="8" xfId="0" applyNumberFormat="1" applyFont="1" applyFill="1" applyBorder="1" applyAlignment="1">
      <alignment horizontal="center" vertical="center"/>
    </xf>
    <xf numFmtId="167" fontId="5" fillId="3" borderId="3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vertical="center"/>
    </xf>
    <xf numFmtId="167" fontId="4" fillId="3" borderId="4" xfId="0" applyNumberFormat="1" applyFont="1" applyFill="1" applyBorder="1" applyAlignment="1">
      <alignment vertical="center"/>
    </xf>
    <xf numFmtId="166" fontId="5" fillId="4" borderId="7" xfId="0" applyNumberFormat="1" applyFont="1" applyFill="1" applyBorder="1" applyAlignment="1">
      <alignment horizontal="center" vertical="center"/>
    </xf>
    <xf numFmtId="166" fontId="5" fillId="4" borderId="8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6" fontId="5" fillId="3" borderId="2" xfId="0" applyNumberFormat="1" applyFont="1" applyFill="1" applyBorder="1" applyAlignment="1">
      <alignment horizontal="center" vertical="center"/>
    </xf>
    <xf numFmtId="166" fontId="5" fillId="3" borderId="4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3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11" fillId="3" borderId="1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65" fontId="11" fillId="3" borderId="4" xfId="0" applyNumberFormat="1" applyFont="1" applyFill="1" applyBorder="1" applyAlignment="1">
      <alignment vertical="center" wrapText="1"/>
    </xf>
    <xf numFmtId="0" fontId="13" fillId="3" borderId="1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www.wps.cn/officeDocument/2020/cellImage" Target="cellimag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14270</xdr:colOff>
      <xdr:row>1</xdr:row>
      <xdr:rowOff>42810</xdr:rowOff>
    </xdr:from>
    <xdr:to>
      <xdr:col>9</xdr:col>
      <xdr:colOff>1998</xdr:colOff>
      <xdr:row>5</xdr:row>
      <xdr:rowOff>298523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33770C-143A-429B-82F3-1FE73CB7C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28540" y="313934"/>
          <a:ext cx="2870200" cy="1625600"/>
        </a:xfrm>
        <a:prstGeom prst="rect">
          <a:avLst/>
        </a:prstGeom>
      </xdr:spPr>
    </xdr:pic>
    <xdr:clientData/>
  </xdr:twoCellAnchor>
  <xdr:twoCellAnchor editAs="oneCell">
    <xdr:from>
      <xdr:col>8</xdr:col>
      <xdr:colOff>42809</xdr:colOff>
      <xdr:row>9</xdr:row>
      <xdr:rowOff>28540</xdr:rowOff>
    </xdr:from>
    <xdr:to>
      <xdr:col>8</xdr:col>
      <xdr:colOff>2858688</xdr:colOff>
      <xdr:row>10</xdr:row>
      <xdr:rowOff>799102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554307-59D1-08B9-A3EE-AAD61C85D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85618" y="2012023"/>
          <a:ext cx="2815879" cy="1583932"/>
        </a:xfrm>
        <a:prstGeom prst="rect">
          <a:avLst/>
        </a:prstGeom>
      </xdr:spPr>
    </xdr:pic>
    <xdr:clientData/>
  </xdr:twoCellAnchor>
  <xdr:twoCellAnchor editAs="oneCell">
    <xdr:from>
      <xdr:col>8</xdr:col>
      <xdr:colOff>42811</xdr:colOff>
      <xdr:row>6</xdr:row>
      <xdr:rowOff>42810</xdr:rowOff>
    </xdr:from>
    <xdr:to>
      <xdr:col>8</xdr:col>
      <xdr:colOff>2853935</xdr:colOff>
      <xdr:row>8</xdr:row>
      <xdr:rowOff>511033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AB5235D-56E2-214C-ACD8-26152CE95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85620" y="2026293"/>
          <a:ext cx="2811124" cy="1581257"/>
        </a:xfrm>
        <a:prstGeom prst="rect">
          <a:avLst/>
        </a:prstGeom>
      </xdr:spPr>
    </xdr:pic>
    <xdr:clientData/>
  </xdr:twoCellAnchor>
  <xdr:twoCellAnchor editAs="oneCell">
    <xdr:from>
      <xdr:col>8</xdr:col>
      <xdr:colOff>42810</xdr:colOff>
      <xdr:row>11</xdr:row>
      <xdr:rowOff>14269</xdr:rowOff>
    </xdr:from>
    <xdr:to>
      <xdr:col>8</xdr:col>
      <xdr:colOff>2858691</xdr:colOff>
      <xdr:row>12</xdr:row>
      <xdr:rowOff>784831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6491815-09BC-6844-9170-F4550CED2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3401593" y="4678070"/>
          <a:ext cx="1583933" cy="2815881"/>
        </a:xfrm>
        <a:prstGeom prst="rect">
          <a:avLst/>
        </a:prstGeom>
      </xdr:spPr>
    </xdr:pic>
    <xdr:clientData/>
  </xdr:twoCellAnchor>
  <xdr:twoCellAnchor editAs="oneCell">
    <xdr:from>
      <xdr:col>8</xdr:col>
      <xdr:colOff>42811</xdr:colOff>
      <xdr:row>13</xdr:row>
      <xdr:rowOff>14270</xdr:rowOff>
    </xdr:from>
    <xdr:to>
      <xdr:col>8</xdr:col>
      <xdr:colOff>2853936</xdr:colOff>
      <xdr:row>15</xdr:row>
      <xdr:rowOff>511034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A64AD4-825B-3846-979E-4D6921DD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12929655" y="6305853"/>
          <a:ext cx="1581258" cy="2811125"/>
        </a:xfrm>
        <a:prstGeom prst="rect">
          <a:avLst/>
        </a:prstGeom>
      </xdr:spPr>
    </xdr:pic>
    <xdr:clientData/>
  </xdr:twoCellAnchor>
  <xdr:twoCellAnchor editAs="oneCell">
    <xdr:from>
      <xdr:col>8</xdr:col>
      <xdr:colOff>42810</xdr:colOff>
      <xdr:row>16</xdr:row>
      <xdr:rowOff>42810</xdr:rowOff>
    </xdr:from>
    <xdr:to>
      <xdr:col>8</xdr:col>
      <xdr:colOff>2858689</xdr:colOff>
      <xdr:row>16</xdr:row>
      <xdr:rowOff>1626742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F296CEF-D1DB-D74A-BDE7-A103D5913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13444402" y="7960094"/>
          <a:ext cx="1583932" cy="2815879"/>
        </a:xfrm>
        <a:prstGeom prst="rect">
          <a:avLst/>
        </a:prstGeom>
      </xdr:spPr>
    </xdr:pic>
    <xdr:clientData/>
  </xdr:twoCellAnchor>
  <xdr:twoCellAnchor editAs="oneCell">
    <xdr:from>
      <xdr:col>8</xdr:col>
      <xdr:colOff>28540</xdr:colOff>
      <xdr:row>17</xdr:row>
      <xdr:rowOff>28540</xdr:rowOff>
    </xdr:from>
    <xdr:to>
      <xdr:col>8</xdr:col>
      <xdr:colOff>2868203</xdr:colOff>
      <xdr:row>17</xdr:row>
      <xdr:rowOff>1625850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61281F6-688B-1E4E-8E1B-BB9B71B3D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12365110" y="9595902"/>
          <a:ext cx="1597310" cy="2839663"/>
        </a:xfrm>
        <a:prstGeom prst="rect">
          <a:avLst/>
        </a:prstGeom>
      </xdr:spPr>
    </xdr:pic>
    <xdr:clientData/>
  </xdr:twoCellAnchor>
  <xdr:twoCellAnchor editAs="oneCell">
    <xdr:from>
      <xdr:col>8</xdr:col>
      <xdr:colOff>28540</xdr:colOff>
      <xdr:row>18</xdr:row>
      <xdr:rowOff>28541</xdr:rowOff>
    </xdr:from>
    <xdr:to>
      <xdr:col>8</xdr:col>
      <xdr:colOff>2868206</xdr:colOff>
      <xdr:row>22</xdr:row>
      <xdr:rowOff>313044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0529A3-6CBB-0D46-975C-04C94D49A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12365110" y="11265454"/>
          <a:ext cx="1597312" cy="28396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</xdr:colOff>
      <xdr:row>1</xdr:row>
      <xdr:rowOff>25400</xdr:rowOff>
    </xdr:from>
    <xdr:to>
      <xdr:col>6</xdr:col>
      <xdr:colOff>2613523</xdr:colOff>
      <xdr:row>2</xdr:row>
      <xdr:rowOff>2047748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22A517-1964-E94E-B5E8-349CFA7BE0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641" b="20454"/>
        <a:stretch>
          <a:fillRect/>
        </a:stretch>
      </xdr:blipFill>
      <xdr:spPr>
        <a:xfrm>
          <a:off x="8458200" y="228600"/>
          <a:ext cx="2588123" cy="35844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13656</xdr:colOff>
      <xdr:row>1</xdr:row>
      <xdr:rowOff>40968</xdr:rowOff>
    </xdr:from>
    <xdr:to>
      <xdr:col>6</xdr:col>
      <xdr:colOff>4992431</xdr:colOff>
      <xdr:row>2</xdr:row>
      <xdr:rowOff>1679678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D9C215-96D6-4B21-CF9E-ADE118D50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678" y="368710"/>
          <a:ext cx="4978775" cy="3359355"/>
        </a:xfrm>
        <a:prstGeom prst="rect">
          <a:avLst/>
        </a:prstGeom>
      </xdr:spPr>
    </xdr:pic>
    <xdr:clientData/>
  </xdr:twoCellAnchor>
  <xdr:twoCellAnchor editAs="oneCell">
    <xdr:from>
      <xdr:col>6</xdr:col>
      <xdr:colOff>34014</xdr:colOff>
      <xdr:row>3</xdr:row>
      <xdr:rowOff>29713</xdr:rowOff>
    </xdr:from>
    <xdr:to>
      <xdr:col>6</xdr:col>
      <xdr:colOff>4970752</xdr:colOff>
      <xdr:row>4</xdr:row>
      <xdr:rowOff>1637020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DBC0B5-8A7E-466A-C42A-DA7C22342F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5867"/>
        <a:stretch>
          <a:fillRect/>
        </a:stretch>
      </xdr:blipFill>
      <xdr:spPr>
        <a:xfrm rot="16200000">
          <a:off x="8868084" y="2980697"/>
          <a:ext cx="3300641" cy="4936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"/>
  <sheetViews>
    <sheetView zoomScale="93" zoomScaleNormal="70" workbookViewId="0">
      <pane ySplit="1" topLeftCell="A2" activePane="bottomLeft" state="frozen"/>
      <selection pane="bottomLeft" activeCell="D25" sqref="D25"/>
    </sheetView>
  </sheetViews>
  <sheetFormatPr baseColWidth="10" defaultColWidth="18" defaultRowHeight="19" x14ac:dyDescent="0.25"/>
  <cols>
    <col min="1" max="1" width="17.5" style="62"/>
    <col min="2" max="2" width="13.5" style="62" customWidth="1"/>
    <col min="3" max="3" width="36" style="63" customWidth="1"/>
    <col min="4" max="4" width="21.33203125" style="62" customWidth="1"/>
    <col min="5" max="5" width="33.33203125" style="63" customWidth="1"/>
    <col min="6" max="6" width="17.33203125" style="63" customWidth="1"/>
    <col min="7" max="8" width="20.83203125" style="63" customWidth="1"/>
    <col min="9" max="9" width="16.1640625" style="63" customWidth="1"/>
    <col min="10" max="10" width="15" style="63"/>
    <col min="11" max="16384" width="18" style="63"/>
  </cols>
  <sheetData>
    <row r="1" spans="1:9" s="61" customFormat="1" x14ac:dyDescent="0.2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88">
        <f>H12</f>
        <v>0</v>
      </c>
    </row>
    <row r="2" spans="1:9" s="61" customFormat="1" x14ac:dyDescent="0.2">
      <c r="A2" s="84"/>
      <c r="B2" s="85"/>
      <c r="C2" s="79"/>
      <c r="D2" s="87"/>
      <c r="E2" s="80"/>
      <c r="F2" s="81"/>
      <c r="G2" s="81">
        <f t="shared" ref="G2:G11" si="0">SUM(D2*F2)</f>
        <v>0</v>
      </c>
      <c r="H2" s="81">
        <f>SUM(G2)</f>
        <v>0</v>
      </c>
    </row>
    <row r="3" spans="1:9" s="61" customFormat="1" x14ac:dyDescent="0.2">
      <c r="A3" s="69"/>
      <c r="B3" s="78"/>
      <c r="C3" s="79"/>
      <c r="D3" s="87"/>
      <c r="E3" s="80"/>
      <c r="F3" s="81"/>
      <c r="G3" s="81"/>
      <c r="H3" s="81">
        <f>SUM(G3:G7)</f>
        <v>0</v>
      </c>
    </row>
    <row r="4" spans="1:9" s="61" customFormat="1" x14ac:dyDescent="0.2">
      <c r="A4" s="69"/>
      <c r="B4" s="78"/>
      <c r="C4" s="79"/>
      <c r="D4" s="87"/>
      <c r="E4" s="80"/>
      <c r="F4" s="81"/>
      <c r="G4" s="81"/>
      <c r="H4" s="81"/>
    </row>
    <row r="5" spans="1:9" s="61" customFormat="1" x14ac:dyDescent="0.2">
      <c r="A5" s="69"/>
      <c r="B5" s="78"/>
      <c r="C5" s="78"/>
      <c r="D5" s="85"/>
      <c r="E5" s="80"/>
      <c r="F5" s="81"/>
      <c r="G5" s="81"/>
      <c r="H5" s="81"/>
    </row>
    <row r="6" spans="1:9" s="61" customFormat="1" x14ac:dyDescent="0.2">
      <c r="A6" s="69"/>
      <c r="B6" s="78"/>
      <c r="C6" s="78"/>
      <c r="D6" s="85"/>
      <c r="E6" s="80"/>
      <c r="F6" s="81"/>
      <c r="G6" s="81"/>
      <c r="H6" s="81"/>
    </row>
    <row r="7" spans="1:9" s="61" customFormat="1" x14ac:dyDescent="0.2">
      <c r="A7" s="69"/>
      <c r="B7" s="78"/>
      <c r="C7" s="78"/>
      <c r="D7" s="85"/>
      <c r="E7" s="80"/>
      <c r="F7" s="81"/>
      <c r="G7" s="81"/>
      <c r="H7" s="81"/>
    </row>
    <row r="8" spans="1:9" s="61" customFormat="1" x14ac:dyDescent="0.2">
      <c r="A8" s="84"/>
      <c r="B8" s="85"/>
      <c r="C8" s="78"/>
      <c r="D8" s="85"/>
      <c r="E8" s="80"/>
      <c r="F8" s="81"/>
      <c r="G8" s="81">
        <f t="shared" si="0"/>
        <v>0</v>
      </c>
      <c r="H8" s="81"/>
    </row>
    <row r="9" spans="1:9" s="61" customFormat="1" x14ac:dyDescent="0.2">
      <c r="A9" s="84"/>
      <c r="B9" s="85"/>
      <c r="C9" s="78"/>
      <c r="D9" s="85"/>
      <c r="E9" s="80"/>
      <c r="F9" s="81"/>
      <c r="G9" s="81">
        <f t="shared" si="0"/>
        <v>0</v>
      </c>
      <c r="H9" s="81"/>
    </row>
    <row r="10" spans="1:9" s="61" customFormat="1" x14ac:dyDescent="0.2">
      <c r="A10" s="84"/>
      <c r="B10" s="85"/>
      <c r="C10" s="78"/>
      <c r="D10" s="85"/>
      <c r="E10" s="80"/>
      <c r="F10" s="81"/>
      <c r="G10" s="81">
        <f t="shared" si="0"/>
        <v>0</v>
      </c>
      <c r="H10" s="81"/>
    </row>
    <row r="11" spans="1:9" s="61" customFormat="1" x14ac:dyDescent="0.2">
      <c r="A11" s="84"/>
      <c r="B11" s="85"/>
      <c r="C11" s="78"/>
      <c r="D11" s="85"/>
      <c r="E11" s="80"/>
      <c r="F11" s="81"/>
      <c r="G11" s="81">
        <f t="shared" si="0"/>
        <v>0</v>
      </c>
      <c r="H11" s="81"/>
    </row>
    <row r="12" spans="1:9" s="61" customFormat="1" x14ac:dyDescent="0.2">
      <c r="A12" s="113" t="s">
        <v>8</v>
      </c>
      <c r="B12" s="114"/>
      <c r="C12" s="114"/>
      <c r="D12" s="114"/>
      <c r="E12" s="114"/>
      <c r="F12" s="114"/>
      <c r="G12" s="115"/>
      <c r="H12" s="82">
        <f>SUM(H2:H11)</f>
        <v>0</v>
      </c>
    </row>
  </sheetData>
  <mergeCells count="1">
    <mergeCell ref="A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7"/>
  <sheetViews>
    <sheetView tabSelected="1" topLeftCell="B1" zoomScale="89" zoomScaleNormal="69" workbookViewId="0">
      <pane xSplit="3" ySplit="1" topLeftCell="H12" activePane="bottomRight" state="frozen"/>
      <selection pane="topRight"/>
      <selection pane="bottomLeft"/>
      <selection pane="bottomRight" activeCell="J19" sqref="J19:J23"/>
    </sheetView>
  </sheetViews>
  <sheetFormatPr baseColWidth="10" defaultColWidth="9.1640625" defaultRowHeight="19" x14ac:dyDescent="0.25"/>
  <cols>
    <col min="1" max="1" width="19.83203125" style="62"/>
    <col min="2" max="2" width="16.33203125" style="62" bestFit="1" customWidth="1"/>
    <col min="3" max="3" width="18.6640625" style="62" customWidth="1"/>
    <col min="4" max="4" width="38.33203125" style="63" customWidth="1"/>
    <col min="5" max="5" width="5.6640625" style="62" bestFit="1" customWidth="1"/>
    <col min="6" max="6" width="14.33203125" style="64" customWidth="1"/>
    <col min="7" max="8" width="20.1640625" style="64" customWidth="1"/>
    <col min="9" max="9" width="37.83203125" style="63" customWidth="1"/>
    <col min="10" max="10" width="17.83203125" style="63" bestFit="1" customWidth="1"/>
    <col min="11" max="16384" width="9.1640625" style="63"/>
  </cols>
  <sheetData>
    <row r="1" spans="1:10" s="61" customFormat="1" ht="21" x14ac:dyDescent="0.2">
      <c r="A1" s="65" t="s">
        <v>0</v>
      </c>
      <c r="B1" s="65" t="s">
        <v>0</v>
      </c>
      <c r="C1" s="65" t="s">
        <v>1</v>
      </c>
      <c r="D1" s="65" t="s">
        <v>2</v>
      </c>
      <c r="E1" s="65" t="s">
        <v>12</v>
      </c>
      <c r="F1" s="72" t="s">
        <v>5</v>
      </c>
      <c r="G1" s="72" t="s">
        <v>6</v>
      </c>
      <c r="H1" s="72" t="s">
        <v>7</v>
      </c>
      <c r="I1" s="65" t="s">
        <v>4</v>
      </c>
      <c r="J1" s="94">
        <f>G27</f>
        <v>14318000</v>
      </c>
    </row>
    <row r="2" spans="1:10" s="61" customFormat="1" ht="27" customHeight="1" x14ac:dyDescent="0.2">
      <c r="A2" s="66">
        <v>46083</v>
      </c>
      <c r="B2" s="103">
        <v>46113</v>
      </c>
      <c r="C2" s="107" t="s">
        <v>24</v>
      </c>
      <c r="D2" s="79" t="s">
        <v>25</v>
      </c>
      <c r="E2" s="19">
        <v>9</v>
      </c>
      <c r="F2" s="73">
        <v>50000</v>
      </c>
      <c r="G2" s="73">
        <f t="shared" ref="G2:G26" si="0">E2*F2</f>
        <v>450000</v>
      </c>
      <c r="H2" s="99">
        <f>SUM(G2:G6)</f>
        <v>964000</v>
      </c>
      <c r="I2" s="101"/>
    </row>
    <row r="3" spans="1:10" s="61" customFormat="1" ht="27" customHeight="1" x14ac:dyDescent="0.2">
      <c r="A3" s="66"/>
      <c r="B3" s="110"/>
      <c r="C3" s="111"/>
      <c r="D3" s="79" t="s">
        <v>26</v>
      </c>
      <c r="E3" s="19">
        <v>3</v>
      </c>
      <c r="F3" s="73">
        <v>38000</v>
      </c>
      <c r="G3" s="73">
        <f t="shared" si="0"/>
        <v>114000</v>
      </c>
      <c r="H3" s="100"/>
      <c r="I3" s="102"/>
    </row>
    <row r="4" spans="1:10" s="61" customFormat="1" ht="27" customHeight="1" x14ac:dyDescent="0.2">
      <c r="A4" s="69"/>
      <c r="B4" s="110"/>
      <c r="C4" s="111"/>
      <c r="D4" s="156" t="s">
        <v>27</v>
      </c>
      <c r="E4" s="20">
        <v>3</v>
      </c>
      <c r="F4" s="73">
        <v>35000</v>
      </c>
      <c r="G4" s="73">
        <f t="shared" si="0"/>
        <v>105000</v>
      </c>
      <c r="H4" s="100"/>
      <c r="I4" s="102"/>
    </row>
    <row r="5" spans="1:10" s="61" customFormat="1" ht="27" customHeight="1" x14ac:dyDescent="0.2">
      <c r="A5" s="69"/>
      <c r="B5" s="110"/>
      <c r="C5" s="111"/>
      <c r="D5" s="68" t="s">
        <v>28</v>
      </c>
      <c r="E5" s="20">
        <v>10</v>
      </c>
      <c r="F5" s="73">
        <v>23000</v>
      </c>
      <c r="G5" s="73">
        <f t="shared" si="0"/>
        <v>230000</v>
      </c>
      <c r="H5" s="100"/>
      <c r="I5" s="102"/>
    </row>
    <row r="6" spans="1:10" s="61" customFormat="1" ht="27" customHeight="1" x14ac:dyDescent="0.2">
      <c r="A6" s="69"/>
      <c r="B6" s="104"/>
      <c r="C6" s="108"/>
      <c r="D6" s="68" t="s">
        <v>29</v>
      </c>
      <c r="E6" s="20">
        <v>5</v>
      </c>
      <c r="F6" s="73">
        <v>13000</v>
      </c>
      <c r="G6" s="73">
        <f t="shared" si="0"/>
        <v>65000</v>
      </c>
      <c r="H6" s="109"/>
      <c r="I6" s="112"/>
    </row>
    <row r="7" spans="1:10" s="61" customFormat="1" ht="44" customHeight="1" x14ac:dyDescent="0.2">
      <c r="A7" s="66">
        <v>46083</v>
      </c>
      <c r="B7" s="103">
        <v>46113</v>
      </c>
      <c r="C7" s="107" t="s">
        <v>33</v>
      </c>
      <c r="D7" s="68" t="s">
        <v>34</v>
      </c>
      <c r="E7" s="19">
        <v>5</v>
      </c>
      <c r="F7" s="73">
        <v>495000</v>
      </c>
      <c r="G7" s="73">
        <f t="shared" ref="G7:G9" si="1">E7*F7</f>
        <v>2475000</v>
      </c>
      <c r="H7" s="99">
        <f>SUM(G7:G9)</f>
        <v>6375000</v>
      </c>
      <c r="I7" s="101"/>
    </row>
    <row r="8" spans="1:10" s="61" customFormat="1" ht="44" customHeight="1" x14ac:dyDescent="0.2">
      <c r="A8" s="66"/>
      <c r="B8" s="110"/>
      <c r="C8" s="111"/>
      <c r="D8" s="68" t="s">
        <v>35</v>
      </c>
      <c r="E8" s="19">
        <v>6</v>
      </c>
      <c r="F8" s="73">
        <v>200000</v>
      </c>
      <c r="G8" s="73">
        <f t="shared" si="1"/>
        <v>1200000</v>
      </c>
      <c r="H8" s="100"/>
      <c r="I8" s="102"/>
    </row>
    <row r="9" spans="1:10" s="61" customFormat="1" ht="44" customHeight="1" x14ac:dyDescent="0.2">
      <c r="A9" s="69"/>
      <c r="B9" s="110"/>
      <c r="C9" s="111"/>
      <c r="D9" s="22" t="s">
        <v>36</v>
      </c>
      <c r="E9" s="20">
        <v>60</v>
      </c>
      <c r="F9" s="73">
        <v>45000</v>
      </c>
      <c r="G9" s="73">
        <f t="shared" si="1"/>
        <v>2700000</v>
      </c>
      <c r="H9" s="100"/>
      <c r="I9" s="102"/>
    </row>
    <row r="10" spans="1:10" s="61" customFormat="1" ht="64" customHeight="1" x14ac:dyDescent="0.2">
      <c r="A10" s="69"/>
      <c r="B10" s="103">
        <v>46116</v>
      </c>
      <c r="C10" s="107" t="s">
        <v>30</v>
      </c>
      <c r="D10" s="68" t="s">
        <v>31</v>
      </c>
      <c r="E10" s="20">
        <v>1</v>
      </c>
      <c r="F10" s="73">
        <v>215000</v>
      </c>
      <c r="G10" s="73">
        <f t="shared" si="0"/>
        <v>215000</v>
      </c>
      <c r="H10" s="99">
        <f>SUM(G10:G11)</f>
        <v>510000</v>
      </c>
      <c r="I10" s="105"/>
    </row>
    <row r="11" spans="1:10" s="61" customFormat="1" ht="64" customHeight="1" x14ac:dyDescent="0.2">
      <c r="A11" s="69"/>
      <c r="B11" s="104"/>
      <c r="C11" s="108"/>
      <c r="D11" s="68" t="s">
        <v>32</v>
      </c>
      <c r="E11" s="20">
        <v>1</v>
      </c>
      <c r="F11" s="73">
        <v>295000</v>
      </c>
      <c r="G11" s="73">
        <f t="shared" si="0"/>
        <v>295000</v>
      </c>
      <c r="H11" s="109"/>
      <c r="I11" s="106"/>
    </row>
    <row r="12" spans="1:10" s="61" customFormat="1" ht="64" customHeight="1" x14ac:dyDescent="0.2">
      <c r="A12" s="69"/>
      <c r="B12" s="103">
        <v>46122</v>
      </c>
      <c r="C12" s="107" t="s">
        <v>37</v>
      </c>
      <c r="D12" s="68" t="s">
        <v>39</v>
      </c>
      <c r="E12" s="20">
        <v>2</v>
      </c>
      <c r="F12" s="73">
        <v>700000</v>
      </c>
      <c r="G12" s="73">
        <f t="shared" si="0"/>
        <v>1400000</v>
      </c>
      <c r="H12" s="99">
        <f>SUM(G12:G13)</f>
        <v>2800000</v>
      </c>
      <c r="I12" s="105"/>
    </row>
    <row r="13" spans="1:10" s="61" customFormat="1" ht="64" customHeight="1" x14ac:dyDescent="0.2">
      <c r="A13" s="69"/>
      <c r="B13" s="104"/>
      <c r="C13" s="108"/>
      <c r="D13" s="68" t="s">
        <v>38</v>
      </c>
      <c r="E13" s="20">
        <v>2</v>
      </c>
      <c r="F13" s="73">
        <v>700000</v>
      </c>
      <c r="G13" s="73">
        <f t="shared" si="0"/>
        <v>1400000</v>
      </c>
      <c r="H13" s="109"/>
      <c r="I13" s="106"/>
    </row>
    <row r="14" spans="1:10" s="61" customFormat="1" ht="43" customHeight="1" x14ac:dyDescent="0.2">
      <c r="A14" s="69"/>
      <c r="B14" s="103">
        <v>46126</v>
      </c>
      <c r="C14" s="107" t="s">
        <v>42</v>
      </c>
      <c r="D14" s="68" t="s">
        <v>43</v>
      </c>
      <c r="E14" s="20">
        <v>2</v>
      </c>
      <c r="F14" s="73">
        <v>75000</v>
      </c>
      <c r="G14" s="73">
        <f t="shared" si="0"/>
        <v>150000</v>
      </c>
      <c r="H14" s="99">
        <f>SUM(G14:G16)</f>
        <v>1265000</v>
      </c>
      <c r="I14" s="74"/>
    </row>
    <row r="15" spans="1:10" s="61" customFormat="1" ht="43" customHeight="1" x14ac:dyDescent="0.2">
      <c r="A15" s="69"/>
      <c r="B15" s="110"/>
      <c r="C15" s="111"/>
      <c r="D15" s="68" t="s">
        <v>44</v>
      </c>
      <c r="E15" s="20">
        <v>1</v>
      </c>
      <c r="F15" s="73">
        <v>125000</v>
      </c>
      <c r="G15" s="73">
        <f t="shared" si="0"/>
        <v>125000</v>
      </c>
      <c r="H15" s="100"/>
      <c r="I15" s="74"/>
    </row>
    <row r="16" spans="1:10" s="61" customFormat="1" ht="43" customHeight="1" x14ac:dyDescent="0.2">
      <c r="A16" s="69"/>
      <c r="B16" s="104"/>
      <c r="C16" s="108"/>
      <c r="D16" s="68" t="s">
        <v>45</v>
      </c>
      <c r="E16" s="20">
        <v>6</v>
      </c>
      <c r="F16" s="73">
        <v>165000</v>
      </c>
      <c r="G16" s="73">
        <f t="shared" si="0"/>
        <v>990000</v>
      </c>
      <c r="H16" s="109"/>
      <c r="I16" s="74"/>
    </row>
    <row r="17" spans="1:9" s="61" customFormat="1" ht="130" customHeight="1" x14ac:dyDescent="0.2">
      <c r="A17" s="69"/>
      <c r="B17" s="67">
        <v>46128</v>
      </c>
      <c r="C17" s="96" t="s">
        <v>46</v>
      </c>
      <c r="D17" s="68" t="s">
        <v>47</v>
      </c>
      <c r="E17" s="20">
        <v>10</v>
      </c>
      <c r="F17" s="73">
        <v>25000</v>
      </c>
      <c r="G17" s="73">
        <f t="shared" si="0"/>
        <v>250000</v>
      </c>
      <c r="H17" s="73">
        <f>SUM(G17)</f>
        <v>250000</v>
      </c>
      <c r="I17" s="74"/>
    </row>
    <row r="18" spans="1:9" s="61" customFormat="1" ht="131" customHeight="1" x14ac:dyDescent="0.2">
      <c r="A18" s="70"/>
      <c r="B18" s="21">
        <v>46128</v>
      </c>
      <c r="C18" s="95" t="s">
        <v>48</v>
      </c>
      <c r="D18" s="71" t="s">
        <v>49</v>
      </c>
      <c r="E18" s="20">
        <v>11</v>
      </c>
      <c r="F18" s="73">
        <v>85000</v>
      </c>
      <c r="G18" s="73">
        <f t="shared" si="0"/>
        <v>935000</v>
      </c>
      <c r="H18" s="73">
        <f>SUM(G18)</f>
        <v>935000</v>
      </c>
      <c r="I18" s="76"/>
    </row>
    <row r="19" spans="1:9" s="61" customFormat="1" ht="26" customHeight="1" x14ac:dyDescent="0.2">
      <c r="A19" s="70"/>
      <c r="B19" s="103">
        <v>46132</v>
      </c>
      <c r="C19" s="158" t="s">
        <v>50</v>
      </c>
      <c r="D19" s="86" t="s">
        <v>25</v>
      </c>
      <c r="E19" s="20">
        <v>9</v>
      </c>
      <c r="F19" s="73">
        <v>70000</v>
      </c>
      <c r="G19" s="73">
        <f>E19*F19</f>
        <v>630000</v>
      </c>
      <c r="H19" s="99">
        <f>SUM(G19:G23)</f>
        <v>1219000</v>
      </c>
      <c r="I19" s="105"/>
    </row>
    <row r="20" spans="1:9" s="61" customFormat="1" ht="26" customHeight="1" x14ac:dyDescent="0.2">
      <c r="A20" s="70"/>
      <c r="B20" s="110"/>
      <c r="C20" s="159"/>
      <c r="D20" s="160" t="s">
        <v>26</v>
      </c>
      <c r="E20" s="20">
        <v>3</v>
      </c>
      <c r="F20" s="73">
        <v>38000</v>
      </c>
      <c r="G20" s="73">
        <f>E20*F20</f>
        <v>114000</v>
      </c>
      <c r="H20" s="100"/>
      <c r="I20" s="161"/>
    </row>
    <row r="21" spans="1:9" s="61" customFormat="1" ht="26" customHeight="1" x14ac:dyDescent="0.2">
      <c r="A21" s="70"/>
      <c r="B21" s="110"/>
      <c r="C21" s="159"/>
      <c r="D21" s="160" t="s">
        <v>27</v>
      </c>
      <c r="E21" s="20">
        <v>3</v>
      </c>
      <c r="F21" s="73">
        <v>35000</v>
      </c>
      <c r="G21" s="73">
        <f>E21*F21</f>
        <v>105000</v>
      </c>
      <c r="H21" s="100"/>
      <c r="I21" s="161"/>
    </row>
    <row r="22" spans="1:9" s="61" customFormat="1" ht="26" customHeight="1" x14ac:dyDescent="0.2">
      <c r="A22" s="70"/>
      <c r="B22" s="110"/>
      <c r="C22" s="159"/>
      <c r="D22" s="71" t="s">
        <v>28</v>
      </c>
      <c r="E22" s="20">
        <v>10</v>
      </c>
      <c r="F22" s="73">
        <v>28000</v>
      </c>
      <c r="G22" s="73">
        <f>E22*F22</f>
        <v>280000</v>
      </c>
      <c r="H22" s="100"/>
      <c r="I22" s="161"/>
    </row>
    <row r="23" spans="1:9" s="61" customFormat="1" ht="26" customHeight="1" x14ac:dyDescent="0.2">
      <c r="A23" s="70"/>
      <c r="B23" s="104"/>
      <c r="C23" s="157"/>
      <c r="D23" s="71" t="s">
        <v>29</v>
      </c>
      <c r="E23" s="20">
        <v>5</v>
      </c>
      <c r="F23" s="73">
        <v>18000</v>
      </c>
      <c r="G23" s="73">
        <f t="shared" si="0"/>
        <v>90000</v>
      </c>
      <c r="H23" s="109"/>
      <c r="I23" s="106"/>
    </row>
    <row r="24" spans="1:9" s="61" customFormat="1" ht="21" x14ac:dyDescent="0.2">
      <c r="A24" s="70"/>
      <c r="B24" s="21"/>
      <c r="C24" s="95"/>
      <c r="D24" s="71"/>
      <c r="E24" s="20"/>
      <c r="F24" s="73"/>
      <c r="G24" s="73">
        <f t="shared" si="0"/>
        <v>0</v>
      </c>
      <c r="H24" s="73"/>
      <c r="I24" s="76"/>
    </row>
    <row r="25" spans="1:9" s="61" customFormat="1" ht="21" x14ac:dyDescent="0.2">
      <c r="A25" s="70"/>
      <c r="B25" s="21"/>
      <c r="C25" s="95"/>
      <c r="D25" s="71"/>
      <c r="E25" s="20"/>
      <c r="F25" s="73"/>
      <c r="G25" s="73">
        <f t="shared" si="0"/>
        <v>0</v>
      </c>
      <c r="H25" s="73"/>
      <c r="I25" s="76"/>
    </row>
    <row r="26" spans="1:9" s="61" customFormat="1" ht="21" x14ac:dyDescent="0.2">
      <c r="A26" s="70"/>
      <c r="B26" s="21"/>
      <c r="C26" s="95"/>
      <c r="D26" s="71"/>
      <c r="E26" s="20"/>
      <c r="F26" s="73"/>
      <c r="G26" s="73">
        <f t="shared" si="0"/>
        <v>0</v>
      </c>
      <c r="H26" s="73"/>
      <c r="I26" s="75"/>
    </row>
    <row r="27" spans="1:9" s="61" customFormat="1" ht="21" x14ac:dyDescent="0.2">
      <c r="A27" s="86"/>
      <c r="B27" s="86"/>
      <c r="C27" s="93"/>
      <c r="D27" s="98" t="s">
        <v>8</v>
      </c>
      <c r="E27" s="98"/>
      <c r="F27" s="98"/>
      <c r="G27" s="97">
        <f>SUM(H2:H26)</f>
        <v>14318000</v>
      </c>
      <c r="H27" s="97"/>
      <c r="I27" s="97"/>
    </row>
  </sheetData>
  <mergeCells count="25">
    <mergeCell ref="B2:B6"/>
    <mergeCell ref="C2:C6"/>
    <mergeCell ref="I2:I6"/>
    <mergeCell ref="H2:H6"/>
    <mergeCell ref="B10:B11"/>
    <mergeCell ref="C10:C11"/>
    <mergeCell ref="H10:H11"/>
    <mergeCell ref="I10:I11"/>
    <mergeCell ref="B7:B9"/>
    <mergeCell ref="C7:C9"/>
    <mergeCell ref="G27:I27"/>
    <mergeCell ref="D27:F27"/>
    <mergeCell ref="H7:H9"/>
    <mergeCell ref="I7:I9"/>
    <mergeCell ref="B12:B13"/>
    <mergeCell ref="I12:I13"/>
    <mergeCell ref="C12:C13"/>
    <mergeCell ref="H12:H13"/>
    <mergeCell ref="B14:B16"/>
    <mergeCell ref="C14:C16"/>
    <mergeCell ref="H14:H16"/>
    <mergeCell ref="B19:B23"/>
    <mergeCell ref="C19:C23"/>
    <mergeCell ref="H19:H23"/>
    <mergeCell ref="I19:I2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3"/>
  <sheetViews>
    <sheetView workbookViewId="0">
      <pane ySplit="1" topLeftCell="A2" activePane="bottomLeft" state="frozen"/>
      <selection pane="bottomLeft" activeCell="D6" sqref="D6"/>
    </sheetView>
  </sheetViews>
  <sheetFormatPr baseColWidth="10" defaultColWidth="9.1640625" defaultRowHeight="15" x14ac:dyDescent="0.2"/>
  <cols>
    <col min="1" max="1" width="11.6640625" customWidth="1"/>
    <col min="2" max="2" width="22.1640625" style="1" customWidth="1"/>
    <col min="3" max="3" width="22.5" customWidth="1"/>
    <col min="4" max="4" width="17.5" customWidth="1"/>
    <col min="5" max="5" width="19.5" customWidth="1"/>
    <col min="6" max="6" width="17.33203125" customWidth="1"/>
    <col min="7" max="7" width="34.5" customWidth="1"/>
    <col min="8" max="8" width="11.5" customWidth="1"/>
    <col min="9" max="9" width="13"/>
  </cols>
  <sheetData>
    <row r="1" spans="1:9" ht="16" customHeight="1" x14ac:dyDescent="0.2">
      <c r="A1" s="48" t="s">
        <v>0</v>
      </c>
      <c r="B1" s="48" t="s">
        <v>1</v>
      </c>
      <c r="C1" s="48" t="s">
        <v>2</v>
      </c>
      <c r="D1" s="48" t="s">
        <v>3</v>
      </c>
      <c r="E1" s="48" t="s">
        <v>5</v>
      </c>
      <c r="F1" s="53" t="s">
        <v>7</v>
      </c>
      <c r="G1" s="48" t="s">
        <v>4</v>
      </c>
      <c r="H1" s="91">
        <f>E13</f>
        <v>808447.14720000001</v>
      </c>
    </row>
    <row r="2" spans="1:9" ht="123.5" customHeight="1" x14ac:dyDescent="0.2">
      <c r="A2" s="132">
        <v>46122</v>
      </c>
      <c r="B2" s="133" t="s">
        <v>40</v>
      </c>
      <c r="C2" s="135" t="s">
        <v>41</v>
      </c>
      <c r="D2" s="116">
        <v>120</v>
      </c>
      <c r="E2" s="129">
        <v>6063.96</v>
      </c>
      <c r="F2" s="131">
        <f>SUM(D2*E2)</f>
        <v>727675.2</v>
      </c>
      <c r="G2" s="116"/>
    </row>
    <row r="3" spans="1:9" ht="165" customHeight="1" x14ac:dyDescent="0.2">
      <c r="A3" s="132"/>
      <c r="B3" s="134"/>
      <c r="C3" s="136"/>
      <c r="D3" s="117"/>
      <c r="E3" s="130"/>
      <c r="F3" s="131"/>
      <c r="G3" s="125"/>
    </row>
    <row r="4" spans="1:9" x14ac:dyDescent="0.2">
      <c r="A4" s="132"/>
      <c r="B4" s="120" t="s">
        <v>9</v>
      </c>
      <c r="C4" s="120"/>
      <c r="D4" s="49"/>
      <c r="E4" s="55"/>
      <c r="F4" s="56">
        <f>SUM(F2:F3)</f>
        <v>727675.2</v>
      </c>
      <c r="G4" s="125"/>
      <c r="I4" s="60"/>
    </row>
    <row r="5" spans="1:9" x14ac:dyDescent="0.2">
      <c r="A5" s="132"/>
      <c r="B5" s="120" t="s">
        <v>10</v>
      </c>
      <c r="C5" s="120"/>
      <c r="D5" s="49"/>
      <c r="E5" s="55"/>
      <c r="F5" s="56">
        <f>F4*11%</f>
        <v>80044.271999999997</v>
      </c>
      <c r="G5" s="125"/>
      <c r="I5" s="60"/>
    </row>
    <row r="6" spans="1:9" x14ac:dyDescent="0.2">
      <c r="A6" s="132"/>
      <c r="B6" s="120" t="s">
        <v>11</v>
      </c>
      <c r="C6" s="120"/>
      <c r="D6" s="49"/>
      <c r="E6" s="55"/>
      <c r="F6" s="56">
        <f>((F4*100)/111)*0.111%</f>
        <v>727.67520000000002</v>
      </c>
      <c r="G6" s="125"/>
    </row>
    <row r="7" spans="1:9" x14ac:dyDescent="0.2">
      <c r="A7" s="132"/>
      <c r="B7" s="120" t="s">
        <v>7</v>
      </c>
      <c r="C7" s="120"/>
      <c r="D7" s="49"/>
      <c r="E7" s="57"/>
      <c r="F7" s="56">
        <f>SUM(F4:F6)</f>
        <v>808447.14720000001</v>
      </c>
      <c r="G7" s="117"/>
    </row>
    <row r="8" spans="1:9" ht="318.5" customHeight="1" x14ac:dyDescent="0.2">
      <c r="A8" s="132"/>
      <c r="B8" s="50"/>
      <c r="C8" s="51"/>
      <c r="D8" s="52"/>
      <c r="E8" s="58"/>
      <c r="F8" s="54">
        <f>E8*D8</f>
        <v>0</v>
      </c>
      <c r="G8" s="116"/>
    </row>
    <row r="9" spans="1:9" x14ac:dyDescent="0.2">
      <c r="A9" s="132"/>
      <c r="B9" s="119" t="s">
        <v>9</v>
      </c>
      <c r="C9" s="120"/>
      <c r="D9" s="49"/>
      <c r="E9" s="55"/>
      <c r="F9" s="56">
        <f>SUM(F8:F8)</f>
        <v>0</v>
      </c>
      <c r="G9" s="125"/>
    </row>
    <row r="10" spans="1:9" x14ac:dyDescent="0.2">
      <c r="A10" s="132"/>
      <c r="B10" s="118" t="s">
        <v>10</v>
      </c>
      <c r="C10" s="119"/>
      <c r="D10" s="49"/>
      <c r="E10" s="55"/>
      <c r="F10" s="56">
        <f>F9*11%</f>
        <v>0</v>
      </c>
      <c r="G10" s="125"/>
    </row>
    <row r="11" spans="1:9" x14ac:dyDescent="0.2">
      <c r="A11" s="132"/>
      <c r="B11" s="119" t="s">
        <v>11</v>
      </c>
      <c r="C11" s="120"/>
      <c r="D11" s="49"/>
      <c r="E11" s="55"/>
      <c r="F11" s="56">
        <f>((F9*100)/111)*0.111%</f>
        <v>0</v>
      </c>
      <c r="G11" s="125"/>
    </row>
    <row r="12" spans="1:9" x14ac:dyDescent="0.2">
      <c r="A12" s="132"/>
      <c r="B12" s="121" t="s">
        <v>7</v>
      </c>
      <c r="C12" s="122"/>
      <c r="D12" s="49"/>
      <c r="E12" s="59"/>
      <c r="F12" s="56">
        <f>SUM(F9:F11)</f>
        <v>0</v>
      </c>
      <c r="G12" s="117"/>
    </row>
    <row r="13" spans="1:9" x14ac:dyDescent="0.2">
      <c r="A13" s="126" t="s">
        <v>8</v>
      </c>
      <c r="B13" s="127"/>
      <c r="C13" s="127"/>
      <c r="D13" s="128"/>
      <c r="E13" s="123">
        <f>SUM(F7,F12)</f>
        <v>808447.14720000001</v>
      </c>
      <c r="F13" s="124"/>
    </row>
  </sheetData>
  <mergeCells count="19">
    <mergeCell ref="G2:G7"/>
    <mergeCell ref="G8:G12"/>
    <mergeCell ref="A13:D13"/>
    <mergeCell ref="B4:C4"/>
    <mergeCell ref="B5:C5"/>
    <mergeCell ref="B6:C6"/>
    <mergeCell ref="B7:C7"/>
    <mergeCell ref="B9:C9"/>
    <mergeCell ref="E2:E3"/>
    <mergeCell ref="F2:F3"/>
    <mergeCell ref="A2:A7"/>
    <mergeCell ref="A8:A12"/>
    <mergeCell ref="B2:B3"/>
    <mergeCell ref="C2:C3"/>
    <mergeCell ref="D2:D3"/>
    <mergeCell ref="B10:C10"/>
    <mergeCell ref="B11:C11"/>
    <mergeCell ref="B12:C12"/>
    <mergeCell ref="E13:F1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28"/>
  <sheetViews>
    <sheetView zoomScaleNormal="70" workbookViewId="0">
      <pane ySplit="1" topLeftCell="A25" activePane="bottomLeft" state="frozen"/>
      <selection pane="bottomLeft" activeCell="E1" sqref="E1"/>
    </sheetView>
  </sheetViews>
  <sheetFormatPr baseColWidth="10" defaultColWidth="9.1640625" defaultRowHeight="15" x14ac:dyDescent="0.2"/>
  <cols>
    <col min="1" max="1" width="10.5" style="12" customWidth="1"/>
    <col min="2" max="2" width="12.6640625" style="12" customWidth="1"/>
    <col min="3" max="3" width="18.83203125" style="12" customWidth="1"/>
    <col min="4" max="4" width="12.33203125" style="38" customWidth="1"/>
    <col min="5" max="5" width="11" style="12" bestFit="1" customWidth="1"/>
    <col min="6" max="16384" width="9.1640625" style="12"/>
  </cols>
  <sheetData>
    <row r="1" spans="1:5" s="37" customFormat="1" ht="19" customHeight="1" x14ac:dyDescent="0.2">
      <c r="A1" s="39" t="s">
        <v>0</v>
      </c>
      <c r="B1" s="39" t="s">
        <v>1</v>
      </c>
      <c r="C1" s="39" t="s">
        <v>7</v>
      </c>
      <c r="D1" s="40" t="s">
        <v>12</v>
      </c>
      <c r="E1" s="92">
        <f>D28</f>
        <v>0</v>
      </c>
    </row>
    <row r="2" spans="1:5" ht="263.75" customHeight="1" x14ac:dyDescent="0.2">
      <c r="A2" s="41"/>
      <c r="B2" s="42"/>
      <c r="C2" s="43"/>
      <c r="D2" s="44"/>
    </row>
    <row r="3" spans="1:5" ht="255" customHeight="1" x14ac:dyDescent="0.2">
      <c r="A3" s="41"/>
      <c r="B3" s="42"/>
      <c r="C3" s="45"/>
      <c r="D3" s="44"/>
    </row>
    <row r="4" spans="1:5" ht="250" customHeight="1" x14ac:dyDescent="0.2">
      <c r="A4" s="41"/>
      <c r="B4" s="42"/>
      <c r="C4" s="45"/>
      <c r="D4" s="44"/>
    </row>
    <row r="5" spans="1:5" ht="256.25" customHeight="1" x14ac:dyDescent="0.2">
      <c r="A5" s="41"/>
      <c r="B5" s="42"/>
      <c r="C5" s="45"/>
      <c r="D5" s="44"/>
    </row>
    <row r="6" spans="1:5" ht="253.75" customHeight="1" x14ac:dyDescent="0.2">
      <c r="A6" s="41"/>
      <c r="B6" s="42"/>
      <c r="C6" s="45"/>
      <c r="D6" s="44"/>
    </row>
    <row r="7" spans="1:5" ht="255.25" customHeight="1" x14ac:dyDescent="0.2">
      <c r="A7" s="41"/>
      <c r="B7" s="42"/>
      <c r="C7" s="45"/>
      <c r="D7" s="44"/>
    </row>
    <row r="8" spans="1:5" ht="267" customHeight="1" x14ac:dyDescent="0.2">
      <c r="A8" s="41"/>
      <c r="B8" s="42"/>
      <c r="C8" s="45"/>
      <c r="D8" s="44"/>
    </row>
    <row r="9" spans="1:5" ht="262" customHeight="1" x14ac:dyDescent="0.2">
      <c r="A9" s="41"/>
      <c r="B9" s="42"/>
      <c r="C9" s="45"/>
      <c r="D9" s="44"/>
    </row>
    <row r="10" spans="1:5" ht="262" customHeight="1" x14ac:dyDescent="0.2">
      <c r="A10" s="41"/>
      <c r="B10" s="42"/>
      <c r="C10" s="45"/>
      <c r="D10" s="44"/>
    </row>
    <row r="11" spans="1:5" ht="270.75" customHeight="1" x14ac:dyDescent="0.2">
      <c r="A11" s="41"/>
      <c r="B11" s="42"/>
      <c r="C11" s="45"/>
      <c r="D11" s="44"/>
    </row>
    <row r="12" spans="1:5" ht="261" customHeight="1" x14ac:dyDescent="0.2">
      <c r="A12" s="41"/>
      <c r="B12" s="42"/>
      <c r="C12" s="45"/>
      <c r="D12" s="44"/>
    </row>
    <row r="13" spans="1:5" ht="257.25" customHeight="1" x14ac:dyDescent="0.2">
      <c r="A13" s="41"/>
      <c r="B13" s="42"/>
      <c r="C13" s="45"/>
      <c r="D13" s="44"/>
    </row>
    <row r="14" spans="1:5" ht="263.5" customHeight="1" x14ac:dyDescent="0.2">
      <c r="A14" s="41"/>
      <c r="B14" s="42"/>
      <c r="C14" s="45"/>
      <c r="D14" s="44"/>
    </row>
    <row r="15" spans="1:5" ht="270.25" customHeight="1" x14ac:dyDescent="0.2">
      <c r="A15" s="41"/>
      <c r="B15" s="42"/>
      <c r="C15" s="45"/>
      <c r="D15" s="44"/>
    </row>
    <row r="16" spans="1:5" ht="261.75" customHeight="1" x14ac:dyDescent="0.2">
      <c r="A16" s="83"/>
      <c r="B16" s="42"/>
      <c r="C16" s="45"/>
      <c r="D16" s="44"/>
    </row>
    <row r="17" spans="1:4" ht="260" customHeight="1" x14ac:dyDescent="0.2">
      <c r="A17" s="41"/>
      <c r="B17" s="42"/>
      <c r="C17" s="45"/>
      <c r="D17" s="44"/>
    </row>
    <row r="18" spans="1:4" ht="290" customHeight="1" x14ac:dyDescent="0.2">
      <c r="A18" s="41"/>
      <c r="B18" s="42"/>
      <c r="C18" s="45"/>
      <c r="D18" s="44"/>
    </row>
    <row r="19" spans="1:4" ht="200" customHeight="1" x14ac:dyDescent="0.2">
      <c r="A19" s="41"/>
      <c r="B19" s="42"/>
      <c r="C19" s="45"/>
      <c r="D19" s="44"/>
    </row>
    <row r="20" spans="1:4" ht="200" customHeight="1" x14ac:dyDescent="0.2">
      <c r="A20" s="41"/>
      <c r="B20" s="42"/>
      <c r="C20" s="43"/>
      <c r="D20" s="44"/>
    </row>
    <row r="21" spans="1:4" ht="200" customHeight="1" x14ac:dyDescent="0.2">
      <c r="A21" s="41"/>
      <c r="B21" s="42"/>
      <c r="C21" s="43"/>
      <c r="D21" s="44"/>
    </row>
    <row r="22" spans="1:4" ht="200" customHeight="1" x14ac:dyDescent="0.2">
      <c r="A22" s="41"/>
      <c r="B22" s="42"/>
      <c r="C22" s="43"/>
      <c r="D22" s="44"/>
    </row>
    <row r="23" spans="1:4" ht="200" customHeight="1" x14ac:dyDescent="0.2">
      <c r="A23" s="41"/>
      <c r="B23" s="42"/>
      <c r="C23" s="43"/>
      <c r="D23" s="44"/>
    </row>
    <row r="24" spans="1:4" ht="200" customHeight="1" x14ac:dyDescent="0.2">
      <c r="A24" s="41"/>
      <c r="B24" s="42"/>
      <c r="C24" s="43"/>
      <c r="D24" s="44"/>
    </row>
    <row r="25" spans="1:4" ht="200" customHeight="1" x14ac:dyDescent="0.2">
      <c r="A25" s="41"/>
      <c r="B25" s="42"/>
      <c r="C25" s="43"/>
      <c r="D25" s="44"/>
    </row>
    <row r="26" spans="1:4" ht="200" customHeight="1" x14ac:dyDescent="0.2">
      <c r="A26" s="41"/>
      <c r="B26" s="42"/>
      <c r="C26" s="43"/>
      <c r="D26" s="44"/>
    </row>
    <row r="27" spans="1:4" ht="200" customHeight="1" x14ac:dyDescent="0.2">
      <c r="A27" s="41"/>
      <c r="B27" s="42"/>
      <c r="C27" s="43"/>
      <c r="D27" s="44"/>
    </row>
    <row r="28" spans="1:4" x14ac:dyDescent="0.2">
      <c r="A28" s="137"/>
      <c r="B28" s="138"/>
      <c r="C28" s="46"/>
      <c r="D28" s="47">
        <f>SUM(C:C)</f>
        <v>0</v>
      </c>
    </row>
  </sheetData>
  <mergeCells count="1">
    <mergeCell ref="A28:B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1"/>
  <sheetViews>
    <sheetView zoomScale="93" zoomScaleNormal="45" workbookViewId="0">
      <pane xSplit="2" ySplit="1" topLeftCell="C2" activePane="bottomRight" state="frozen"/>
      <selection pane="topRight"/>
      <selection pane="bottomLeft"/>
      <selection pane="bottomRight" activeCell="F4" sqref="F4:F5"/>
    </sheetView>
  </sheetViews>
  <sheetFormatPr baseColWidth="10" defaultColWidth="9.1640625" defaultRowHeight="15" x14ac:dyDescent="0.2"/>
  <cols>
    <col min="1" max="1" width="18.5" style="13" bestFit="1" customWidth="1"/>
    <col min="2" max="2" width="27.5" style="12" customWidth="1"/>
    <col min="3" max="3" width="7.1640625" style="14" bestFit="1" customWidth="1"/>
    <col min="4" max="4" width="17.6640625" style="15" bestFit="1" customWidth="1"/>
    <col min="5" max="6" width="17.1640625" style="15" bestFit="1" customWidth="1"/>
    <col min="7" max="7" width="65.6640625" style="12" customWidth="1"/>
    <col min="8" max="8" width="27.5" style="12" customWidth="1"/>
    <col min="9" max="16384" width="9.1640625" style="12"/>
  </cols>
  <sheetData>
    <row r="1" spans="1:8" s="11" customFormat="1" ht="26" x14ac:dyDescent="0.2">
      <c r="A1" s="16" t="s">
        <v>0</v>
      </c>
      <c r="B1" s="17" t="s">
        <v>13</v>
      </c>
      <c r="C1" s="17" t="s">
        <v>12</v>
      </c>
      <c r="D1" s="89" t="s">
        <v>5</v>
      </c>
      <c r="E1" s="89" t="s">
        <v>6</v>
      </c>
      <c r="F1" s="89" t="s">
        <v>7</v>
      </c>
      <c r="G1" s="17" t="s">
        <v>4</v>
      </c>
      <c r="H1" s="31">
        <f>D11</f>
        <v>1375000</v>
      </c>
    </row>
    <row r="2" spans="1:8" ht="136" customHeight="1" x14ac:dyDescent="0.2">
      <c r="A2" s="103">
        <v>46113</v>
      </c>
      <c r="B2" s="18" t="s">
        <v>22</v>
      </c>
      <c r="C2" s="19">
        <v>10</v>
      </c>
      <c r="D2" s="32">
        <v>55000</v>
      </c>
      <c r="E2" s="33">
        <f>C2*D2</f>
        <v>550000</v>
      </c>
      <c r="F2" s="143">
        <f>SUM(E2:E3)</f>
        <v>715000</v>
      </c>
      <c r="G2" s="142"/>
    </row>
    <row r="3" spans="1:8" ht="136" customHeight="1" x14ac:dyDescent="0.2">
      <c r="A3" s="104"/>
      <c r="B3" s="22" t="s">
        <v>23</v>
      </c>
      <c r="C3" s="23">
        <v>3</v>
      </c>
      <c r="D3" s="35">
        <v>55000</v>
      </c>
      <c r="E3" s="33">
        <f>C3*D3</f>
        <v>165000</v>
      </c>
      <c r="F3" s="144"/>
      <c r="G3" s="142"/>
    </row>
    <row r="4" spans="1:8" ht="133" customHeight="1" x14ac:dyDescent="0.2">
      <c r="A4" s="150">
        <v>46129</v>
      </c>
      <c r="B4" s="26" t="s">
        <v>22</v>
      </c>
      <c r="C4" s="25">
        <v>10</v>
      </c>
      <c r="D4" s="34">
        <v>55000</v>
      </c>
      <c r="E4" s="33">
        <f>C4*D4</f>
        <v>550000</v>
      </c>
      <c r="F4" s="152">
        <f>SUM(E4:E5)</f>
        <v>660000</v>
      </c>
      <c r="G4" s="148"/>
    </row>
    <row r="5" spans="1:8" ht="133" customHeight="1" x14ac:dyDescent="0.2">
      <c r="A5" s="151"/>
      <c r="B5" s="26" t="s">
        <v>23</v>
      </c>
      <c r="C5" s="25">
        <v>2</v>
      </c>
      <c r="D5" s="34">
        <v>55000</v>
      </c>
      <c r="E5" s="33">
        <f t="shared" ref="E5:E8" si="0">C5*D5</f>
        <v>110000</v>
      </c>
      <c r="F5" s="153"/>
      <c r="G5" s="149"/>
    </row>
    <row r="6" spans="1:8" ht="24" x14ac:dyDescent="0.2">
      <c r="A6" s="24"/>
      <c r="B6" s="26"/>
      <c r="C6" s="25"/>
      <c r="D6" s="34"/>
      <c r="E6" s="33">
        <f t="shared" si="0"/>
        <v>0</v>
      </c>
      <c r="F6" s="35"/>
      <c r="G6" s="26"/>
    </row>
    <row r="7" spans="1:8" ht="24" x14ac:dyDescent="0.2">
      <c r="A7" s="24"/>
      <c r="B7" s="26"/>
      <c r="C7" s="25"/>
      <c r="D7" s="34"/>
      <c r="E7" s="33">
        <f t="shared" si="0"/>
        <v>0</v>
      </c>
      <c r="F7" s="35"/>
      <c r="G7" s="26"/>
    </row>
    <row r="8" spans="1:8" ht="24" x14ac:dyDescent="0.2">
      <c r="A8" s="24"/>
      <c r="B8" s="26"/>
      <c r="C8" s="25"/>
      <c r="D8" s="34"/>
      <c r="E8" s="33">
        <f t="shared" si="0"/>
        <v>0</v>
      </c>
      <c r="F8" s="35"/>
      <c r="G8" s="26"/>
    </row>
    <row r="9" spans="1:8" ht="24" x14ac:dyDescent="0.2">
      <c r="A9" s="24"/>
      <c r="B9" s="27"/>
      <c r="C9" s="25"/>
      <c r="D9" s="34"/>
      <c r="E9" s="33">
        <f>C9*D9</f>
        <v>0</v>
      </c>
      <c r="F9" s="36"/>
      <c r="G9" s="26"/>
    </row>
    <row r="10" spans="1:8" ht="24" x14ac:dyDescent="0.2">
      <c r="A10" s="28"/>
      <c r="B10" s="29"/>
      <c r="C10" s="25"/>
      <c r="D10" s="34"/>
      <c r="E10" s="33">
        <f>C10*D10</f>
        <v>0</v>
      </c>
      <c r="F10" s="36"/>
      <c r="G10" s="30"/>
    </row>
    <row r="11" spans="1:8" ht="24" x14ac:dyDescent="0.2">
      <c r="A11" s="145" t="s">
        <v>8</v>
      </c>
      <c r="B11" s="146"/>
      <c r="C11" s="147"/>
      <c r="D11" s="139">
        <f>SUM(F2:F10)</f>
        <v>1375000</v>
      </c>
      <c r="E11" s="140"/>
      <c r="F11" s="141"/>
      <c r="G11" s="90"/>
    </row>
  </sheetData>
  <mergeCells count="8">
    <mergeCell ref="D11:F11"/>
    <mergeCell ref="A2:A3"/>
    <mergeCell ref="G2:G3"/>
    <mergeCell ref="F2:F3"/>
    <mergeCell ref="A11:C11"/>
    <mergeCell ref="G4:G5"/>
    <mergeCell ref="A4:A5"/>
    <mergeCell ref="F4:F5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7"/>
  <sheetViews>
    <sheetView workbookViewId="0">
      <selection activeCell="B36" sqref="B36"/>
    </sheetView>
  </sheetViews>
  <sheetFormatPr baseColWidth="10" defaultColWidth="9.1640625" defaultRowHeight="15" x14ac:dyDescent="0.2"/>
  <cols>
    <col min="1" max="1" width="9.1640625" style="1"/>
    <col min="2" max="2" width="21.83203125" style="2" customWidth="1"/>
    <col min="3" max="3" width="28" customWidth="1"/>
  </cols>
  <sheetData>
    <row r="1" spans="1:3" ht="25" customHeight="1" x14ac:dyDescent="0.2">
      <c r="A1" s="3" t="s">
        <v>14</v>
      </c>
      <c r="B1" s="4" t="s">
        <v>15</v>
      </c>
      <c r="C1" s="5" t="s">
        <v>16</v>
      </c>
    </row>
    <row r="2" spans="1:3" x14ac:dyDescent="0.2">
      <c r="A2" s="6">
        <v>1</v>
      </c>
      <c r="B2" s="7" t="s">
        <v>17</v>
      </c>
      <c r="C2" s="8">
        <f>'Anugrah (Bag, Cup, Box)'!H12</f>
        <v>0</v>
      </c>
    </row>
    <row r="3" spans="1:3" x14ac:dyDescent="0.2">
      <c r="A3" s="6">
        <v>2</v>
      </c>
      <c r="B3" s="7" t="s">
        <v>18</v>
      </c>
      <c r="C3" s="8">
        <f>'UD Abdi Jaya (Bag, Cup, Box)'!G27</f>
        <v>14318000</v>
      </c>
    </row>
    <row r="4" spans="1:3" x14ac:dyDescent="0.2">
      <c r="A4" s="6">
        <v>3</v>
      </c>
      <c r="B4" s="7" t="s">
        <v>19</v>
      </c>
      <c r="C4" s="8">
        <f>'PT. SUPARMA JAYA TBK (Tissue)'!E13</f>
        <v>808447.14720000001</v>
      </c>
    </row>
    <row r="5" spans="1:3" x14ac:dyDescent="0.2">
      <c r="A5" s="6">
        <v>4</v>
      </c>
      <c r="B5" s="7" t="s">
        <v>20</v>
      </c>
      <c r="C5" s="9">
        <f>'Vickel Laundry'!D28</f>
        <v>0</v>
      </c>
    </row>
    <row r="6" spans="1:3" x14ac:dyDescent="0.2">
      <c r="A6" s="6">
        <v>5</v>
      </c>
      <c r="B6" s="7" t="s">
        <v>21</v>
      </c>
      <c r="C6" s="9">
        <f>'Dishy Soap'!F11</f>
        <v>0</v>
      </c>
    </row>
    <row r="7" spans="1:3" x14ac:dyDescent="0.2">
      <c r="A7" s="154" t="s">
        <v>7</v>
      </c>
      <c r="B7" s="155"/>
      <c r="C7" s="10">
        <f>SUM(C2:C5)</f>
        <v>15126447.1472</v>
      </c>
    </row>
  </sheetData>
  <mergeCells count="1"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Anugrah (Bag, Cup, Box)</vt:lpstr>
      <vt:lpstr>UD Abdi Jaya (Bag, Cup, Box)</vt:lpstr>
      <vt:lpstr>PT. SUPARMA JAYA TBK (Tissue)</vt:lpstr>
      <vt:lpstr>Vickel Laundry</vt:lpstr>
      <vt:lpstr>Dishy Soap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2025-07-14T16:21:00Z</dcterms:created>
  <dcterms:modified xsi:type="dcterms:W3CDTF">2026-04-20T08:53:02Z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A29148F1284A4E108B88A706AF0A1D4B_12</vt:lpwstr>
  </property>
  <property fmtid="{D5CDD505-2E9C-101B-9397-08002B2CF9AE}" pid="3" name="KSOProductBuildVer">
    <vt:lpwstr>1033-12.1.23155.23155</vt:lpwstr>
  </property>
</Properties>
</file>