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APRIL 2026/"/>
    </mc:Choice>
  </mc:AlternateContent>
  <xr:revisionPtr revIDLastSave="0" documentId="13_ncr:1_{EDA18C9F-C147-774A-AC5D-D3ACA7D21794}" xr6:coauthVersionLast="47" xr6:coauthVersionMax="47" xr10:uidLastSave="{00000000-0000-0000-0000-000000000000}"/>
  <bookViews>
    <workbookView xWindow="0" yWindow="780" windowWidth="15420" windowHeight="21460" firstSheet="1" activeTab="2" xr2:uid="{00000000-000D-0000-FFFF-FFFF00000000}"/>
  </bookViews>
  <sheets>
    <sheet name="TEGAL JAYA (Groceries)" sheetId="35" r:id="rId1"/>
    <sheet name="BUK BUNGA (Groceries)" sheetId="15" r:id="rId2"/>
    <sheet name="SEDANA JAYA (Groceries)" sheetId="17" r:id="rId3"/>
    <sheet name="AD supplier (Groceries)" sheetId="29" r:id="rId4"/>
    <sheet name="AGUS SEAFOOD" sheetId="33" r:id="rId5"/>
    <sheet name="RAFI SEAFOOD (Seafood)" sheetId="4" r:id="rId6"/>
    <sheet name="ABISEKA (FRESH MILK)" sheetId="30" r:id="rId7"/>
    <sheet name="FORNO (Burger&amp;Croissant)" sheetId="31" r:id="rId8"/>
    <sheet name="Kemang Food (Salami)" sheetId="32" r:id="rId9"/>
    <sheet name="MAMA RADA PRODUCTION (Dumpling)" sheetId="6" r:id="rId10"/>
    <sheet name="KSP (Chicken)" sheetId="18" r:id="rId11"/>
    <sheet name="SURYA CIPTA NIAGA BALI (Beef)" sheetId="7" r:id="rId12"/>
    <sheet name="MULIA JAYA (PASSION FRUIT)" sheetId="34" r:id="rId13"/>
    <sheet name="BAYU AGNI MERTA (Gas)" sheetId="11" r:id="rId14"/>
    <sheet name="Joy Green (Mix Berry)" sheetId="24" r:id="rId15"/>
    <sheet name="CELEBRITY BAKERY (Bakery)" sheetId="23" r:id="rId16"/>
    <sheet name="Krop (Edible flower)" sheetId="25" r:id="rId17"/>
    <sheet name="Boiler (Dumplings&amp;Syrniki)" sheetId="26" r:id="rId18"/>
    <sheet name="TOTAL" sheetId="16" r:id="rId19"/>
  </sheets>
  <externalReferences>
    <externalReference r:id="rId20"/>
  </externalReferences>
  <definedNames>
    <definedName name="_xlnm._FilterDatabase" localSheetId="1" hidden="1">'BUK BUNGA (Groceries)'!$A$1:$F$314</definedName>
    <definedName name="_xlnm._FilterDatabase" localSheetId="2" hidden="1">'SEDANA JAYA (Groceries)'!$A$1:$G$843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6" i="17" l="1"/>
  <c r="F405" i="17"/>
  <c r="F404" i="17"/>
  <c r="F403" i="17"/>
  <c r="F402" i="17"/>
  <c r="F401" i="17"/>
  <c r="F400" i="17"/>
  <c r="F399" i="17"/>
  <c r="F398" i="17"/>
  <c r="F397" i="17"/>
  <c r="G389" i="17" s="1"/>
  <c r="F396" i="17"/>
  <c r="F395" i="17"/>
  <c r="F394" i="17"/>
  <c r="F393" i="17"/>
  <c r="F392" i="17"/>
  <c r="F391" i="17"/>
  <c r="F390" i="17"/>
  <c r="F389" i="17"/>
  <c r="L1" i="7"/>
  <c r="G6" i="7"/>
  <c r="F7" i="7"/>
  <c r="F6" i="7"/>
  <c r="F184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F166" i="15"/>
  <c r="E178" i="15"/>
  <c r="E177" i="15"/>
  <c r="E176" i="15"/>
  <c r="E175" i="15"/>
  <c r="E174" i="15"/>
  <c r="E173" i="15"/>
  <c r="E170" i="15"/>
  <c r="E169" i="15"/>
  <c r="E168" i="15"/>
  <c r="E167" i="15"/>
  <c r="E166" i="15"/>
  <c r="F165" i="15"/>
  <c r="E165" i="15"/>
  <c r="F162" i="15"/>
  <c r="E164" i="15"/>
  <c r="E163" i="15"/>
  <c r="E162" i="15"/>
  <c r="G10" i="31" l="1"/>
  <c r="F10" i="31"/>
  <c r="F8" i="33" l="1"/>
  <c r="E8" i="33"/>
  <c r="G19" i="4"/>
  <c r="F23" i="4"/>
  <c r="F22" i="4"/>
  <c r="F21" i="4"/>
  <c r="F20" i="4"/>
  <c r="F19" i="4"/>
  <c r="G374" i="17"/>
  <c r="F388" i="17"/>
  <c r="F387" i="17"/>
  <c r="F386" i="17"/>
  <c r="F385" i="17"/>
  <c r="F384" i="17"/>
  <c r="F383" i="17"/>
  <c r="F382" i="17"/>
  <c r="F381" i="17"/>
  <c r="F380" i="17"/>
  <c r="F379" i="17"/>
  <c r="F378" i="17"/>
  <c r="F377" i="17"/>
  <c r="F376" i="17"/>
  <c r="F375" i="17"/>
  <c r="F374" i="17"/>
  <c r="F56" i="35" l="1"/>
  <c r="G372" i="17"/>
  <c r="F373" i="17"/>
  <c r="F372" i="17"/>
  <c r="F371" i="17"/>
  <c r="G350" i="17"/>
  <c r="F370" i="17"/>
  <c r="F369" i="17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G329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G307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G290" i="17" s="1"/>
  <c r="F291" i="17"/>
  <c r="F290" i="17"/>
  <c r="G288" i="17"/>
  <c r="F289" i="17"/>
  <c r="F288" i="17"/>
  <c r="G266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63" i="35"/>
  <c r="F62" i="35"/>
  <c r="F61" i="35"/>
  <c r="G53" i="35" s="1"/>
  <c r="F60" i="35"/>
  <c r="F59" i="35"/>
  <c r="F58" i="35"/>
  <c r="F57" i="35"/>
  <c r="F55" i="35"/>
  <c r="F54" i="35"/>
  <c r="F53" i="35"/>
  <c r="D26" i="31"/>
  <c r="H16" i="29"/>
  <c r="G16" i="29"/>
  <c r="H22" i="29"/>
  <c r="G15" i="29" l="1"/>
  <c r="H15" i="29" s="1"/>
  <c r="H12" i="29"/>
  <c r="G14" i="29"/>
  <c r="G13" i="29"/>
  <c r="G12" i="29"/>
  <c r="F8" i="31"/>
  <c r="G8" i="31" s="1"/>
  <c r="G4" i="7"/>
  <c r="F52" i="35"/>
  <c r="F51" i="35"/>
  <c r="F50" i="35"/>
  <c r="F49" i="35"/>
  <c r="F48" i="35"/>
  <c r="G48" i="35" s="1"/>
  <c r="F7" i="33"/>
  <c r="E7" i="33"/>
  <c r="F18" i="4" l="1"/>
  <c r="F17" i="4"/>
  <c r="F16" i="4"/>
  <c r="G16" i="4" s="1"/>
  <c r="G3" i="30"/>
  <c r="F3" i="30"/>
  <c r="F155" i="15" l="1"/>
  <c r="E161" i="15"/>
  <c r="E160" i="15"/>
  <c r="E159" i="15"/>
  <c r="E158" i="15"/>
  <c r="E157" i="15"/>
  <c r="E156" i="15"/>
  <c r="E155" i="15"/>
  <c r="F47" i="35"/>
  <c r="F46" i="35"/>
  <c r="F45" i="35"/>
  <c r="F44" i="35"/>
  <c r="F43" i="35"/>
  <c r="F42" i="35"/>
  <c r="F41" i="35"/>
  <c r="F40" i="35"/>
  <c r="F39" i="35"/>
  <c r="G39" i="35" s="1"/>
  <c r="F10" i="18"/>
  <c r="G8" i="18"/>
  <c r="F5" i="33" l="1"/>
  <c r="E6" i="33"/>
  <c r="E5" i="33"/>
  <c r="E7" i="31"/>
  <c r="E6" i="31"/>
  <c r="F6" i="31" s="1"/>
  <c r="G6" i="31" s="1"/>
  <c r="F38" i="35"/>
  <c r="F37" i="35"/>
  <c r="F36" i="35"/>
  <c r="F35" i="35"/>
  <c r="F34" i="35"/>
  <c r="F33" i="35"/>
  <c r="G33" i="35" s="1"/>
  <c r="F152" i="15"/>
  <c r="E154" i="15"/>
  <c r="E153" i="15"/>
  <c r="E152" i="15"/>
  <c r="F150" i="15"/>
  <c r="E151" i="15"/>
  <c r="E150" i="15"/>
  <c r="F32" i="35"/>
  <c r="F31" i="35"/>
  <c r="F30" i="35"/>
  <c r="F29" i="35"/>
  <c r="F28" i="35"/>
  <c r="G265" i="17"/>
  <c r="F265" i="17"/>
  <c r="G244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132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F15" i="4"/>
  <c r="F14" i="4"/>
  <c r="F13" i="4"/>
  <c r="F12" i="4"/>
  <c r="G12" i="4" s="1"/>
  <c r="F131" i="15"/>
  <c r="E131" i="15"/>
  <c r="E130" i="15"/>
  <c r="E129" i="15"/>
  <c r="F112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5" i="15"/>
  <c r="E114" i="15"/>
  <c r="E113" i="15"/>
  <c r="E112" i="15"/>
  <c r="F243" i="17"/>
  <c r="G243" i="17" s="1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G219" i="17" s="1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G198" i="17" s="1"/>
  <c r="F198" i="17"/>
  <c r="G28" i="35" l="1"/>
  <c r="G224" i="17"/>
  <c r="F3" i="33"/>
  <c r="E4" i="33"/>
  <c r="E3" i="33"/>
  <c r="F94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F27" i="35"/>
  <c r="F26" i="35"/>
  <c r="F25" i="35"/>
  <c r="F24" i="35"/>
  <c r="F23" i="35"/>
  <c r="F22" i="35"/>
  <c r="F21" i="35"/>
  <c r="F20" i="35"/>
  <c r="F19" i="35"/>
  <c r="F18" i="35"/>
  <c r="F17" i="35"/>
  <c r="F16" i="35"/>
  <c r="F11" i="4"/>
  <c r="F10" i="4"/>
  <c r="F9" i="4"/>
  <c r="G9" i="4" s="1"/>
  <c r="F89" i="15"/>
  <c r="E93" i="15"/>
  <c r="E92" i="15"/>
  <c r="E91" i="15"/>
  <c r="E89" i="15"/>
  <c r="F197" i="17"/>
  <c r="G197" i="17" s="1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G175" i="17" s="1"/>
  <c r="F176" i="17"/>
  <c r="F175" i="17"/>
  <c r="F174" i="17"/>
  <c r="F173" i="17"/>
  <c r="F172" i="17"/>
  <c r="G172" i="17" s="1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G150" i="17" s="1"/>
  <c r="F149" i="17"/>
  <c r="F148" i="17"/>
  <c r="G148" i="17" s="1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G127" i="17" s="1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G106" i="17" s="1"/>
  <c r="F105" i="17"/>
  <c r="F104" i="17"/>
  <c r="F103" i="17"/>
  <c r="G90" i="17" s="1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15" i="35"/>
  <c r="F14" i="35"/>
  <c r="F13" i="35"/>
  <c r="F12" i="35"/>
  <c r="F11" i="35"/>
  <c r="F10" i="35"/>
  <c r="F9" i="35"/>
  <c r="G9" i="35" l="1"/>
  <c r="G16" i="35"/>
  <c r="F4" i="4" l="1"/>
  <c r="F5" i="4"/>
  <c r="G5" i="4" s="1"/>
  <c r="F6" i="4"/>
  <c r="F7" i="4"/>
  <c r="F8" i="4"/>
  <c r="H11" i="29"/>
  <c r="G11" i="29"/>
  <c r="E2" i="33"/>
  <c r="F2" i="33" s="1"/>
  <c r="F77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F56" i="15"/>
  <c r="E73" i="15"/>
  <c r="E74" i="15"/>
  <c r="E75" i="15"/>
  <c r="E76" i="15"/>
  <c r="E72" i="15"/>
  <c r="E67" i="15"/>
  <c r="E68" i="15"/>
  <c r="E69" i="15"/>
  <c r="E70" i="15"/>
  <c r="E71" i="15"/>
  <c r="E66" i="15"/>
  <c r="E65" i="15"/>
  <c r="E64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7" i="15"/>
  <c r="E46" i="15"/>
  <c r="E45" i="15"/>
  <c r="E44" i="15"/>
  <c r="F41" i="15" s="1"/>
  <c r="E43" i="15"/>
  <c r="E42" i="15"/>
  <c r="E41" i="15"/>
  <c r="B19" i="16" l="1"/>
  <c r="B18" i="16"/>
  <c r="B16" i="16"/>
  <c r="B14" i="16"/>
  <c r="B11" i="16"/>
  <c r="B10" i="16"/>
  <c r="F21" i="15" l="1"/>
  <c r="F38" i="15"/>
  <c r="E40" i="15"/>
  <c r="E39" i="15"/>
  <c r="E38" i="15"/>
  <c r="F89" i="17" l="1"/>
  <c r="G89" i="17" s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G68" i="17" s="1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G47" i="17" s="1"/>
  <c r="F46" i="17"/>
  <c r="F45" i="17"/>
  <c r="G45" i="17" s="1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G24" i="17" s="1"/>
  <c r="F24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" i="17"/>
  <c r="H10" i="29"/>
  <c r="G10" i="29"/>
  <c r="H8" i="29"/>
  <c r="G9" i="29"/>
  <c r="G8" i="29"/>
  <c r="E21" i="15"/>
  <c r="E22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G2" i="30"/>
  <c r="F2" i="30"/>
  <c r="G2" i="17" l="1"/>
  <c r="F2" i="34" l="1"/>
  <c r="E2" i="34"/>
  <c r="E3" i="31"/>
  <c r="E4" i="31"/>
  <c r="E5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" i="31"/>
  <c r="F2" i="31" l="1"/>
  <c r="G2" i="31" s="1"/>
  <c r="F4" i="31"/>
  <c r="G4" i="31" s="1"/>
  <c r="H7" i="29"/>
  <c r="G7" i="29"/>
  <c r="H2" i="29"/>
  <c r="G3" i="29"/>
  <c r="G4" i="29"/>
  <c r="G5" i="29"/>
  <c r="G6" i="29"/>
  <c r="G2" i="29"/>
  <c r="F3" i="4"/>
  <c r="F2" i="4"/>
  <c r="G2" i="4" s="1"/>
  <c r="F3" i="35"/>
  <c r="F4" i="35"/>
  <c r="F5" i="35"/>
  <c r="F6" i="35"/>
  <c r="F7" i="35"/>
  <c r="F8" i="35"/>
  <c r="F2" i="35"/>
  <c r="G2" i="35" l="1"/>
  <c r="E4" i="15" l="1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" i="15"/>
  <c r="M1" i="32"/>
  <c r="I1" i="6"/>
  <c r="F2" i="15" l="1"/>
  <c r="F5" i="7"/>
  <c r="F4" i="7"/>
  <c r="F3" i="7"/>
  <c r="F2" i="7"/>
  <c r="F14" i="7" l="1" a="1"/>
  <c r="F14" i="7" s="1"/>
  <c r="K1" i="7" s="1"/>
  <c r="G2" i="7"/>
  <c r="F3" i="11"/>
  <c r="B13" i="16" l="1"/>
  <c r="F1" i="24"/>
  <c r="F11" i="18"/>
  <c r="G10" i="18" l="1"/>
  <c r="H1" i="35" l="1"/>
  <c r="E132" i="35"/>
  <c r="F9" i="18"/>
  <c r="F8" i="18"/>
  <c r="F7" i="18"/>
  <c r="I1" i="35" l="1"/>
  <c r="B2" i="16"/>
  <c r="E13" i="34"/>
  <c r="I1" i="34" s="1"/>
  <c r="F2" i="11"/>
  <c r="F3" i="23" l="1"/>
  <c r="F2" i="23"/>
  <c r="F4" i="26"/>
  <c r="F3" i="26"/>
  <c r="F2" i="26"/>
  <c r="G10" i="25"/>
  <c r="I1" i="25" s="1"/>
  <c r="D3" i="24"/>
  <c r="E5" i="11"/>
  <c r="F4" i="11"/>
  <c r="F6" i="18"/>
  <c r="F5" i="18"/>
  <c r="F4" i="18"/>
  <c r="F3" i="18"/>
  <c r="F2" i="18"/>
  <c r="F12" i="6"/>
  <c r="I2" i="32"/>
  <c r="J2" i="32" s="1"/>
  <c r="I24" i="32" s="1"/>
  <c r="E24" i="30" a="1"/>
  <c r="E24" i="30" s="1"/>
  <c r="G2" i="23" l="1"/>
  <c r="E5" i="23" s="1"/>
  <c r="I1" i="23" s="1"/>
  <c r="G5" i="18"/>
  <c r="G2" i="26"/>
  <c r="I2" i="26" s="1"/>
  <c r="G2" i="18"/>
  <c r="H1" i="11"/>
  <c r="K1" i="30"/>
  <c r="I1" i="31"/>
  <c r="E59" i="33"/>
  <c r="E58" i="4"/>
  <c r="B15" i="16" l="1"/>
  <c r="B17" i="16"/>
  <c r="B8" i="16"/>
  <c r="B9" i="16"/>
  <c r="G26" i="18"/>
  <c r="I1" i="18" s="1"/>
  <c r="E842" i="17"/>
  <c r="H1" i="17"/>
  <c r="I1" i="33"/>
  <c r="I1" i="4"/>
  <c r="J1" i="29"/>
  <c r="J2" i="26"/>
  <c r="K2" i="26" s="1"/>
  <c r="H5" i="26" s="1"/>
  <c r="N1" i="26" s="1"/>
  <c r="G1" i="15"/>
  <c r="E315" i="15"/>
  <c r="B4" i="16" l="1"/>
  <c r="B12" i="16"/>
  <c r="B7" i="16"/>
  <c r="B5" i="16"/>
  <c r="B6" i="16"/>
  <c r="B3" i="16"/>
  <c r="B20" i="16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<sst xmlns="http://schemas.openxmlformats.org/spreadsheetml/2006/main" count="949" uniqueCount="235">
  <si>
    <t>DATE</t>
  </si>
  <si>
    <t>ITEM</t>
  </si>
  <si>
    <t>QYT</t>
  </si>
  <si>
    <t>PRICE</t>
  </si>
  <si>
    <t>SUBTOTAL</t>
  </si>
  <si>
    <t>TOTAL</t>
  </si>
  <si>
    <t>INV NO.</t>
  </si>
  <si>
    <t>GRAND TOTAL</t>
  </si>
  <si>
    <t>BILLS</t>
  </si>
  <si>
    <t>DESCRIPTION</t>
  </si>
  <si>
    <t>QUANTITY</t>
  </si>
  <si>
    <t>QTY</t>
  </si>
  <si>
    <t>DUE DATE</t>
  </si>
  <si>
    <t>PAYMENT STATUS</t>
  </si>
  <si>
    <t>UNPAID</t>
  </si>
  <si>
    <t>DISC</t>
  </si>
  <si>
    <t>PPN 11%</t>
  </si>
  <si>
    <t>DESCRIPTIONS</t>
  </si>
  <si>
    <t>BIILS</t>
  </si>
  <si>
    <t xml:space="preserve"> GRAND TOTAL</t>
  </si>
  <si>
    <t>SUB TOTAL</t>
  </si>
  <si>
    <t>STATUS</t>
  </si>
  <si>
    <t>NO</t>
  </si>
  <si>
    <t>PC</t>
  </si>
  <si>
    <t xml:space="preserve">Total </t>
  </si>
  <si>
    <t>INV.NO</t>
  </si>
  <si>
    <t>DISCOUNT</t>
  </si>
  <si>
    <t>TOTAL AFTER DISC</t>
  </si>
  <si>
    <t>TAX</t>
  </si>
  <si>
    <t>TOTAL AFTER DISC &amp; TAX</t>
  </si>
  <si>
    <t>SUPPLIER</t>
  </si>
  <si>
    <t>Total</t>
  </si>
  <si>
    <t>BU BUNGA</t>
  </si>
  <si>
    <t>SEDANA JAYA</t>
  </si>
  <si>
    <t>AD SUPPLIER</t>
  </si>
  <si>
    <t>AGUS SEAFOOD</t>
  </si>
  <si>
    <t>RAFI SEAFOOD</t>
  </si>
  <si>
    <t>ABISEKA</t>
  </si>
  <si>
    <t>FORNO</t>
  </si>
  <si>
    <t>KEMANG 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</si>
  <si>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</si>
  <si>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</si>
  <si>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</si>
  <si>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</si>
  <si>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</si>
  <si>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</si>
  <si>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</si>
  <si>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</si>
  <si>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SOUR CREAM</t>
  </si>
  <si>
    <t>ROSEMARY</t>
  </si>
  <si>
    <t>DILL</t>
  </si>
  <si>
    <t>PARSLEY</t>
  </si>
  <si>
    <t>MILAC WHIPPING CREAM</t>
  </si>
  <si>
    <t>CASHEW NUT</t>
  </si>
  <si>
    <t>BBQ SAUCE</t>
  </si>
  <si>
    <t>SOY SAUCE</t>
  </si>
  <si>
    <t>VANILA ESSENCE BUTTERFLY</t>
  </si>
  <si>
    <t>IMPORTED LEMON</t>
  </si>
  <si>
    <t>DOUBLE ZERO</t>
  </si>
  <si>
    <t>SEMOLINA</t>
  </si>
  <si>
    <t>LADY FINGER</t>
  </si>
  <si>
    <t>ROMA KELAPA</t>
  </si>
  <si>
    <t>GORGONZOLA</t>
  </si>
  <si>
    <t>HAM</t>
  </si>
  <si>
    <t>PLASTIC KILOAN</t>
  </si>
  <si>
    <t>GREEN PEAS</t>
  </si>
  <si>
    <t>CORIANDER</t>
  </si>
  <si>
    <t>BASIL</t>
  </si>
  <si>
    <t>LIME</t>
  </si>
  <si>
    <t>MINT LEAVES</t>
  </si>
  <si>
    <t>PRAWN</t>
  </si>
  <si>
    <t>TUNA</t>
  </si>
  <si>
    <t>MINCED BEEF</t>
  </si>
  <si>
    <t>2604/FK-0173</t>
  </si>
  <si>
    <t>TOP SIDE BLACK ANGUS GF ONYX</t>
  </si>
  <si>
    <t>STRIPLOIN ICHI BROWN</t>
  </si>
  <si>
    <t>B01124/PRN-R/2026</t>
  </si>
  <si>
    <t>BONELESS BREAST TK SP</t>
  </si>
  <si>
    <t>BONELESS LEG TK SP</t>
  </si>
  <si>
    <t>WINGS TD</t>
  </si>
  <si>
    <t>ADS-232974</t>
  </si>
  <si>
    <t>MOZARELLA CHEESE</t>
  </si>
  <si>
    <t>PARMESAN CHEESE GRATED</t>
  </si>
  <si>
    <t>LA FONTE PASTA FETTUCINE</t>
  </si>
  <si>
    <t>LA FONTE PASTA PENNEZITI RIGATI</t>
  </si>
  <si>
    <t>LA FONTE PASTA SPAGHETTI</t>
  </si>
  <si>
    <t>ADS-233073</t>
  </si>
  <si>
    <t>BORGES EXTRA VIRGIN OIL 5 L</t>
  </si>
  <si>
    <t>BRIOCHE BUN</t>
  </si>
  <si>
    <t>CROISSANT PLAIN</t>
  </si>
  <si>
    <t>PAID</t>
  </si>
  <si>
    <t>PASSION FRUIT PUREE</t>
  </si>
  <si>
    <t>FRESH MILK</t>
  </si>
  <si>
    <t>SPRING ONION</t>
  </si>
  <si>
    <t>CELERY</t>
  </si>
  <si>
    <t>OREGANO</t>
  </si>
  <si>
    <t>CHILLI FLAKES</t>
  </si>
  <si>
    <t>SESAME DRESSING</t>
  </si>
  <si>
    <t>SUNKIST</t>
  </si>
  <si>
    <t>MIX BERRY</t>
  </si>
  <si>
    <t>YELLOW CHEDDAR SLICE</t>
  </si>
  <si>
    <t>FETA CHEESE</t>
  </si>
  <si>
    <t>ACID CITROEN (GADJAH)</t>
  </si>
  <si>
    <t>ADS-233702</t>
  </si>
  <si>
    <t>TOMATOES PEELED MERKO</t>
  </si>
  <si>
    <t>CHEESE SLICE YELLOW (ANCHOR)</t>
  </si>
  <si>
    <t>ADS-233707</t>
  </si>
  <si>
    <t>WATERMELON</t>
  </si>
  <si>
    <t>KINTAMANI ORANGE</t>
  </si>
  <si>
    <t>ZUCCHINI</t>
  </si>
  <si>
    <t>TOMATO</t>
  </si>
  <si>
    <t>CARROT</t>
  </si>
  <si>
    <t>RED PEPPER</t>
  </si>
  <si>
    <t>EGG</t>
  </si>
  <si>
    <t>POTATO</t>
  </si>
  <si>
    <t>BANANA</t>
  </si>
  <si>
    <t>WHITE SUGAR</t>
  </si>
  <si>
    <t>EDAMAME</t>
  </si>
  <si>
    <t>MANGO</t>
  </si>
  <si>
    <t>AVOCADO</t>
  </si>
  <si>
    <t>MUSHROOM BUTTON</t>
  </si>
  <si>
    <t>HONEY PINEAPPLE</t>
  </si>
  <si>
    <t>ROMAINE LETTUCE</t>
  </si>
  <si>
    <t>ICEBERG</t>
  </si>
  <si>
    <t>RED LOLLO ROSSO</t>
  </si>
  <si>
    <t>GREEN LETTUCE</t>
  </si>
  <si>
    <t>STRAWBERRY</t>
  </si>
  <si>
    <t>CHERRY RED TOMATOES</t>
  </si>
  <si>
    <t>CHERRY YELLOW TOMATOES</t>
  </si>
  <si>
    <t>AMANDA BUTTER</t>
  </si>
  <si>
    <t>ENGLISH SPINACH</t>
  </si>
  <si>
    <t>BIG RED CHILLI</t>
  </si>
  <si>
    <t>SHALLOT</t>
  </si>
  <si>
    <t>GARLIC</t>
  </si>
  <si>
    <t>EGGPLANT</t>
  </si>
  <si>
    <t>MUSHROOM SHIMEJI</t>
  </si>
  <si>
    <t>TOTOLE (1KG)</t>
  </si>
  <si>
    <t>PEANUT</t>
  </si>
  <si>
    <t>SWEET POTATO</t>
  </si>
  <si>
    <t>ASPARAGUS</t>
  </si>
  <si>
    <t>GREEN PEPPER</t>
  </si>
  <si>
    <t>DRAGON FRUIT</t>
  </si>
  <si>
    <t>ONION</t>
  </si>
  <si>
    <t>QUAIL EGG</t>
  </si>
  <si>
    <t>CUCUMBER</t>
  </si>
  <si>
    <t>YELLOW PEPPER</t>
  </si>
  <si>
    <t>CAKRA FLOUR</t>
  </si>
  <si>
    <t>FRESH MILK (DIAMOND)</t>
  </si>
  <si>
    <t>YEAST</t>
  </si>
  <si>
    <t>CREAM CHEESE</t>
  </si>
  <si>
    <t>TEGAL JAYA</t>
  </si>
  <si>
    <t>MULIA JAYA</t>
  </si>
  <si>
    <t>BANGKOK SAUCE</t>
  </si>
  <si>
    <t>BAKED BEAN</t>
  </si>
  <si>
    <t>KEWPIE MAYONNAISE</t>
  </si>
  <si>
    <t>LEEK</t>
  </si>
  <si>
    <t>BABY KYURI</t>
  </si>
  <si>
    <t>BRIE</t>
  </si>
  <si>
    <t>BACON (1KG)</t>
  </si>
  <si>
    <t>WHOLE WHEAT FLOUR (500GR)</t>
  </si>
  <si>
    <t>CHICK PEAS (400 GR)</t>
  </si>
  <si>
    <t>FRENCH FRIES (1KG)</t>
  </si>
  <si>
    <t>MAESTRO MAYONNAISE</t>
  </si>
  <si>
    <t>COCONUT CREAM (KARA)</t>
  </si>
  <si>
    <t>TOMATO KETCHUP/ SAUCE</t>
  </si>
  <si>
    <t>CHILLI SAUCE</t>
  </si>
  <si>
    <t>MINT</t>
  </si>
  <si>
    <t>TORTILLA WRAP</t>
  </si>
  <si>
    <t>DARK CHOCOLATE COMPOUND</t>
  </si>
  <si>
    <t>SALAD OIL</t>
  </si>
  <si>
    <t>PARMESAN CHEESE (BLOCK)</t>
  </si>
  <si>
    <t>THYME</t>
  </si>
  <si>
    <t>SALMON FILLET</t>
  </si>
  <si>
    <t>ADS-234412</t>
  </si>
  <si>
    <t>OIL RB JAR</t>
  </si>
  <si>
    <t>INV.  NO</t>
  </si>
  <si>
    <t>SQUID TUBE</t>
  </si>
  <si>
    <t>MAHI-MAHI</t>
  </si>
  <si>
    <t>BO1207/PRN-R/2026</t>
  </si>
  <si>
    <t>DOLPIN SALT</t>
  </si>
  <si>
    <t>BROWN SUGAR</t>
  </si>
  <si>
    <t>WHITE PEAR</t>
  </si>
  <si>
    <t>MAIZENA FLOUR</t>
  </si>
  <si>
    <t>RED RICE</t>
  </si>
  <si>
    <t>GREEN APPLE</t>
  </si>
  <si>
    <t>WILD ROCKET</t>
  </si>
  <si>
    <t>BEANS</t>
  </si>
  <si>
    <t>WHITE SESAME SEED</t>
  </si>
  <si>
    <t>BLACK SESAME SEED</t>
  </si>
  <si>
    <t>CHILLI PEPPER</t>
  </si>
  <si>
    <t>BABY ROMAINE</t>
  </si>
  <si>
    <t>PUMPKIN</t>
  </si>
  <si>
    <t>BABY CUCUMBER</t>
  </si>
  <si>
    <t>JALAPENO</t>
  </si>
  <si>
    <t>HONEY</t>
  </si>
  <si>
    <t>COCOA POWDER (B)</t>
  </si>
  <si>
    <t>CHOCO CHIPS</t>
  </si>
  <si>
    <t>NUTELLA</t>
  </si>
  <si>
    <t>DIXI VINEGAR</t>
  </si>
  <si>
    <t>HAM (1KG)</t>
  </si>
  <si>
    <t>GREEN  PEPPER</t>
  </si>
  <si>
    <t>BLACK OLIVE</t>
  </si>
  <si>
    <t>CAPERS</t>
  </si>
  <si>
    <t>SEGITIGA BIRU FLOUR</t>
  </si>
  <si>
    <t>CHICKEN BREAST</t>
  </si>
  <si>
    <t>CHICKEN LEG</t>
  </si>
  <si>
    <t>CHICKEN WING</t>
  </si>
  <si>
    <t>SATAY STICKS (HOUSEHOLD)</t>
  </si>
  <si>
    <t>GELATIN</t>
  </si>
  <si>
    <t>OATMEAL</t>
  </si>
  <si>
    <t>SAUSAGE (250)</t>
  </si>
  <si>
    <t>TORTILLA WRAP (BIG)</t>
  </si>
  <si>
    <t>SPAGHETTI</t>
  </si>
  <si>
    <t>BAKING POWDER (HERCULES)</t>
  </si>
  <si>
    <t>RED LETTUCE</t>
  </si>
  <si>
    <t>BONELESS BREAST</t>
  </si>
  <si>
    <t>BONELESS LEG</t>
  </si>
  <si>
    <t>B01356/PRN-R/2026</t>
  </si>
  <si>
    <t>N/A</t>
  </si>
  <si>
    <t>DLV/CUS00453/160426/00001</t>
  </si>
  <si>
    <t>SOUR BREAD 500 GR GLUTTENFREE</t>
  </si>
  <si>
    <t>BAQUETTE GLUTTENFREE 300 GR</t>
  </si>
  <si>
    <t>2604/FK-1790</t>
  </si>
  <si>
    <t>AFTER TAX</t>
  </si>
  <si>
    <t>ADS-237423</t>
  </si>
  <si>
    <t>ADS-237686</t>
  </si>
  <si>
    <t>ADS- 237426</t>
  </si>
  <si>
    <t>EGGS</t>
  </si>
  <si>
    <t>LPG 50 KG</t>
  </si>
  <si>
    <t>BASMATI RICE</t>
  </si>
  <si>
    <t>OAT MILK</t>
  </si>
  <si>
    <t>PLASTIC TRASH BAG</t>
  </si>
  <si>
    <t>AGAR-AGAR (SWALLOW) BOX</t>
  </si>
  <si>
    <t>CHEDDAR SLICE</t>
  </si>
  <si>
    <t>2604/FK-2153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</si>
</sst>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  <numFmt numFmtId="167" formatCode="[$-809]dd\ mmmm\ yyyy;@"/>
    <numFmt numFmtId="168" formatCode="[$Rp-421]#,##0.00;[Red][$Rp-421]#,##0.00"/>
    <numFmt numFmtId="169" formatCode="[$Rp-421]#,##0;[Red][$Rp-421]#,##0"/>
  </numFmts>
  <fonts count="39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mbria"/>
      <family val="1"/>
    </font>
    <font>
      <sz val="18"/>
      <color theme="1"/>
      <name val="Cambria"/>
      <family val="1"/>
    </font>
    <font>
      <sz val="18"/>
      <color theme="1"/>
      <name val="Garamond"/>
      <family val="1"/>
    </font>
    <font>
      <sz val="14"/>
      <color theme="1"/>
      <name val="Garamond"/>
      <family val="1"/>
    </font>
    <font>
      <sz val="11"/>
      <color theme="1"/>
      <name val="Calibri Light"/>
      <family val="2"/>
    </font>
    <font>
      <sz val="16"/>
      <color theme="1"/>
      <name val="Calibri"/>
      <family val="2"/>
    </font>
    <font>
      <sz val="16"/>
      <color theme="1"/>
      <name val="Garamond"/>
      <family val="1"/>
    </font>
    <font>
      <sz val="16"/>
      <color theme="1"/>
      <name val="Arial Narrow"/>
      <family val="2"/>
    </font>
    <font>
      <b/>
      <i/>
      <sz val="16"/>
      <color theme="1"/>
      <name val="Calibri"/>
      <family val="2"/>
      <scheme val="minor"/>
    </font>
    <font>
      <sz val="16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000000"/>
      <name val="Garamond"/>
      <family val="1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i/>
      <sz val="18"/>
      <color rgb="FF000000"/>
      <name val="Calibri"/>
      <family val="2"/>
      <scheme val="minor"/>
    </font>
    <font>
      <b/>
      <sz val="16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6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64" fontId="0" fillId="0" borderId="0" xfId="0" applyNumberFormat="1">
      <alignment vertical="center"/>
    </xf>
    <xf numFmtId="0" fontId="0" fillId="2" borderId="2" xfId="0" applyFill="1" applyBorder="1">
      <alignment vertical="center"/>
    </xf>
    <xf numFmtId="164" fontId="0" fillId="2" borderId="1" xfId="0" applyNumberFormat="1" applyFill="1" applyBorder="1">
      <alignment vertical="center"/>
    </xf>
    <xf numFmtId="0" fontId="8" fillId="0" borderId="0" xfId="0" applyFont="1">
      <alignment vertical="center"/>
    </xf>
    <xf numFmtId="165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>
      <alignment vertical="center"/>
    </xf>
    <xf numFmtId="164" fontId="9" fillId="4" borderId="1" xfId="0" applyNumberFormat="1" applyFont="1" applyFill="1" applyBorder="1" applyAlignment="1">
      <alignment horizontal="left" vertical="center"/>
    </xf>
    <xf numFmtId="164" fontId="9" fillId="4" borderId="4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2" fillId="0" borderId="0" xfId="0" applyFont="1">
      <alignment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3" fillId="4" borderId="1" xfId="0" applyFont="1" applyFill="1" applyBorder="1">
      <alignment vertical="center"/>
    </xf>
    <xf numFmtId="165" fontId="13" fillId="4" borderId="1" xfId="0" applyNumberFormat="1" applyFont="1" applyFill="1" applyBorder="1">
      <alignment vertical="center"/>
    </xf>
    <xf numFmtId="0" fontId="13" fillId="4" borderId="1" xfId="0" applyFont="1" applyFill="1" applyBorder="1" applyAlignment="1">
      <alignment horizontal="center" vertical="center"/>
    </xf>
    <xf numFmtId="164" fontId="13" fillId="4" borderId="1" xfId="0" applyNumberFormat="1" applyFont="1" applyFill="1" applyBorder="1">
      <alignment vertical="center"/>
    </xf>
    <xf numFmtId="164" fontId="13" fillId="4" borderId="1" xfId="0" applyNumberFormat="1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" fontId="9" fillId="4" borderId="1" xfId="0" applyNumberFormat="1" applyFont="1" applyFill="1" applyBorder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4" fillId="0" borderId="0" xfId="0" applyFont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3" fillId="6" borderId="3" xfId="0" applyFont="1" applyFill="1" applyBorder="1" applyAlignment="1">
      <alignment horizontal="center" vertical="center"/>
    </xf>
    <xf numFmtId="166" fontId="9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165" fontId="0" fillId="0" borderId="0" xfId="0" applyNumberFormat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4" borderId="1" xfId="0" applyNumberFormat="1" applyFill="1" applyBorder="1">
      <alignment vertical="center"/>
    </xf>
    <xf numFmtId="0" fontId="0" fillId="4" borderId="1" xfId="0" applyFill="1" applyBorder="1" applyAlignment="1">
      <alignment vertical="center" wrapText="1"/>
    </xf>
    <xf numFmtId="165" fontId="0" fillId="4" borderId="1" xfId="0" applyNumberFormat="1" applyFill="1" applyBorder="1" applyAlignment="1">
      <alignment horizontal="center" vertical="center"/>
    </xf>
    <xf numFmtId="16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16" fontId="0" fillId="4" borderId="1" xfId="0" applyNumberFormat="1" applyFill="1" applyBorder="1">
      <alignment vertical="center"/>
    </xf>
    <xf numFmtId="166" fontId="0" fillId="0" borderId="1" xfId="0" applyNumberFormat="1" applyBorder="1">
      <alignment vertical="center"/>
    </xf>
    <xf numFmtId="164" fontId="0" fillId="0" borderId="1" xfId="0" applyNumberFormat="1" applyBorder="1">
      <alignment vertical="center"/>
    </xf>
    <xf numFmtId="0" fontId="19" fillId="0" borderId="0" xfId="0" applyFont="1">
      <alignment vertical="center"/>
    </xf>
    <xf numFmtId="165" fontId="19" fillId="0" borderId="0" xfId="0" applyNumberFormat="1" applyFont="1">
      <alignment vertical="center"/>
    </xf>
    <xf numFmtId="0" fontId="19" fillId="0" borderId="0" xfId="0" applyFont="1" applyAlignment="1">
      <alignment horizontal="center" vertical="top"/>
    </xf>
    <xf numFmtId="165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65" fontId="19" fillId="4" borderId="1" xfId="0" applyNumberFormat="1" applyFont="1" applyFill="1" applyBorder="1">
      <alignment vertical="center"/>
    </xf>
    <xf numFmtId="16" fontId="19" fillId="4" borderId="1" xfId="0" applyNumberFormat="1" applyFont="1" applyFill="1" applyBorder="1">
      <alignment vertical="center"/>
    </xf>
    <xf numFmtId="164" fontId="19" fillId="4" borderId="1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164" fontId="19" fillId="4" borderId="1" xfId="0" applyNumberFormat="1" applyFont="1" applyFill="1" applyBorder="1">
      <alignment vertical="center"/>
    </xf>
    <xf numFmtId="0" fontId="19" fillId="4" borderId="1" xfId="0" applyFont="1" applyFill="1" applyBorder="1">
      <alignment vertical="center"/>
    </xf>
    <xf numFmtId="0" fontId="19" fillId="6" borderId="1" xfId="0" applyFont="1" applyFill="1" applyBorder="1" applyAlignment="1">
      <alignment horizontal="center" vertical="center"/>
    </xf>
    <xf numFmtId="0" fontId="19" fillId="5" borderId="1" xfId="0" applyFont="1" applyFill="1" applyBorder="1">
      <alignment vertical="center"/>
    </xf>
    <xf numFmtId="166" fontId="19" fillId="4" borderId="1" xfId="0" applyNumberFormat="1" applyFont="1" applyFill="1" applyBorder="1">
      <alignment vertical="center"/>
    </xf>
    <xf numFmtId="166" fontId="19" fillId="6" borderId="1" xfId="0" applyNumberFormat="1" applyFont="1" applyFill="1" applyBorder="1">
      <alignment vertical="center"/>
    </xf>
    <xf numFmtId="0" fontId="9" fillId="0" borderId="0" xfId="0" applyFont="1">
      <alignment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8" fontId="9" fillId="0" borderId="0" xfId="0" applyNumberFormat="1" applyFont="1">
      <alignment vertical="center"/>
    </xf>
    <xf numFmtId="168" fontId="9" fillId="0" borderId="0" xfId="0" applyNumberFormat="1" applyFont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>
      <alignment vertical="center"/>
    </xf>
    <xf numFmtId="0" fontId="20" fillId="4" borderId="1" xfId="0" applyFont="1" applyFill="1" applyBorder="1" applyAlignment="1">
      <alignment vertical="center" wrapText="1"/>
    </xf>
    <xf numFmtId="164" fontId="20" fillId="4" borderId="1" xfId="0" applyNumberFormat="1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9" fillId="6" borderId="8" xfId="0" applyFont="1" applyFill="1" applyBorder="1">
      <alignment vertical="center"/>
    </xf>
    <xf numFmtId="164" fontId="22" fillId="6" borderId="8" xfId="0" applyNumberFormat="1" applyFont="1" applyFill="1" applyBorder="1" applyAlignment="1">
      <alignment horizontal="center" vertical="center"/>
    </xf>
    <xf numFmtId="168" fontId="9" fillId="5" borderId="1" xfId="0" applyNumberFormat="1" applyFont="1" applyFill="1" applyBorder="1" applyAlignment="1">
      <alignment horizontal="center" vertical="center"/>
    </xf>
    <xf numFmtId="168" fontId="23" fillId="4" borderId="1" xfId="0" applyNumberFormat="1" applyFont="1" applyFill="1" applyBorder="1">
      <alignment vertical="center"/>
    </xf>
    <xf numFmtId="168" fontId="9" fillId="4" borderId="1" xfId="0" applyNumberFormat="1" applyFont="1" applyFill="1" applyBorder="1">
      <alignment vertical="center"/>
    </xf>
    <xf numFmtId="168" fontId="20" fillId="4" borderId="1" xfId="0" applyNumberFormat="1" applyFont="1" applyFill="1" applyBorder="1" applyAlignment="1">
      <alignment vertical="center" wrapText="1"/>
    </xf>
    <xf numFmtId="168" fontId="23" fillId="4" borderId="5" xfId="0" applyNumberFormat="1" applyFont="1" applyFill="1" applyBorder="1">
      <alignment vertical="center"/>
    </xf>
    <xf numFmtId="0" fontId="9" fillId="4" borderId="5" xfId="0" applyFont="1" applyFill="1" applyBorder="1">
      <alignment vertical="center"/>
    </xf>
    <xf numFmtId="168" fontId="9" fillId="4" borderId="5" xfId="0" applyNumberFormat="1" applyFont="1" applyFill="1" applyBorder="1">
      <alignment vertical="center"/>
    </xf>
    <xf numFmtId="168" fontId="22" fillId="6" borderId="1" xfId="0" applyNumberFormat="1" applyFont="1" applyFill="1" applyBorder="1">
      <alignment vertical="center"/>
    </xf>
    <xf numFmtId="168" fontId="9" fillId="4" borderId="1" xfId="0" applyNumberFormat="1" applyFont="1" applyFill="1" applyBorder="1" applyAlignment="1">
      <alignment horizontal="center" vertical="center"/>
    </xf>
    <xf numFmtId="168" fontId="9" fillId="4" borderId="5" xfId="0" applyNumberFormat="1" applyFont="1" applyFill="1" applyBorder="1" applyAlignment="1">
      <alignment horizontal="center" vertical="center"/>
    </xf>
    <xf numFmtId="166" fontId="23" fillId="4" borderId="1" xfId="0" applyNumberFormat="1" applyFont="1" applyFill="1" applyBorder="1">
      <alignment vertical="center"/>
    </xf>
    <xf numFmtId="166" fontId="23" fillId="4" borderId="5" xfId="0" applyNumberFormat="1" applyFont="1" applyFill="1" applyBorder="1">
      <alignment vertical="center"/>
    </xf>
    <xf numFmtId="166" fontId="9" fillId="4" borderId="1" xfId="0" applyNumberFormat="1" applyFont="1" applyFill="1" applyBorder="1">
      <alignment vertical="center"/>
    </xf>
    <xf numFmtId="166" fontId="9" fillId="4" borderId="5" xfId="0" applyNumberFormat="1" applyFont="1" applyFill="1" applyBorder="1">
      <alignment vertical="center"/>
    </xf>
    <xf numFmtId="166" fontId="9" fillId="0" borderId="0" xfId="0" applyNumberFormat="1" applyFont="1">
      <alignment vertical="center"/>
    </xf>
    <xf numFmtId="164" fontId="20" fillId="4" borderId="1" xfId="0" applyNumberFormat="1" applyFont="1" applyFill="1" applyBorder="1" applyAlignment="1">
      <alignment horizontal="center" vertical="center" wrapText="1"/>
    </xf>
    <xf numFmtId="164" fontId="20" fillId="4" borderId="1" xfId="0" applyNumberFormat="1" applyFont="1" applyFill="1" applyBorder="1">
      <alignment vertical="center"/>
    </xf>
    <xf numFmtId="0" fontId="24" fillId="0" borderId="0" xfId="0" applyFont="1">
      <alignment vertical="center"/>
    </xf>
    <xf numFmtId="165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65" fontId="25" fillId="5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center" vertical="center"/>
    </xf>
    <xf numFmtId="165" fontId="24" fillId="0" borderId="6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5" fontId="24" fillId="0" borderId="1" xfId="0" applyNumberFormat="1" applyFont="1" applyBorder="1">
      <alignment vertical="center"/>
    </xf>
    <xf numFmtId="165" fontId="27" fillId="0" borderId="1" xfId="0" applyNumberFormat="1" applyFont="1" applyBorder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165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164" fontId="24" fillId="4" borderId="1" xfId="0" applyNumberFormat="1" applyFont="1" applyFill="1" applyBorder="1">
      <alignment vertical="center"/>
    </xf>
    <xf numFmtId="164" fontId="24" fillId="0" borderId="1" xfId="0" applyNumberFormat="1" applyFont="1" applyBorder="1">
      <alignment vertical="center"/>
    </xf>
    <xf numFmtId="164" fontId="27" fillId="4" borderId="1" xfId="0" applyNumberFormat="1" applyFont="1" applyFill="1" applyBorder="1">
      <alignment vertical="center"/>
    </xf>
    <xf numFmtId="164" fontId="27" fillId="0" borderId="1" xfId="0" applyNumberFormat="1" applyFont="1" applyBorder="1">
      <alignment vertical="center"/>
    </xf>
    <xf numFmtId="164" fontId="24" fillId="5" borderId="1" xfId="0" applyNumberFormat="1" applyFont="1" applyFill="1" applyBorder="1">
      <alignment vertical="center"/>
    </xf>
    <xf numFmtId="164" fontId="24" fillId="0" borderId="0" xfId="0" applyNumberFormat="1" applyFont="1">
      <alignment vertical="center"/>
    </xf>
    <xf numFmtId="164" fontId="25" fillId="5" borderId="1" xfId="0" applyNumberFormat="1" applyFont="1" applyFill="1" applyBorder="1" applyAlignment="1">
      <alignment horizontal="center" vertical="center"/>
    </xf>
    <xf numFmtId="164" fontId="24" fillId="4" borderId="1" xfId="0" applyNumberFormat="1" applyFont="1" applyFill="1" applyBorder="1" applyAlignment="1">
      <alignment horizontal="center" vertical="center"/>
    </xf>
    <xf numFmtId="164" fontId="24" fillId="0" borderId="6" xfId="0" applyNumberFormat="1" applyFont="1" applyBorder="1">
      <alignment vertical="center"/>
    </xf>
    <xf numFmtId="0" fontId="24" fillId="0" borderId="6" xfId="0" applyFont="1" applyBorder="1">
      <alignment vertical="center"/>
    </xf>
    <xf numFmtId="164" fontId="24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65" fontId="29" fillId="5" borderId="1" xfId="0" applyNumberFormat="1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165" fontId="28" fillId="0" borderId="6" xfId="0" applyNumberFormat="1" applyFont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169" fontId="31" fillId="6" borderId="0" xfId="0" applyNumberFormat="1" applyFont="1" applyFill="1">
      <alignment vertical="center"/>
    </xf>
    <xf numFmtId="0" fontId="32" fillId="0" borderId="1" xfId="0" applyFont="1" applyBorder="1">
      <alignment vertical="center"/>
    </xf>
    <xf numFmtId="167" fontId="8" fillId="5" borderId="1" xfId="0" applyNumberFormat="1" applyFont="1" applyFill="1" applyBorder="1" applyAlignment="1">
      <alignment horizontal="center" vertical="center"/>
    </xf>
    <xf numFmtId="167" fontId="9" fillId="4" borderId="1" xfId="0" applyNumberFormat="1" applyFont="1" applyFill="1" applyBorder="1">
      <alignment vertical="center"/>
    </xf>
    <xf numFmtId="167" fontId="0" fillId="0" borderId="0" xfId="0" applyNumberForma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4" fontId="31" fillId="5" borderId="1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32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164" fontId="0" fillId="4" borderId="2" xfId="0" applyNumberFormat="1" applyFill="1" applyBorder="1">
      <alignment vertical="center"/>
    </xf>
    <xf numFmtId="164" fontId="33" fillId="5" borderId="1" xfId="0" applyNumberFormat="1" applyFont="1" applyFill="1" applyBorder="1">
      <alignment vertical="center"/>
    </xf>
    <xf numFmtId="164" fontId="0" fillId="5" borderId="0" xfId="0" applyNumberFormat="1" applyFill="1">
      <alignment vertical="center"/>
    </xf>
    <xf numFmtId="165" fontId="34" fillId="7" borderId="1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>
      <alignment horizontal="center" vertical="center"/>
    </xf>
    <xf numFmtId="164" fontId="35" fillId="8" borderId="8" xfId="0" applyNumberFormat="1" applyFont="1" applyFill="1" applyBorder="1">
      <alignment vertical="center"/>
    </xf>
    <xf numFmtId="165" fontId="35" fillId="8" borderId="6" xfId="0" applyNumberFormat="1" applyFont="1" applyFill="1" applyBorder="1">
      <alignment vertical="center"/>
    </xf>
    <xf numFmtId="0" fontId="35" fillId="8" borderId="8" xfId="0" applyFont="1" applyFill="1" applyBorder="1">
      <alignment vertical="center"/>
    </xf>
    <xf numFmtId="0" fontId="35" fillId="0" borderId="8" xfId="0" applyFont="1" applyBorder="1">
      <alignment vertical="center"/>
    </xf>
    <xf numFmtId="0" fontId="35" fillId="8" borderId="8" xfId="0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vertical="center" wrapText="1"/>
    </xf>
    <xf numFmtId="165" fontId="35" fillId="8" borderId="6" xfId="0" applyNumberFormat="1" applyFont="1" applyFill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165" fontId="35" fillId="8" borderId="1" xfId="0" applyNumberFormat="1" applyFont="1" applyFill="1" applyBorder="1" applyAlignment="1">
      <alignment horizontal="center" vertical="center"/>
    </xf>
    <xf numFmtId="164" fontId="35" fillId="8" borderId="1" xfId="0" applyNumberFormat="1" applyFont="1" applyFill="1" applyBorder="1" applyAlignment="1">
      <alignment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164" fontId="35" fillId="8" borderId="1" xfId="0" applyNumberFormat="1" applyFont="1" applyFill="1" applyBorder="1">
      <alignment vertical="center"/>
    </xf>
    <xf numFmtId="164" fontId="35" fillId="8" borderId="1" xfId="0" applyNumberFormat="1" applyFont="1" applyFill="1" applyBorder="1" applyAlignment="1">
      <alignment horizontal="center" vertical="center"/>
    </xf>
    <xf numFmtId="165" fontId="35" fillId="8" borderId="1" xfId="0" applyNumberFormat="1" applyFont="1" applyFill="1" applyBorder="1">
      <alignment vertical="center"/>
    </xf>
    <xf numFmtId="0" fontId="34" fillId="8" borderId="1" xfId="0" applyFont="1" applyFill="1" applyBorder="1" applyAlignment="1">
      <alignment vertical="center" wrapText="1"/>
    </xf>
    <xf numFmtId="0" fontId="35" fillId="0" borderId="1" xfId="0" applyFont="1" applyBorder="1">
      <alignment vertical="center"/>
    </xf>
    <xf numFmtId="164" fontId="32" fillId="4" borderId="1" xfId="0" applyNumberFormat="1" applyFont="1" applyFill="1" applyBorder="1">
      <alignment vertical="center"/>
    </xf>
    <xf numFmtId="164" fontId="32" fillId="4" borderId="1" xfId="0" applyNumberFormat="1" applyFont="1" applyFill="1" applyBorder="1" applyAlignment="1">
      <alignment vertical="center" wrapText="1"/>
    </xf>
    <xf numFmtId="0" fontId="5" fillId="0" borderId="1" xfId="0" applyFont="1" applyBorder="1">
      <alignment vertical="center"/>
    </xf>
    <xf numFmtId="0" fontId="24" fillId="0" borderId="1" xfId="0" quotePrefix="1" applyFont="1" applyBorder="1" applyAlignment="1">
      <alignment horizontal="center" vertical="center"/>
    </xf>
    <xf numFmtId="0" fontId="32" fillId="4" borderId="1" xfId="0" applyFont="1" applyFill="1" applyBorder="1">
      <alignment vertical="center"/>
    </xf>
    <xf numFmtId="0" fontId="32" fillId="4" borderId="1" xfId="0" applyFont="1" applyFill="1" applyBorder="1" applyAlignment="1">
      <alignment vertical="center" wrapText="1"/>
    </xf>
    <xf numFmtId="0" fontId="9" fillId="10" borderId="1" xfId="0" applyFont="1" applyFill="1" applyBorder="1">
      <alignment vertical="center"/>
    </xf>
    <xf numFmtId="164" fontId="9" fillId="5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164" fontId="0" fillId="5" borderId="1" xfId="0" applyNumberFormat="1" applyFill="1" applyBorder="1">
      <alignment vertical="center"/>
    </xf>
    <xf numFmtId="0" fontId="3" fillId="0" borderId="1" xfId="0" applyFont="1" applyBorder="1">
      <alignment vertical="center"/>
    </xf>
    <xf numFmtId="164" fontId="0" fillId="5" borderId="1" xfId="0" applyNumberFormat="1" applyFill="1" applyBorder="1" applyAlignment="1">
      <alignment horizontal="center" vertical="center"/>
    </xf>
    <xf numFmtId="164" fontId="22" fillId="6" borderId="3" xfId="0" applyNumberFormat="1" applyFont="1" applyFill="1" applyBorder="1" applyAlignment="1">
      <alignment horizontal="center" vertical="center"/>
    </xf>
    <xf numFmtId="164" fontId="22" fillId="6" borderId="2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>
      <alignment vertical="center"/>
    </xf>
    <xf numFmtId="165" fontId="10" fillId="4" borderId="1" xfId="0" applyNumberFormat="1" applyFont="1" applyFill="1" applyBorder="1">
      <alignment vertical="center"/>
    </xf>
    <xf numFmtId="0" fontId="10" fillId="4" borderId="1" xfId="0" applyFont="1" applyFill="1" applyBorder="1">
      <alignment vertical="center"/>
    </xf>
    <xf numFmtId="164" fontId="12" fillId="5" borderId="1" xfId="0" applyNumberFormat="1" applyFont="1" applyFill="1" applyBorder="1">
      <alignment vertical="center"/>
    </xf>
    <xf numFmtId="164" fontId="11" fillId="4" borderId="4" xfId="0" applyNumberFormat="1" applyFont="1" applyFill="1" applyBorder="1">
      <alignment vertical="center"/>
    </xf>
    <xf numFmtId="164" fontId="11" fillId="4" borderId="3" xfId="0" applyNumberFormat="1" applyFont="1" applyFill="1" applyBorder="1">
      <alignment vertical="center"/>
    </xf>
    <xf numFmtId="164" fontId="11" fillId="4" borderId="2" xfId="0" applyNumberFormat="1" applyFont="1" applyFill="1" applyBorder="1">
      <alignment vertical="center"/>
    </xf>
    <xf numFmtId="165" fontId="36" fillId="9" borderId="3" xfId="0" applyNumberFormat="1" applyFont="1" applyFill="1" applyBorder="1">
      <alignment vertical="center"/>
    </xf>
    <xf numFmtId="165" fontId="13" fillId="6" borderId="3" xfId="0" applyNumberFormat="1" applyFont="1" applyFill="1" applyBorder="1">
      <alignment vertical="center"/>
    </xf>
    <xf numFmtId="165" fontId="19" fillId="6" borderId="1" xfId="0" applyNumberFormat="1" applyFont="1" applyFill="1" applyBorder="1">
      <alignment vertical="center"/>
    </xf>
    <xf numFmtId="166" fontId="19" fillId="5" borderId="1" xfId="0" applyNumberFormat="1" applyFont="1" applyFill="1" applyBorder="1">
      <alignment vertical="center"/>
    </xf>
    <xf numFmtId="168" fontId="9" fillId="5" borderId="1" xfId="0" applyNumberFormat="1" applyFont="1" applyFill="1" applyBorder="1">
      <alignment vertical="center"/>
    </xf>
    <xf numFmtId="164" fontId="22" fillId="6" borderId="3" xfId="0" applyNumberFormat="1" applyFont="1" applyFill="1" applyBorder="1">
      <alignment vertical="center"/>
    </xf>
    <xf numFmtId="164" fontId="22" fillId="6" borderId="6" xfId="0" applyNumberFormat="1" applyFont="1" applyFill="1" applyBorder="1">
      <alignment vertical="center"/>
    </xf>
    <xf numFmtId="165" fontId="2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32" fillId="4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22" fillId="6" borderId="4" xfId="0" applyNumberFormat="1" applyFont="1" applyFill="1" applyBorder="1">
      <alignment vertical="center"/>
    </xf>
    <xf numFmtId="164" fontId="22" fillId="6" borderId="2" xfId="0" applyNumberFormat="1" applyFont="1" applyFill="1" applyBorder="1">
      <alignment vertical="center"/>
    </xf>
    <xf numFmtId="0" fontId="32" fillId="11" borderId="1" xfId="0" applyFont="1" applyFill="1" applyBorder="1">
      <alignment vertical="center"/>
    </xf>
    <xf numFmtId="165" fontId="24" fillId="0" borderId="4" xfId="0" applyNumberFormat="1" applyFont="1" applyBorder="1">
      <alignment vertical="center"/>
    </xf>
    <xf numFmtId="165" fontId="24" fillId="0" borderId="3" xfId="0" applyNumberFormat="1" applyFont="1" applyBorder="1">
      <alignment vertical="center"/>
    </xf>
    <xf numFmtId="165" fontId="24" fillId="0" borderId="2" xfId="0" applyNumberFormat="1" applyFont="1" applyBorder="1">
      <alignment vertical="center"/>
    </xf>
    <xf numFmtId="16" fontId="32" fillId="4" borderId="1" xfId="0" applyNumberFormat="1" applyFont="1" applyFill="1" applyBorder="1">
      <alignment vertical="center"/>
    </xf>
    <xf numFmtId="164" fontId="0" fillId="4" borderId="7" xfId="0" applyNumberFormat="1" applyFill="1" applyBorder="1">
      <alignment vertical="center"/>
    </xf>
    <xf numFmtId="0" fontId="20" fillId="4" borderId="1" xfId="0" applyFont="1" applyFill="1" applyBorder="1">
      <alignment vertical="center"/>
    </xf>
    <xf numFmtId="164" fontId="38" fillId="5" borderId="1" xfId="0" applyNumberFormat="1" applyFont="1" applyFill="1" applyBorder="1" applyAlignment="1">
      <alignment horizontal="center" vertical="center"/>
    </xf>
    <xf numFmtId="166" fontId="9" fillId="4" borderId="5" xfId="0" applyNumberFormat="1" applyFont="1" applyFill="1" applyBorder="1" applyAlignment="1">
      <alignment horizontal="center" vertical="center"/>
    </xf>
    <xf numFmtId="166" fontId="9" fillId="4" borderId="7" xfId="0" applyNumberFormat="1" applyFont="1" applyFill="1" applyBorder="1" applyAlignment="1">
      <alignment horizontal="center" vertical="center"/>
    </xf>
    <xf numFmtId="166" fontId="9" fillId="4" borderId="6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165" fontId="9" fillId="4" borderId="5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center" vertical="center"/>
    </xf>
    <xf numFmtId="164" fontId="22" fillId="6" borderId="4" xfId="0" applyNumberFormat="1" applyFont="1" applyFill="1" applyBorder="1" applyAlignment="1">
      <alignment horizontal="center" vertical="center"/>
    </xf>
    <xf numFmtId="164" fontId="22" fillId="6" borderId="3" xfId="0" applyNumberFormat="1" applyFont="1" applyFill="1" applyBorder="1" applyAlignment="1">
      <alignment horizontal="center" vertical="center"/>
    </xf>
    <xf numFmtId="164" fontId="22" fillId="6" borderId="2" xfId="0" applyNumberFormat="1" applyFont="1" applyFill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7" xfId="0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center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7" xfId="0" applyNumberFormat="1" applyFont="1" applyBorder="1" applyAlignment="1">
      <alignment horizontal="center" vertical="center"/>
    </xf>
    <xf numFmtId="165" fontId="24" fillId="0" borderId="6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4" fillId="0" borderId="5" xfId="0" quotePrefix="1" applyFont="1" applyBorder="1" applyAlignment="1">
      <alignment horizontal="center" vertical="center"/>
    </xf>
    <xf numFmtId="0" fontId="24" fillId="0" borderId="7" xfId="0" quotePrefix="1" applyFont="1" applyBorder="1" applyAlignment="1">
      <alignment horizontal="center" vertical="center"/>
    </xf>
    <xf numFmtId="0" fontId="24" fillId="0" borderId="6" xfId="0" quotePrefix="1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center" vertical="center"/>
    </xf>
    <xf numFmtId="164" fontId="24" fillId="0" borderId="2" xfId="0" applyNumberFormat="1" applyFont="1" applyBorder="1">
      <alignment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28" fillId="0" borderId="5" xfId="0" applyNumberFormat="1" applyFont="1" applyBorder="1" applyAlignment="1">
      <alignment horizontal="center" vertical="center"/>
    </xf>
    <xf numFmtId="165" fontId="28" fillId="0" borderId="7" xfId="0" applyNumberFormat="1" applyFont="1" applyBorder="1" applyAlignment="1">
      <alignment horizontal="center" vertical="center"/>
    </xf>
    <xf numFmtId="165" fontId="28" fillId="0" borderId="6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3" fillId="6" borderId="10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168" fontId="22" fillId="6" borderId="4" xfId="0" applyNumberFormat="1" applyFont="1" applyFill="1" applyBorder="1" applyAlignment="1">
      <alignment horizontal="center" vertical="center"/>
    </xf>
    <xf numFmtId="168" fontId="22" fillId="6" borderId="2" xfId="0" applyNumberFormat="1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4" borderId="5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" fontId="32" fillId="4" borderId="5" xfId="0" applyNumberFormat="1" applyFont="1" applyFill="1" applyBorder="1" applyAlignment="1">
      <alignment horizontal="center" vertical="center"/>
    </xf>
    <xf numFmtId="16" fontId="0" fillId="4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" fontId="32" fillId="4" borderId="1" xfId="0" applyNumberFormat="1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" fontId="32" fillId="4" borderId="6" xfId="0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" fontId="0" fillId="4" borderId="7" xfId="0" applyNumberFormat="1" applyFill="1" applyBorder="1" applyAlignment="1">
      <alignment horizontal="center" vertical="center"/>
    </xf>
    <xf numFmtId="165" fontId="32" fillId="4" borderId="5" xfId="0" applyNumberFormat="1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4" fontId="11" fillId="6" borderId="4" xfId="0" applyNumberFormat="1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165" fontId="13" fillId="6" borderId="4" xfId="0" applyNumberFormat="1" applyFont="1" applyFill="1" applyBorder="1" applyAlignment="1">
      <alignment horizontal="center" vertical="center"/>
    </xf>
    <xf numFmtId="165" fontId="13" fillId="6" borderId="3" xfId="0" applyNumberFormat="1" applyFont="1" applyFill="1" applyBorder="1" applyAlignment="1">
      <alignment horizontal="center" vertical="center"/>
    </xf>
    <xf numFmtId="165" fontId="13" fillId="6" borderId="2" xfId="0" applyNumberFormat="1" applyFont="1" applyFill="1" applyBorder="1" applyAlignment="1">
      <alignment horizontal="center" vertical="center"/>
    </xf>
    <xf numFmtId="165" fontId="36" fillId="9" borderId="4" xfId="0" applyNumberFormat="1" applyFont="1" applyFill="1" applyBorder="1" applyAlignment="1">
      <alignment horizontal="center" vertical="center"/>
    </xf>
    <xf numFmtId="165" fontId="36" fillId="9" borderId="3" xfId="0" applyNumberFormat="1" applyFont="1" applyFill="1" applyBorder="1" applyAlignment="1">
      <alignment horizontal="center" vertical="center"/>
    </xf>
    <xf numFmtId="165" fontId="36" fillId="9" borderId="2" xfId="0" applyNumberFormat="1" applyFont="1" applyFill="1" applyBorder="1" applyAlignment="1">
      <alignment horizontal="center" vertical="center"/>
    </xf>
    <xf numFmtId="164" fontId="37" fillId="9" borderId="4" xfId="0" applyNumberFormat="1" applyFont="1" applyFill="1" applyBorder="1" applyAlignment="1">
      <alignment horizontal="center" vertical="center"/>
    </xf>
    <xf numFmtId="164" fontId="37" fillId="9" borderId="3" xfId="0" applyNumberFormat="1" applyFont="1" applyFill="1" applyBorder="1" applyAlignment="1">
      <alignment horizontal="center" vertical="center"/>
    </xf>
    <xf numFmtId="164" fontId="37" fillId="9" borderId="9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/>
    </xf>
    <xf numFmtId="16" fontId="9" fillId="4" borderId="5" xfId="0" applyNumberFormat="1" applyFont="1" applyFill="1" applyBorder="1" applyAlignment="1">
      <alignment horizontal="center" vertical="center"/>
    </xf>
    <xf numFmtId="16" fontId="9" fillId="4" borderId="6" xfId="0" applyNumberFormat="1" applyFont="1" applyFill="1" applyBorder="1" applyAlignment="1">
      <alignment horizontal="center" vertical="center"/>
    </xf>
    <xf numFmtId="167" fontId="9" fillId="4" borderId="5" xfId="0" applyNumberFormat="1" applyFont="1" applyFill="1" applyBorder="1" applyAlignment="1">
      <alignment horizontal="center" vertical="center"/>
    </xf>
    <xf numFmtId="167" fontId="9" fillId="4" borderId="6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166" fontId="9" fillId="4" borderId="6" xfId="0" applyNumberFormat="1" applyFont="1" applyFill="1" applyBorder="1" applyAlignment="1">
      <alignment vertical="center"/>
    </xf>
    <xf numFmtId="166" fontId="9" fillId="4" borderId="1" xfId="0" applyNumberFormat="1" applyFont="1" applyFill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8E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jpg"/><Relationship Id="rId1" Type="http://schemas.openxmlformats.org/officeDocument/2006/relationships/image" Target="../media/image9.png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g"/><Relationship Id="rId2" Type="http://schemas.openxmlformats.org/officeDocument/2006/relationships/image" Target="../media/image15.jpg"/><Relationship Id="rId1" Type="http://schemas.openxmlformats.org/officeDocument/2006/relationships/image" Target="../media/image14.png"/><Relationship Id="rId6" Type="http://schemas.openxmlformats.org/officeDocument/2006/relationships/image" Target="../media/image19.jpg"/><Relationship Id="rId5" Type="http://schemas.openxmlformats.org/officeDocument/2006/relationships/image" Target="../media/image18.jpg"/><Relationship Id="rId4" Type="http://schemas.openxmlformats.org/officeDocument/2006/relationships/image" Target="../media/image17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g"/><Relationship Id="rId1" Type="http://schemas.openxmlformats.org/officeDocument/2006/relationships/image" Target="../media/image20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g"/><Relationship Id="rId2" Type="http://schemas.openxmlformats.org/officeDocument/2006/relationships/image" Target="../media/image23.jpg"/><Relationship Id="rId1" Type="http://schemas.openxmlformats.org/officeDocument/2006/relationships/image" Target="../media/image22.png"/><Relationship Id="rId5" Type="http://schemas.openxmlformats.org/officeDocument/2006/relationships/image" Target="../media/image26.jpg"/><Relationship Id="rId4" Type="http://schemas.openxmlformats.org/officeDocument/2006/relationships/image" Target="../media/image25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g"/><Relationship Id="rId2" Type="http://schemas.openxmlformats.org/officeDocument/2006/relationships/image" Target="../media/image28.jpg"/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g"/><Relationship Id="rId2" Type="http://schemas.openxmlformats.org/officeDocument/2006/relationships/image" Target="../media/image31.jpg"/><Relationship Id="rId1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2213761</xdr:colOff>
      <xdr:row>5</xdr:row>
      <xdr:rowOff>245574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044BA6-F1CB-9455-76FE-3E227BC5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8991" y="244679"/>
          <a:ext cx="2213761" cy="131750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23302</xdr:rowOff>
    </xdr:from>
    <xdr:to>
      <xdr:col>8</xdr:col>
      <xdr:colOff>2213761</xdr:colOff>
      <xdr:row>6</xdr:row>
      <xdr:rowOff>1362059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B4503F-0DB4-5122-E1A4-43C2C04B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8991" y="1607889"/>
          <a:ext cx="2213761" cy="1338757"/>
        </a:xfrm>
        <a:prstGeom prst="rect">
          <a:avLst/>
        </a:prstGeom>
      </xdr:spPr>
    </xdr:pic>
    <xdr:clientData/>
  </xdr:twoCellAnchor>
  <xdr:twoCellAnchor editAs="oneCell">
    <xdr:from>
      <xdr:col>8</xdr:col>
      <xdr:colOff>36789</xdr:colOff>
      <xdr:row>7</xdr:row>
      <xdr:rowOff>33119</xdr:rowOff>
    </xdr:from>
    <xdr:to>
      <xdr:col>8</xdr:col>
      <xdr:colOff>2214975</xdr:colOff>
      <xdr:row>8</xdr:row>
      <xdr:rowOff>617523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0AA4F5-A5A0-54EE-D170-EF41F94AB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902258" y="2539393"/>
          <a:ext cx="1225230" cy="2178186"/>
        </a:xfrm>
        <a:prstGeom prst="rect">
          <a:avLst/>
        </a:prstGeom>
      </xdr:spPr>
    </xdr:pic>
    <xdr:clientData/>
  </xdr:twoCellAnchor>
  <xdr:twoCellAnchor editAs="oneCell">
    <xdr:from>
      <xdr:col>8</xdr:col>
      <xdr:colOff>14782</xdr:colOff>
      <xdr:row>9</xdr:row>
      <xdr:rowOff>22004</xdr:rowOff>
    </xdr:from>
    <xdr:to>
      <xdr:col>8</xdr:col>
      <xdr:colOff>2213761</xdr:colOff>
      <xdr:row>9</xdr:row>
      <xdr:rowOff>1258930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3E1321-6736-E162-3181-9372DECF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8884800" y="3805381"/>
          <a:ext cx="1236926" cy="2198979"/>
        </a:xfrm>
        <a:prstGeom prst="rect">
          <a:avLst/>
        </a:prstGeom>
      </xdr:spPr>
    </xdr:pic>
    <xdr:clientData/>
  </xdr:twoCellAnchor>
  <xdr:twoCellAnchor editAs="oneCell">
    <xdr:from>
      <xdr:col>8</xdr:col>
      <xdr:colOff>23302</xdr:colOff>
      <xdr:row>10</xdr:row>
      <xdr:rowOff>30947</xdr:rowOff>
    </xdr:from>
    <xdr:to>
      <xdr:col>8</xdr:col>
      <xdr:colOff>2222511</xdr:colOff>
      <xdr:row>10</xdr:row>
      <xdr:rowOff>1363210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D1AFE0-9F8D-DAC1-F692-07E8CDE52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7146"/>
        <a:stretch>
          <a:fillRect/>
        </a:stretch>
      </xdr:blipFill>
      <xdr:spPr>
        <a:xfrm rot="16200000">
          <a:off x="8845766" y="5143529"/>
          <a:ext cx="1332263" cy="2199209"/>
        </a:xfrm>
        <a:prstGeom prst="rect">
          <a:avLst/>
        </a:prstGeom>
      </xdr:spPr>
    </xdr:pic>
    <xdr:clientData/>
  </xdr:twoCellAnchor>
  <xdr:twoCellAnchor editAs="oneCell">
    <xdr:from>
      <xdr:col>8</xdr:col>
      <xdr:colOff>23303</xdr:colOff>
      <xdr:row>11</xdr:row>
      <xdr:rowOff>23302</xdr:rowOff>
    </xdr:from>
    <xdr:to>
      <xdr:col>8</xdr:col>
      <xdr:colOff>2213763</xdr:colOff>
      <xdr:row>13</xdr:row>
      <xdr:rowOff>393234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8B6087E-4DE2-2C42-80E5-47BA15A8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8996319" y="6476708"/>
          <a:ext cx="1232134" cy="2190460"/>
        </a:xfrm>
        <a:prstGeom prst="rect">
          <a:avLst/>
        </a:prstGeom>
      </xdr:spPr>
    </xdr:pic>
    <xdr:clientData/>
  </xdr:twoCellAnchor>
  <xdr:twoCellAnchor editAs="oneCell">
    <xdr:from>
      <xdr:col>8</xdr:col>
      <xdr:colOff>23303</xdr:colOff>
      <xdr:row>14</xdr:row>
      <xdr:rowOff>23302</xdr:rowOff>
    </xdr:from>
    <xdr:to>
      <xdr:col>8</xdr:col>
      <xdr:colOff>2213763</xdr:colOff>
      <xdr:row>14</xdr:row>
      <xdr:rowOff>1255436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8348B98-F181-B547-9CA7-1C5FDBC2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8996319" y="7770011"/>
          <a:ext cx="1232134" cy="2190460"/>
        </a:xfrm>
        <a:prstGeom prst="rect">
          <a:avLst/>
        </a:prstGeom>
      </xdr:spPr>
    </xdr:pic>
    <xdr:clientData/>
  </xdr:twoCellAnchor>
  <xdr:twoCellAnchor editAs="oneCell">
    <xdr:from>
      <xdr:col>8</xdr:col>
      <xdr:colOff>34952</xdr:colOff>
      <xdr:row>15</xdr:row>
      <xdr:rowOff>23302</xdr:rowOff>
    </xdr:from>
    <xdr:to>
      <xdr:col>8</xdr:col>
      <xdr:colOff>2209875</xdr:colOff>
      <xdr:row>15</xdr:row>
      <xdr:rowOff>1246696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B4BC007-2411-054F-A8DB-2F5AA8C2F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9004570" y="9043409"/>
          <a:ext cx="1223394" cy="21749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16933</xdr:colOff>
      <xdr:row>1</xdr:row>
      <xdr:rowOff>0</xdr:rowOff>
    </xdr:from>
    <xdr:to>
      <xdr:col>7</xdr:col>
      <xdr:colOff>2810933</xdr:colOff>
      <xdr:row>2</xdr:row>
      <xdr:rowOff>3645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2EE874-148F-2B5B-ADEE-FA3C28872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333" y="270933"/>
          <a:ext cx="2794000" cy="3458045"/>
        </a:xfrm>
        <a:prstGeom prst="rect">
          <a:avLst/>
        </a:prstGeom>
      </xdr:spPr>
    </xdr:pic>
    <xdr:clientData/>
  </xdr:twoCellAnchor>
  <xdr:twoCellAnchor editAs="oneCell">
    <xdr:from>
      <xdr:col>7</xdr:col>
      <xdr:colOff>33866</xdr:colOff>
      <xdr:row>2</xdr:row>
      <xdr:rowOff>33866</xdr:rowOff>
    </xdr:from>
    <xdr:to>
      <xdr:col>7</xdr:col>
      <xdr:colOff>2805833</xdr:colOff>
      <xdr:row>3</xdr:row>
      <xdr:rowOff>1845733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A017F8-33AA-564D-8122-D31A32AA0B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019" b="22728"/>
        <a:stretch>
          <a:fillRect/>
        </a:stretch>
      </xdr:blipFill>
      <xdr:spPr>
        <a:xfrm>
          <a:off x="9160933" y="3759199"/>
          <a:ext cx="2771967" cy="3708401"/>
        </a:xfrm>
        <a:prstGeom prst="rect">
          <a:avLst/>
        </a:prstGeom>
      </xdr:spPr>
    </xdr:pic>
    <xdr:clientData/>
  </xdr:twoCellAnchor>
  <xdr:twoCellAnchor editAs="oneCell">
    <xdr:from>
      <xdr:col>7</xdr:col>
      <xdr:colOff>50799</xdr:colOff>
      <xdr:row>4</xdr:row>
      <xdr:rowOff>50800</xdr:rowOff>
    </xdr:from>
    <xdr:to>
      <xdr:col>7</xdr:col>
      <xdr:colOff>2798541</xdr:colOff>
      <xdr:row>5</xdr:row>
      <xdr:rowOff>1879601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B084C1-E9E3-F247-B246-1A6D2D8C74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3737"/>
        <a:stretch>
          <a:fillRect/>
        </a:stretch>
      </xdr:blipFill>
      <xdr:spPr>
        <a:xfrm>
          <a:off x="9177866" y="7569200"/>
          <a:ext cx="2747742" cy="3725334"/>
        </a:xfrm>
        <a:prstGeom prst="rect">
          <a:avLst/>
        </a:prstGeom>
      </xdr:spPr>
    </xdr:pic>
    <xdr:clientData/>
  </xdr:twoCellAnchor>
  <xdr:twoCellAnchor editAs="oneCell">
    <xdr:from>
      <xdr:col>7</xdr:col>
      <xdr:colOff>33866</xdr:colOff>
      <xdr:row>6</xdr:row>
      <xdr:rowOff>16934</xdr:rowOff>
    </xdr:from>
    <xdr:to>
      <xdr:col>7</xdr:col>
      <xdr:colOff>2794097</xdr:colOff>
      <xdr:row>6</xdr:row>
      <xdr:rowOff>3759200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73C0E8-C079-044F-9F93-DE2DF3209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3737"/>
        <a:stretch>
          <a:fillRect/>
        </a:stretch>
      </xdr:blipFill>
      <xdr:spPr>
        <a:xfrm>
          <a:off x="9160933" y="11328401"/>
          <a:ext cx="2760231" cy="3742266"/>
        </a:xfrm>
        <a:prstGeom prst="rect">
          <a:avLst/>
        </a:prstGeom>
      </xdr:spPr>
    </xdr:pic>
    <xdr:clientData/>
  </xdr:twoCellAnchor>
  <xdr:twoCellAnchor editAs="oneCell">
    <xdr:from>
      <xdr:col>7</xdr:col>
      <xdr:colOff>33866</xdr:colOff>
      <xdr:row>7</xdr:row>
      <xdr:rowOff>33866</xdr:rowOff>
    </xdr:from>
    <xdr:to>
      <xdr:col>7</xdr:col>
      <xdr:colOff>2813927</xdr:colOff>
      <xdr:row>7</xdr:row>
      <xdr:rowOff>3826933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6A6BC6-D6FE-A64F-B4C4-563F063C8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23602"/>
        <a:stretch>
          <a:fillRect/>
        </a:stretch>
      </xdr:blipFill>
      <xdr:spPr>
        <a:xfrm>
          <a:off x="9160933" y="15121466"/>
          <a:ext cx="2792761" cy="37930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</xdr:row>
      <xdr:rowOff>0</xdr:rowOff>
    </xdr:from>
    <xdr:to>
      <xdr:col>7</xdr:col>
      <xdr:colOff>2755900</xdr:colOff>
      <xdr:row>3</xdr:row>
      <xdr:rowOff>1219798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86FBCA-A163-D3D3-50A4-B4A77D175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4300" y="266700"/>
          <a:ext cx="2730500" cy="3759798"/>
        </a:xfrm>
        <a:prstGeom prst="rect">
          <a:avLst/>
        </a:prstGeom>
      </xdr:spPr>
    </xdr:pic>
    <xdr:clientData/>
  </xdr:twoCellAnchor>
  <xdr:twoCellAnchor editAs="oneCell">
    <xdr:from>
      <xdr:col>7</xdr:col>
      <xdr:colOff>25401</xdr:colOff>
      <xdr:row>4</xdr:row>
      <xdr:rowOff>50800</xdr:rowOff>
    </xdr:from>
    <xdr:to>
      <xdr:col>7</xdr:col>
      <xdr:colOff>2743201</xdr:colOff>
      <xdr:row>7</xdr:row>
      <xdr:rowOff>921212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8C0B1B-7A4C-B9AC-B256-770E5845F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2844"/>
        <a:stretch>
          <a:fillRect/>
        </a:stretch>
      </xdr:blipFill>
      <xdr:spPr>
        <a:xfrm>
          <a:off x="10274301" y="2197100"/>
          <a:ext cx="2717800" cy="3727912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8</xdr:row>
      <xdr:rowOff>25401</xdr:rowOff>
    </xdr:from>
    <xdr:to>
      <xdr:col>7</xdr:col>
      <xdr:colOff>2757074</xdr:colOff>
      <xdr:row>10</xdr:row>
      <xdr:rowOff>1117600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55FD64-0B2C-AC4C-931A-FDB313B4D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8536"/>
        <a:stretch>
          <a:fillRect/>
        </a:stretch>
      </xdr:blipFill>
      <xdr:spPr>
        <a:xfrm>
          <a:off x="10287000" y="5981701"/>
          <a:ext cx="2718974" cy="345439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11</xdr:row>
      <xdr:rowOff>25400</xdr:rowOff>
    </xdr:from>
    <xdr:to>
      <xdr:col>7</xdr:col>
      <xdr:colOff>2758609</xdr:colOff>
      <xdr:row>14</xdr:row>
      <xdr:rowOff>863600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756DBD-6EBF-2540-974A-89341A54B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8313"/>
        <a:stretch>
          <a:fillRect/>
        </a:stretch>
      </xdr:blipFill>
      <xdr:spPr>
        <a:xfrm>
          <a:off x="10287000" y="11455400"/>
          <a:ext cx="2720509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15</xdr:row>
      <xdr:rowOff>38101</xdr:rowOff>
    </xdr:from>
    <xdr:to>
      <xdr:col>7</xdr:col>
      <xdr:colOff>2743073</xdr:colOff>
      <xdr:row>17</xdr:row>
      <xdr:rowOff>1168401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18EF6-07FC-4442-8225-0AC312282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27712"/>
        <a:stretch>
          <a:fillRect/>
        </a:stretch>
      </xdr:blipFill>
      <xdr:spPr>
        <a:xfrm>
          <a:off x="10274300" y="14973301"/>
          <a:ext cx="2717673" cy="3492500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18</xdr:row>
      <xdr:rowOff>25400</xdr:rowOff>
    </xdr:from>
    <xdr:to>
      <xdr:col>7</xdr:col>
      <xdr:colOff>2746640</xdr:colOff>
      <xdr:row>22</xdr:row>
      <xdr:rowOff>673100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26C927-F509-D54C-B0D5-607EA2D505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27807"/>
        <a:stretch>
          <a:fillRect/>
        </a:stretch>
      </xdr:blipFill>
      <xdr:spPr>
        <a:xfrm>
          <a:off x="11023600" y="18503900"/>
          <a:ext cx="2721240" cy="349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41387</xdr:colOff>
      <xdr:row>1</xdr:row>
      <xdr:rowOff>44720</xdr:rowOff>
    </xdr:from>
    <xdr:to>
      <xdr:col>9</xdr:col>
      <xdr:colOff>2796903</xdr:colOff>
      <xdr:row>1</xdr:row>
      <xdr:rowOff>1815454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185E2-D288-A818-4713-F756770EB6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493" b="5410"/>
        <a:stretch>
          <a:fillRect/>
        </a:stretch>
      </xdr:blipFill>
      <xdr:spPr>
        <a:xfrm rot="16200000">
          <a:off x="16401674" y="-214550"/>
          <a:ext cx="1720365" cy="275551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</xdr:row>
      <xdr:rowOff>38100</xdr:rowOff>
    </xdr:from>
    <xdr:to>
      <xdr:col>9</xdr:col>
      <xdr:colOff>2794000</xdr:colOff>
      <xdr:row>2</xdr:row>
      <xdr:rowOff>1588294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D1CACC-0774-D74A-ABEB-E97B45757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0978753" y="1543447"/>
          <a:ext cx="1550194" cy="2755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29534</xdr:colOff>
      <xdr:row>1</xdr:row>
      <xdr:rowOff>44301</xdr:rowOff>
    </xdr:from>
    <xdr:to>
      <xdr:col>7</xdr:col>
      <xdr:colOff>2818122</xdr:colOff>
      <xdr:row>2</xdr:row>
      <xdr:rowOff>2482996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C518A4-E01D-601A-BB08-65E12881A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1976" y="310115"/>
          <a:ext cx="2788588" cy="4934393"/>
        </a:xfrm>
        <a:prstGeom prst="rect">
          <a:avLst/>
        </a:prstGeom>
      </xdr:spPr>
    </xdr:pic>
    <xdr:clientData/>
  </xdr:twoCellAnchor>
  <xdr:oneCellAnchor>
    <xdr:from>
      <xdr:col>7</xdr:col>
      <xdr:colOff>44301</xdr:colOff>
      <xdr:row>5</xdr:row>
      <xdr:rowOff>14767</xdr:rowOff>
    </xdr:from>
    <xdr:ext cx="2757820" cy="4902791"/>
    <xdr:pic>
      <xdr:nvPicPr>
        <xdr:cNvPr id="6" name="Picture 5">
          <a:extLst>
            <a:ext uri="{FF2B5EF4-FFF2-40B4-BE49-F238E27FC236}">
              <a16:creationId xmlns:a16="http://schemas.microsoft.com/office/drawing/2014/main" id="{D6E08183-70C2-CA4E-9FCA-A43686F9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20231" y="5271976"/>
          <a:ext cx="2757820" cy="4902791"/>
        </a:xfrm>
        <a:prstGeom prst="rect">
          <a:avLst/>
        </a:prstGeom>
      </xdr:spPr>
    </xdr:pic>
    <xdr:clientData/>
  </xdr:oneCellAnchor>
  <xdr:twoCellAnchor editAs="oneCell">
    <xdr:from>
      <xdr:col>7</xdr:col>
      <xdr:colOff>44301</xdr:colOff>
      <xdr:row>3</xdr:row>
      <xdr:rowOff>14768</xdr:rowOff>
    </xdr:from>
    <xdr:to>
      <xdr:col>7</xdr:col>
      <xdr:colOff>2793815</xdr:colOff>
      <xdr:row>4</xdr:row>
      <xdr:rowOff>2436629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463814-8EA2-C24B-824D-39A496398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0231" y="5271977"/>
          <a:ext cx="2749514" cy="4888024"/>
        </a:xfrm>
        <a:prstGeom prst="rect">
          <a:avLst/>
        </a:prstGeom>
      </xdr:spPr>
    </xdr:pic>
    <xdr:clientData/>
  </xdr:twoCellAnchor>
  <xdr:twoCellAnchor editAs="oneCell">
    <xdr:from>
      <xdr:col>7</xdr:col>
      <xdr:colOff>46148</xdr:colOff>
      <xdr:row>7</xdr:row>
      <xdr:rowOff>44302</xdr:rowOff>
    </xdr:from>
    <xdr:to>
      <xdr:col>7</xdr:col>
      <xdr:colOff>2791048</xdr:colOff>
      <xdr:row>8</xdr:row>
      <xdr:rowOff>1816396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F907BD-AB37-4A17-B31E-C3C97441BF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5554"/>
        <a:stretch>
          <a:fillRect/>
        </a:stretch>
      </xdr:blipFill>
      <xdr:spPr>
        <a:xfrm>
          <a:off x="13322078" y="15166162"/>
          <a:ext cx="2744900" cy="3632792"/>
        </a:xfrm>
        <a:prstGeom prst="rect">
          <a:avLst/>
        </a:prstGeom>
      </xdr:spPr>
    </xdr:pic>
    <xdr:clientData/>
  </xdr:twoCellAnchor>
  <xdr:twoCellAnchor editAs="oneCell">
    <xdr:from>
      <xdr:col>7</xdr:col>
      <xdr:colOff>31358</xdr:colOff>
      <xdr:row>9</xdr:row>
      <xdr:rowOff>31358</xdr:rowOff>
    </xdr:from>
    <xdr:to>
      <xdr:col>7</xdr:col>
      <xdr:colOff>2790865</xdr:colOff>
      <xdr:row>9</xdr:row>
      <xdr:rowOff>4937148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2B9A28-79EE-0745-B57A-BAD85902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11481" y="18861852"/>
          <a:ext cx="2759507" cy="49057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33129</xdr:colOff>
      <xdr:row>1</xdr:row>
      <xdr:rowOff>33129</xdr:rowOff>
    </xdr:from>
    <xdr:to>
      <xdr:col>7</xdr:col>
      <xdr:colOff>2760508</xdr:colOff>
      <xdr:row>3</xdr:row>
      <xdr:rowOff>507999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0B394-3784-9B1D-E2AF-6DC8265DD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5564" y="276086"/>
          <a:ext cx="2727379" cy="1535043"/>
        </a:xfrm>
        <a:prstGeom prst="rect">
          <a:avLst/>
        </a:prstGeom>
      </xdr:spPr>
    </xdr:pic>
    <xdr:clientData/>
  </xdr:twoCellAnchor>
  <xdr:twoCellAnchor editAs="oneCell">
    <xdr:from>
      <xdr:col>7</xdr:col>
      <xdr:colOff>22086</xdr:colOff>
      <xdr:row>4</xdr:row>
      <xdr:rowOff>44172</xdr:rowOff>
    </xdr:from>
    <xdr:to>
      <xdr:col>7</xdr:col>
      <xdr:colOff>2771912</xdr:colOff>
      <xdr:row>6</xdr:row>
      <xdr:rowOff>508688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87CB6F-774B-B946-A15F-5875FC519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846045" y="1275865"/>
          <a:ext cx="1546777" cy="2749826"/>
        </a:xfrm>
        <a:prstGeom prst="rect">
          <a:avLst/>
        </a:prstGeom>
      </xdr:spPr>
    </xdr:pic>
    <xdr:clientData/>
  </xdr:twoCellAnchor>
  <xdr:twoCellAnchor editAs="oneCell">
    <xdr:from>
      <xdr:col>7</xdr:col>
      <xdr:colOff>33131</xdr:colOff>
      <xdr:row>7</xdr:row>
      <xdr:rowOff>33129</xdr:rowOff>
    </xdr:from>
    <xdr:to>
      <xdr:col>7</xdr:col>
      <xdr:colOff>2760873</xdr:colOff>
      <xdr:row>8</xdr:row>
      <xdr:rowOff>783397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8F18E9-E9E3-FA4D-9A1F-A01ABC3CB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852259" y="2893045"/>
          <a:ext cx="1534355" cy="27277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1</xdr:row>
      <xdr:rowOff>12700</xdr:rowOff>
    </xdr:from>
    <xdr:to>
      <xdr:col>9</xdr:col>
      <xdr:colOff>2768600</xdr:colOff>
      <xdr:row>2</xdr:row>
      <xdr:rowOff>774518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3247DE-C026-8AA7-FD5E-7D9228FEF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1800" y="317500"/>
          <a:ext cx="2730500" cy="1536518"/>
        </a:xfrm>
        <a:prstGeom prst="rect">
          <a:avLst/>
        </a:prstGeom>
      </xdr:spPr>
    </xdr:pic>
    <xdr:clientData/>
  </xdr:twoCellAnchor>
  <xdr:twoCellAnchor editAs="oneCell">
    <xdr:from>
      <xdr:col>9</xdr:col>
      <xdr:colOff>28406</xdr:colOff>
      <xdr:row>3</xdr:row>
      <xdr:rowOff>28404</xdr:rowOff>
    </xdr:from>
    <xdr:to>
      <xdr:col>9</xdr:col>
      <xdr:colOff>2772787</xdr:colOff>
      <xdr:row>4</xdr:row>
      <xdr:rowOff>785263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23C3E2-8452-4A4E-B455-00A98572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056136" y="1293498"/>
          <a:ext cx="1571211" cy="2744381"/>
        </a:xfrm>
        <a:prstGeom prst="rect">
          <a:avLst/>
        </a:prstGeom>
      </xdr:spPr>
    </xdr:pic>
    <xdr:clientData/>
  </xdr:twoCellAnchor>
  <xdr:twoCellAnchor editAs="oneCell">
    <xdr:from>
      <xdr:col>9</xdr:col>
      <xdr:colOff>19392</xdr:colOff>
      <xdr:row>5</xdr:row>
      <xdr:rowOff>19391</xdr:rowOff>
    </xdr:from>
    <xdr:to>
      <xdr:col>9</xdr:col>
      <xdr:colOff>2772675</xdr:colOff>
      <xdr:row>6</xdr:row>
      <xdr:rowOff>763457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6C7076-F0B4-B244-869C-A76F42CED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1062818" y="2897492"/>
          <a:ext cx="1548722" cy="275328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50800</xdr:rowOff>
    </xdr:from>
    <xdr:to>
      <xdr:col>7</xdr:col>
      <xdr:colOff>2709341</xdr:colOff>
      <xdr:row>1</xdr:row>
      <xdr:rowOff>3530600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738CEE-5B4E-FBC0-5CE0-98FD2147E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4900" y="355600"/>
          <a:ext cx="2671241" cy="3479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30976</xdr:colOff>
      <xdr:row>1</xdr:row>
      <xdr:rowOff>46463</xdr:rowOff>
    </xdr:from>
    <xdr:to>
      <xdr:col>6</xdr:col>
      <xdr:colOff>2617439</xdr:colOff>
      <xdr:row>1</xdr:row>
      <xdr:rowOff>3629038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0941F-BDB2-B145-1F6F-F067551F8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2087"/>
        <a:stretch>
          <a:fillRect/>
        </a:stretch>
      </xdr:blipFill>
      <xdr:spPr>
        <a:xfrm>
          <a:off x="9555976" y="340731"/>
          <a:ext cx="2586463" cy="3582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</xdr:row>
      <xdr:rowOff>38100</xdr:rowOff>
    </xdr:from>
    <xdr:to>
      <xdr:col>7</xdr:col>
      <xdr:colOff>3378200</xdr:colOff>
      <xdr:row>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7E75A-D458-774D-8E39-22967BD1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1401425" y="-365125"/>
          <a:ext cx="1885950" cy="3352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al/Documents/GitHub/Purchasing-operations/APRIL%202026/BAR%20APRIL%202026.xlsx" TargetMode="External"/><Relationship Id="rId1" Type="http://schemas.openxmlformats.org/officeDocument/2006/relationships/externalLinkPath" Target="BAR%20APRI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GAL JAYA (Bar Groceries)"/>
      <sheetName val="BUK BUNGA BAR (Groceries)"/>
      <sheetName val="WARUNG EKA (Drinks, Etc)"/>
      <sheetName val="DEWATA COCONUT (Coconut)"/>
      <sheetName val="SEDANA JAYA"/>
      <sheetName val="PNB (Alcohol)"/>
      <sheetName val="DSP (Alcohol)"/>
      <sheetName val="DSP ARYA BIMA (Alcohol)"/>
      <sheetName val="SELERA OR STIR UP (Syrup)"/>
      <sheetName val="DW BALI (Alcohol)"/>
      <sheetName val="DDB (Alcohol)"/>
      <sheetName val="NANO DEWATA NON CK(Alcohol)"/>
      <sheetName val="NANO DEWATA CK (Alcohol)"/>
      <sheetName val="BALI PERMATA JAYA (Corona Beer)"/>
      <sheetName val="BLACK COFFEE ROASTERS (Coffee)"/>
      <sheetName val="PT. PRASIDA LANTUR MAJU (Wine)"/>
      <sheetName val="PT LOVINA BEACH BREWERY"/>
      <sheetName val="CHAI CHITAI (Tea Leaf,etc)"/>
      <sheetName val="MULIA JAYA (Passion Fruit)"/>
      <sheetName val="Dewata Kencana Distribusi (Vdka"/>
      <sheetName val="TOTAL"/>
    </sheetNames>
    <sheetDataSet>
      <sheetData sheetId="0">
        <row r="1">
          <cell r="H1">
            <v>2787300</v>
          </cell>
        </row>
      </sheetData>
      <sheetData sheetId="1"/>
      <sheetData sheetId="2">
        <row r="1">
          <cell r="H1">
            <v>7132000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9441-3B50-4E4F-A6D2-A845B9234BEC}">
  <sheetPr codeName="Sheet1"/>
  <dimension ref="A1:I133"/>
  <sheetViews>
    <sheetView zoomScale="119" workbookViewId="0">
      <pane xSplit="2" ySplit="1" topLeftCell="C35" activePane="bottomRight" state="frozen"/>
      <selection pane="topRight" activeCell="D1" sqref="D1"/>
      <selection pane="bottomLeft" activeCell="A2" sqref="A2"/>
      <selection pane="bottomRight" activeCell="A64" sqref="A64"/>
    </sheetView>
  </sheetViews>
  <sheetFormatPr baseColWidth="10" defaultColWidth="9.1640625" defaultRowHeight="16" x14ac:dyDescent="0.2"/>
  <cols>
    <col min="1" max="1" width="11.83203125" style="118" bestFit="1" customWidth="1"/>
    <col min="2" max="2" width="18.83203125" style="120" bestFit="1" customWidth="1"/>
    <col min="3" max="3" width="10.33203125" style="119" bestFit="1" customWidth="1"/>
    <col min="4" max="4" width="6" style="119" customWidth="1"/>
    <col min="5" max="5" width="12" style="139" customWidth="1"/>
    <col min="6" max="6" width="12.6640625" style="139" bestFit="1" customWidth="1"/>
    <col min="7" max="7" width="11.1640625" style="139" bestFit="1" customWidth="1"/>
    <col min="8" max="8" width="14.1640625" style="117" customWidth="1"/>
    <col min="9" max="9" width="12.1640625" style="117" bestFit="1" customWidth="1"/>
    <col min="10" max="16384" width="9.1640625" style="117"/>
  </cols>
  <sheetData>
    <row r="1" spans="1:9" s="12" customFormat="1" ht="19" x14ac:dyDescent="0.2">
      <c r="A1" s="121" t="s">
        <v>0</v>
      </c>
      <c r="B1" s="122" t="s">
        <v>1</v>
      </c>
      <c r="C1" s="122" t="s">
        <v>6</v>
      </c>
      <c r="D1" s="123" t="s">
        <v>2</v>
      </c>
      <c r="E1" s="140" t="s">
        <v>3</v>
      </c>
      <c r="F1" s="140" t="s">
        <v>4</v>
      </c>
      <c r="G1" s="140" t="s">
        <v>5</v>
      </c>
      <c r="H1" s="161">
        <f>SUM(G:G)</f>
        <v>2687700</v>
      </c>
      <c r="I1" s="61">
        <f>H1+'[1]TEGAL JAYA (Bar Groceries)'!$H$1</f>
        <v>5475000</v>
      </c>
    </row>
    <row r="2" spans="1:9" x14ac:dyDescent="0.2">
      <c r="A2" s="260">
        <v>46114</v>
      </c>
      <c r="B2" s="218" t="s">
        <v>49</v>
      </c>
      <c r="C2" s="269">
        <v>9230</v>
      </c>
      <c r="D2" s="125">
        <v>0.1</v>
      </c>
      <c r="E2" s="134">
        <v>140000</v>
      </c>
      <c r="F2" s="134">
        <f>E2*D2</f>
        <v>14000</v>
      </c>
      <c r="G2" s="274">
        <f>SUM(F2:F8)</f>
        <v>90900</v>
      </c>
      <c r="H2" s="124"/>
    </row>
    <row r="3" spans="1:9" x14ac:dyDescent="0.2">
      <c r="A3" s="261"/>
      <c r="B3" s="218" t="s">
        <v>51</v>
      </c>
      <c r="C3" s="270"/>
      <c r="D3" s="125">
        <v>0.1</v>
      </c>
      <c r="E3" s="134">
        <v>85000</v>
      </c>
      <c r="F3" s="134">
        <f t="shared" ref="F3:F63" si="0">E3*D3</f>
        <v>8500</v>
      </c>
      <c r="G3" s="275"/>
      <c r="H3" s="124"/>
    </row>
    <row r="4" spans="1:9" x14ac:dyDescent="0.2">
      <c r="A4" s="261"/>
      <c r="B4" s="218" t="s">
        <v>66</v>
      </c>
      <c r="C4" s="270"/>
      <c r="D4" s="125">
        <v>0.1</v>
      </c>
      <c r="E4" s="134">
        <v>60000</v>
      </c>
      <c r="F4" s="134">
        <f t="shared" si="0"/>
        <v>6000</v>
      </c>
      <c r="G4" s="275"/>
      <c r="H4" s="124"/>
    </row>
    <row r="5" spans="1:9" x14ac:dyDescent="0.2">
      <c r="A5" s="261"/>
      <c r="B5" s="218" t="s">
        <v>67</v>
      </c>
      <c r="C5" s="270"/>
      <c r="D5" s="125">
        <v>0.1</v>
      </c>
      <c r="E5" s="134">
        <v>60000</v>
      </c>
      <c r="F5" s="134">
        <f t="shared" si="0"/>
        <v>6000</v>
      </c>
      <c r="G5" s="275"/>
      <c r="H5" s="124"/>
    </row>
    <row r="6" spans="1:9" x14ac:dyDescent="0.2">
      <c r="A6" s="261"/>
      <c r="B6" s="218" t="s">
        <v>69</v>
      </c>
      <c r="C6" s="270"/>
      <c r="D6" s="125">
        <v>0.1</v>
      </c>
      <c r="E6" s="134">
        <v>50000</v>
      </c>
      <c r="F6" s="134">
        <f t="shared" si="0"/>
        <v>5000</v>
      </c>
      <c r="G6" s="275"/>
      <c r="H6" s="124"/>
    </row>
    <row r="7" spans="1:9" x14ac:dyDescent="0.2">
      <c r="A7" s="261"/>
      <c r="B7" s="218" t="s">
        <v>68</v>
      </c>
      <c r="C7" s="270"/>
      <c r="D7" s="125">
        <v>0.4</v>
      </c>
      <c r="E7" s="134">
        <v>16000</v>
      </c>
      <c r="F7" s="134">
        <f t="shared" si="0"/>
        <v>6400</v>
      </c>
      <c r="G7" s="275"/>
      <c r="H7" s="124"/>
    </row>
    <row r="8" spans="1:9" x14ac:dyDescent="0.2">
      <c r="A8" s="262"/>
      <c r="B8" s="218" t="s">
        <v>57</v>
      </c>
      <c r="C8" s="271"/>
      <c r="D8" s="125">
        <v>1</v>
      </c>
      <c r="E8" s="134">
        <v>45000</v>
      </c>
      <c r="F8" s="134">
        <f t="shared" si="0"/>
        <v>45000</v>
      </c>
      <c r="G8" s="276"/>
      <c r="H8" s="124"/>
    </row>
    <row r="9" spans="1:9" x14ac:dyDescent="0.2">
      <c r="A9" s="260">
        <v>46120</v>
      </c>
      <c r="B9" s="218" t="s">
        <v>121</v>
      </c>
      <c r="C9" s="269">
        <v>9426</v>
      </c>
      <c r="D9" s="125">
        <v>5</v>
      </c>
      <c r="E9" s="134">
        <v>12000</v>
      </c>
      <c r="F9" s="134">
        <f t="shared" si="0"/>
        <v>60000</v>
      </c>
      <c r="G9" s="274">
        <f>SUM(F9:F15)</f>
        <v>313000</v>
      </c>
      <c r="H9" s="124"/>
    </row>
    <row r="10" spans="1:9" x14ac:dyDescent="0.2">
      <c r="A10" s="261"/>
      <c r="B10" s="218" t="s">
        <v>57</v>
      </c>
      <c r="C10" s="270"/>
      <c r="D10" s="125">
        <v>2</v>
      </c>
      <c r="E10" s="134">
        <v>45000</v>
      </c>
      <c r="F10" s="134">
        <f t="shared" si="0"/>
        <v>90000</v>
      </c>
      <c r="G10" s="275"/>
      <c r="H10" s="124"/>
    </row>
    <row r="11" spans="1:9" x14ac:dyDescent="0.2">
      <c r="A11" s="261"/>
      <c r="B11" s="218" t="s">
        <v>126</v>
      </c>
      <c r="C11" s="270"/>
      <c r="D11" s="125">
        <v>1</v>
      </c>
      <c r="E11" s="134">
        <v>80000</v>
      </c>
      <c r="F11" s="134">
        <f t="shared" si="0"/>
        <v>80000</v>
      </c>
      <c r="G11" s="275"/>
      <c r="H11" s="124"/>
    </row>
    <row r="12" spans="1:9" x14ac:dyDescent="0.2">
      <c r="A12" s="261"/>
      <c r="B12" s="218" t="s">
        <v>51</v>
      </c>
      <c r="C12" s="270"/>
      <c r="D12" s="125">
        <v>0.1</v>
      </c>
      <c r="E12" s="134">
        <v>85000</v>
      </c>
      <c r="F12" s="134">
        <f t="shared" si="0"/>
        <v>8500</v>
      </c>
      <c r="G12" s="275"/>
      <c r="H12" s="124"/>
    </row>
    <row r="13" spans="1:9" x14ac:dyDescent="0.2">
      <c r="A13" s="261"/>
      <c r="B13" s="218" t="s">
        <v>66</v>
      </c>
      <c r="C13" s="270"/>
      <c r="D13" s="125">
        <v>0.1</v>
      </c>
      <c r="E13" s="134">
        <v>85000</v>
      </c>
      <c r="F13" s="134">
        <f t="shared" si="0"/>
        <v>8500</v>
      </c>
      <c r="G13" s="275"/>
      <c r="H13" s="124"/>
    </row>
    <row r="14" spans="1:9" x14ac:dyDescent="0.2">
      <c r="A14" s="261"/>
      <c r="B14" s="219" t="s">
        <v>93</v>
      </c>
      <c r="C14" s="270"/>
      <c r="D14" s="125">
        <v>0.1</v>
      </c>
      <c r="E14" s="134">
        <v>60000</v>
      </c>
      <c r="F14" s="134">
        <f t="shared" si="0"/>
        <v>6000</v>
      </c>
      <c r="G14" s="275"/>
      <c r="H14" s="124"/>
    </row>
    <row r="15" spans="1:9" x14ac:dyDescent="0.2">
      <c r="A15" s="262"/>
      <c r="B15" s="219" t="s">
        <v>108</v>
      </c>
      <c r="C15" s="271"/>
      <c r="D15" s="125">
        <v>2</v>
      </c>
      <c r="E15" s="134">
        <v>30000</v>
      </c>
      <c r="F15" s="134">
        <f t="shared" si="0"/>
        <v>60000</v>
      </c>
      <c r="G15" s="276"/>
      <c r="H15" s="124"/>
    </row>
    <row r="16" spans="1:9" x14ac:dyDescent="0.2">
      <c r="A16" s="260">
        <v>46122</v>
      </c>
      <c r="B16" s="219" t="s">
        <v>192</v>
      </c>
      <c r="C16" s="269">
        <v>10969</v>
      </c>
      <c r="D16" s="125">
        <v>1</v>
      </c>
      <c r="E16" s="134">
        <v>65000</v>
      </c>
      <c r="F16" s="134">
        <f t="shared" si="0"/>
        <v>65000</v>
      </c>
      <c r="G16" s="274">
        <f>SUM(F16:F27)</f>
        <v>603700</v>
      </c>
      <c r="H16" s="124"/>
    </row>
    <row r="17" spans="1:8" x14ac:dyDescent="0.2">
      <c r="A17" s="261"/>
      <c r="B17" s="219" t="s">
        <v>193</v>
      </c>
      <c r="C17" s="270"/>
      <c r="D17" s="125">
        <v>1</v>
      </c>
      <c r="E17" s="134">
        <v>180000</v>
      </c>
      <c r="F17" s="134">
        <f t="shared" si="0"/>
        <v>180000</v>
      </c>
      <c r="G17" s="275"/>
      <c r="H17" s="124"/>
    </row>
    <row r="18" spans="1:8" x14ac:dyDescent="0.2">
      <c r="A18" s="261"/>
      <c r="B18" s="219" t="s">
        <v>51</v>
      </c>
      <c r="C18" s="270"/>
      <c r="D18" s="125">
        <v>0.1</v>
      </c>
      <c r="E18" s="134">
        <v>80000</v>
      </c>
      <c r="F18" s="134">
        <f t="shared" si="0"/>
        <v>8000</v>
      </c>
      <c r="G18" s="275"/>
      <c r="H18" s="124"/>
    </row>
    <row r="19" spans="1:8" x14ac:dyDescent="0.2">
      <c r="A19" s="261"/>
      <c r="B19" s="219" t="s">
        <v>66</v>
      </c>
      <c r="C19" s="270"/>
      <c r="D19" s="125">
        <v>0.1</v>
      </c>
      <c r="E19" s="134">
        <v>65000</v>
      </c>
      <c r="F19" s="134">
        <f t="shared" si="0"/>
        <v>6500</v>
      </c>
      <c r="G19" s="275"/>
      <c r="H19" s="124"/>
    </row>
    <row r="20" spans="1:8" x14ac:dyDescent="0.2">
      <c r="A20" s="261"/>
      <c r="B20" s="219" t="s">
        <v>93</v>
      </c>
      <c r="C20" s="270"/>
      <c r="D20" s="125">
        <v>7.0000000000000007E-2</v>
      </c>
      <c r="E20" s="134">
        <v>60000</v>
      </c>
      <c r="F20" s="134">
        <f t="shared" si="0"/>
        <v>4200</v>
      </c>
      <c r="G20" s="275"/>
      <c r="H20" s="124"/>
    </row>
    <row r="21" spans="1:8" x14ac:dyDescent="0.2">
      <c r="A21" s="261"/>
      <c r="B21" s="219" t="s">
        <v>54</v>
      </c>
      <c r="C21" s="270"/>
      <c r="D21" s="125">
        <v>2</v>
      </c>
      <c r="E21" s="134">
        <v>50000</v>
      </c>
      <c r="F21" s="134">
        <f t="shared" si="0"/>
        <v>100000</v>
      </c>
      <c r="G21" s="275"/>
      <c r="H21" s="124"/>
    </row>
    <row r="22" spans="1:8" x14ac:dyDescent="0.2">
      <c r="A22" s="261"/>
      <c r="B22" s="219" t="s">
        <v>194</v>
      </c>
      <c r="C22" s="270"/>
      <c r="D22" s="125">
        <v>2</v>
      </c>
      <c r="E22" s="134">
        <v>48000</v>
      </c>
      <c r="F22" s="134">
        <f t="shared" si="0"/>
        <v>96000</v>
      </c>
      <c r="G22" s="275"/>
      <c r="H22" s="124"/>
    </row>
    <row r="23" spans="1:8" x14ac:dyDescent="0.2">
      <c r="A23" s="261"/>
      <c r="B23" s="219" t="s">
        <v>126</v>
      </c>
      <c r="C23" s="270"/>
      <c r="D23" s="125">
        <v>0.5</v>
      </c>
      <c r="E23" s="134">
        <v>80000</v>
      </c>
      <c r="F23" s="134">
        <f t="shared" si="0"/>
        <v>40000</v>
      </c>
      <c r="G23" s="275"/>
      <c r="H23" s="124"/>
    </row>
    <row r="24" spans="1:8" x14ac:dyDescent="0.2">
      <c r="A24" s="261"/>
      <c r="B24" s="219" t="s">
        <v>57</v>
      </c>
      <c r="C24" s="270"/>
      <c r="D24" s="125">
        <v>1</v>
      </c>
      <c r="E24" s="134">
        <v>45000</v>
      </c>
      <c r="F24" s="134">
        <f t="shared" si="0"/>
        <v>45000</v>
      </c>
      <c r="G24" s="275"/>
      <c r="H24" s="124"/>
    </row>
    <row r="25" spans="1:8" x14ac:dyDescent="0.2">
      <c r="A25" s="261"/>
      <c r="B25" s="219" t="s">
        <v>98</v>
      </c>
      <c r="C25" s="270"/>
      <c r="D25" s="125">
        <v>1</v>
      </c>
      <c r="E25" s="134">
        <v>45000</v>
      </c>
      <c r="F25" s="134">
        <f t="shared" si="0"/>
        <v>45000</v>
      </c>
      <c r="G25" s="275"/>
      <c r="H25" s="124"/>
    </row>
    <row r="26" spans="1:8" x14ac:dyDescent="0.2">
      <c r="A26" s="261"/>
      <c r="B26" s="219" t="s">
        <v>67</v>
      </c>
      <c r="C26" s="270"/>
      <c r="D26" s="125">
        <v>0.15</v>
      </c>
      <c r="E26" s="134">
        <v>60000</v>
      </c>
      <c r="F26" s="134">
        <f t="shared" si="0"/>
        <v>9000</v>
      </c>
      <c r="G26" s="275"/>
      <c r="H26" s="124"/>
    </row>
    <row r="27" spans="1:8" x14ac:dyDescent="0.2">
      <c r="A27" s="262"/>
      <c r="B27" s="219" t="s">
        <v>69</v>
      </c>
      <c r="C27" s="271"/>
      <c r="D27" s="125">
        <v>0.1</v>
      </c>
      <c r="E27" s="134">
        <v>50000</v>
      </c>
      <c r="F27" s="134">
        <f t="shared" si="0"/>
        <v>5000</v>
      </c>
      <c r="G27" s="276"/>
      <c r="H27" s="124"/>
    </row>
    <row r="28" spans="1:8" x14ac:dyDescent="0.2">
      <c r="A28" s="260">
        <v>46125</v>
      </c>
      <c r="B28" s="219" t="s">
        <v>51</v>
      </c>
      <c r="C28" s="263">
        <v>11475</v>
      </c>
      <c r="D28" s="125">
        <v>0.1</v>
      </c>
      <c r="E28" s="134">
        <v>80000</v>
      </c>
      <c r="F28" s="134">
        <f t="shared" si="0"/>
        <v>8000</v>
      </c>
      <c r="G28" s="257">
        <f>SUM(F28:F32)</f>
        <v>118750</v>
      </c>
      <c r="H28" s="124"/>
    </row>
    <row r="29" spans="1:8" x14ac:dyDescent="0.2">
      <c r="A29" s="261"/>
      <c r="B29" s="219" t="s">
        <v>155</v>
      </c>
      <c r="C29" s="264"/>
      <c r="D29" s="125">
        <v>0.25</v>
      </c>
      <c r="E29" s="134">
        <v>35000</v>
      </c>
      <c r="F29" s="134">
        <f t="shared" si="0"/>
        <v>8750</v>
      </c>
      <c r="G29" s="258"/>
      <c r="H29" s="124"/>
    </row>
    <row r="30" spans="1:8" x14ac:dyDescent="0.2">
      <c r="A30" s="261"/>
      <c r="B30" s="219" t="s">
        <v>67</v>
      </c>
      <c r="C30" s="264"/>
      <c r="D30" s="125">
        <v>0.1</v>
      </c>
      <c r="E30" s="134">
        <v>70000</v>
      </c>
      <c r="F30" s="134">
        <f t="shared" si="0"/>
        <v>7000</v>
      </c>
      <c r="G30" s="258"/>
      <c r="H30" s="124"/>
    </row>
    <row r="31" spans="1:8" x14ac:dyDescent="0.2">
      <c r="A31" s="261"/>
      <c r="B31" s="219" t="s">
        <v>69</v>
      </c>
      <c r="C31" s="264"/>
      <c r="D31" s="125">
        <v>0.1</v>
      </c>
      <c r="E31" s="134">
        <v>50000</v>
      </c>
      <c r="F31" s="134">
        <f t="shared" si="0"/>
        <v>5000</v>
      </c>
      <c r="G31" s="258"/>
      <c r="H31" s="124"/>
    </row>
    <row r="32" spans="1:8" x14ac:dyDescent="0.2">
      <c r="A32" s="262"/>
      <c r="B32" s="219" t="s">
        <v>57</v>
      </c>
      <c r="C32" s="265"/>
      <c r="D32" s="125">
        <v>2</v>
      </c>
      <c r="E32" s="134">
        <v>45000</v>
      </c>
      <c r="F32" s="134">
        <f t="shared" si="0"/>
        <v>90000</v>
      </c>
      <c r="G32" s="259"/>
      <c r="H32" s="124"/>
    </row>
    <row r="33" spans="1:9" x14ac:dyDescent="0.2">
      <c r="A33" s="260">
        <v>46126</v>
      </c>
      <c r="B33" s="219" t="s">
        <v>201</v>
      </c>
      <c r="C33" s="263">
        <v>11290</v>
      </c>
      <c r="D33" s="125">
        <v>2</v>
      </c>
      <c r="E33" s="134">
        <v>70000</v>
      </c>
      <c r="F33" s="134">
        <f t="shared" si="0"/>
        <v>140000</v>
      </c>
      <c r="G33" s="257">
        <f>SUM(F33:F38)</f>
        <v>421000</v>
      </c>
      <c r="H33" s="124"/>
    </row>
    <row r="34" spans="1:9" x14ac:dyDescent="0.2">
      <c r="A34" s="261"/>
      <c r="B34" s="219" t="s">
        <v>66</v>
      </c>
      <c r="C34" s="264"/>
      <c r="D34" s="125">
        <v>0.1</v>
      </c>
      <c r="E34" s="134">
        <v>80000</v>
      </c>
      <c r="F34" s="134">
        <f t="shared" si="0"/>
        <v>8000</v>
      </c>
      <c r="G34" s="258"/>
      <c r="H34" s="124"/>
    </row>
    <row r="35" spans="1:9" x14ac:dyDescent="0.2">
      <c r="A35" s="261"/>
      <c r="B35" s="219" t="s">
        <v>51</v>
      </c>
      <c r="C35" s="264"/>
      <c r="D35" s="125">
        <v>0.1</v>
      </c>
      <c r="E35" s="134">
        <v>80000</v>
      </c>
      <c r="F35" s="134">
        <f t="shared" si="0"/>
        <v>8000</v>
      </c>
      <c r="G35" s="258"/>
      <c r="H35" s="124"/>
    </row>
    <row r="36" spans="1:9" x14ac:dyDescent="0.2">
      <c r="A36" s="261"/>
      <c r="B36" s="219" t="s">
        <v>139</v>
      </c>
      <c r="C36" s="264"/>
      <c r="D36" s="125">
        <v>1</v>
      </c>
      <c r="E36" s="134">
        <v>140000</v>
      </c>
      <c r="F36" s="134">
        <f t="shared" si="0"/>
        <v>140000</v>
      </c>
      <c r="G36" s="258"/>
      <c r="H36" s="124"/>
    </row>
    <row r="37" spans="1:9" x14ac:dyDescent="0.2">
      <c r="A37" s="261"/>
      <c r="B37" s="219" t="s">
        <v>98</v>
      </c>
      <c r="C37" s="264"/>
      <c r="D37" s="125">
        <v>1</v>
      </c>
      <c r="E37" s="134">
        <v>35000</v>
      </c>
      <c r="F37" s="134">
        <f t="shared" si="0"/>
        <v>35000</v>
      </c>
      <c r="G37" s="258"/>
      <c r="H37" s="124"/>
    </row>
    <row r="38" spans="1:9" x14ac:dyDescent="0.2">
      <c r="A38" s="262"/>
      <c r="B38" s="219" t="s">
        <v>57</v>
      </c>
      <c r="C38" s="265"/>
      <c r="D38" s="125">
        <v>2</v>
      </c>
      <c r="E38" s="134">
        <v>45000</v>
      </c>
      <c r="F38" s="134">
        <f t="shared" si="0"/>
        <v>90000</v>
      </c>
      <c r="G38" s="259"/>
      <c r="H38" s="124"/>
    </row>
    <row r="39" spans="1:9" x14ac:dyDescent="0.2">
      <c r="A39" s="260">
        <v>46127</v>
      </c>
      <c r="B39" s="219" t="s">
        <v>57</v>
      </c>
      <c r="C39" s="266" t="s">
        <v>218</v>
      </c>
      <c r="D39" s="125">
        <v>1</v>
      </c>
      <c r="E39" s="134">
        <v>45000</v>
      </c>
      <c r="F39" s="134">
        <f t="shared" si="0"/>
        <v>45000</v>
      </c>
      <c r="G39" s="257">
        <f>SUM(F39:F47)</f>
        <v>520350</v>
      </c>
      <c r="H39" s="124"/>
    </row>
    <row r="40" spans="1:9" x14ac:dyDescent="0.2">
      <c r="A40" s="261"/>
      <c r="B40" s="219" t="s">
        <v>51</v>
      </c>
      <c r="C40" s="267"/>
      <c r="D40" s="125">
        <v>7.0000000000000007E-2</v>
      </c>
      <c r="E40" s="134">
        <v>85000</v>
      </c>
      <c r="F40" s="134">
        <f t="shared" si="0"/>
        <v>5950.0000000000009</v>
      </c>
      <c r="G40" s="258"/>
      <c r="H40" s="124"/>
    </row>
    <row r="41" spans="1:9" x14ac:dyDescent="0.2">
      <c r="A41" s="261"/>
      <c r="B41" s="219" t="s">
        <v>66</v>
      </c>
      <c r="C41" s="267"/>
      <c r="D41" s="125">
        <v>0.1</v>
      </c>
      <c r="E41" s="134">
        <v>80000</v>
      </c>
      <c r="F41" s="134">
        <f t="shared" si="0"/>
        <v>8000</v>
      </c>
      <c r="G41" s="258"/>
      <c r="H41" s="124"/>
    </row>
    <row r="42" spans="1:9" x14ac:dyDescent="0.2">
      <c r="A42" s="261"/>
      <c r="B42" s="219" t="s">
        <v>93</v>
      </c>
      <c r="C42" s="267"/>
      <c r="D42" s="125">
        <v>0.08</v>
      </c>
      <c r="E42" s="134">
        <v>55000</v>
      </c>
      <c r="F42" s="134">
        <f t="shared" si="0"/>
        <v>4400</v>
      </c>
      <c r="G42" s="258"/>
      <c r="H42" s="124"/>
      <c r="I42" s="139"/>
    </row>
    <row r="43" spans="1:9" x14ac:dyDescent="0.2">
      <c r="A43" s="261"/>
      <c r="B43" s="219" t="s">
        <v>155</v>
      </c>
      <c r="C43" s="267"/>
      <c r="D43" s="125">
        <v>0.2</v>
      </c>
      <c r="E43" s="134">
        <v>35000</v>
      </c>
      <c r="F43" s="134">
        <f t="shared" si="0"/>
        <v>7000</v>
      </c>
      <c r="G43" s="258"/>
      <c r="H43" s="124"/>
    </row>
    <row r="44" spans="1:9" x14ac:dyDescent="0.2">
      <c r="A44" s="261"/>
      <c r="B44" s="219" t="s">
        <v>54</v>
      </c>
      <c r="C44" s="267"/>
      <c r="D44" s="125">
        <v>3</v>
      </c>
      <c r="E44" s="134">
        <v>50000</v>
      </c>
      <c r="F44" s="134">
        <f t="shared" si="0"/>
        <v>150000</v>
      </c>
      <c r="G44" s="258"/>
      <c r="H44" s="124"/>
    </row>
    <row r="45" spans="1:9" x14ac:dyDescent="0.2">
      <c r="A45" s="261"/>
      <c r="B45" s="219" t="s">
        <v>192</v>
      </c>
      <c r="C45" s="267"/>
      <c r="D45" s="125">
        <v>1</v>
      </c>
      <c r="E45" s="134">
        <v>75000</v>
      </c>
      <c r="F45" s="134">
        <f t="shared" si="0"/>
        <v>75000</v>
      </c>
      <c r="G45" s="258"/>
      <c r="H45" s="124"/>
    </row>
    <row r="46" spans="1:9" x14ac:dyDescent="0.2">
      <c r="A46" s="261"/>
      <c r="B46" s="219" t="s">
        <v>53</v>
      </c>
      <c r="C46" s="267"/>
      <c r="D46" s="125">
        <v>1</v>
      </c>
      <c r="E46" s="134">
        <v>185000</v>
      </c>
      <c r="F46" s="134">
        <f t="shared" si="0"/>
        <v>185000</v>
      </c>
      <c r="G46" s="258"/>
      <c r="H46" s="124"/>
    </row>
    <row r="47" spans="1:9" x14ac:dyDescent="0.2">
      <c r="A47" s="262"/>
      <c r="B47" s="219" t="s">
        <v>126</v>
      </c>
      <c r="C47" s="268"/>
      <c r="D47" s="125">
        <v>0.5</v>
      </c>
      <c r="E47" s="134">
        <v>80000</v>
      </c>
      <c r="F47" s="134">
        <f t="shared" si="0"/>
        <v>40000</v>
      </c>
      <c r="G47" s="259"/>
      <c r="H47" s="124"/>
    </row>
    <row r="48" spans="1:9" x14ac:dyDescent="0.2">
      <c r="A48" s="260">
        <v>46128</v>
      </c>
      <c r="B48" s="219" t="s">
        <v>51</v>
      </c>
      <c r="C48" s="269">
        <v>9096</v>
      </c>
      <c r="D48" s="125">
        <v>0.1</v>
      </c>
      <c r="E48" s="134">
        <v>80000</v>
      </c>
      <c r="F48" s="134">
        <f t="shared" si="0"/>
        <v>8000</v>
      </c>
      <c r="G48" s="257">
        <f>SUM(F48:F52)</f>
        <v>74000</v>
      </c>
      <c r="H48" s="124"/>
    </row>
    <row r="49" spans="1:8" x14ac:dyDescent="0.2">
      <c r="A49" s="261"/>
      <c r="B49" s="219" t="s">
        <v>66</v>
      </c>
      <c r="C49" s="270"/>
      <c r="D49" s="125">
        <v>0.1</v>
      </c>
      <c r="E49" s="134">
        <v>80000</v>
      </c>
      <c r="F49" s="134">
        <f t="shared" si="0"/>
        <v>8000</v>
      </c>
      <c r="G49" s="258"/>
      <c r="H49" s="124"/>
    </row>
    <row r="50" spans="1:8" x14ac:dyDescent="0.2">
      <c r="A50" s="261"/>
      <c r="B50" s="219" t="s">
        <v>94</v>
      </c>
      <c r="C50" s="270"/>
      <c r="D50" s="125">
        <v>0.1</v>
      </c>
      <c r="E50" s="134">
        <v>50000</v>
      </c>
      <c r="F50" s="134">
        <f t="shared" si="0"/>
        <v>5000</v>
      </c>
      <c r="G50" s="258"/>
      <c r="H50" s="124"/>
    </row>
    <row r="51" spans="1:8" x14ac:dyDescent="0.2">
      <c r="A51" s="261"/>
      <c r="B51" s="219" t="s">
        <v>57</v>
      </c>
      <c r="C51" s="270"/>
      <c r="D51" s="125">
        <v>1</v>
      </c>
      <c r="E51" s="134">
        <v>45000</v>
      </c>
      <c r="F51" s="134">
        <f t="shared" si="0"/>
        <v>45000</v>
      </c>
      <c r="G51" s="258"/>
      <c r="H51" s="124"/>
    </row>
    <row r="52" spans="1:8" x14ac:dyDescent="0.2">
      <c r="A52" s="262"/>
      <c r="B52" s="219" t="s">
        <v>67</v>
      </c>
      <c r="C52" s="271"/>
      <c r="D52" s="159">
        <v>0.1</v>
      </c>
      <c r="E52" s="134">
        <v>80000</v>
      </c>
      <c r="F52" s="134">
        <f t="shared" si="0"/>
        <v>8000</v>
      </c>
      <c r="G52" s="259"/>
      <c r="H52" s="124"/>
    </row>
    <row r="53" spans="1:8" x14ac:dyDescent="0.2">
      <c r="A53" s="260">
        <v>46129</v>
      </c>
      <c r="B53" s="219" t="s">
        <v>57</v>
      </c>
      <c r="C53" s="263">
        <v>4074</v>
      </c>
      <c r="D53" s="159">
        <v>1</v>
      </c>
      <c r="E53" s="134">
        <v>45000</v>
      </c>
      <c r="F53" s="134">
        <f t="shared" si="0"/>
        <v>45000</v>
      </c>
      <c r="G53" s="257">
        <f>SUM(F53:F63)</f>
        <v>546000</v>
      </c>
      <c r="H53" s="124"/>
    </row>
    <row r="54" spans="1:8" x14ac:dyDescent="0.2">
      <c r="A54" s="261"/>
      <c r="B54" s="219" t="s">
        <v>112</v>
      </c>
      <c r="C54" s="264"/>
      <c r="D54" s="159">
        <v>0.5</v>
      </c>
      <c r="E54" s="134">
        <v>100000</v>
      </c>
      <c r="F54" s="134">
        <f t="shared" si="0"/>
        <v>50000</v>
      </c>
      <c r="G54" s="258"/>
      <c r="H54" s="124"/>
    </row>
    <row r="55" spans="1:8" x14ac:dyDescent="0.2">
      <c r="A55" s="261"/>
      <c r="B55" s="219" t="s">
        <v>145</v>
      </c>
      <c r="C55" s="264"/>
      <c r="D55" s="159">
        <v>0.6</v>
      </c>
      <c r="E55" s="134">
        <v>120000</v>
      </c>
      <c r="F55" s="134">
        <f t="shared" si="0"/>
        <v>72000</v>
      </c>
      <c r="G55" s="258"/>
      <c r="H55" s="124"/>
    </row>
    <row r="56" spans="1:8" x14ac:dyDescent="0.2">
      <c r="A56" s="261"/>
      <c r="B56" s="219" t="s">
        <v>140</v>
      </c>
      <c r="C56" s="264"/>
      <c r="D56" s="159">
        <v>0.6</v>
      </c>
      <c r="E56" s="134">
        <v>80000</v>
      </c>
      <c r="F56" s="134">
        <f t="shared" si="0"/>
        <v>48000</v>
      </c>
      <c r="G56" s="258"/>
      <c r="H56" s="124"/>
    </row>
    <row r="57" spans="1:8" x14ac:dyDescent="0.2">
      <c r="A57" s="261"/>
      <c r="B57" s="219" t="s">
        <v>51</v>
      </c>
      <c r="C57" s="264"/>
      <c r="D57" s="159">
        <v>0.1</v>
      </c>
      <c r="E57" s="134">
        <v>85000</v>
      </c>
      <c r="F57" s="134">
        <f t="shared" si="0"/>
        <v>8500</v>
      </c>
      <c r="G57" s="258"/>
      <c r="H57" s="124"/>
    </row>
    <row r="58" spans="1:8" x14ac:dyDescent="0.2">
      <c r="A58" s="261"/>
      <c r="B58" s="219" t="s">
        <v>66</v>
      </c>
      <c r="C58" s="264"/>
      <c r="D58" s="125">
        <v>0.15</v>
      </c>
      <c r="E58" s="134">
        <v>90000</v>
      </c>
      <c r="F58" s="134">
        <f t="shared" si="0"/>
        <v>13500</v>
      </c>
      <c r="G58" s="258"/>
      <c r="H58" s="124"/>
    </row>
    <row r="59" spans="1:8" x14ac:dyDescent="0.2">
      <c r="A59" s="261"/>
      <c r="B59" s="219" t="s">
        <v>227</v>
      </c>
      <c r="C59" s="264"/>
      <c r="D59" s="125">
        <v>90</v>
      </c>
      <c r="E59" s="134">
        <v>1900</v>
      </c>
      <c r="F59" s="134">
        <f t="shared" si="0"/>
        <v>171000</v>
      </c>
      <c r="G59" s="258"/>
      <c r="H59" s="124"/>
    </row>
    <row r="60" spans="1:8" x14ac:dyDescent="0.2">
      <c r="A60" s="261"/>
      <c r="B60" s="219" t="s">
        <v>54</v>
      </c>
      <c r="C60" s="264"/>
      <c r="D60" s="125">
        <v>2</v>
      </c>
      <c r="E60" s="134">
        <v>60000</v>
      </c>
      <c r="F60" s="134">
        <f t="shared" si="0"/>
        <v>120000</v>
      </c>
      <c r="G60" s="258"/>
      <c r="H60" s="124"/>
    </row>
    <row r="61" spans="1:8" x14ac:dyDescent="0.2">
      <c r="A61" s="261"/>
      <c r="B61" s="219" t="s">
        <v>68</v>
      </c>
      <c r="C61" s="264"/>
      <c r="D61" s="159">
        <v>0.25</v>
      </c>
      <c r="E61" s="134">
        <v>16000</v>
      </c>
      <c r="F61" s="134">
        <f t="shared" si="0"/>
        <v>4000</v>
      </c>
      <c r="G61" s="258"/>
      <c r="H61" s="124"/>
    </row>
    <row r="62" spans="1:8" x14ac:dyDescent="0.2">
      <c r="A62" s="261"/>
      <c r="B62" s="219" t="s">
        <v>67</v>
      </c>
      <c r="C62" s="264"/>
      <c r="D62" s="125">
        <v>0.1</v>
      </c>
      <c r="E62" s="134">
        <v>90000</v>
      </c>
      <c r="F62" s="134">
        <f t="shared" si="0"/>
        <v>9000</v>
      </c>
      <c r="G62" s="258"/>
      <c r="H62" s="124"/>
    </row>
    <row r="63" spans="1:8" x14ac:dyDescent="0.2">
      <c r="A63" s="262"/>
      <c r="B63" s="219" t="s">
        <v>69</v>
      </c>
      <c r="C63" s="265"/>
      <c r="D63" s="220">
        <v>0.1</v>
      </c>
      <c r="E63" s="134">
        <v>50000</v>
      </c>
      <c r="F63" s="134">
        <f t="shared" si="0"/>
        <v>5000</v>
      </c>
      <c r="G63" s="259"/>
      <c r="H63" s="124"/>
    </row>
    <row r="64" spans="1:8" x14ac:dyDescent="0.2">
      <c r="A64" s="128"/>
      <c r="B64" s="158"/>
      <c r="C64" s="125"/>
      <c r="D64" s="125"/>
      <c r="E64" s="134"/>
      <c r="F64" s="134"/>
      <c r="G64" s="135"/>
      <c r="H64" s="124"/>
    </row>
    <row r="65" spans="1:8" x14ac:dyDescent="0.2">
      <c r="A65" s="128"/>
      <c r="B65" s="158"/>
      <c r="C65" s="125"/>
      <c r="D65" s="125"/>
      <c r="E65" s="134"/>
      <c r="F65" s="134"/>
      <c r="G65" s="135"/>
      <c r="H65" s="124"/>
    </row>
    <row r="66" spans="1:8" x14ac:dyDescent="0.2">
      <c r="A66" s="128"/>
      <c r="B66" s="158"/>
      <c r="C66" s="125"/>
      <c r="D66" s="125"/>
      <c r="E66" s="134"/>
      <c r="F66" s="134"/>
      <c r="G66" s="135"/>
      <c r="H66" s="124"/>
    </row>
    <row r="67" spans="1:8" x14ac:dyDescent="0.2">
      <c r="A67" s="128"/>
      <c r="B67" s="158"/>
      <c r="C67" s="125"/>
      <c r="D67" s="125"/>
      <c r="E67" s="134"/>
      <c r="F67" s="134"/>
      <c r="G67" s="135"/>
      <c r="H67" s="124"/>
    </row>
    <row r="68" spans="1:8" x14ac:dyDescent="0.2">
      <c r="A68" s="128"/>
      <c r="B68" s="158"/>
      <c r="C68" s="125"/>
      <c r="D68" s="125"/>
      <c r="E68" s="134"/>
      <c r="F68" s="134"/>
      <c r="G68" s="135"/>
      <c r="H68" s="124"/>
    </row>
    <row r="69" spans="1:8" x14ac:dyDescent="0.2">
      <c r="A69" s="128"/>
      <c r="B69" s="158"/>
      <c r="C69" s="125"/>
      <c r="D69" s="125"/>
      <c r="E69" s="134"/>
      <c r="F69" s="134"/>
      <c r="G69" s="135"/>
      <c r="H69" s="124"/>
    </row>
    <row r="70" spans="1:8" x14ac:dyDescent="0.2">
      <c r="A70" s="128"/>
      <c r="B70" s="158"/>
      <c r="C70" s="125"/>
      <c r="D70" s="125"/>
      <c r="E70" s="134"/>
      <c r="F70" s="134"/>
      <c r="G70" s="135"/>
      <c r="H70" s="124"/>
    </row>
    <row r="71" spans="1:8" x14ac:dyDescent="0.2">
      <c r="A71" s="128"/>
      <c r="B71" s="158"/>
      <c r="C71" s="125"/>
      <c r="D71" s="125"/>
      <c r="E71" s="134"/>
      <c r="F71" s="134"/>
      <c r="G71" s="135"/>
      <c r="H71" s="124"/>
    </row>
    <row r="72" spans="1:8" x14ac:dyDescent="0.2">
      <c r="A72" s="128"/>
      <c r="B72" s="158"/>
      <c r="C72" s="125"/>
      <c r="D72" s="125"/>
      <c r="E72" s="134"/>
      <c r="F72" s="134"/>
      <c r="G72" s="135"/>
      <c r="H72" s="124"/>
    </row>
    <row r="73" spans="1:8" x14ac:dyDescent="0.2">
      <c r="A73" s="128"/>
      <c r="B73" s="158"/>
      <c r="C73" s="125"/>
      <c r="D73" s="125"/>
      <c r="E73" s="134"/>
      <c r="F73" s="134"/>
      <c r="G73" s="135"/>
      <c r="H73" s="124"/>
    </row>
    <row r="74" spans="1:8" x14ac:dyDescent="0.2">
      <c r="A74" s="128"/>
      <c r="B74" s="158"/>
      <c r="C74" s="125"/>
      <c r="D74" s="125"/>
      <c r="E74" s="134"/>
      <c r="F74" s="134"/>
      <c r="G74" s="135"/>
      <c r="H74" s="124"/>
    </row>
    <row r="75" spans="1:8" x14ac:dyDescent="0.2">
      <c r="A75" s="128"/>
      <c r="B75" s="158"/>
      <c r="C75" s="125"/>
      <c r="D75" s="125"/>
      <c r="E75" s="134"/>
      <c r="F75" s="134"/>
      <c r="G75" s="135"/>
      <c r="H75" s="124"/>
    </row>
    <row r="76" spans="1:8" x14ac:dyDescent="0.2">
      <c r="A76" s="128"/>
      <c r="B76" s="158"/>
      <c r="C76" s="125"/>
      <c r="D76" s="125"/>
      <c r="E76" s="134"/>
      <c r="F76" s="134"/>
      <c r="G76" s="135"/>
      <c r="H76" s="124"/>
    </row>
    <row r="77" spans="1:8" x14ac:dyDescent="0.2">
      <c r="A77" s="128"/>
      <c r="B77" s="158"/>
      <c r="C77" s="125"/>
      <c r="D77" s="125"/>
      <c r="E77" s="134"/>
      <c r="F77" s="134"/>
      <c r="G77" s="135"/>
      <c r="H77" s="124"/>
    </row>
    <row r="78" spans="1:8" x14ac:dyDescent="0.2">
      <c r="A78" s="128"/>
      <c r="B78" s="158"/>
      <c r="C78" s="125"/>
      <c r="D78" s="125"/>
      <c r="E78" s="134"/>
      <c r="F78" s="134"/>
      <c r="G78" s="135"/>
      <c r="H78" s="124"/>
    </row>
    <row r="79" spans="1:8" x14ac:dyDescent="0.2">
      <c r="A79" s="128"/>
      <c r="B79" s="158"/>
      <c r="C79" s="125"/>
      <c r="D79" s="125"/>
      <c r="E79" s="134"/>
      <c r="F79" s="134"/>
      <c r="G79" s="135"/>
      <c r="H79" s="124"/>
    </row>
    <row r="80" spans="1:8" x14ac:dyDescent="0.2">
      <c r="A80" s="128"/>
      <c r="B80" s="158"/>
      <c r="C80" s="125"/>
      <c r="D80" s="125"/>
      <c r="E80" s="134"/>
      <c r="F80" s="134"/>
      <c r="G80" s="135"/>
      <c r="H80" s="124"/>
    </row>
    <row r="81" spans="1:8" x14ac:dyDescent="0.2">
      <c r="A81" s="128"/>
      <c r="B81" s="158"/>
      <c r="C81" s="125"/>
      <c r="D81" s="125"/>
      <c r="E81" s="134"/>
      <c r="F81" s="134"/>
      <c r="G81" s="135"/>
      <c r="H81" s="124"/>
    </row>
    <row r="82" spans="1:8" x14ac:dyDescent="0.2">
      <c r="A82" s="128"/>
      <c r="B82" s="158"/>
      <c r="C82" s="125"/>
      <c r="D82" s="125"/>
      <c r="E82" s="134"/>
      <c r="F82" s="134"/>
      <c r="G82" s="135"/>
      <c r="H82" s="124"/>
    </row>
    <row r="83" spans="1:8" x14ac:dyDescent="0.2">
      <c r="A83" s="128"/>
      <c r="B83" s="158"/>
      <c r="C83" s="125"/>
      <c r="D83" s="125"/>
      <c r="E83" s="134"/>
      <c r="F83" s="134"/>
      <c r="G83" s="135"/>
      <c r="H83" s="124"/>
    </row>
    <row r="84" spans="1:8" x14ac:dyDescent="0.2">
      <c r="A84" s="128"/>
      <c r="B84" s="158"/>
      <c r="C84" s="125"/>
      <c r="D84" s="125"/>
      <c r="E84" s="134"/>
      <c r="F84" s="134"/>
      <c r="G84" s="135"/>
      <c r="H84" s="124"/>
    </row>
    <row r="85" spans="1:8" x14ac:dyDescent="0.2">
      <c r="A85" s="128"/>
      <c r="B85" s="158"/>
      <c r="C85" s="125"/>
      <c r="D85" s="125"/>
      <c r="E85" s="134"/>
      <c r="F85" s="134"/>
      <c r="G85" s="135"/>
      <c r="H85" s="124"/>
    </row>
    <row r="86" spans="1:8" x14ac:dyDescent="0.2">
      <c r="A86" s="128"/>
      <c r="B86" s="158"/>
      <c r="C86" s="125"/>
      <c r="D86" s="125"/>
      <c r="E86" s="134"/>
      <c r="F86" s="134"/>
      <c r="G86" s="135"/>
      <c r="H86" s="124"/>
    </row>
    <row r="87" spans="1:8" x14ac:dyDescent="0.2">
      <c r="A87" s="128"/>
      <c r="B87" s="158"/>
      <c r="C87" s="125"/>
      <c r="D87" s="125"/>
      <c r="E87" s="134"/>
      <c r="F87" s="134"/>
      <c r="G87" s="135"/>
      <c r="H87" s="124"/>
    </row>
    <row r="88" spans="1:8" x14ac:dyDescent="0.2">
      <c r="A88" s="128"/>
      <c r="B88" s="158"/>
      <c r="C88" s="125"/>
      <c r="D88" s="125"/>
      <c r="E88" s="134"/>
      <c r="F88" s="134"/>
      <c r="G88" s="135"/>
      <c r="H88" s="124"/>
    </row>
    <row r="89" spans="1:8" x14ac:dyDescent="0.2">
      <c r="A89" s="128"/>
      <c r="B89" s="158"/>
      <c r="C89" s="125"/>
      <c r="D89" s="125"/>
      <c r="E89" s="134"/>
      <c r="F89" s="134"/>
      <c r="G89" s="135"/>
      <c r="H89" s="124"/>
    </row>
    <row r="90" spans="1:8" x14ac:dyDescent="0.2">
      <c r="A90" s="128"/>
      <c r="B90" s="158"/>
      <c r="C90" s="125"/>
      <c r="D90" s="125"/>
      <c r="E90" s="134"/>
      <c r="F90" s="134"/>
      <c r="G90" s="135"/>
      <c r="H90" s="124"/>
    </row>
    <row r="91" spans="1:8" x14ac:dyDescent="0.2">
      <c r="A91" s="128"/>
      <c r="B91" s="158"/>
      <c r="C91" s="125"/>
      <c r="D91" s="125"/>
      <c r="E91" s="134"/>
      <c r="F91" s="134"/>
      <c r="G91" s="135"/>
      <c r="H91" s="124"/>
    </row>
    <row r="92" spans="1:8" x14ac:dyDescent="0.2">
      <c r="A92" s="128"/>
      <c r="B92" s="158"/>
      <c r="C92" s="125"/>
      <c r="D92" s="125"/>
      <c r="E92" s="134"/>
      <c r="F92" s="134"/>
      <c r="G92" s="135"/>
      <c r="H92" s="124"/>
    </row>
    <row r="93" spans="1:8" x14ac:dyDescent="0.2">
      <c r="A93" s="128"/>
      <c r="B93" s="158"/>
      <c r="C93" s="125"/>
      <c r="D93" s="125"/>
      <c r="E93" s="134"/>
      <c r="F93" s="134"/>
      <c r="G93" s="135"/>
      <c r="H93" s="124"/>
    </row>
    <row r="94" spans="1:8" x14ac:dyDescent="0.2">
      <c r="A94" s="128"/>
      <c r="B94" s="163"/>
      <c r="C94" s="125"/>
      <c r="D94" s="125"/>
      <c r="E94" s="134"/>
      <c r="F94" s="134"/>
      <c r="G94" s="135"/>
      <c r="H94" s="124"/>
    </row>
    <row r="95" spans="1:8" x14ac:dyDescent="0.2">
      <c r="A95" s="128"/>
      <c r="B95" s="163"/>
      <c r="C95" s="125"/>
      <c r="D95" s="125"/>
      <c r="E95" s="134"/>
      <c r="F95" s="134"/>
      <c r="G95" s="135"/>
      <c r="H95" s="124"/>
    </row>
    <row r="96" spans="1:8" x14ac:dyDescent="0.2">
      <c r="A96" s="128"/>
      <c r="B96" s="163"/>
      <c r="C96" s="125"/>
      <c r="D96" s="125"/>
      <c r="E96" s="134"/>
      <c r="F96" s="134"/>
      <c r="G96" s="135"/>
      <c r="H96" s="124"/>
    </row>
    <row r="97" spans="1:8" x14ac:dyDescent="0.2">
      <c r="A97" s="128"/>
      <c r="B97" s="163"/>
      <c r="C97" s="125"/>
      <c r="D97" s="125"/>
      <c r="E97" s="134"/>
      <c r="F97" s="134"/>
      <c r="G97" s="135"/>
      <c r="H97" s="124"/>
    </row>
    <row r="98" spans="1:8" x14ac:dyDescent="0.2">
      <c r="A98" s="128"/>
      <c r="B98" s="163"/>
      <c r="C98" s="125"/>
      <c r="D98" s="125"/>
      <c r="E98" s="134"/>
      <c r="F98" s="134"/>
      <c r="G98" s="135"/>
      <c r="H98" s="124"/>
    </row>
    <row r="99" spans="1:8" x14ac:dyDescent="0.2">
      <c r="A99" s="128"/>
      <c r="B99" s="163"/>
      <c r="C99" s="125"/>
      <c r="D99" s="125"/>
      <c r="E99" s="134"/>
      <c r="F99" s="134"/>
      <c r="G99" s="135"/>
      <c r="H99" s="124"/>
    </row>
    <row r="100" spans="1:8" x14ac:dyDescent="0.2">
      <c r="A100" s="128"/>
      <c r="B100" s="163"/>
      <c r="C100" s="125"/>
      <c r="D100" s="125"/>
      <c r="E100" s="134"/>
      <c r="F100" s="134"/>
      <c r="G100" s="135"/>
      <c r="H100" s="124"/>
    </row>
    <row r="101" spans="1:8" x14ac:dyDescent="0.2">
      <c r="A101" s="128"/>
      <c r="B101" s="163"/>
      <c r="C101" s="125"/>
      <c r="D101" s="125"/>
      <c r="E101" s="134"/>
      <c r="F101" s="134"/>
      <c r="G101" s="135"/>
      <c r="H101" s="124"/>
    </row>
    <row r="102" spans="1:8" x14ac:dyDescent="0.2">
      <c r="A102" s="128"/>
      <c r="B102" s="163"/>
      <c r="C102" s="125"/>
      <c r="D102" s="125"/>
      <c r="E102" s="134"/>
      <c r="F102" s="134"/>
      <c r="G102" s="135"/>
      <c r="H102" s="124"/>
    </row>
    <row r="103" spans="1:8" x14ac:dyDescent="0.2">
      <c r="A103" s="128"/>
      <c r="B103" s="163"/>
      <c r="C103" s="125"/>
      <c r="D103" s="125"/>
      <c r="E103" s="134"/>
      <c r="F103" s="134"/>
      <c r="G103" s="135"/>
      <c r="H103" s="124"/>
    </row>
    <row r="104" spans="1:8" x14ac:dyDescent="0.2">
      <c r="A104" s="128"/>
      <c r="B104" s="163"/>
      <c r="C104" s="125"/>
      <c r="D104" s="125"/>
      <c r="E104" s="134"/>
      <c r="F104" s="134"/>
      <c r="G104" s="135"/>
      <c r="H104" s="124"/>
    </row>
    <row r="105" spans="1:8" x14ac:dyDescent="0.2">
      <c r="A105" s="128"/>
      <c r="B105" s="163"/>
      <c r="C105" s="125"/>
      <c r="D105" s="125"/>
      <c r="E105" s="134"/>
      <c r="F105" s="134"/>
      <c r="G105" s="135"/>
      <c r="H105" s="124"/>
    </row>
    <row r="106" spans="1:8" x14ac:dyDescent="0.2">
      <c r="A106" s="128"/>
      <c r="B106" s="163"/>
      <c r="C106" s="125"/>
      <c r="D106" s="125"/>
      <c r="E106" s="134"/>
      <c r="F106" s="134"/>
      <c r="G106" s="135"/>
      <c r="H106" s="124"/>
    </row>
    <row r="107" spans="1:8" x14ac:dyDescent="0.2">
      <c r="A107" s="128"/>
      <c r="B107" s="163"/>
      <c r="C107" s="125"/>
      <c r="D107" s="125"/>
      <c r="E107" s="134"/>
      <c r="F107" s="134"/>
      <c r="G107" s="135"/>
      <c r="H107" s="124"/>
    </row>
    <row r="108" spans="1:8" x14ac:dyDescent="0.2">
      <c r="A108" s="128"/>
      <c r="B108" s="163"/>
      <c r="C108" s="125"/>
      <c r="D108" s="125"/>
      <c r="E108" s="134"/>
      <c r="F108" s="134"/>
      <c r="G108" s="135"/>
      <c r="H108" s="124"/>
    </row>
    <row r="109" spans="1:8" x14ac:dyDescent="0.2">
      <c r="A109" s="128"/>
      <c r="B109" s="163"/>
      <c r="C109" s="125"/>
      <c r="D109" s="125"/>
      <c r="E109" s="134"/>
      <c r="F109" s="134"/>
      <c r="G109" s="135"/>
      <c r="H109" s="124"/>
    </row>
    <row r="110" spans="1:8" x14ac:dyDescent="0.2">
      <c r="A110" s="128"/>
      <c r="B110" s="191"/>
      <c r="C110" s="125"/>
      <c r="D110" s="125"/>
      <c r="E110" s="134"/>
      <c r="F110" s="134"/>
      <c r="G110" s="135"/>
      <c r="H110" s="124"/>
    </row>
    <row r="111" spans="1:8" x14ac:dyDescent="0.2">
      <c r="A111" s="128"/>
      <c r="B111" s="191"/>
      <c r="C111" s="125"/>
      <c r="D111" s="125"/>
      <c r="E111" s="134"/>
      <c r="F111" s="134"/>
      <c r="G111" s="135"/>
      <c r="H111" s="124"/>
    </row>
    <row r="112" spans="1:8" x14ac:dyDescent="0.2">
      <c r="A112" s="128"/>
      <c r="B112" s="191"/>
      <c r="C112" s="125"/>
      <c r="D112" s="125"/>
      <c r="E112" s="134"/>
      <c r="F112" s="134"/>
      <c r="G112" s="135"/>
      <c r="H112" s="124"/>
    </row>
    <row r="113" spans="1:8" x14ac:dyDescent="0.2">
      <c r="A113" s="128"/>
      <c r="B113" s="191"/>
      <c r="C113" s="125"/>
      <c r="D113" s="125"/>
      <c r="E113" s="134"/>
      <c r="F113" s="134"/>
      <c r="G113" s="135"/>
      <c r="H113" s="124"/>
    </row>
    <row r="114" spans="1:8" x14ac:dyDescent="0.2">
      <c r="A114" s="128"/>
      <c r="B114" s="191"/>
      <c r="C114" s="125"/>
      <c r="D114" s="125"/>
      <c r="E114" s="134"/>
      <c r="F114" s="134"/>
      <c r="G114" s="135"/>
      <c r="H114" s="124"/>
    </row>
    <row r="115" spans="1:8" x14ac:dyDescent="0.2">
      <c r="A115" s="128"/>
      <c r="B115" s="191"/>
      <c r="C115" s="125"/>
      <c r="D115" s="125"/>
      <c r="E115" s="134"/>
      <c r="F115" s="134"/>
      <c r="G115" s="135"/>
      <c r="H115" s="124"/>
    </row>
    <row r="116" spans="1:8" x14ac:dyDescent="0.2">
      <c r="A116" s="128"/>
      <c r="B116" s="191"/>
      <c r="C116" s="125"/>
      <c r="D116" s="125"/>
      <c r="E116" s="134"/>
      <c r="F116" s="134"/>
      <c r="G116" s="135"/>
      <c r="H116" s="124"/>
    </row>
    <row r="117" spans="1:8" x14ac:dyDescent="0.2">
      <c r="A117" s="128"/>
      <c r="B117" s="191"/>
      <c r="C117" s="125"/>
      <c r="D117" s="125"/>
      <c r="E117" s="134"/>
      <c r="F117" s="134"/>
      <c r="G117" s="135"/>
      <c r="H117" s="124"/>
    </row>
    <row r="118" spans="1:8" x14ac:dyDescent="0.2">
      <c r="A118" s="128"/>
      <c r="B118" s="191"/>
      <c r="C118" s="125"/>
      <c r="D118" s="125"/>
      <c r="E118" s="134"/>
      <c r="F118" s="134"/>
      <c r="G118" s="135"/>
      <c r="H118" s="124"/>
    </row>
    <row r="119" spans="1:8" x14ac:dyDescent="0.2">
      <c r="A119" s="128"/>
      <c r="B119" s="191"/>
      <c r="C119" s="125"/>
      <c r="D119" s="125"/>
      <c r="E119" s="134"/>
      <c r="F119" s="134"/>
      <c r="G119" s="135"/>
      <c r="H119" s="124"/>
    </row>
    <row r="120" spans="1:8" x14ac:dyDescent="0.2">
      <c r="A120" s="128"/>
      <c r="B120" s="191"/>
      <c r="C120" s="125"/>
      <c r="D120" s="125"/>
      <c r="E120" s="134"/>
      <c r="F120" s="134"/>
      <c r="G120" s="135"/>
      <c r="H120" s="124"/>
    </row>
    <row r="121" spans="1:8" x14ac:dyDescent="0.2">
      <c r="A121" s="128"/>
      <c r="B121" s="191"/>
      <c r="C121" s="125"/>
      <c r="D121" s="125"/>
      <c r="E121" s="134"/>
      <c r="F121" s="134"/>
      <c r="G121" s="135"/>
      <c r="H121" s="124"/>
    </row>
    <row r="122" spans="1:8" x14ac:dyDescent="0.2">
      <c r="A122" s="128"/>
      <c r="B122" s="191"/>
      <c r="C122" s="125"/>
      <c r="D122" s="125"/>
      <c r="E122" s="134"/>
      <c r="F122" s="134"/>
      <c r="G122" s="135"/>
      <c r="H122" s="124"/>
    </row>
    <row r="123" spans="1:8" x14ac:dyDescent="0.2">
      <c r="A123" s="128"/>
      <c r="B123" s="191"/>
      <c r="C123" s="125"/>
      <c r="D123" s="125"/>
      <c r="E123" s="134"/>
      <c r="F123" s="134"/>
      <c r="G123" s="135"/>
      <c r="H123" s="124"/>
    </row>
    <row r="124" spans="1:8" x14ac:dyDescent="0.2">
      <c r="A124" s="128"/>
      <c r="B124" s="191"/>
      <c r="C124" s="125"/>
      <c r="D124" s="125"/>
      <c r="E124" s="134"/>
      <c r="F124" s="134"/>
      <c r="G124" s="135"/>
      <c r="H124" s="124"/>
    </row>
    <row r="125" spans="1:8" x14ac:dyDescent="0.2">
      <c r="A125" s="128"/>
      <c r="B125" s="191"/>
      <c r="C125" s="125"/>
      <c r="D125" s="125"/>
      <c r="E125" s="134"/>
      <c r="F125" s="134"/>
      <c r="G125" s="135"/>
      <c r="H125" s="124"/>
    </row>
    <row r="126" spans="1:8" x14ac:dyDescent="0.2">
      <c r="A126" s="128"/>
      <c r="B126" s="191"/>
      <c r="C126" s="125"/>
      <c r="D126" s="125"/>
      <c r="E126" s="134"/>
      <c r="F126" s="134"/>
      <c r="G126" s="135"/>
      <c r="H126" s="124"/>
    </row>
    <row r="127" spans="1:8" x14ac:dyDescent="0.2">
      <c r="A127" s="128"/>
      <c r="B127" s="191"/>
      <c r="C127" s="125"/>
      <c r="D127" s="125"/>
      <c r="E127" s="134"/>
      <c r="F127" s="134"/>
      <c r="G127" s="135"/>
      <c r="H127" s="124"/>
    </row>
    <row r="128" spans="1:8" x14ac:dyDescent="0.2">
      <c r="A128" s="128"/>
      <c r="B128" s="191"/>
      <c r="C128" s="125"/>
      <c r="D128" s="125"/>
      <c r="E128" s="134"/>
      <c r="F128" s="134"/>
      <c r="G128" s="135"/>
      <c r="H128" s="124"/>
    </row>
    <row r="129" spans="1:9" x14ac:dyDescent="0.2">
      <c r="A129" s="128"/>
      <c r="B129" s="191"/>
      <c r="C129" s="125"/>
      <c r="D129" s="125"/>
      <c r="E129" s="134"/>
      <c r="F129" s="134"/>
      <c r="G129" s="135"/>
      <c r="H129" s="124"/>
    </row>
    <row r="130" spans="1:9" x14ac:dyDescent="0.2">
      <c r="A130" s="128"/>
      <c r="B130" s="191"/>
      <c r="C130" s="125"/>
      <c r="D130" s="125"/>
      <c r="E130" s="134"/>
      <c r="F130" s="134"/>
      <c r="G130" s="135"/>
      <c r="H130" s="124"/>
    </row>
    <row r="131" spans="1:9" x14ac:dyDescent="0.2">
      <c r="A131" s="128"/>
      <c r="B131" s="191"/>
      <c r="C131" s="125"/>
      <c r="D131" s="125"/>
      <c r="E131" s="134"/>
      <c r="F131" s="134"/>
      <c r="G131" s="135"/>
      <c r="H131" s="124"/>
    </row>
    <row r="132" spans="1:9" x14ac:dyDescent="0.2">
      <c r="A132" s="232" t="s">
        <v>7</v>
      </c>
      <c r="B132" s="233"/>
      <c r="C132" s="233"/>
      <c r="D132" s="234"/>
      <c r="E132" s="272">
        <f>SUM(G2:G131)</f>
        <v>2687700</v>
      </c>
      <c r="F132" s="273"/>
      <c r="G132" s="135"/>
      <c r="H132" s="135"/>
      <c r="I132" s="139"/>
    </row>
    <row r="133" spans="1:9" x14ac:dyDescent="0.2">
      <c r="G133" s="144"/>
      <c r="H133" s="119"/>
    </row>
  </sheetData>
  <mergeCells count="25">
    <mergeCell ref="E132:F132"/>
    <mergeCell ref="G2:G8"/>
    <mergeCell ref="A2:A8"/>
    <mergeCell ref="A9:A15"/>
    <mergeCell ref="G9:G15"/>
    <mergeCell ref="A16:A27"/>
    <mergeCell ref="G16:G27"/>
    <mergeCell ref="C2:C8"/>
    <mergeCell ref="G28:G32"/>
    <mergeCell ref="A33:A38"/>
    <mergeCell ref="G33:G38"/>
    <mergeCell ref="C33:C38"/>
    <mergeCell ref="C9:C15"/>
    <mergeCell ref="C16:C27"/>
    <mergeCell ref="A28:A32"/>
    <mergeCell ref="C28:C32"/>
    <mergeCell ref="G53:G63"/>
    <mergeCell ref="A53:A63"/>
    <mergeCell ref="C53:C63"/>
    <mergeCell ref="A39:A47"/>
    <mergeCell ref="G39:G47"/>
    <mergeCell ref="C39:C47"/>
    <mergeCell ref="A48:A52"/>
    <mergeCell ref="C48:C52"/>
    <mergeCell ref="G48:G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321"/>
  <sheetViews>
    <sheetView zoomScale="125" zoomScaleNormal="100" workbookViewId="0">
      <pane xSplit="2" ySplit="1" topLeftCell="C179" activePane="bottomRight" state="frozen"/>
      <selection pane="topRight" activeCell="C1" sqref="C1"/>
      <selection pane="bottomLeft" activeCell="A2" sqref="A2"/>
      <selection pane="bottomRight" activeCell="F184" sqref="F184:F202"/>
    </sheetView>
  </sheetViews>
  <sheetFormatPr baseColWidth="10" defaultColWidth="9.1640625" defaultRowHeight="16" x14ac:dyDescent="0.2"/>
  <cols>
    <col min="1" max="1" width="12" style="145" bestFit="1" customWidth="1"/>
    <col min="2" max="2" width="23.5" style="146" customWidth="1"/>
    <col min="3" max="3" width="6.1640625" style="12" bestFit="1" customWidth="1"/>
    <col min="4" max="4" width="12.1640625" bestFit="1" customWidth="1"/>
    <col min="5" max="5" width="10.6640625" bestFit="1" customWidth="1"/>
    <col min="6" max="7" width="12.1640625" bestFit="1" customWidth="1"/>
    <col min="8" max="8" width="22.6640625" customWidth="1"/>
    <col min="9" max="9" width="12.6640625"/>
  </cols>
  <sheetData>
    <row r="1" spans="1:8" ht="22" customHeight="1" x14ac:dyDescent="0.2">
      <c r="A1" s="147" t="s">
        <v>0</v>
      </c>
      <c r="B1" s="148" t="s">
        <v>1</v>
      </c>
      <c r="C1" s="149" t="s">
        <v>2</v>
      </c>
      <c r="D1" s="150" t="s">
        <v>3</v>
      </c>
      <c r="E1" s="152" t="s">
        <v>4</v>
      </c>
      <c r="F1" s="149" t="s">
        <v>5</v>
      </c>
      <c r="G1" s="153">
        <f>SUM(F:F)</f>
        <v>25635000</v>
      </c>
    </row>
    <row r="2" spans="1:8" ht="15" customHeight="1" x14ac:dyDescent="0.2">
      <c r="A2" s="277">
        <v>46113</v>
      </c>
      <c r="B2" s="154" t="s">
        <v>48</v>
      </c>
      <c r="C2" s="60">
        <v>2</v>
      </c>
      <c r="D2" s="5">
        <v>170000</v>
      </c>
      <c r="E2" s="5">
        <f>D2*C2</f>
        <v>340000</v>
      </c>
      <c r="F2" s="280">
        <f>SUM(E2:E20)</f>
        <v>2150000</v>
      </c>
    </row>
    <row r="3" spans="1:8" ht="15" customHeight="1" x14ac:dyDescent="0.2">
      <c r="A3" s="278"/>
      <c r="B3" s="154" t="s">
        <v>49</v>
      </c>
      <c r="C3" s="60">
        <v>7.0000000000000007E-2</v>
      </c>
      <c r="D3" s="5">
        <v>150000</v>
      </c>
      <c r="E3" s="5">
        <v>11000</v>
      </c>
      <c r="F3" s="281"/>
    </row>
    <row r="4" spans="1:8" ht="15" customHeight="1" x14ac:dyDescent="0.2">
      <c r="A4" s="278"/>
      <c r="B4" s="154" t="s">
        <v>50</v>
      </c>
      <c r="C4" s="60">
        <v>0.1</v>
      </c>
      <c r="D4" s="5">
        <v>100000</v>
      </c>
      <c r="E4" s="5">
        <f t="shared" ref="E4:E61" si="0">D4*C4</f>
        <v>10000</v>
      </c>
      <c r="F4" s="281"/>
    </row>
    <row r="5" spans="1:8" ht="15" customHeight="1" x14ac:dyDescent="0.2">
      <c r="A5" s="278"/>
      <c r="B5" s="154" t="s">
        <v>51</v>
      </c>
      <c r="C5" s="60">
        <v>0.1</v>
      </c>
      <c r="D5" s="5">
        <v>90000</v>
      </c>
      <c r="E5" s="5">
        <f t="shared" si="0"/>
        <v>9000</v>
      </c>
      <c r="F5" s="281"/>
    </row>
    <row r="6" spans="1:8" ht="15" customHeight="1" x14ac:dyDescent="0.2">
      <c r="A6" s="278"/>
      <c r="B6" s="154" t="s">
        <v>52</v>
      </c>
      <c r="C6" s="60">
        <v>2</v>
      </c>
      <c r="D6" s="5">
        <v>100000</v>
      </c>
      <c r="E6" s="5">
        <f t="shared" si="0"/>
        <v>200000</v>
      </c>
      <c r="F6" s="281"/>
    </row>
    <row r="7" spans="1:8" ht="15" customHeight="1" x14ac:dyDescent="0.2">
      <c r="A7" s="278"/>
      <c r="B7" s="154" t="s">
        <v>163</v>
      </c>
      <c r="C7" s="60">
        <v>1</v>
      </c>
      <c r="D7" s="5">
        <v>220000</v>
      </c>
      <c r="E7" s="5">
        <f t="shared" si="0"/>
        <v>220000</v>
      </c>
      <c r="F7" s="281"/>
    </row>
    <row r="8" spans="1:8" ht="15" customHeight="1" x14ac:dyDescent="0.2">
      <c r="A8" s="278"/>
      <c r="B8" s="154" t="s">
        <v>53</v>
      </c>
      <c r="C8" s="60">
        <v>1</v>
      </c>
      <c r="D8" s="5">
        <v>160000</v>
      </c>
      <c r="E8" s="5">
        <f t="shared" si="0"/>
        <v>160000</v>
      </c>
      <c r="F8" s="281"/>
    </row>
    <row r="9" spans="1:8" ht="15" customHeight="1" x14ac:dyDescent="0.2">
      <c r="A9" s="278"/>
      <c r="B9" s="154" t="s">
        <v>54</v>
      </c>
      <c r="C9" s="60">
        <v>5</v>
      </c>
      <c r="D9" s="5">
        <v>40000</v>
      </c>
      <c r="E9" s="5">
        <f t="shared" si="0"/>
        <v>200000</v>
      </c>
      <c r="F9" s="281"/>
    </row>
    <row r="10" spans="1:8" ht="15" customHeight="1" x14ac:dyDescent="0.2">
      <c r="A10" s="278"/>
      <c r="B10" s="154" t="s">
        <v>55</v>
      </c>
      <c r="C10" s="60">
        <v>1</v>
      </c>
      <c r="D10" s="5">
        <v>20000</v>
      </c>
      <c r="E10" s="5">
        <f t="shared" si="0"/>
        <v>20000</v>
      </c>
      <c r="F10" s="281"/>
    </row>
    <row r="11" spans="1:8" ht="15" customHeight="1" x14ac:dyDescent="0.2">
      <c r="A11" s="278"/>
      <c r="B11" s="154" t="s">
        <v>56</v>
      </c>
      <c r="C11" s="60">
        <v>3</v>
      </c>
      <c r="D11" s="5">
        <v>15000</v>
      </c>
      <c r="E11" s="5">
        <f t="shared" si="0"/>
        <v>45000</v>
      </c>
      <c r="F11" s="281"/>
      <c r="H11" s="7"/>
    </row>
    <row r="12" spans="1:8" ht="15" customHeight="1" x14ac:dyDescent="0.2">
      <c r="A12" s="278"/>
      <c r="B12" s="154" t="s">
        <v>57</v>
      </c>
      <c r="C12" s="60">
        <v>1</v>
      </c>
      <c r="D12" s="5">
        <v>70000</v>
      </c>
      <c r="E12" s="5">
        <f t="shared" si="0"/>
        <v>70000</v>
      </c>
      <c r="F12" s="281"/>
    </row>
    <row r="13" spans="1:8" ht="15" customHeight="1" x14ac:dyDescent="0.2">
      <c r="A13" s="278"/>
      <c r="B13" s="154" t="s">
        <v>58</v>
      </c>
      <c r="C13" s="60">
        <v>1</v>
      </c>
      <c r="D13" s="5">
        <v>220000</v>
      </c>
      <c r="E13" s="5">
        <f t="shared" si="0"/>
        <v>220000</v>
      </c>
      <c r="F13" s="281"/>
    </row>
    <row r="14" spans="1:8" ht="15" customHeight="1" x14ac:dyDescent="0.2">
      <c r="A14" s="278"/>
      <c r="B14" s="154" t="s">
        <v>59</v>
      </c>
      <c r="C14" s="60">
        <v>1</v>
      </c>
      <c r="D14" s="5">
        <v>55000</v>
      </c>
      <c r="E14" s="5">
        <f t="shared" si="0"/>
        <v>55000</v>
      </c>
      <c r="F14" s="281"/>
    </row>
    <row r="15" spans="1:8" ht="15" customHeight="1" x14ac:dyDescent="0.2">
      <c r="A15" s="278"/>
      <c r="B15" s="154" t="s">
        <v>60</v>
      </c>
      <c r="C15" s="60">
        <v>2</v>
      </c>
      <c r="D15" s="5">
        <v>55000</v>
      </c>
      <c r="E15" s="5">
        <f t="shared" si="0"/>
        <v>110000</v>
      </c>
      <c r="F15" s="281"/>
    </row>
    <row r="16" spans="1:8" ht="15" customHeight="1" x14ac:dyDescent="0.2">
      <c r="A16" s="278"/>
      <c r="B16" s="154" t="s">
        <v>61</v>
      </c>
      <c r="C16" s="60">
        <v>1</v>
      </c>
      <c r="D16" s="5">
        <v>15000</v>
      </c>
      <c r="E16" s="5">
        <f t="shared" si="0"/>
        <v>15000</v>
      </c>
      <c r="F16" s="281"/>
    </row>
    <row r="17" spans="1:6" ht="15" customHeight="1" x14ac:dyDescent="0.2">
      <c r="A17" s="278"/>
      <c r="B17" s="154" t="s">
        <v>62</v>
      </c>
      <c r="C17" s="60">
        <v>1</v>
      </c>
      <c r="D17" s="5">
        <v>195000</v>
      </c>
      <c r="E17" s="5">
        <f t="shared" si="0"/>
        <v>195000</v>
      </c>
      <c r="F17" s="281"/>
    </row>
    <row r="18" spans="1:6" ht="15" customHeight="1" x14ac:dyDescent="0.2">
      <c r="A18" s="278"/>
      <c r="B18" s="154" t="s">
        <v>65</v>
      </c>
      <c r="C18" s="60">
        <v>1</v>
      </c>
      <c r="D18" s="5">
        <v>80000</v>
      </c>
      <c r="E18" s="5">
        <f t="shared" si="0"/>
        <v>80000</v>
      </c>
      <c r="F18" s="281"/>
    </row>
    <row r="19" spans="1:6" ht="15" customHeight="1" x14ac:dyDescent="0.2">
      <c r="A19" s="278"/>
      <c r="B19" s="154" t="s">
        <v>63</v>
      </c>
      <c r="C19" s="60">
        <v>1</v>
      </c>
      <c r="D19" s="5">
        <v>170000</v>
      </c>
      <c r="E19" s="5">
        <f t="shared" si="0"/>
        <v>170000</v>
      </c>
      <c r="F19" s="281"/>
    </row>
    <row r="20" spans="1:6" ht="15" customHeight="1" x14ac:dyDescent="0.2">
      <c r="A20" s="279"/>
      <c r="B20" s="154" t="s">
        <v>64</v>
      </c>
      <c r="C20" s="60">
        <v>1</v>
      </c>
      <c r="D20" s="5">
        <v>20000</v>
      </c>
      <c r="E20" s="5">
        <f t="shared" si="0"/>
        <v>20000</v>
      </c>
      <c r="F20" s="282"/>
    </row>
    <row r="21" spans="1:6" ht="15" customHeight="1" x14ac:dyDescent="0.2">
      <c r="A21" s="277">
        <v>46115</v>
      </c>
      <c r="B21" s="154" t="s">
        <v>48</v>
      </c>
      <c r="C21" s="60">
        <v>1</v>
      </c>
      <c r="D21" s="5">
        <v>170000</v>
      </c>
      <c r="E21" s="5">
        <f t="shared" si="0"/>
        <v>170000</v>
      </c>
      <c r="F21" s="280">
        <f>SUM(E21:E37)</f>
        <v>2196000</v>
      </c>
    </row>
    <row r="22" spans="1:6" ht="15" customHeight="1" x14ac:dyDescent="0.2">
      <c r="A22" s="278"/>
      <c r="B22" s="154" t="s">
        <v>51</v>
      </c>
      <c r="C22" s="60">
        <v>0.1</v>
      </c>
      <c r="D22" s="5">
        <v>100000</v>
      </c>
      <c r="E22" s="5">
        <f t="shared" si="0"/>
        <v>10000</v>
      </c>
      <c r="F22" s="281"/>
    </row>
    <row r="23" spans="1:6" ht="15" customHeight="1" x14ac:dyDescent="0.2">
      <c r="A23" s="278"/>
      <c r="B23" s="154" t="s">
        <v>66</v>
      </c>
      <c r="C23" s="60">
        <v>7.0000000000000007E-2</v>
      </c>
      <c r="D23" s="5">
        <v>80000</v>
      </c>
      <c r="E23" s="5">
        <v>6000</v>
      </c>
      <c r="F23" s="281"/>
    </row>
    <row r="24" spans="1:6" ht="15" customHeight="1" x14ac:dyDescent="0.2">
      <c r="A24" s="278"/>
      <c r="B24" s="154" t="s">
        <v>93</v>
      </c>
      <c r="C24" s="60">
        <v>7.0000000000000007E-2</v>
      </c>
      <c r="D24" s="5">
        <v>80000</v>
      </c>
      <c r="E24" s="5">
        <v>6000</v>
      </c>
      <c r="F24" s="281"/>
    </row>
    <row r="25" spans="1:6" ht="15" customHeight="1" x14ac:dyDescent="0.2">
      <c r="A25" s="278"/>
      <c r="B25" s="154" t="s">
        <v>94</v>
      </c>
      <c r="C25" s="60">
        <v>7.0000000000000007E-2</v>
      </c>
      <c r="D25" s="5">
        <v>60000</v>
      </c>
      <c r="E25" s="5">
        <v>4000</v>
      </c>
      <c r="F25" s="281"/>
    </row>
    <row r="26" spans="1:6" ht="15" customHeight="1" x14ac:dyDescent="0.2">
      <c r="A26" s="278"/>
      <c r="B26" s="154" t="s">
        <v>158</v>
      </c>
      <c r="C26" s="60">
        <v>2</v>
      </c>
      <c r="D26" s="5">
        <v>170000</v>
      </c>
      <c r="E26" s="5">
        <f t="shared" si="0"/>
        <v>340000</v>
      </c>
      <c r="F26" s="281"/>
    </row>
    <row r="27" spans="1:6" ht="15" customHeight="1" x14ac:dyDescent="0.2">
      <c r="A27" s="278"/>
      <c r="B27" s="154" t="s">
        <v>95</v>
      </c>
      <c r="C27" s="60">
        <v>3</v>
      </c>
      <c r="D27" s="5">
        <v>30000</v>
      </c>
      <c r="E27" s="5">
        <f t="shared" si="0"/>
        <v>90000</v>
      </c>
      <c r="F27" s="281"/>
    </row>
    <row r="28" spans="1:6" ht="15" customHeight="1" x14ac:dyDescent="0.2">
      <c r="A28" s="278"/>
      <c r="B28" s="154" t="s">
        <v>96</v>
      </c>
      <c r="C28" s="60">
        <v>2</v>
      </c>
      <c r="D28" s="5">
        <v>30000</v>
      </c>
      <c r="E28" s="5">
        <f t="shared" si="0"/>
        <v>60000</v>
      </c>
      <c r="F28" s="281"/>
    </row>
    <row r="29" spans="1:6" ht="15" customHeight="1" x14ac:dyDescent="0.2">
      <c r="A29" s="278"/>
      <c r="B29" s="154" t="s">
        <v>97</v>
      </c>
      <c r="C29" s="60">
        <v>2</v>
      </c>
      <c r="D29" s="5">
        <v>120000</v>
      </c>
      <c r="E29" s="5">
        <f t="shared" si="0"/>
        <v>240000</v>
      </c>
      <c r="F29" s="281"/>
    </row>
    <row r="30" spans="1:6" ht="15" customHeight="1" x14ac:dyDescent="0.2">
      <c r="A30" s="278"/>
      <c r="B30" s="154" t="s">
        <v>57</v>
      </c>
      <c r="C30" s="60">
        <v>2</v>
      </c>
      <c r="D30" s="5">
        <v>70000</v>
      </c>
      <c r="E30" s="5">
        <f t="shared" si="0"/>
        <v>140000</v>
      </c>
      <c r="F30" s="281"/>
    </row>
    <row r="31" spans="1:6" ht="15" customHeight="1" x14ac:dyDescent="0.2">
      <c r="A31" s="278"/>
      <c r="B31" s="154" t="s">
        <v>98</v>
      </c>
      <c r="C31" s="60">
        <v>1</v>
      </c>
      <c r="D31" s="5">
        <v>50000</v>
      </c>
      <c r="E31" s="5">
        <f t="shared" si="0"/>
        <v>50000</v>
      </c>
      <c r="F31" s="281"/>
    </row>
    <row r="32" spans="1:6" ht="15" customHeight="1" x14ac:dyDescent="0.2">
      <c r="A32" s="278"/>
      <c r="B32" s="154" t="s">
        <v>58</v>
      </c>
      <c r="C32" s="60">
        <v>1</v>
      </c>
      <c r="D32" s="5">
        <v>220000</v>
      </c>
      <c r="E32" s="5">
        <f t="shared" si="0"/>
        <v>220000</v>
      </c>
      <c r="F32" s="281"/>
    </row>
    <row r="33" spans="1:6" ht="15" customHeight="1" x14ac:dyDescent="0.2">
      <c r="A33" s="278"/>
      <c r="B33" s="154" t="s">
        <v>99</v>
      </c>
      <c r="C33" s="60">
        <v>1</v>
      </c>
      <c r="D33" s="5">
        <v>130000</v>
      </c>
      <c r="E33" s="5">
        <f t="shared" si="0"/>
        <v>130000</v>
      </c>
      <c r="F33" s="281"/>
    </row>
    <row r="34" spans="1:6" ht="15" customHeight="1" x14ac:dyDescent="0.2">
      <c r="A34" s="278"/>
      <c r="B34" s="154" t="s">
        <v>100</v>
      </c>
      <c r="C34" s="60">
        <v>10</v>
      </c>
      <c r="D34" s="5">
        <v>15000</v>
      </c>
      <c r="E34" s="5">
        <f t="shared" si="0"/>
        <v>150000</v>
      </c>
      <c r="F34" s="281"/>
    </row>
    <row r="35" spans="1:6" ht="15" customHeight="1" x14ac:dyDescent="0.2">
      <c r="A35" s="278"/>
      <c r="B35" s="154" t="s">
        <v>101</v>
      </c>
      <c r="C35" s="60">
        <v>2</v>
      </c>
      <c r="D35" s="5">
        <v>90000</v>
      </c>
      <c r="E35" s="5">
        <f t="shared" si="0"/>
        <v>180000</v>
      </c>
      <c r="F35" s="281"/>
    </row>
    <row r="36" spans="1:6" ht="15" customHeight="1" x14ac:dyDescent="0.2">
      <c r="A36" s="278"/>
      <c r="B36" s="154" t="s">
        <v>52</v>
      </c>
      <c r="C36" s="60">
        <v>3</v>
      </c>
      <c r="D36" s="5">
        <v>100000</v>
      </c>
      <c r="E36" s="5">
        <f t="shared" si="0"/>
        <v>300000</v>
      </c>
      <c r="F36" s="281"/>
    </row>
    <row r="37" spans="1:6" ht="15" customHeight="1" x14ac:dyDescent="0.2">
      <c r="A37" s="279"/>
      <c r="B37" s="154" t="s">
        <v>102</v>
      </c>
      <c r="C37" s="60">
        <v>20</v>
      </c>
      <c r="D37" s="5">
        <v>5000</v>
      </c>
      <c r="E37" s="5">
        <f t="shared" si="0"/>
        <v>100000</v>
      </c>
      <c r="F37" s="282"/>
    </row>
    <row r="38" spans="1:6" ht="15" customHeight="1" x14ac:dyDescent="0.2">
      <c r="A38" s="277">
        <v>46116</v>
      </c>
      <c r="B38" s="154" t="s">
        <v>148</v>
      </c>
      <c r="C38" s="60">
        <v>1</v>
      </c>
      <c r="D38" s="5">
        <v>60000</v>
      </c>
      <c r="E38" s="5">
        <f t="shared" si="0"/>
        <v>60000</v>
      </c>
      <c r="F38" s="280">
        <f>SUM(E38:E40)</f>
        <v>330000</v>
      </c>
    </row>
    <row r="39" spans="1:6" ht="15" customHeight="1" x14ac:dyDescent="0.2">
      <c r="A39" s="278"/>
      <c r="B39" s="154" t="s">
        <v>149</v>
      </c>
      <c r="C39" s="60">
        <v>1</v>
      </c>
      <c r="D39" s="5">
        <v>170000</v>
      </c>
      <c r="E39" s="5">
        <f t="shared" si="0"/>
        <v>170000</v>
      </c>
      <c r="F39" s="281"/>
    </row>
    <row r="40" spans="1:6" ht="15" customHeight="1" x14ac:dyDescent="0.2">
      <c r="A40" s="279"/>
      <c r="B40" s="154" t="s">
        <v>120</v>
      </c>
      <c r="C40" s="60">
        <v>2</v>
      </c>
      <c r="D40" s="5">
        <v>50000</v>
      </c>
      <c r="E40" s="5">
        <f t="shared" si="0"/>
        <v>100000</v>
      </c>
      <c r="F40" s="282"/>
    </row>
    <row r="41" spans="1:6" ht="15" customHeight="1" x14ac:dyDescent="0.2">
      <c r="A41" s="277">
        <v>46117</v>
      </c>
      <c r="B41" s="154" t="s">
        <v>52</v>
      </c>
      <c r="C41" s="60">
        <v>8</v>
      </c>
      <c r="D41" s="5">
        <v>100000</v>
      </c>
      <c r="E41" s="5">
        <f t="shared" si="0"/>
        <v>800000</v>
      </c>
      <c r="F41" s="280">
        <f>SUM(E41:E55)</f>
        <v>2516000</v>
      </c>
    </row>
    <row r="42" spans="1:6" ht="15" customHeight="1" x14ac:dyDescent="0.2">
      <c r="A42" s="278"/>
      <c r="B42" s="154" t="s">
        <v>152</v>
      </c>
      <c r="C42" s="60">
        <v>2</v>
      </c>
      <c r="D42" s="5">
        <v>20000</v>
      </c>
      <c r="E42" s="5">
        <f t="shared" si="0"/>
        <v>40000</v>
      </c>
      <c r="F42" s="281"/>
    </row>
    <row r="43" spans="1:6" ht="15" customHeight="1" x14ac:dyDescent="0.2">
      <c r="A43" s="278"/>
      <c r="B43" s="154" t="s">
        <v>153</v>
      </c>
      <c r="C43" s="60">
        <v>2</v>
      </c>
      <c r="D43" s="5">
        <v>30000</v>
      </c>
      <c r="E43" s="5">
        <f t="shared" si="0"/>
        <v>60000</v>
      </c>
      <c r="F43" s="281"/>
    </row>
    <row r="44" spans="1:6" ht="15" customHeight="1" x14ac:dyDescent="0.2">
      <c r="A44" s="278"/>
      <c r="B44" s="154" t="s">
        <v>159</v>
      </c>
      <c r="C44" s="60">
        <v>2</v>
      </c>
      <c r="D44" s="5">
        <v>70000</v>
      </c>
      <c r="E44" s="5">
        <f t="shared" si="0"/>
        <v>140000</v>
      </c>
      <c r="F44" s="281"/>
    </row>
    <row r="45" spans="1:6" ht="15" customHeight="1" x14ac:dyDescent="0.2">
      <c r="A45" s="278"/>
      <c r="B45" s="154" t="s">
        <v>154</v>
      </c>
      <c r="C45" s="60">
        <v>2</v>
      </c>
      <c r="D45" s="5">
        <v>100000</v>
      </c>
      <c r="E45" s="5">
        <f t="shared" si="0"/>
        <v>200000</v>
      </c>
      <c r="F45" s="281"/>
    </row>
    <row r="46" spans="1:6" ht="15" customHeight="1" x14ac:dyDescent="0.2">
      <c r="A46" s="278"/>
      <c r="B46" s="154" t="s">
        <v>48</v>
      </c>
      <c r="C46" s="60">
        <v>2</v>
      </c>
      <c r="D46" s="5">
        <v>170000</v>
      </c>
      <c r="E46" s="5">
        <f t="shared" si="0"/>
        <v>340000</v>
      </c>
      <c r="F46" s="281"/>
    </row>
    <row r="47" spans="1:6" ht="15" customHeight="1" x14ac:dyDescent="0.2">
      <c r="A47" s="278"/>
      <c r="B47" s="154" t="s">
        <v>94</v>
      </c>
      <c r="C47" s="60">
        <v>0.1</v>
      </c>
      <c r="D47" s="5">
        <v>60000</v>
      </c>
      <c r="E47" s="5">
        <f t="shared" si="0"/>
        <v>6000</v>
      </c>
      <c r="F47" s="281"/>
    </row>
    <row r="48" spans="1:6" ht="15" customHeight="1" x14ac:dyDescent="0.2">
      <c r="A48" s="278"/>
      <c r="B48" s="154" t="s">
        <v>51</v>
      </c>
      <c r="C48" s="60">
        <v>0.15</v>
      </c>
      <c r="D48" s="5">
        <v>90000</v>
      </c>
      <c r="E48" s="5">
        <v>14000</v>
      </c>
      <c r="F48" s="281"/>
    </row>
    <row r="49" spans="1:6" ht="15" customHeight="1" x14ac:dyDescent="0.2">
      <c r="A49" s="278"/>
      <c r="B49" s="154" t="s">
        <v>155</v>
      </c>
      <c r="C49" s="60">
        <v>0.1</v>
      </c>
      <c r="D49" s="5">
        <v>25000</v>
      </c>
      <c r="E49" s="5">
        <v>3000</v>
      </c>
      <c r="F49" s="281"/>
    </row>
    <row r="50" spans="1:6" ht="15" customHeight="1" x14ac:dyDescent="0.2">
      <c r="A50" s="278"/>
      <c r="B50" s="154" t="s">
        <v>156</v>
      </c>
      <c r="C50" s="60">
        <v>1</v>
      </c>
      <c r="D50" s="5">
        <v>70000</v>
      </c>
      <c r="E50" s="5">
        <f t="shared" si="0"/>
        <v>70000</v>
      </c>
      <c r="F50" s="281"/>
    </row>
    <row r="51" spans="1:6" ht="15" customHeight="1" x14ac:dyDescent="0.2">
      <c r="A51" s="278"/>
      <c r="B51" s="154" t="s">
        <v>160</v>
      </c>
      <c r="C51" s="60">
        <v>3</v>
      </c>
      <c r="D51" s="5">
        <v>35000</v>
      </c>
      <c r="E51" s="5">
        <f t="shared" si="0"/>
        <v>105000</v>
      </c>
      <c r="F51" s="281"/>
    </row>
    <row r="52" spans="1:6" ht="15" customHeight="1" x14ac:dyDescent="0.2">
      <c r="A52" s="278"/>
      <c r="B52" s="154" t="s">
        <v>67</v>
      </c>
      <c r="C52" s="60">
        <v>0.1</v>
      </c>
      <c r="D52" s="5">
        <v>80000</v>
      </c>
      <c r="E52" s="5">
        <f t="shared" si="0"/>
        <v>8000</v>
      </c>
      <c r="F52" s="281"/>
    </row>
    <row r="53" spans="1:6" ht="15" customHeight="1" x14ac:dyDescent="0.2">
      <c r="A53" s="278"/>
      <c r="B53" s="154" t="s">
        <v>157</v>
      </c>
      <c r="C53" s="60">
        <v>1</v>
      </c>
      <c r="D53" s="5">
        <v>120000</v>
      </c>
      <c r="E53" s="5">
        <f t="shared" si="0"/>
        <v>120000</v>
      </c>
      <c r="F53" s="281"/>
    </row>
    <row r="54" spans="1:6" ht="15" customHeight="1" x14ac:dyDescent="0.2">
      <c r="A54" s="278"/>
      <c r="B54" s="154" t="s">
        <v>161</v>
      </c>
      <c r="C54" s="60">
        <v>6</v>
      </c>
      <c r="D54" s="5">
        <v>45000</v>
      </c>
      <c r="E54" s="5">
        <f t="shared" si="0"/>
        <v>270000</v>
      </c>
      <c r="F54" s="281"/>
    </row>
    <row r="55" spans="1:6" ht="15" customHeight="1" x14ac:dyDescent="0.2">
      <c r="A55" s="279"/>
      <c r="B55" s="154" t="s">
        <v>158</v>
      </c>
      <c r="C55" s="60">
        <v>2</v>
      </c>
      <c r="D55" s="5">
        <v>170000</v>
      </c>
      <c r="E55" s="5">
        <f t="shared" si="0"/>
        <v>340000</v>
      </c>
      <c r="F55" s="282"/>
    </row>
    <row r="56" spans="1:6" ht="15" customHeight="1" x14ac:dyDescent="0.2">
      <c r="A56" s="277">
        <v>46118</v>
      </c>
      <c r="B56" s="154" t="s">
        <v>52</v>
      </c>
      <c r="C56" s="60">
        <v>3</v>
      </c>
      <c r="D56" s="5">
        <v>100000</v>
      </c>
      <c r="E56" s="5">
        <f t="shared" si="0"/>
        <v>300000</v>
      </c>
      <c r="F56" s="280">
        <f>SUM(E56:E76)</f>
        <v>1803000</v>
      </c>
    </row>
    <row r="57" spans="1:6" ht="15" customHeight="1" x14ac:dyDescent="0.2">
      <c r="A57" s="278"/>
      <c r="B57" s="154" t="s">
        <v>149</v>
      </c>
      <c r="C57" s="60">
        <v>1</v>
      </c>
      <c r="D57" s="5">
        <v>170000</v>
      </c>
      <c r="E57" s="5">
        <f t="shared" si="0"/>
        <v>170000</v>
      </c>
      <c r="F57" s="281"/>
    </row>
    <row r="58" spans="1:6" ht="15" customHeight="1" x14ac:dyDescent="0.2">
      <c r="A58" s="278"/>
      <c r="B58" s="154" t="s">
        <v>162</v>
      </c>
      <c r="C58" s="60">
        <v>2</v>
      </c>
      <c r="D58" s="5">
        <v>40000</v>
      </c>
      <c r="E58" s="5">
        <f t="shared" si="0"/>
        <v>80000</v>
      </c>
      <c r="F58" s="281"/>
    </row>
    <row r="59" spans="1:6" ht="15" customHeight="1" x14ac:dyDescent="0.2">
      <c r="A59" s="278"/>
      <c r="B59" s="154" t="s">
        <v>154</v>
      </c>
      <c r="C59" s="60">
        <v>2</v>
      </c>
      <c r="D59" s="5">
        <v>100000</v>
      </c>
      <c r="E59" s="5">
        <f t="shared" si="0"/>
        <v>200000</v>
      </c>
      <c r="F59" s="281"/>
    </row>
    <row r="60" spans="1:6" ht="15" customHeight="1" x14ac:dyDescent="0.2">
      <c r="A60" s="278"/>
      <c r="B60" s="154" t="s">
        <v>94</v>
      </c>
      <c r="C60" s="60">
        <v>0.1</v>
      </c>
      <c r="D60" s="5">
        <v>60000</v>
      </c>
      <c r="E60" s="5">
        <f t="shared" si="0"/>
        <v>6000</v>
      </c>
      <c r="F60" s="281"/>
    </row>
    <row r="61" spans="1:6" ht="15" customHeight="1" x14ac:dyDescent="0.2">
      <c r="A61" s="278"/>
      <c r="B61" s="154" t="s">
        <v>50</v>
      </c>
      <c r="C61" s="60">
        <v>7.0000000000000007E-2</v>
      </c>
      <c r="D61" s="5">
        <v>100000</v>
      </c>
      <c r="E61" s="5">
        <f t="shared" si="0"/>
        <v>7000.0000000000009</v>
      </c>
      <c r="F61" s="281"/>
    </row>
    <row r="62" spans="1:6" ht="15" customHeight="1" x14ac:dyDescent="0.2">
      <c r="A62" s="278"/>
      <c r="B62" s="154" t="s">
        <v>155</v>
      </c>
      <c r="C62" s="60">
        <v>0.15</v>
      </c>
      <c r="D62" s="5">
        <v>25000</v>
      </c>
      <c r="E62" s="5">
        <v>4000</v>
      </c>
      <c r="F62" s="281"/>
    </row>
    <row r="63" spans="1:6" ht="15" customHeight="1" x14ac:dyDescent="0.2">
      <c r="A63" s="278"/>
      <c r="B63" s="154" t="s">
        <v>93</v>
      </c>
      <c r="C63" s="60">
        <v>7.0000000000000007E-2</v>
      </c>
      <c r="D63" s="5">
        <v>80000</v>
      </c>
      <c r="E63" s="5">
        <v>6000</v>
      </c>
      <c r="F63" s="281"/>
    </row>
    <row r="64" spans="1:6" ht="15" customHeight="1" x14ac:dyDescent="0.2">
      <c r="A64" s="278"/>
      <c r="B64" s="154" t="s">
        <v>110</v>
      </c>
      <c r="C64" s="60">
        <v>1</v>
      </c>
      <c r="D64" s="5">
        <v>25000</v>
      </c>
      <c r="E64" s="5">
        <f>D64*C64</f>
        <v>25000</v>
      </c>
      <c r="F64" s="281"/>
    </row>
    <row r="65" spans="1:6" ht="15" customHeight="1" x14ac:dyDescent="0.2">
      <c r="A65" s="278"/>
      <c r="B65" s="154" t="s">
        <v>163</v>
      </c>
      <c r="C65" s="60">
        <v>1</v>
      </c>
      <c r="D65" s="5">
        <v>220000</v>
      </c>
      <c r="E65" s="5">
        <f>D65*C65</f>
        <v>220000</v>
      </c>
      <c r="F65" s="281"/>
    </row>
    <row r="66" spans="1:6" ht="15" customHeight="1" x14ac:dyDescent="0.2">
      <c r="A66" s="278"/>
      <c r="B66" s="154" t="s">
        <v>164</v>
      </c>
      <c r="C66" s="60">
        <v>4</v>
      </c>
      <c r="D66" s="5">
        <v>25000</v>
      </c>
      <c r="E66" s="5">
        <f>D66*C66</f>
        <v>100000</v>
      </c>
      <c r="F66" s="281"/>
    </row>
    <row r="67" spans="1:6" ht="15" customHeight="1" x14ac:dyDescent="0.2">
      <c r="A67" s="278"/>
      <c r="B67" s="154" t="s">
        <v>165</v>
      </c>
      <c r="C67" s="60">
        <v>5</v>
      </c>
      <c r="D67" s="5">
        <v>35000</v>
      </c>
      <c r="E67" s="5">
        <f t="shared" ref="E67:E202" si="1">D67*C67</f>
        <v>175000</v>
      </c>
      <c r="F67" s="281"/>
    </row>
    <row r="68" spans="1:6" ht="15" customHeight="1" x14ac:dyDescent="0.2">
      <c r="A68" s="278"/>
      <c r="B68" s="154" t="s">
        <v>51</v>
      </c>
      <c r="C68" s="60">
        <v>0.1</v>
      </c>
      <c r="D68" s="5">
        <v>100000</v>
      </c>
      <c r="E68" s="5">
        <f t="shared" si="1"/>
        <v>10000</v>
      </c>
      <c r="F68" s="281"/>
    </row>
    <row r="69" spans="1:6" ht="15" customHeight="1" x14ac:dyDescent="0.2">
      <c r="A69" s="278"/>
      <c r="B69" s="154" t="s">
        <v>66</v>
      </c>
      <c r="C69" s="60">
        <v>0.1</v>
      </c>
      <c r="D69" s="5">
        <v>80000</v>
      </c>
      <c r="E69" s="5">
        <f t="shared" si="1"/>
        <v>8000</v>
      </c>
      <c r="F69" s="281"/>
    </row>
    <row r="70" spans="1:6" ht="15" customHeight="1" x14ac:dyDescent="0.2">
      <c r="A70" s="278"/>
      <c r="B70" s="154" t="s">
        <v>57</v>
      </c>
      <c r="C70" s="60">
        <v>1</v>
      </c>
      <c r="D70" s="5">
        <v>70000</v>
      </c>
      <c r="E70" s="5">
        <f t="shared" si="1"/>
        <v>70000</v>
      </c>
      <c r="F70" s="281"/>
    </row>
    <row r="71" spans="1:6" ht="15" customHeight="1" x14ac:dyDescent="0.2">
      <c r="A71" s="278"/>
      <c r="B71" s="154" t="s">
        <v>67</v>
      </c>
      <c r="C71" s="60">
        <v>0.1</v>
      </c>
      <c r="D71" s="5">
        <v>80000</v>
      </c>
      <c r="E71" s="5">
        <f t="shared" si="1"/>
        <v>8000</v>
      </c>
      <c r="F71" s="281"/>
    </row>
    <row r="72" spans="1:6" ht="15" customHeight="1" x14ac:dyDescent="0.2">
      <c r="A72" s="278"/>
      <c r="B72" s="154" t="s">
        <v>166</v>
      </c>
      <c r="C72" s="60">
        <v>0.1</v>
      </c>
      <c r="D72" s="5">
        <v>80000</v>
      </c>
      <c r="E72" s="5">
        <f t="shared" si="1"/>
        <v>8000</v>
      </c>
      <c r="F72" s="281"/>
    </row>
    <row r="73" spans="1:6" ht="15" customHeight="1" x14ac:dyDescent="0.2">
      <c r="A73" s="278"/>
      <c r="B73" s="154" t="s">
        <v>68</v>
      </c>
      <c r="C73" s="60">
        <v>0.2</v>
      </c>
      <c r="D73" s="5">
        <v>30000</v>
      </c>
      <c r="E73" s="5">
        <f t="shared" si="1"/>
        <v>6000</v>
      </c>
      <c r="F73" s="281"/>
    </row>
    <row r="74" spans="1:6" ht="15" customHeight="1" x14ac:dyDescent="0.2">
      <c r="A74" s="278"/>
      <c r="B74" s="154" t="s">
        <v>58</v>
      </c>
      <c r="C74" s="60">
        <v>1</v>
      </c>
      <c r="D74" s="5">
        <v>220000</v>
      </c>
      <c r="E74" s="5">
        <f t="shared" si="1"/>
        <v>220000</v>
      </c>
      <c r="F74" s="281"/>
    </row>
    <row r="75" spans="1:6" ht="15" customHeight="1" x14ac:dyDescent="0.2">
      <c r="A75" s="278"/>
      <c r="B75" s="154" t="s">
        <v>167</v>
      </c>
      <c r="C75" s="60">
        <v>1</v>
      </c>
      <c r="D75" s="5">
        <v>100000</v>
      </c>
      <c r="E75" s="5">
        <f t="shared" si="1"/>
        <v>100000</v>
      </c>
      <c r="F75" s="281"/>
    </row>
    <row r="76" spans="1:6" ht="15" customHeight="1" x14ac:dyDescent="0.2">
      <c r="A76" s="279"/>
      <c r="B76" s="154" t="s">
        <v>168</v>
      </c>
      <c r="C76" s="60">
        <v>1</v>
      </c>
      <c r="D76" s="5">
        <v>80000</v>
      </c>
      <c r="E76" s="5">
        <f t="shared" si="1"/>
        <v>80000</v>
      </c>
      <c r="F76" s="282"/>
    </row>
    <row r="77" spans="1:6" ht="15" customHeight="1" x14ac:dyDescent="0.2">
      <c r="A77" s="277">
        <v>46119</v>
      </c>
      <c r="B77" s="154" t="s">
        <v>97</v>
      </c>
      <c r="C77" s="60">
        <v>2</v>
      </c>
      <c r="D77" s="5">
        <v>120000</v>
      </c>
      <c r="E77" s="5">
        <f t="shared" si="1"/>
        <v>240000</v>
      </c>
      <c r="F77" s="280">
        <f>SUM(E77:E88)</f>
        <v>1870000</v>
      </c>
    </row>
    <row r="78" spans="1:6" ht="15" customHeight="1" x14ac:dyDescent="0.2">
      <c r="A78" s="278"/>
      <c r="B78" s="154" t="s">
        <v>169</v>
      </c>
      <c r="C78" s="60">
        <v>1</v>
      </c>
      <c r="D78" s="5">
        <v>210000</v>
      </c>
      <c r="E78" s="5">
        <f t="shared" si="1"/>
        <v>210000</v>
      </c>
      <c r="F78" s="281"/>
    </row>
    <row r="79" spans="1:6" ht="15" customHeight="1" x14ac:dyDescent="0.2">
      <c r="A79" s="278"/>
      <c r="B79" s="154" t="s">
        <v>53</v>
      </c>
      <c r="C79" s="60">
        <v>1</v>
      </c>
      <c r="D79" s="5">
        <v>160000</v>
      </c>
      <c r="E79" s="5">
        <f t="shared" si="1"/>
        <v>160000</v>
      </c>
      <c r="F79" s="281"/>
    </row>
    <row r="80" spans="1:6" ht="15" customHeight="1" x14ac:dyDescent="0.2">
      <c r="A80" s="278"/>
      <c r="B80" s="154" t="s">
        <v>51</v>
      </c>
      <c r="C80" s="60">
        <v>0.1</v>
      </c>
      <c r="D80" s="5">
        <v>100000</v>
      </c>
      <c r="E80" s="5">
        <f t="shared" si="1"/>
        <v>10000</v>
      </c>
      <c r="F80" s="281"/>
    </row>
    <row r="81" spans="1:6" ht="15" customHeight="1" x14ac:dyDescent="0.2">
      <c r="A81" s="278"/>
      <c r="B81" s="154" t="s">
        <v>167</v>
      </c>
      <c r="C81" s="60">
        <v>1</v>
      </c>
      <c r="D81" s="5">
        <v>100000</v>
      </c>
      <c r="E81" s="5">
        <f t="shared" si="1"/>
        <v>100000</v>
      </c>
      <c r="F81" s="281"/>
    </row>
    <row r="82" spans="1:6" ht="15" customHeight="1" x14ac:dyDescent="0.2">
      <c r="A82" s="278"/>
      <c r="B82" s="154" t="s">
        <v>170</v>
      </c>
      <c r="C82" s="60">
        <v>1</v>
      </c>
      <c r="D82" s="5">
        <v>275000</v>
      </c>
      <c r="E82" s="5">
        <f t="shared" si="1"/>
        <v>275000</v>
      </c>
      <c r="F82" s="281"/>
    </row>
    <row r="83" spans="1:6" ht="15" customHeight="1" x14ac:dyDescent="0.2">
      <c r="A83" s="278"/>
      <c r="B83" s="154" t="s">
        <v>101</v>
      </c>
      <c r="C83" s="60">
        <v>2</v>
      </c>
      <c r="D83" s="5">
        <v>90000</v>
      </c>
      <c r="E83" s="5">
        <f t="shared" si="1"/>
        <v>180000</v>
      </c>
      <c r="F83" s="281"/>
    </row>
    <row r="84" spans="1:6" ht="15" customHeight="1" x14ac:dyDescent="0.2">
      <c r="A84" s="278"/>
      <c r="B84" s="154" t="s">
        <v>52</v>
      </c>
      <c r="C84" s="60">
        <v>2</v>
      </c>
      <c r="D84" s="5">
        <v>100000</v>
      </c>
      <c r="E84" s="5">
        <f t="shared" si="1"/>
        <v>200000</v>
      </c>
      <c r="F84" s="281"/>
    </row>
    <row r="85" spans="1:6" ht="15" customHeight="1" x14ac:dyDescent="0.2">
      <c r="A85" s="278"/>
      <c r="B85" s="154" t="s">
        <v>149</v>
      </c>
      <c r="C85" s="60">
        <v>2</v>
      </c>
      <c r="D85" s="5">
        <v>170000</v>
      </c>
      <c r="E85" s="5">
        <f t="shared" si="1"/>
        <v>340000</v>
      </c>
      <c r="F85" s="281"/>
    </row>
    <row r="86" spans="1:6" ht="15" customHeight="1" x14ac:dyDescent="0.2">
      <c r="A86" s="278"/>
      <c r="B86" s="154" t="s">
        <v>171</v>
      </c>
      <c r="C86" s="60">
        <v>0.1</v>
      </c>
      <c r="D86" s="5">
        <v>250000</v>
      </c>
      <c r="E86" s="5">
        <f t="shared" si="1"/>
        <v>25000</v>
      </c>
      <c r="F86" s="281"/>
    </row>
    <row r="87" spans="1:6" ht="15" customHeight="1" x14ac:dyDescent="0.2">
      <c r="A87" s="278"/>
      <c r="B87" s="154" t="s">
        <v>196</v>
      </c>
      <c r="C87" s="60">
        <v>2</v>
      </c>
      <c r="D87" s="5">
        <v>30000</v>
      </c>
      <c r="E87" s="5">
        <f t="shared" si="1"/>
        <v>60000</v>
      </c>
      <c r="F87" s="281"/>
    </row>
    <row r="88" spans="1:6" ht="15" customHeight="1" x14ac:dyDescent="0.2">
      <c r="A88" s="279"/>
      <c r="B88" s="154" t="s">
        <v>57</v>
      </c>
      <c r="C88" s="60">
        <v>1</v>
      </c>
      <c r="D88" s="5">
        <v>70000</v>
      </c>
      <c r="E88" s="5">
        <f t="shared" si="1"/>
        <v>70000</v>
      </c>
      <c r="F88" s="282"/>
    </row>
    <row r="89" spans="1:6" ht="15" customHeight="1" x14ac:dyDescent="0.2">
      <c r="A89" s="277">
        <v>46120</v>
      </c>
      <c r="B89" s="154" t="s">
        <v>125</v>
      </c>
      <c r="C89" s="60">
        <v>0.4</v>
      </c>
      <c r="D89" s="5">
        <v>45000</v>
      </c>
      <c r="E89" s="5">
        <f t="shared" si="1"/>
        <v>18000</v>
      </c>
      <c r="F89" s="280">
        <f>SUM(E89:E93)</f>
        <v>492000</v>
      </c>
    </row>
    <row r="90" spans="1:6" ht="15" customHeight="1" x14ac:dyDescent="0.2">
      <c r="A90" s="278"/>
      <c r="B90" s="154" t="s">
        <v>125</v>
      </c>
      <c r="C90" s="60">
        <v>0.3</v>
      </c>
      <c r="D90" s="5">
        <v>45000</v>
      </c>
      <c r="E90" s="5">
        <v>14000</v>
      </c>
      <c r="F90" s="281"/>
    </row>
    <row r="91" spans="1:6" ht="15" customHeight="1" x14ac:dyDescent="0.2">
      <c r="A91" s="278"/>
      <c r="B91" s="154" t="s">
        <v>61</v>
      </c>
      <c r="C91" s="60">
        <v>2</v>
      </c>
      <c r="D91" s="5">
        <v>15000</v>
      </c>
      <c r="E91" s="5">
        <f t="shared" si="1"/>
        <v>30000</v>
      </c>
      <c r="F91" s="281"/>
    </row>
    <row r="92" spans="1:6" ht="15" customHeight="1" x14ac:dyDescent="0.2">
      <c r="A92" s="278"/>
      <c r="B92" s="154" t="s">
        <v>99</v>
      </c>
      <c r="C92" s="60">
        <v>1</v>
      </c>
      <c r="D92" s="5">
        <v>130000</v>
      </c>
      <c r="E92" s="5">
        <f t="shared" si="1"/>
        <v>130000</v>
      </c>
      <c r="F92" s="281"/>
    </row>
    <row r="93" spans="1:6" ht="15" customHeight="1" x14ac:dyDescent="0.2">
      <c r="A93" s="279"/>
      <c r="B93" s="154" t="s">
        <v>52</v>
      </c>
      <c r="C93" s="60">
        <v>3</v>
      </c>
      <c r="D93" s="5">
        <v>100000</v>
      </c>
      <c r="E93" s="5">
        <f t="shared" si="1"/>
        <v>300000</v>
      </c>
      <c r="F93" s="282"/>
    </row>
    <row r="94" spans="1:6" ht="15" customHeight="1" x14ac:dyDescent="0.2">
      <c r="A94" s="277">
        <v>46122</v>
      </c>
      <c r="B94" s="154" t="s">
        <v>48</v>
      </c>
      <c r="C94" s="60">
        <v>2</v>
      </c>
      <c r="D94" s="5">
        <v>170000</v>
      </c>
      <c r="E94" s="5">
        <f t="shared" si="1"/>
        <v>340000</v>
      </c>
      <c r="F94" s="280">
        <f>SUM(E94:E111)</f>
        <v>2885000</v>
      </c>
    </row>
    <row r="95" spans="1:6" ht="15" customHeight="1" x14ac:dyDescent="0.2">
      <c r="A95" s="278"/>
      <c r="B95" s="154" t="s">
        <v>52</v>
      </c>
      <c r="C95" s="60">
        <v>5</v>
      </c>
      <c r="D95" s="5">
        <v>100000</v>
      </c>
      <c r="E95" s="5">
        <f t="shared" si="1"/>
        <v>500000</v>
      </c>
      <c r="F95" s="281"/>
    </row>
    <row r="96" spans="1:6" ht="15" customHeight="1" x14ac:dyDescent="0.2">
      <c r="A96" s="278"/>
      <c r="B96" s="154" t="s">
        <v>101</v>
      </c>
      <c r="C96" s="60">
        <v>2</v>
      </c>
      <c r="D96" s="5">
        <v>90000</v>
      </c>
      <c r="E96" s="5">
        <f t="shared" si="1"/>
        <v>180000</v>
      </c>
      <c r="F96" s="281"/>
    </row>
    <row r="97" spans="1:6" ht="15" customHeight="1" x14ac:dyDescent="0.2">
      <c r="A97" s="278"/>
      <c r="B97" s="154" t="s">
        <v>167</v>
      </c>
      <c r="C97" s="60">
        <v>3</v>
      </c>
      <c r="D97" s="5">
        <v>100000</v>
      </c>
      <c r="E97" s="5">
        <f t="shared" si="1"/>
        <v>300000</v>
      </c>
      <c r="F97" s="281"/>
    </row>
    <row r="98" spans="1:6" ht="15" customHeight="1" x14ac:dyDescent="0.2">
      <c r="A98" s="278"/>
      <c r="B98" s="154" t="s">
        <v>55</v>
      </c>
      <c r="C98" s="60">
        <v>1</v>
      </c>
      <c r="D98" s="5">
        <v>20000</v>
      </c>
      <c r="E98" s="5">
        <f t="shared" si="1"/>
        <v>20000</v>
      </c>
      <c r="F98" s="281"/>
    </row>
    <row r="99" spans="1:6" ht="15" customHeight="1" x14ac:dyDescent="0.2">
      <c r="A99" s="278"/>
      <c r="B99" s="154" t="s">
        <v>195</v>
      </c>
      <c r="C99" s="60">
        <v>2</v>
      </c>
      <c r="D99" s="5">
        <v>50000</v>
      </c>
      <c r="E99" s="5">
        <f t="shared" si="1"/>
        <v>100000</v>
      </c>
      <c r="F99" s="281"/>
    </row>
    <row r="100" spans="1:6" ht="15" customHeight="1" x14ac:dyDescent="0.2">
      <c r="A100" s="278"/>
      <c r="B100" s="154" t="s">
        <v>196</v>
      </c>
      <c r="C100" s="60">
        <v>2</v>
      </c>
      <c r="D100" s="5">
        <v>30000</v>
      </c>
      <c r="E100" s="5">
        <f t="shared" si="1"/>
        <v>60000</v>
      </c>
      <c r="F100" s="281"/>
    </row>
    <row r="101" spans="1:6" ht="15" customHeight="1" x14ac:dyDescent="0.2">
      <c r="A101" s="278"/>
      <c r="B101" s="154" t="s">
        <v>163</v>
      </c>
      <c r="C101" s="60">
        <v>1</v>
      </c>
      <c r="D101" s="5">
        <v>220000</v>
      </c>
      <c r="E101" s="5">
        <f t="shared" si="1"/>
        <v>220000</v>
      </c>
      <c r="F101" s="281"/>
    </row>
    <row r="102" spans="1:6" ht="15" customHeight="1" x14ac:dyDescent="0.2">
      <c r="A102" s="278"/>
      <c r="B102" s="154" t="s">
        <v>95</v>
      </c>
      <c r="C102" s="60">
        <v>2</v>
      </c>
      <c r="D102" s="5">
        <v>30000</v>
      </c>
      <c r="E102" s="5">
        <f t="shared" si="1"/>
        <v>60000</v>
      </c>
      <c r="F102" s="281"/>
    </row>
    <row r="103" spans="1:6" ht="15" customHeight="1" x14ac:dyDescent="0.2">
      <c r="A103" s="278"/>
      <c r="B103" s="154" t="s">
        <v>148</v>
      </c>
      <c r="C103" s="60">
        <v>1</v>
      </c>
      <c r="D103" s="5">
        <v>60000</v>
      </c>
      <c r="E103" s="5">
        <f t="shared" si="1"/>
        <v>60000</v>
      </c>
      <c r="F103" s="281"/>
    </row>
    <row r="104" spans="1:6" ht="15" customHeight="1" x14ac:dyDescent="0.2">
      <c r="A104" s="278"/>
      <c r="B104" s="154" t="s">
        <v>58</v>
      </c>
      <c r="C104" s="60">
        <v>1</v>
      </c>
      <c r="D104" s="5">
        <v>220000</v>
      </c>
      <c r="E104" s="5">
        <f t="shared" si="1"/>
        <v>220000</v>
      </c>
      <c r="F104" s="281"/>
    </row>
    <row r="105" spans="1:6" ht="15" customHeight="1" x14ac:dyDescent="0.2">
      <c r="A105" s="278"/>
      <c r="B105" s="154" t="s">
        <v>62</v>
      </c>
      <c r="C105" s="60">
        <v>1</v>
      </c>
      <c r="D105" s="5">
        <v>195000</v>
      </c>
      <c r="E105" s="5">
        <f t="shared" si="1"/>
        <v>195000</v>
      </c>
      <c r="F105" s="281"/>
    </row>
    <row r="106" spans="1:6" ht="15" customHeight="1" x14ac:dyDescent="0.2">
      <c r="A106" s="278"/>
      <c r="B106" s="154" t="s">
        <v>157</v>
      </c>
      <c r="C106" s="60">
        <v>1</v>
      </c>
      <c r="D106" s="5">
        <v>115000</v>
      </c>
      <c r="E106" s="5">
        <f t="shared" si="1"/>
        <v>115000</v>
      </c>
      <c r="F106" s="281"/>
    </row>
    <row r="107" spans="1:6" ht="15" customHeight="1" x14ac:dyDescent="0.2">
      <c r="A107" s="278"/>
      <c r="B107" s="154" t="s">
        <v>197</v>
      </c>
      <c r="C107" s="60">
        <v>1</v>
      </c>
      <c r="D107" s="5">
        <v>160000</v>
      </c>
      <c r="E107" s="5">
        <f t="shared" si="1"/>
        <v>160000</v>
      </c>
      <c r="F107" s="281"/>
    </row>
    <row r="108" spans="1:6" ht="15" customHeight="1" x14ac:dyDescent="0.2">
      <c r="A108" s="278"/>
      <c r="B108" s="154" t="s">
        <v>56</v>
      </c>
      <c r="C108" s="60">
        <v>3</v>
      </c>
      <c r="D108" s="5">
        <v>15000</v>
      </c>
      <c r="E108" s="5">
        <f t="shared" si="1"/>
        <v>45000</v>
      </c>
      <c r="F108" s="281"/>
    </row>
    <row r="109" spans="1:6" ht="15" customHeight="1" x14ac:dyDescent="0.2">
      <c r="A109" s="278"/>
      <c r="B109" s="154" t="s">
        <v>198</v>
      </c>
      <c r="C109" s="60">
        <v>2</v>
      </c>
      <c r="D109" s="5">
        <v>20000</v>
      </c>
      <c r="E109" s="5">
        <f t="shared" si="1"/>
        <v>40000</v>
      </c>
      <c r="F109" s="281"/>
    </row>
    <row r="110" spans="1:6" ht="15" customHeight="1" x14ac:dyDescent="0.2">
      <c r="A110" s="278"/>
      <c r="B110" s="154" t="s">
        <v>161</v>
      </c>
      <c r="C110" s="60">
        <v>2</v>
      </c>
      <c r="D110" s="5">
        <v>50000</v>
      </c>
      <c r="E110" s="5">
        <f t="shared" si="1"/>
        <v>100000</v>
      </c>
      <c r="F110" s="281"/>
    </row>
    <row r="111" spans="1:6" ht="15" customHeight="1" x14ac:dyDescent="0.2">
      <c r="A111" s="279"/>
      <c r="B111" s="154" t="s">
        <v>199</v>
      </c>
      <c r="C111" s="60">
        <v>1</v>
      </c>
      <c r="D111" s="5">
        <v>170000</v>
      </c>
      <c r="E111" s="5">
        <f t="shared" si="1"/>
        <v>170000</v>
      </c>
      <c r="F111" s="282"/>
    </row>
    <row r="112" spans="1:6" ht="15" customHeight="1" x14ac:dyDescent="0.2">
      <c r="A112" s="277">
        <v>46123</v>
      </c>
      <c r="B112" s="154" t="s">
        <v>48</v>
      </c>
      <c r="C112" s="60">
        <v>2</v>
      </c>
      <c r="D112" s="5">
        <v>170000</v>
      </c>
      <c r="E112" s="5">
        <f t="shared" si="1"/>
        <v>340000</v>
      </c>
      <c r="F112" s="280">
        <f>SUM(E112:E130)</f>
        <v>2177000</v>
      </c>
    </row>
    <row r="113" spans="1:6" ht="15" customHeight="1" x14ac:dyDescent="0.2">
      <c r="A113" s="278"/>
      <c r="B113" s="154" t="s">
        <v>52</v>
      </c>
      <c r="C113" s="60">
        <v>5</v>
      </c>
      <c r="D113" s="5">
        <v>100000</v>
      </c>
      <c r="E113" s="5">
        <f t="shared" si="1"/>
        <v>500000</v>
      </c>
      <c r="F113" s="281"/>
    </row>
    <row r="114" spans="1:6" ht="15" customHeight="1" x14ac:dyDescent="0.2">
      <c r="A114" s="278"/>
      <c r="B114" s="154" t="s">
        <v>162</v>
      </c>
      <c r="C114" s="60">
        <v>3</v>
      </c>
      <c r="D114" s="5">
        <v>40000</v>
      </c>
      <c r="E114" s="5">
        <f t="shared" si="1"/>
        <v>120000</v>
      </c>
      <c r="F114" s="281"/>
    </row>
    <row r="115" spans="1:6" ht="15" customHeight="1" x14ac:dyDescent="0.2">
      <c r="A115" s="278"/>
      <c r="B115" s="154" t="s">
        <v>51</v>
      </c>
      <c r="C115" s="60">
        <v>0.1</v>
      </c>
      <c r="D115" s="5">
        <v>90000</v>
      </c>
      <c r="E115" s="5">
        <f t="shared" si="1"/>
        <v>9000</v>
      </c>
      <c r="F115" s="281"/>
    </row>
    <row r="116" spans="1:6" ht="15" customHeight="1" x14ac:dyDescent="0.2">
      <c r="A116" s="278"/>
      <c r="B116" s="154" t="s">
        <v>66</v>
      </c>
      <c r="C116" s="60">
        <v>7.0000000000000007E-2</v>
      </c>
      <c r="D116" s="5">
        <v>80000</v>
      </c>
      <c r="E116" s="5">
        <v>6000</v>
      </c>
      <c r="F116" s="281"/>
    </row>
    <row r="117" spans="1:6" ht="15" customHeight="1" x14ac:dyDescent="0.2">
      <c r="A117" s="278"/>
      <c r="B117" s="154" t="s">
        <v>50</v>
      </c>
      <c r="C117" s="60">
        <v>0.1</v>
      </c>
      <c r="D117" s="5">
        <v>90000</v>
      </c>
      <c r="E117" s="5">
        <f t="shared" si="1"/>
        <v>9000</v>
      </c>
      <c r="F117" s="281"/>
    </row>
    <row r="118" spans="1:6" ht="15" customHeight="1" x14ac:dyDescent="0.2">
      <c r="A118" s="278"/>
      <c r="B118" s="154" t="s">
        <v>94</v>
      </c>
      <c r="C118" s="60">
        <v>0.1</v>
      </c>
      <c r="D118" s="5">
        <v>60000</v>
      </c>
      <c r="E118" s="5">
        <f t="shared" si="1"/>
        <v>6000</v>
      </c>
      <c r="F118" s="281"/>
    </row>
    <row r="119" spans="1:6" ht="15" customHeight="1" x14ac:dyDescent="0.2">
      <c r="A119" s="278"/>
      <c r="B119" s="154" t="s">
        <v>201</v>
      </c>
      <c r="C119" s="60">
        <v>1</v>
      </c>
      <c r="D119" s="5">
        <v>75000</v>
      </c>
      <c r="E119" s="5">
        <f t="shared" si="1"/>
        <v>75000</v>
      </c>
      <c r="F119" s="281"/>
    </row>
    <row r="120" spans="1:6" ht="15" customHeight="1" x14ac:dyDescent="0.2">
      <c r="A120" s="278"/>
      <c r="B120" s="154" t="s">
        <v>202</v>
      </c>
      <c r="C120" s="60">
        <v>1</v>
      </c>
      <c r="D120" s="5">
        <v>95000</v>
      </c>
      <c r="E120" s="5">
        <f t="shared" si="1"/>
        <v>95000</v>
      </c>
      <c r="F120" s="281"/>
    </row>
    <row r="121" spans="1:6" ht="15" customHeight="1" x14ac:dyDescent="0.2">
      <c r="A121" s="278"/>
      <c r="B121" s="154" t="s">
        <v>198</v>
      </c>
      <c r="C121" s="60">
        <v>4</v>
      </c>
      <c r="D121" s="5">
        <v>20000</v>
      </c>
      <c r="E121" s="5">
        <f t="shared" si="1"/>
        <v>80000</v>
      </c>
      <c r="F121" s="281"/>
    </row>
    <row r="122" spans="1:6" ht="15" customHeight="1" x14ac:dyDescent="0.2">
      <c r="A122" s="278"/>
      <c r="B122" s="154" t="s">
        <v>169</v>
      </c>
      <c r="C122" s="60">
        <v>1</v>
      </c>
      <c r="D122" s="5">
        <v>210000</v>
      </c>
      <c r="E122" s="5">
        <f t="shared" si="1"/>
        <v>210000</v>
      </c>
      <c r="F122" s="281"/>
    </row>
    <row r="123" spans="1:6" ht="15" customHeight="1" x14ac:dyDescent="0.2">
      <c r="A123" s="278"/>
      <c r="B123" s="154" t="s">
        <v>163</v>
      </c>
      <c r="C123" s="60">
        <v>1</v>
      </c>
      <c r="D123" s="5">
        <v>220000</v>
      </c>
      <c r="E123" s="5">
        <f t="shared" si="1"/>
        <v>220000</v>
      </c>
      <c r="F123" s="281"/>
    </row>
    <row r="124" spans="1:6" ht="15" customHeight="1" x14ac:dyDescent="0.2">
      <c r="A124" s="278"/>
      <c r="B124" s="154" t="s">
        <v>95</v>
      </c>
      <c r="C124" s="60">
        <v>2</v>
      </c>
      <c r="D124" s="5">
        <v>30000</v>
      </c>
      <c r="E124" s="5">
        <f t="shared" si="1"/>
        <v>60000</v>
      </c>
      <c r="F124" s="281"/>
    </row>
    <row r="125" spans="1:6" ht="15" customHeight="1" x14ac:dyDescent="0.2">
      <c r="A125" s="278"/>
      <c r="B125" s="154" t="s">
        <v>96</v>
      </c>
      <c r="C125" s="60">
        <v>2</v>
      </c>
      <c r="D125" s="5">
        <v>30000</v>
      </c>
      <c r="E125" s="5">
        <f t="shared" si="1"/>
        <v>60000</v>
      </c>
      <c r="F125" s="281"/>
    </row>
    <row r="126" spans="1:6" ht="15" customHeight="1" x14ac:dyDescent="0.2">
      <c r="A126" s="278"/>
      <c r="B126" s="154" t="s">
        <v>129</v>
      </c>
      <c r="C126" s="60">
        <v>2</v>
      </c>
      <c r="D126" s="5">
        <v>25000</v>
      </c>
      <c r="E126" s="5">
        <f t="shared" si="1"/>
        <v>50000</v>
      </c>
      <c r="F126" s="281"/>
    </row>
    <row r="127" spans="1:6" ht="15" customHeight="1" x14ac:dyDescent="0.2">
      <c r="A127" s="278"/>
      <c r="B127" s="154" t="s">
        <v>57</v>
      </c>
      <c r="C127" s="60">
        <v>2</v>
      </c>
      <c r="D127" s="5">
        <v>70000</v>
      </c>
      <c r="E127" s="5">
        <f t="shared" si="1"/>
        <v>140000</v>
      </c>
      <c r="F127" s="281"/>
    </row>
    <row r="128" spans="1:6" ht="15" customHeight="1" x14ac:dyDescent="0.2">
      <c r="A128" s="278"/>
      <c r="B128" s="154" t="s">
        <v>161</v>
      </c>
      <c r="C128" s="60">
        <v>1</v>
      </c>
      <c r="D128" s="5">
        <v>90000</v>
      </c>
      <c r="E128" s="5">
        <f t="shared" si="1"/>
        <v>90000</v>
      </c>
      <c r="F128" s="281"/>
    </row>
    <row r="129" spans="1:6" ht="15" customHeight="1" x14ac:dyDescent="0.2">
      <c r="A129" s="278"/>
      <c r="B129" s="231" t="s">
        <v>207</v>
      </c>
      <c r="C129" s="60">
        <v>1</v>
      </c>
      <c r="D129" s="5">
        <v>7000</v>
      </c>
      <c r="E129" s="5">
        <f t="shared" si="1"/>
        <v>7000</v>
      </c>
      <c r="F129" s="281"/>
    </row>
    <row r="130" spans="1:6" ht="15" customHeight="1" x14ac:dyDescent="0.2">
      <c r="A130" s="279"/>
      <c r="B130" s="154" t="s">
        <v>116</v>
      </c>
      <c r="C130" s="60">
        <v>5</v>
      </c>
      <c r="D130" s="5">
        <v>20000</v>
      </c>
      <c r="E130" s="5">
        <f t="shared" si="1"/>
        <v>100000</v>
      </c>
      <c r="F130" s="282"/>
    </row>
    <row r="131" spans="1:6" ht="15" customHeight="1" x14ac:dyDescent="0.2">
      <c r="A131" s="217">
        <v>46123</v>
      </c>
      <c r="B131" s="154" t="s">
        <v>203</v>
      </c>
      <c r="C131" s="60">
        <v>3</v>
      </c>
      <c r="D131" s="5">
        <v>13000</v>
      </c>
      <c r="E131" s="5">
        <f t="shared" si="1"/>
        <v>39000</v>
      </c>
      <c r="F131" s="69">
        <f>SUM(E131)</f>
        <v>39000</v>
      </c>
    </row>
    <row r="132" spans="1:6" ht="15" customHeight="1" x14ac:dyDescent="0.2">
      <c r="A132" s="277">
        <v>46124</v>
      </c>
      <c r="B132" s="154" t="s">
        <v>208</v>
      </c>
      <c r="C132" s="60">
        <v>0.5</v>
      </c>
      <c r="D132" s="5">
        <v>150000</v>
      </c>
      <c r="E132" s="5">
        <f t="shared" si="1"/>
        <v>75000</v>
      </c>
      <c r="F132" s="280">
        <f>SUM(E132:E149)</f>
        <v>1625000</v>
      </c>
    </row>
    <row r="133" spans="1:6" ht="15" customHeight="1" x14ac:dyDescent="0.2">
      <c r="A133" s="278"/>
      <c r="B133" s="154" t="s">
        <v>149</v>
      </c>
      <c r="C133" s="60">
        <v>1</v>
      </c>
      <c r="D133" s="5">
        <v>170000</v>
      </c>
      <c r="E133" s="5">
        <f t="shared" si="1"/>
        <v>170000</v>
      </c>
      <c r="F133" s="281"/>
    </row>
    <row r="134" spans="1:6" ht="15" customHeight="1" x14ac:dyDescent="0.2">
      <c r="A134" s="278"/>
      <c r="B134" s="154" t="s">
        <v>209</v>
      </c>
      <c r="C134" s="60">
        <v>1</v>
      </c>
      <c r="D134" s="5">
        <v>60000</v>
      </c>
      <c r="E134" s="5">
        <f t="shared" si="1"/>
        <v>60000</v>
      </c>
      <c r="F134" s="281"/>
    </row>
    <row r="135" spans="1:6" ht="16" customHeight="1" x14ac:dyDescent="0.2">
      <c r="A135" s="278"/>
      <c r="B135" s="154" t="s">
        <v>51</v>
      </c>
      <c r="C135" s="60">
        <v>0.1</v>
      </c>
      <c r="D135" s="5">
        <v>90000</v>
      </c>
      <c r="E135" s="5">
        <f t="shared" si="1"/>
        <v>9000</v>
      </c>
      <c r="F135" s="281"/>
    </row>
    <row r="136" spans="1:6" ht="16" customHeight="1" x14ac:dyDescent="0.2">
      <c r="A136" s="278"/>
      <c r="B136" s="154" t="s">
        <v>66</v>
      </c>
      <c r="C136" s="60">
        <v>0.1</v>
      </c>
      <c r="D136" s="5">
        <v>80000</v>
      </c>
      <c r="E136" s="5">
        <f t="shared" si="1"/>
        <v>8000</v>
      </c>
      <c r="F136" s="281"/>
    </row>
    <row r="137" spans="1:6" ht="16" customHeight="1" x14ac:dyDescent="0.2">
      <c r="A137" s="278"/>
      <c r="B137" s="154" t="s">
        <v>158</v>
      </c>
      <c r="C137" s="60">
        <v>1</v>
      </c>
      <c r="D137" s="5">
        <v>170000</v>
      </c>
      <c r="E137" s="5">
        <f t="shared" si="1"/>
        <v>170000</v>
      </c>
      <c r="F137" s="281"/>
    </row>
    <row r="138" spans="1:6" ht="16" customHeight="1" x14ac:dyDescent="0.2">
      <c r="A138" s="278"/>
      <c r="B138" s="154" t="s">
        <v>210</v>
      </c>
      <c r="C138" s="60">
        <v>2</v>
      </c>
      <c r="D138" s="5">
        <v>45000</v>
      </c>
      <c r="E138" s="5">
        <f t="shared" si="1"/>
        <v>90000</v>
      </c>
      <c r="F138" s="281"/>
    </row>
    <row r="139" spans="1:6" ht="16" customHeight="1" x14ac:dyDescent="0.2">
      <c r="A139" s="278"/>
      <c r="B139" s="154" t="s">
        <v>170</v>
      </c>
      <c r="C139" s="60">
        <v>1</v>
      </c>
      <c r="D139" s="5">
        <v>275000</v>
      </c>
      <c r="E139" s="5">
        <f t="shared" si="1"/>
        <v>275000</v>
      </c>
      <c r="F139" s="281"/>
    </row>
    <row r="140" spans="1:6" ht="16" customHeight="1" x14ac:dyDescent="0.2">
      <c r="A140" s="278"/>
      <c r="B140" s="154" t="s">
        <v>211</v>
      </c>
      <c r="C140" s="60">
        <v>2</v>
      </c>
      <c r="D140" s="5">
        <v>50000</v>
      </c>
      <c r="E140" s="5">
        <f t="shared" si="1"/>
        <v>100000</v>
      </c>
      <c r="F140" s="281"/>
    </row>
    <row r="141" spans="1:6" ht="16" customHeight="1" x14ac:dyDescent="0.2">
      <c r="A141" s="278"/>
      <c r="B141" s="154" t="s">
        <v>212</v>
      </c>
      <c r="C141" s="60">
        <v>2</v>
      </c>
      <c r="D141" s="5">
        <v>20000</v>
      </c>
      <c r="E141" s="5">
        <f t="shared" si="1"/>
        <v>40000</v>
      </c>
      <c r="F141" s="281"/>
    </row>
    <row r="142" spans="1:6" ht="16" customHeight="1" x14ac:dyDescent="0.2">
      <c r="A142" s="278"/>
      <c r="B142" s="154" t="s">
        <v>161</v>
      </c>
      <c r="C142" s="60">
        <v>2</v>
      </c>
      <c r="D142" s="5">
        <v>45000</v>
      </c>
      <c r="E142" s="5">
        <f t="shared" si="1"/>
        <v>90000</v>
      </c>
      <c r="F142" s="281"/>
    </row>
    <row r="143" spans="1:6" ht="16" customHeight="1" x14ac:dyDescent="0.2">
      <c r="A143" s="278"/>
      <c r="B143" s="154" t="s">
        <v>68</v>
      </c>
      <c r="C143" s="60">
        <v>0.2</v>
      </c>
      <c r="D143" s="5">
        <v>30000</v>
      </c>
      <c r="E143" s="5">
        <f t="shared" si="1"/>
        <v>6000</v>
      </c>
      <c r="F143" s="281"/>
    </row>
    <row r="144" spans="1:6" ht="16" customHeight="1" x14ac:dyDescent="0.2">
      <c r="A144" s="278"/>
      <c r="B144" s="154" t="s">
        <v>67</v>
      </c>
      <c r="C144" s="60">
        <v>0.1</v>
      </c>
      <c r="D144" s="5">
        <v>80000</v>
      </c>
      <c r="E144" s="5">
        <f t="shared" si="1"/>
        <v>8000</v>
      </c>
      <c r="F144" s="281"/>
    </row>
    <row r="145" spans="1:6" ht="16" customHeight="1" x14ac:dyDescent="0.2">
      <c r="A145" s="278"/>
      <c r="B145" s="154" t="s">
        <v>99</v>
      </c>
      <c r="C145" s="60">
        <v>2</v>
      </c>
      <c r="D145" s="5">
        <v>130000</v>
      </c>
      <c r="E145" s="5">
        <f t="shared" si="1"/>
        <v>260000</v>
      </c>
      <c r="F145" s="281"/>
    </row>
    <row r="146" spans="1:6" ht="16" customHeight="1" x14ac:dyDescent="0.2">
      <c r="A146" s="278"/>
      <c r="B146" s="154" t="s">
        <v>203</v>
      </c>
      <c r="C146" s="60">
        <v>3</v>
      </c>
      <c r="D146" s="5">
        <v>13000</v>
      </c>
      <c r="E146" s="5">
        <f t="shared" si="1"/>
        <v>39000</v>
      </c>
      <c r="F146" s="281"/>
    </row>
    <row r="147" spans="1:6" ht="16" customHeight="1" x14ac:dyDescent="0.2">
      <c r="A147" s="278"/>
      <c r="B147" s="154" t="s">
        <v>59</v>
      </c>
      <c r="C147" s="60">
        <v>1</v>
      </c>
      <c r="D147" s="5">
        <v>55000</v>
      </c>
      <c r="E147" s="5">
        <f t="shared" si="1"/>
        <v>55000</v>
      </c>
      <c r="F147" s="281"/>
    </row>
    <row r="148" spans="1:6" ht="16" customHeight="1" x14ac:dyDescent="0.2">
      <c r="A148" s="278"/>
      <c r="B148" s="154" t="s">
        <v>213</v>
      </c>
      <c r="C148" s="60">
        <v>2</v>
      </c>
      <c r="D148" s="5">
        <v>60000</v>
      </c>
      <c r="E148" s="5">
        <f t="shared" si="1"/>
        <v>120000</v>
      </c>
      <c r="F148" s="281"/>
    </row>
    <row r="149" spans="1:6" ht="16" customHeight="1" x14ac:dyDescent="0.2">
      <c r="A149" s="279"/>
      <c r="B149" s="154" t="s">
        <v>129</v>
      </c>
      <c r="C149" s="60">
        <v>2</v>
      </c>
      <c r="D149" s="5">
        <v>25000</v>
      </c>
      <c r="E149" s="5">
        <f t="shared" si="1"/>
        <v>50000</v>
      </c>
      <c r="F149" s="282"/>
    </row>
    <row r="150" spans="1:6" ht="16" customHeight="1" x14ac:dyDescent="0.2">
      <c r="A150" s="277">
        <v>46124</v>
      </c>
      <c r="B150" s="154" t="s">
        <v>113</v>
      </c>
      <c r="C150" s="60">
        <v>2</v>
      </c>
      <c r="D150" s="5">
        <v>59000</v>
      </c>
      <c r="E150" s="5">
        <f t="shared" si="1"/>
        <v>118000</v>
      </c>
      <c r="F150" s="280">
        <f>SUM(E150:E151)</f>
        <v>158000</v>
      </c>
    </row>
    <row r="151" spans="1:6" ht="16" customHeight="1" x14ac:dyDescent="0.2">
      <c r="A151" s="279"/>
      <c r="B151" s="154" t="s">
        <v>116</v>
      </c>
      <c r="C151" s="60">
        <v>2</v>
      </c>
      <c r="D151" s="5">
        <v>20000</v>
      </c>
      <c r="E151" s="5">
        <f t="shared" si="1"/>
        <v>40000</v>
      </c>
      <c r="F151" s="282"/>
    </row>
    <row r="152" spans="1:6" ht="16" customHeight="1" x14ac:dyDescent="0.2">
      <c r="A152" s="277">
        <v>46125</v>
      </c>
      <c r="B152" s="154" t="s">
        <v>58</v>
      </c>
      <c r="C152" s="60">
        <v>1</v>
      </c>
      <c r="D152" s="5">
        <v>220000</v>
      </c>
      <c r="E152" s="5">
        <f t="shared" si="1"/>
        <v>220000</v>
      </c>
      <c r="F152" s="280">
        <f>SUM(E152:E154)</f>
        <v>548000</v>
      </c>
    </row>
    <row r="153" spans="1:6" ht="16" customHeight="1" x14ac:dyDescent="0.2">
      <c r="A153" s="278"/>
      <c r="B153" s="154" t="s">
        <v>52</v>
      </c>
      <c r="C153" s="60">
        <v>3</v>
      </c>
      <c r="D153" s="5">
        <v>100000</v>
      </c>
      <c r="E153" s="5">
        <f t="shared" si="1"/>
        <v>300000</v>
      </c>
      <c r="F153" s="281"/>
    </row>
    <row r="154" spans="1:6" ht="16" customHeight="1" x14ac:dyDescent="0.2">
      <c r="A154" s="279"/>
      <c r="B154" s="154" t="s">
        <v>115</v>
      </c>
      <c r="C154" s="60">
        <v>14</v>
      </c>
      <c r="D154" s="5">
        <v>2000</v>
      </c>
      <c r="E154" s="5">
        <f t="shared" si="1"/>
        <v>28000</v>
      </c>
      <c r="F154" s="282"/>
    </row>
    <row r="155" spans="1:6" ht="16" customHeight="1" x14ac:dyDescent="0.2">
      <c r="A155" s="277">
        <v>46126</v>
      </c>
      <c r="B155" s="154" t="s">
        <v>97</v>
      </c>
      <c r="C155" s="60">
        <v>2</v>
      </c>
      <c r="D155" s="5">
        <v>120000</v>
      </c>
      <c r="E155" s="5">
        <f t="shared" si="1"/>
        <v>240000</v>
      </c>
      <c r="F155" s="280">
        <f>SUM(E155:E161)</f>
        <v>1675000</v>
      </c>
    </row>
    <row r="156" spans="1:6" ht="16" customHeight="1" x14ac:dyDescent="0.2">
      <c r="A156" s="278"/>
      <c r="B156" s="154" t="s">
        <v>52</v>
      </c>
      <c r="C156" s="60">
        <v>6</v>
      </c>
      <c r="D156" s="236">
        <v>100000</v>
      </c>
      <c r="E156" s="5">
        <f t="shared" si="1"/>
        <v>600000</v>
      </c>
      <c r="F156" s="281"/>
    </row>
    <row r="157" spans="1:6" ht="16" customHeight="1" x14ac:dyDescent="0.2">
      <c r="A157" s="278"/>
      <c r="B157" s="154" t="s">
        <v>101</v>
      </c>
      <c r="C157" s="60">
        <v>1</v>
      </c>
      <c r="D157" s="5">
        <v>90000</v>
      </c>
      <c r="E157" s="5">
        <f t="shared" si="1"/>
        <v>90000</v>
      </c>
      <c r="F157" s="281"/>
    </row>
    <row r="158" spans="1:6" ht="16" customHeight="1" x14ac:dyDescent="0.2">
      <c r="A158" s="278"/>
      <c r="B158" s="154" t="s">
        <v>211</v>
      </c>
      <c r="C158" s="60">
        <v>3</v>
      </c>
      <c r="D158" s="5">
        <v>100000</v>
      </c>
      <c r="E158" s="5">
        <f t="shared" si="1"/>
        <v>300000</v>
      </c>
      <c r="F158" s="281"/>
    </row>
    <row r="159" spans="1:6" ht="16" customHeight="1" x14ac:dyDescent="0.2">
      <c r="A159" s="278"/>
      <c r="B159" s="154" t="s">
        <v>58</v>
      </c>
      <c r="C159" s="60">
        <v>1</v>
      </c>
      <c r="D159" s="5">
        <v>220000</v>
      </c>
      <c r="E159" s="5">
        <f t="shared" si="1"/>
        <v>220000</v>
      </c>
      <c r="F159" s="281"/>
    </row>
    <row r="160" spans="1:6" ht="16" customHeight="1" x14ac:dyDescent="0.2">
      <c r="A160" s="278"/>
      <c r="B160" s="154" t="s">
        <v>146</v>
      </c>
      <c r="C160" s="60">
        <v>2</v>
      </c>
      <c r="D160" s="5">
        <v>15000</v>
      </c>
      <c r="E160" s="5">
        <f t="shared" si="1"/>
        <v>30000</v>
      </c>
      <c r="F160" s="281"/>
    </row>
    <row r="161" spans="1:6" ht="16" customHeight="1" x14ac:dyDescent="0.2">
      <c r="A161" s="279"/>
      <c r="B161" s="154" t="s">
        <v>62</v>
      </c>
      <c r="C161" s="60">
        <v>1</v>
      </c>
      <c r="D161" s="5">
        <v>195000</v>
      </c>
      <c r="E161" s="5">
        <f t="shared" si="1"/>
        <v>195000</v>
      </c>
      <c r="F161" s="282"/>
    </row>
    <row r="162" spans="1:6" ht="16" customHeight="1" x14ac:dyDescent="0.2">
      <c r="A162" s="277">
        <v>46128</v>
      </c>
      <c r="B162" s="154" t="s">
        <v>147</v>
      </c>
      <c r="C162" s="60">
        <v>6</v>
      </c>
      <c r="D162" s="5">
        <v>24000</v>
      </c>
      <c r="E162" s="5">
        <f t="shared" si="1"/>
        <v>144000</v>
      </c>
      <c r="F162" s="280">
        <f>SUM(E162:E164)</f>
        <v>284000</v>
      </c>
    </row>
    <row r="163" spans="1:6" ht="16" customHeight="1" x14ac:dyDescent="0.2">
      <c r="A163" s="278"/>
      <c r="B163" s="154" t="s">
        <v>230</v>
      </c>
      <c r="C163" s="60">
        <v>3</v>
      </c>
      <c r="D163" s="5">
        <v>40000</v>
      </c>
      <c r="E163" s="5">
        <f t="shared" si="1"/>
        <v>120000</v>
      </c>
      <c r="F163" s="281"/>
    </row>
    <row r="164" spans="1:6" ht="16" customHeight="1" x14ac:dyDescent="0.2">
      <c r="A164" s="279"/>
      <c r="B164" s="154" t="s">
        <v>116</v>
      </c>
      <c r="C164" s="60">
        <v>1</v>
      </c>
      <c r="D164" s="5">
        <v>20000</v>
      </c>
      <c r="E164" s="5">
        <f t="shared" si="1"/>
        <v>20000</v>
      </c>
      <c r="F164" s="282"/>
    </row>
    <row r="165" spans="1:6" ht="16" customHeight="1" x14ac:dyDescent="0.2">
      <c r="A165" s="217">
        <v>46131</v>
      </c>
      <c r="B165" s="154" t="s">
        <v>231</v>
      </c>
      <c r="C165" s="60">
        <v>5</v>
      </c>
      <c r="D165" s="5">
        <v>20000</v>
      </c>
      <c r="E165" s="5">
        <f t="shared" si="1"/>
        <v>100000</v>
      </c>
      <c r="F165" s="69">
        <f>SUM(E165)</f>
        <v>100000</v>
      </c>
    </row>
    <row r="166" spans="1:6" ht="16" customHeight="1" x14ac:dyDescent="0.2">
      <c r="A166" s="277">
        <v>46131</v>
      </c>
      <c r="B166" s="154" t="s">
        <v>170</v>
      </c>
      <c r="C166" s="60">
        <v>1</v>
      </c>
      <c r="D166" s="5">
        <v>275000</v>
      </c>
      <c r="E166" s="5">
        <f t="shared" si="1"/>
        <v>275000</v>
      </c>
      <c r="F166" s="280">
        <f>SUM(E166:E183)</f>
        <v>2177000</v>
      </c>
    </row>
    <row r="167" spans="1:6" ht="16" customHeight="1" x14ac:dyDescent="0.2">
      <c r="A167" s="278"/>
      <c r="B167" s="154" t="s">
        <v>52</v>
      </c>
      <c r="C167" s="60">
        <v>5</v>
      </c>
      <c r="D167" s="5">
        <v>100000</v>
      </c>
      <c r="E167" s="5">
        <f t="shared" si="1"/>
        <v>500000</v>
      </c>
      <c r="F167" s="281"/>
    </row>
    <row r="168" spans="1:6" ht="16" customHeight="1" x14ac:dyDescent="0.2">
      <c r="A168" s="278"/>
      <c r="B168" s="154" t="s">
        <v>162</v>
      </c>
      <c r="C168" s="60">
        <v>2</v>
      </c>
      <c r="D168" s="5">
        <v>40000</v>
      </c>
      <c r="E168" s="5">
        <f t="shared" si="1"/>
        <v>80000</v>
      </c>
      <c r="F168" s="281"/>
    </row>
    <row r="169" spans="1:6" ht="16" customHeight="1" x14ac:dyDescent="0.2">
      <c r="A169" s="278"/>
      <c r="B169" s="154" t="s">
        <v>154</v>
      </c>
      <c r="C169" s="60">
        <v>3</v>
      </c>
      <c r="D169" s="5">
        <v>100000</v>
      </c>
      <c r="E169" s="5">
        <f t="shared" si="1"/>
        <v>300000</v>
      </c>
      <c r="F169" s="281"/>
    </row>
    <row r="170" spans="1:6" ht="16" customHeight="1" x14ac:dyDescent="0.2">
      <c r="A170" s="278"/>
      <c r="B170" s="154" t="s">
        <v>48</v>
      </c>
      <c r="C170" s="60">
        <v>1</v>
      </c>
      <c r="D170" s="5">
        <v>170000</v>
      </c>
      <c r="E170" s="5">
        <f t="shared" si="1"/>
        <v>170000</v>
      </c>
      <c r="F170" s="281"/>
    </row>
    <row r="171" spans="1:6" s="12" customFormat="1" ht="16" customHeight="1" x14ac:dyDescent="0.2">
      <c r="A171" s="278"/>
      <c r="B171" s="154" t="s">
        <v>51</v>
      </c>
      <c r="C171" s="60">
        <v>0.1</v>
      </c>
      <c r="D171" s="4">
        <v>95000</v>
      </c>
      <c r="E171" s="5">
        <v>10000</v>
      </c>
      <c r="F171" s="281"/>
    </row>
    <row r="172" spans="1:6" ht="16" customHeight="1" x14ac:dyDescent="0.2">
      <c r="A172" s="278"/>
      <c r="B172" s="154" t="s">
        <v>155</v>
      </c>
      <c r="C172" s="60">
        <v>0.3</v>
      </c>
      <c r="D172" s="5">
        <v>25000</v>
      </c>
      <c r="E172" s="5">
        <v>8000</v>
      </c>
      <c r="F172" s="281"/>
    </row>
    <row r="173" spans="1:6" ht="16" customHeight="1" x14ac:dyDescent="0.2">
      <c r="A173" s="278"/>
      <c r="B173" s="154" t="s">
        <v>94</v>
      </c>
      <c r="C173" s="60">
        <v>0.1</v>
      </c>
      <c r="D173" s="5">
        <v>80000</v>
      </c>
      <c r="E173" s="5">
        <f t="shared" si="1"/>
        <v>8000</v>
      </c>
      <c r="F173" s="281"/>
    </row>
    <row r="174" spans="1:6" ht="16" customHeight="1" x14ac:dyDescent="0.2">
      <c r="A174" s="278"/>
      <c r="B174" s="154" t="s">
        <v>137</v>
      </c>
      <c r="C174" s="60">
        <v>1</v>
      </c>
      <c r="D174" s="5">
        <v>60000</v>
      </c>
      <c r="E174" s="5">
        <f t="shared" si="1"/>
        <v>60000</v>
      </c>
      <c r="F174" s="281"/>
    </row>
    <row r="175" spans="1:6" ht="16" customHeight="1" x14ac:dyDescent="0.2">
      <c r="A175" s="278"/>
      <c r="B175" s="154" t="s">
        <v>95</v>
      </c>
      <c r="C175" s="60">
        <v>2</v>
      </c>
      <c r="D175" s="5">
        <v>30000</v>
      </c>
      <c r="E175" s="5">
        <f t="shared" si="1"/>
        <v>60000</v>
      </c>
      <c r="F175" s="281"/>
    </row>
    <row r="176" spans="1:6" ht="16" customHeight="1" x14ac:dyDescent="0.2">
      <c r="A176" s="278"/>
      <c r="B176" s="154" t="s">
        <v>169</v>
      </c>
      <c r="C176" s="60">
        <v>1</v>
      </c>
      <c r="D176" s="5">
        <v>210000</v>
      </c>
      <c r="E176" s="5">
        <f t="shared" si="1"/>
        <v>210000</v>
      </c>
      <c r="F176" s="281"/>
    </row>
    <row r="177" spans="1:6" ht="16" customHeight="1" x14ac:dyDescent="0.2">
      <c r="A177" s="278"/>
      <c r="B177" s="154" t="s">
        <v>212</v>
      </c>
      <c r="C177" s="60">
        <v>3</v>
      </c>
      <c r="D177" s="5">
        <v>25000</v>
      </c>
      <c r="E177" s="5">
        <f t="shared" si="1"/>
        <v>75000</v>
      </c>
      <c r="F177" s="281"/>
    </row>
    <row r="178" spans="1:6" ht="16" customHeight="1" x14ac:dyDescent="0.2">
      <c r="A178" s="278"/>
      <c r="B178" s="154" t="s">
        <v>57</v>
      </c>
      <c r="C178" s="60">
        <v>1</v>
      </c>
      <c r="D178" s="5">
        <v>70000</v>
      </c>
      <c r="E178" s="5">
        <f t="shared" si="1"/>
        <v>70000</v>
      </c>
      <c r="F178" s="281"/>
    </row>
    <row r="179" spans="1:6" ht="16" customHeight="1" x14ac:dyDescent="0.2">
      <c r="A179" s="278"/>
      <c r="B179" s="154" t="s">
        <v>98</v>
      </c>
      <c r="C179" s="60">
        <v>3.1949999999999998</v>
      </c>
      <c r="D179" s="5">
        <v>50000</v>
      </c>
      <c r="E179" s="5">
        <v>160000</v>
      </c>
      <c r="F179" s="281"/>
    </row>
    <row r="180" spans="1:6" ht="16" customHeight="1" x14ac:dyDescent="0.2">
      <c r="A180" s="278"/>
      <c r="B180" s="154" t="s">
        <v>160</v>
      </c>
      <c r="C180" s="60">
        <v>3</v>
      </c>
      <c r="D180" s="5">
        <v>35000</v>
      </c>
      <c r="E180" s="5">
        <f t="shared" si="1"/>
        <v>105000</v>
      </c>
      <c r="F180" s="281"/>
    </row>
    <row r="181" spans="1:6" ht="16" customHeight="1" x14ac:dyDescent="0.2">
      <c r="A181" s="278"/>
      <c r="B181" s="154" t="s">
        <v>121</v>
      </c>
      <c r="C181" s="60">
        <v>4</v>
      </c>
      <c r="D181" s="5">
        <v>10000</v>
      </c>
      <c r="E181" s="5">
        <f t="shared" si="1"/>
        <v>40000</v>
      </c>
      <c r="F181" s="281"/>
    </row>
    <row r="182" spans="1:6" ht="16" customHeight="1" x14ac:dyDescent="0.2">
      <c r="A182" s="278"/>
      <c r="B182" s="154" t="s">
        <v>110</v>
      </c>
      <c r="C182" s="60">
        <v>1</v>
      </c>
      <c r="D182" s="5">
        <v>25000</v>
      </c>
      <c r="E182" s="5">
        <f t="shared" si="1"/>
        <v>25000</v>
      </c>
      <c r="F182" s="281"/>
    </row>
    <row r="183" spans="1:6" ht="16" customHeight="1" x14ac:dyDescent="0.2">
      <c r="A183" s="279"/>
      <c r="B183" s="154" t="s">
        <v>156</v>
      </c>
      <c r="C183" s="60">
        <v>0.3</v>
      </c>
      <c r="D183" s="5">
        <v>70000</v>
      </c>
      <c r="E183" s="5">
        <f t="shared" si="1"/>
        <v>21000</v>
      </c>
      <c r="F183" s="282"/>
    </row>
    <row r="184" spans="1:6" ht="16" customHeight="1" x14ac:dyDescent="0.2">
      <c r="A184" s="277">
        <v>46132</v>
      </c>
      <c r="B184" s="154" t="s">
        <v>54</v>
      </c>
      <c r="C184" s="60">
        <v>5</v>
      </c>
      <c r="D184" s="5">
        <v>40000</v>
      </c>
      <c r="E184" s="5">
        <f t="shared" si="1"/>
        <v>200000</v>
      </c>
      <c r="F184" s="280">
        <f>SUM(E184:E202)</f>
        <v>2610000</v>
      </c>
    </row>
    <row r="185" spans="1:6" ht="16" customHeight="1" x14ac:dyDescent="0.2">
      <c r="A185" s="278"/>
      <c r="B185" s="154" t="s">
        <v>232</v>
      </c>
      <c r="C185" s="60">
        <v>1</v>
      </c>
      <c r="D185" s="5">
        <v>60000</v>
      </c>
      <c r="E185" s="5">
        <f t="shared" si="1"/>
        <v>60000</v>
      </c>
      <c r="F185" s="281"/>
    </row>
    <row r="186" spans="1:6" ht="16" customHeight="1" x14ac:dyDescent="0.2">
      <c r="A186" s="278"/>
      <c r="B186" s="154" t="s">
        <v>51</v>
      </c>
      <c r="C186" s="360">
        <v>0.2</v>
      </c>
      <c r="D186" s="5">
        <v>100000</v>
      </c>
      <c r="E186" s="5">
        <f t="shared" si="1"/>
        <v>20000</v>
      </c>
      <c r="F186" s="281"/>
    </row>
    <row r="187" spans="1:6" ht="16" customHeight="1" x14ac:dyDescent="0.2">
      <c r="A187" s="278"/>
      <c r="B187" s="154" t="s">
        <v>58</v>
      </c>
      <c r="C187" s="60">
        <v>1</v>
      </c>
      <c r="D187" s="5">
        <v>220000</v>
      </c>
      <c r="E187" s="5">
        <f t="shared" si="1"/>
        <v>220000</v>
      </c>
      <c r="F187" s="281"/>
    </row>
    <row r="188" spans="1:6" ht="16" customHeight="1" x14ac:dyDescent="0.2">
      <c r="A188" s="278"/>
      <c r="B188" s="154" t="s">
        <v>146</v>
      </c>
      <c r="C188" s="60">
        <v>5</v>
      </c>
      <c r="D188" s="5">
        <v>15000</v>
      </c>
      <c r="E188" s="5">
        <f t="shared" si="1"/>
        <v>75000</v>
      </c>
      <c r="F188" s="281"/>
    </row>
    <row r="189" spans="1:6" ht="16" customHeight="1" x14ac:dyDescent="0.2">
      <c r="A189" s="278"/>
      <c r="B189" s="154" t="s">
        <v>158</v>
      </c>
      <c r="C189" s="60">
        <v>2</v>
      </c>
      <c r="D189" s="5">
        <v>170000</v>
      </c>
      <c r="E189" s="5">
        <f t="shared" si="1"/>
        <v>340000</v>
      </c>
      <c r="F189" s="281"/>
    </row>
    <row r="190" spans="1:6" ht="16" customHeight="1" x14ac:dyDescent="0.2">
      <c r="A190" s="278"/>
      <c r="B190" s="154" t="s">
        <v>161</v>
      </c>
      <c r="C190" s="60">
        <v>4</v>
      </c>
      <c r="D190" s="5">
        <v>50000</v>
      </c>
      <c r="E190" s="5">
        <f t="shared" si="1"/>
        <v>200000</v>
      </c>
      <c r="F190" s="281"/>
    </row>
    <row r="191" spans="1:6" ht="16" customHeight="1" x14ac:dyDescent="0.2">
      <c r="A191" s="278"/>
      <c r="B191" s="154" t="s">
        <v>156</v>
      </c>
      <c r="C191" s="60">
        <v>0.5</v>
      </c>
      <c r="D191" s="5">
        <v>70000</v>
      </c>
      <c r="E191" s="5">
        <f t="shared" si="1"/>
        <v>35000</v>
      </c>
      <c r="F191" s="281"/>
    </row>
    <row r="192" spans="1:6" ht="16" customHeight="1" x14ac:dyDescent="0.2">
      <c r="A192" s="278"/>
      <c r="B192" s="154" t="s">
        <v>93</v>
      </c>
      <c r="C192" s="60">
        <v>0.1</v>
      </c>
      <c r="D192" s="5">
        <v>80000</v>
      </c>
      <c r="E192" s="5">
        <f t="shared" si="1"/>
        <v>8000</v>
      </c>
      <c r="F192" s="281"/>
    </row>
    <row r="193" spans="1:6" ht="16" customHeight="1" x14ac:dyDescent="0.2">
      <c r="A193" s="278"/>
      <c r="B193" s="154" t="s">
        <v>101</v>
      </c>
      <c r="C193" s="60">
        <v>2</v>
      </c>
      <c r="D193" s="5">
        <v>90000</v>
      </c>
      <c r="E193" s="5">
        <f t="shared" si="1"/>
        <v>180000</v>
      </c>
      <c r="F193" s="281"/>
    </row>
    <row r="194" spans="1:6" ht="16" customHeight="1" x14ac:dyDescent="0.2">
      <c r="A194" s="278"/>
      <c r="B194" s="154" t="s">
        <v>233</v>
      </c>
      <c r="C194" s="60">
        <v>5</v>
      </c>
      <c r="D194" s="5">
        <v>15000</v>
      </c>
      <c r="E194" s="5">
        <f t="shared" si="1"/>
        <v>75000</v>
      </c>
      <c r="F194" s="281"/>
    </row>
    <row r="195" spans="1:6" ht="16" customHeight="1" x14ac:dyDescent="0.2">
      <c r="A195" s="278"/>
      <c r="B195" s="154" t="s">
        <v>149</v>
      </c>
      <c r="C195" s="60">
        <v>2</v>
      </c>
      <c r="D195" s="5">
        <v>170000</v>
      </c>
      <c r="E195" s="5">
        <f t="shared" si="1"/>
        <v>340000</v>
      </c>
      <c r="F195" s="281"/>
    </row>
    <row r="196" spans="1:6" ht="16" customHeight="1" x14ac:dyDescent="0.2">
      <c r="A196" s="278"/>
      <c r="B196" s="154" t="s">
        <v>52</v>
      </c>
      <c r="C196" s="60">
        <v>3</v>
      </c>
      <c r="D196" s="5">
        <v>100000</v>
      </c>
      <c r="E196" s="5">
        <f t="shared" si="1"/>
        <v>300000</v>
      </c>
      <c r="F196" s="281"/>
    </row>
    <row r="197" spans="1:6" ht="16" customHeight="1" x14ac:dyDescent="0.2">
      <c r="A197" s="278"/>
      <c r="B197" s="154" t="s">
        <v>152</v>
      </c>
      <c r="C197" s="60">
        <v>1</v>
      </c>
      <c r="D197" s="5">
        <v>20000</v>
      </c>
      <c r="E197" s="5">
        <f t="shared" si="1"/>
        <v>20000</v>
      </c>
      <c r="F197" s="281"/>
    </row>
    <row r="198" spans="1:6" ht="16" customHeight="1" x14ac:dyDescent="0.2">
      <c r="A198" s="278"/>
      <c r="B198" s="154" t="s">
        <v>68</v>
      </c>
      <c r="C198" s="60">
        <v>0.2</v>
      </c>
      <c r="D198" s="5">
        <v>30000</v>
      </c>
      <c r="E198" s="5">
        <f t="shared" si="1"/>
        <v>6000</v>
      </c>
      <c r="F198" s="281"/>
    </row>
    <row r="199" spans="1:6" ht="16" customHeight="1" x14ac:dyDescent="0.2">
      <c r="A199" s="278"/>
      <c r="B199" s="154" t="s">
        <v>126</v>
      </c>
      <c r="C199" s="60">
        <v>0.5</v>
      </c>
      <c r="D199" s="5">
        <v>100000</v>
      </c>
      <c r="E199" s="5">
        <f t="shared" si="1"/>
        <v>50000</v>
      </c>
      <c r="F199" s="281"/>
    </row>
    <row r="200" spans="1:6" ht="16" customHeight="1" x14ac:dyDescent="0.2">
      <c r="A200" s="278"/>
      <c r="B200" s="154" t="s">
        <v>57</v>
      </c>
      <c r="C200" s="60">
        <v>1</v>
      </c>
      <c r="D200" s="5">
        <v>70000</v>
      </c>
      <c r="E200" s="5">
        <f t="shared" si="1"/>
        <v>70000</v>
      </c>
      <c r="F200" s="281"/>
    </row>
    <row r="201" spans="1:6" ht="16" customHeight="1" x14ac:dyDescent="0.2">
      <c r="A201" s="278"/>
      <c r="B201" s="154" t="s">
        <v>67</v>
      </c>
      <c r="C201" s="60">
        <v>0.1</v>
      </c>
      <c r="D201" s="5">
        <v>110000</v>
      </c>
      <c r="E201" s="5">
        <f t="shared" si="1"/>
        <v>11000</v>
      </c>
      <c r="F201" s="281"/>
    </row>
    <row r="202" spans="1:6" ht="16" customHeight="1" x14ac:dyDescent="0.2">
      <c r="A202" s="279"/>
      <c r="B202" s="154" t="s">
        <v>211</v>
      </c>
      <c r="C202" s="60">
        <v>4</v>
      </c>
      <c r="D202" s="5">
        <v>100000</v>
      </c>
      <c r="E202" s="5">
        <f t="shared" si="1"/>
        <v>400000</v>
      </c>
      <c r="F202" s="282"/>
    </row>
    <row r="203" spans="1:6" ht="16" customHeight="1" x14ac:dyDescent="0.2">
      <c r="A203" s="217"/>
      <c r="B203" s="154"/>
      <c r="C203" s="60"/>
      <c r="D203" s="5"/>
      <c r="E203" s="5"/>
      <c r="F203" s="69"/>
    </row>
    <row r="204" spans="1:6" ht="16" customHeight="1" x14ac:dyDescent="0.2">
      <c r="A204" s="217"/>
      <c r="B204" s="154"/>
      <c r="C204" s="60"/>
      <c r="D204" s="5"/>
      <c r="E204" s="5"/>
      <c r="F204" s="69"/>
    </row>
    <row r="205" spans="1:6" ht="16" customHeight="1" x14ac:dyDescent="0.2">
      <c r="A205" s="217"/>
      <c r="B205" s="154"/>
      <c r="C205" s="60"/>
      <c r="D205" s="5"/>
      <c r="E205" s="5"/>
      <c r="F205" s="69"/>
    </row>
    <row r="206" spans="1:6" ht="16" customHeight="1" x14ac:dyDescent="0.2">
      <c r="A206" s="217"/>
      <c r="B206" s="154"/>
      <c r="C206" s="60"/>
      <c r="D206" s="5"/>
      <c r="E206" s="5"/>
      <c r="F206" s="69"/>
    </row>
    <row r="207" spans="1:6" ht="16" customHeight="1" x14ac:dyDescent="0.2">
      <c r="A207" s="217"/>
      <c r="B207" s="154"/>
      <c r="C207" s="60"/>
      <c r="D207" s="5"/>
      <c r="E207" s="5"/>
      <c r="F207" s="69"/>
    </row>
    <row r="208" spans="1:6" ht="16" customHeight="1" x14ac:dyDescent="0.2">
      <c r="A208" s="217"/>
      <c r="B208" s="154"/>
      <c r="C208" s="60"/>
      <c r="D208" s="5"/>
      <c r="E208" s="5"/>
      <c r="F208" s="69"/>
    </row>
    <row r="209" spans="1:6" ht="16" customHeight="1" x14ac:dyDescent="0.2">
      <c r="A209" s="217"/>
      <c r="B209" s="154"/>
      <c r="C209" s="60"/>
      <c r="D209" s="5"/>
      <c r="E209" s="5"/>
      <c r="F209" s="69"/>
    </row>
    <row r="210" spans="1:6" ht="16" customHeight="1" x14ac:dyDescent="0.2">
      <c r="A210" s="217"/>
      <c r="B210" s="154"/>
      <c r="C210" s="60"/>
      <c r="D210" s="5"/>
      <c r="E210" s="5"/>
      <c r="F210" s="69"/>
    </row>
    <row r="211" spans="1:6" ht="16" customHeight="1" x14ac:dyDescent="0.2">
      <c r="A211" s="217"/>
      <c r="B211" s="154"/>
      <c r="C211" s="60"/>
      <c r="D211" s="5"/>
      <c r="E211" s="5"/>
      <c r="F211" s="69"/>
    </row>
    <row r="212" spans="1:6" ht="16" customHeight="1" x14ac:dyDescent="0.2">
      <c r="A212" s="217"/>
      <c r="B212" s="154"/>
      <c r="C212" s="60"/>
      <c r="D212" s="5"/>
      <c r="E212" s="5"/>
      <c r="F212" s="69"/>
    </row>
    <row r="213" spans="1:6" ht="16" customHeight="1" x14ac:dyDescent="0.2">
      <c r="A213" s="217"/>
      <c r="B213" s="154"/>
      <c r="C213" s="60"/>
      <c r="D213" s="5"/>
      <c r="E213" s="5"/>
      <c r="F213" s="69"/>
    </row>
    <row r="214" spans="1:6" ht="16" customHeight="1" x14ac:dyDescent="0.2">
      <c r="A214" s="217"/>
      <c r="B214" s="154"/>
      <c r="C214" s="60"/>
      <c r="D214" s="5"/>
      <c r="E214" s="5"/>
      <c r="F214" s="69"/>
    </row>
    <row r="215" spans="1:6" ht="16" customHeight="1" x14ac:dyDescent="0.2">
      <c r="A215" s="217"/>
      <c r="B215" s="154"/>
      <c r="C215" s="60"/>
      <c r="D215" s="5"/>
      <c r="E215" s="5"/>
      <c r="F215" s="69"/>
    </row>
    <row r="216" spans="1:6" ht="16" customHeight="1" x14ac:dyDescent="0.2">
      <c r="A216" s="217"/>
      <c r="B216" s="154"/>
      <c r="C216" s="60"/>
      <c r="D216" s="5"/>
      <c r="E216" s="5"/>
      <c r="F216" s="69"/>
    </row>
    <row r="217" spans="1:6" ht="16" customHeight="1" x14ac:dyDescent="0.2">
      <c r="A217" s="217"/>
      <c r="B217" s="154"/>
      <c r="C217" s="60"/>
      <c r="D217" s="5"/>
      <c r="E217" s="5"/>
      <c r="F217" s="69"/>
    </row>
    <row r="218" spans="1:6" ht="16" customHeight="1" x14ac:dyDescent="0.2">
      <c r="A218" s="217"/>
      <c r="B218" s="154"/>
      <c r="C218" s="60"/>
      <c r="D218" s="5"/>
      <c r="E218" s="5"/>
      <c r="F218" s="69"/>
    </row>
    <row r="219" spans="1:6" ht="16" customHeight="1" x14ac:dyDescent="0.2">
      <c r="A219" s="217"/>
      <c r="B219" s="154"/>
      <c r="C219" s="60"/>
      <c r="D219" s="5"/>
      <c r="E219" s="5"/>
      <c r="F219" s="69"/>
    </row>
    <row r="220" spans="1:6" ht="16" customHeight="1" x14ac:dyDescent="0.2">
      <c r="A220" s="217"/>
      <c r="B220" s="154"/>
      <c r="C220" s="60"/>
      <c r="D220" s="5"/>
      <c r="E220" s="5"/>
      <c r="F220" s="69"/>
    </row>
    <row r="221" spans="1:6" ht="16" customHeight="1" x14ac:dyDescent="0.2">
      <c r="A221" s="217"/>
      <c r="B221" s="154"/>
      <c r="C221" s="60"/>
      <c r="D221" s="5"/>
      <c r="E221" s="5"/>
      <c r="F221" s="69"/>
    </row>
    <row r="222" spans="1:6" ht="16" customHeight="1" x14ac:dyDescent="0.2">
      <c r="A222" s="217"/>
      <c r="B222" s="154"/>
      <c r="C222" s="60"/>
      <c r="D222" s="5"/>
      <c r="E222" s="5"/>
      <c r="F222" s="69"/>
    </row>
    <row r="223" spans="1:6" ht="16" customHeight="1" x14ac:dyDescent="0.2">
      <c r="A223" s="217"/>
      <c r="B223" s="154"/>
      <c r="C223" s="60"/>
      <c r="D223" s="5"/>
      <c r="E223" s="5"/>
      <c r="F223" s="69"/>
    </row>
    <row r="224" spans="1:6" ht="16" customHeight="1" x14ac:dyDescent="0.2">
      <c r="A224" s="217"/>
      <c r="B224" s="154"/>
      <c r="C224" s="60"/>
      <c r="D224" s="5"/>
      <c r="E224" s="5"/>
      <c r="F224" s="69"/>
    </row>
    <row r="225" spans="1:6" ht="16" customHeight="1" x14ac:dyDescent="0.2">
      <c r="A225" s="217"/>
      <c r="B225" s="154"/>
      <c r="C225" s="60"/>
      <c r="D225" s="5"/>
      <c r="E225" s="5"/>
      <c r="F225" s="69"/>
    </row>
    <row r="226" spans="1:6" ht="16" customHeight="1" x14ac:dyDescent="0.2">
      <c r="A226" s="217"/>
      <c r="B226" s="154"/>
      <c r="C226" s="60"/>
      <c r="D226" s="5"/>
      <c r="E226" s="5"/>
      <c r="F226" s="69"/>
    </row>
    <row r="227" spans="1:6" ht="16" customHeight="1" x14ac:dyDescent="0.2">
      <c r="A227" s="217"/>
      <c r="B227" s="154"/>
      <c r="C227" s="60"/>
      <c r="D227" s="5"/>
      <c r="E227" s="5"/>
      <c r="F227" s="69"/>
    </row>
    <row r="228" spans="1:6" ht="16" customHeight="1" x14ac:dyDescent="0.2">
      <c r="A228" s="217"/>
      <c r="B228" s="154"/>
      <c r="C228" s="60"/>
      <c r="D228" s="5"/>
      <c r="E228" s="5"/>
      <c r="F228" s="69"/>
    </row>
    <row r="229" spans="1:6" ht="16" customHeight="1" x14ac:dyDescent="0.2">
      <c r="A229" s="217"/>
      <c r="B229" s="154"/>
      <c r="C229" s="60"/>
      <c r="D229" s="5"/>
      <c r="E229" s="5"/>
      <c r="F229" s="69"/>
    </row>
    <row r="230" spans="1:6" ht="16" customHeight="1" x14ac:dyDescent="0.2">
      <c r="A230" s="217"/>
      <c r="B230" s="154"/>
      <c r="C230" s="60"/>
      <c r="D230" s="5"/>
      <c r="E230" s="5"/>
      <c r="F230" s="69"/>
    </row>
    <row r="231" spans="1:6" ht="16" customHeight="1" x14ac:dyDescent="0.2">
      <c r="A231" s="217"/>
      <c r="B231" s="154"/>
      <c r="C231" s="60"/>
      <c r="D231" s="5"/>
      <c r="E231" s="5"/>
      <c r="F231" s="69"/>
    </row>
    <row r="232" spans="1:6" ht="16" customHeight="1" x14ac:dyDescent="0.2">
      <c r="A232" s="217"/>
      <c r="B232" s="154"/>
      <c r="C232" s="60"/>
      <c r="D232" s="5"/>
      <c r="E232" s="5"/>
      <c r="F232" s="69"/>
    </row>
    <row r="233" spans="1:6" ht="16" customHeight="1" x14ac:dyDescent="0.2">
      <c r="A233" s="217"/>
      <c r="B233" s="154"/>
      <c r="C233" s="60"/>
      <c r="D233" s="5"/>
      <c r="E233" s="5"/>
      <c r="F233" s="69"/>
    </row>
    <row r="234" spans="1:6" ht="16" customHeight="1" x14ac:dyDescent="0.2">
      <c r="A234" s="217"/>
      <c r="B234" s="154"/>
      <c r="C234" s="60"/>
      <c r="D234" s="5"/>
      <c r="E234" s="5"/>
      <c r="F234" s="69"/>
    </row>
    <row r="235" spans="1:6" ht="16" customHeight="1" x14ac:dyDescent="0.2">
      <c r="A235" s="217"/>
      <c r="B235" s="154"/>
      <c r="C235" s="60"/>
      <c r="D235" s="5"/>
      <c r="E235" s="5"/>
      <c r="F235" s="69"/>
    </row>
    <row r="236" spans="1:6" ht="16" customHeight="1" x14ac:dyDescent="0.2">
      <c r="A236" s="217"/>
      <c r="B236" s="154"/>
      <c r="C236" s="60"/>
      <c r="D236" s="5"/>
      <c r="E236" s="5"/>
      <c r="F236" s="69"/>
    </row>
    <row r="237" spans="1:6" ht="16" customHeight="1" x14ac:dyDescent="0.2">
      <c r="A237" s="217"/>
      <c r="B237" s="154"/>
      <c r="C237" s="60"/>
      <c r="D237" s="5"/>
      <c r="E237" s="5"/>
      <c r="F237" s="69"/>
    </row>
    <row r="238" spans="1:6" ht="16" customHeight="1" x14ac:dyDescent="0.2">
      <c r="A238" s="217"/>
      <c r="B238" s="154"/>
      <c r="C238" s="60"/>
      <c r="D238" s="5"/>
      <c r="E238" s="5"/>
      <c r="F238" s="69"/>
    </row>
    <row r="239" spans="1:6" ht="16" customHeight="1" x14ac:dyDescent="0.2">
      <c r="A239" s="217"/>
      <c r="B239" s="154"/>
      <c r="C239" s="60"/>
      <c r="D239" s="5"/>
      <c r="E239" s="5"/>
      <c r="F239" s="69"/>
    </row>
    <row r="240" spans="1:6" ht="16" customHeight="1" x14ac:dyDescent="0.2">
      <c r="A240" s="217"/>
      <c r="B240" s="154"/>
      <c r="C240" s="60"/>
      <c r="D240" s="5"/>
      <c r="E240" s="5"/>
      <c r="F240" s="69"/>
    </row>
    <row r="241" spans="1:6" ht="16" customHeight="1" x14ac:dyDescent="0.2">
      <c r="A241" s="217"/>
      <c r="B241" s="154"/>
      <c r="C241" s="60"/>
      <c r="D241" s="5"/>
      <c r="E241" s="5"/>
      <c r="F241" s="69"/>
    </row>
    <row r="242" spans="1:6" ht="16" customHeight="1" x14ac:dyDescent="0.2">
      <c r="A242" s="217"/>
      <c r="B242" s="154"/>
      <c r="C242" s="60"/>
      <c r="D242" s="5"/>
      <c r="E242" s="5"/>
      <c r="F242" s="69"/>
    </row>
    <row r="243" spans="1:6" ht="16" customHeight="1" x14ac:dyDescent="0.2">
      <c r="A243" s="217"/>
      <c r="B243" s="154"/>
      <c r="C243" s="60"/>
      <c r="D243" s="5"/>
      <c r="E243" s="5"/>
      <c r="F243" s="69"/>
    </row>
    <row r="244" spans="1:6" ht="16" customHeight="1" x14ac:dyDescent="0.2">
      <c r="A244" s="217"/>
      <c r="B244" s="154"/>
      <c r="C244" s="60"/>
      <c r="D244" s="5"/>
      <c r="E244" s="5"/>
      <c r="F244" s="69"/>
    </row>
    <row r="245" spans="1:6" ht="16" customHeight="1" x14ac:dyDescent="0.2">
      <c r="A245" s="217"/>
      <c r="B245" s="154"/>
      <c r="C245" s="60"/>
      <c r="D245" s="5"/>
      <c r="E245" s="5"/>
      <c r="F245" s="69"/>
    </row>
    <row r="246" spans="1:6" ht="16" customHeight="1" x14ac:dyDescent="0.2">
      <c r="A246" s="217"/>
      <c r="B246" s="154"/>
      <c r="C246" s="60"/>
      <c r="D246" s="5"/>
      <c r="E246" s="5"/>
      <c r="F246" s="69"/>
    </row>
    <row r="247" spans="1:6" ht="16" customHeight="1" x14ac:dyDescent="0.2">
      <c r="A247" s="217"/>
      <c r="B247" s="154"/>
      <c r="C247" s="60"/>
      <c r="D247" s="5"/>
      <c r="E247" s="5"/>
      <c r="F247" s="69"/>
    </row>
    <row r="248" spans="1:6" ht="16" customHeight="1" x14ac:dyDescent="0.2">
      <c r="A248" s="217"/>
      <c r="B248" s="154"/>
      <c r="C248" s="60"/>
      <c r="D248" s="5"/>
      <c r="E248" s="5"/>
      <c r="F248" s="69"/>
    </row>
    <row r="249" spans="1:6" ht="16" customHeight="1" x14ac:dyDescent="0.2">
      <c r="A249" s="217"/>
      <c r="B249" s="154"/>
      <c r="C249" s="60"/>
      <c r="D249" s="5"/>
      <c r="E249" s="5"/>
      <c r="F249" s="69"/>
    </row>
    <row r="250" spans="1:6" ht="16" customHeight="1" x14ac:dyDescent="0.2">
      <c r="A250" s="217"/>
      <c r="B250" s="154"/>
      <c r="C250" s="60"/>
      <c r="D250" s="5"/>
      <c r="E250" s="5"/>
      <c r="F250" s="69"/>
    </row>
    <row r="251" spans="1:6" ht="16" customHeight="1" x14ac:dyDescent="0.2">
      <c r="A251" s="217"/>
      <c r="B251" s="154"/>
      <c r="C251" s="60"/>
      <c r="D251" s="5"/>
      <c r="E251" s="5"/>
      <c r="F251" s="69"/>
    </row>
    <row r="252" spans="1:6" ht="16" customHeight="1" x14ac:dyDescent="0.2">
      <c r="A252" s="217"/>
      <c r="B252" s="154"/>
      <c r="C252" s="60"/>
      <c r="D252" s="5"/>
      <c r="E252" s="5"/>
      <c r="F252" s="69"/>
    </row>
    <row r="253" spans="1:6" ht="16" customHeight="1" x14ac:dyDescent="0.2">
      <c r="A253" s="217"/>
      <c r="B253" s="154"/>
      <c r="C253" s="60"/>
      <c r="D253" s="5"/>
      <c r="E253" s="5"/>
      <c r="F253" s="69"/>
    </row>
    <row r="254" spans="1:6" ht="16" customHeight="1" x14ac:dyDescent="0.2">
      <c r="A254" s="217"/>
      <c r="B254" s="154"/>
      <c r="C254" s="60"/>
      <c r="D254" s="5"/>
      <c r="E254" s="5"/>
      <c r="F254" s="69"/>
    </row>
    <row r="255" spans="1:6" ht="16" customHeight="1" x14ac:dyDescent="0.2">
      <c r="A255" s="217"/>
      <c r="B255" s="154"/>
      <c r="C255" s="60"/>
      <c r="D255" s="5"/>
      <c r="E255" s="5"/>
      <c r="F255" s="69"/>
    </row>
    <row r="256" spans="1:6" ht="16" customHeight="1" x14ac:dyDescent="0.2">
      <c r="A256" s="217"/>
      <c r="B256" s="154"/>
      <c r="C256" s="60"/>
      <c r="D256" s="5"/>
      <c r="E256" s="5"/>
      <c r="F256" s="69"/>
    </row>
    <row r="257" spans="1:6" ht="16" customHeight="1" x14ac:dyDescent="0.2">
      <c r="A257" s="217"/>
      <c r="B257" s="154"/>
      <c r="C257" s="60"/>
      <c r="D257" s="5"/>
      <c r="E257" s="5"/>
      <c r="F257" s="69"/>
    </row>
    <row r="258" spans="1:6" ht="16" customHeight="1" x14ac:dyDescent="0.2">
      <c r="A258" s="217"/>
      <c r="B258" s="164"/>
      <c r="C258" s="60"/>
      <c r="D258" s="5"/>
      <c r="E258" s="5"/>
      <c r="F258" s="69"/>
    </row>
    <row r="259" spans="1:6" ht="16" customHeight="1" x14ac:dyDescent="0.2">
      <c r="A259" s="217"/>
      <c r="B259" s="164"/>
      <c r="C259" s="60"/>
      <c r="D259" s="5"/>
      <c r="E259" s="5"/>
      <c r="F259" s="69"/>
    </row>
    <row r="260" spans="1:6" ht="16" customHeight="1" x14ac:dyDescent="0.2">
      <c r="A260" s="217"/>
      <c r="B260" s="164"/>
      <c r="C260" s="60"/>
      <c r="D260" s="5"/>
      <c r="E260" s="5"/>
      <c r="F260" s="69"/>
    </row>
    <row r="261" spans="1:6" ht="16" customHeight="1" x14ac:dyDescent="0.2">
      <c r="A261" s="217"/>
      <c r="B261" s="164"/>
      <c r="C261" s="60"/>
      <c r="D261" s="5"/>
      <c r="E261" s="5"/>
      <c r="F261" s="69"/>
    </row>
    <row r="262" spans="1:6" ht="16" customHeight="1" x14ac:dyDescent="0.2">
      <c r="A262" s="217"/>
      <c r="B262" s="164"/>
      <c r="C262" s="60"/>
      <c r="D262" s="5"/>
      <c r="E262" s="5"/>
      <c r="F262" s="69"/>
    </row>
    <row r="263" spans="1:6" ht="16" customHeight="1" x14ac:dyDescent="0.2">
      <c r="A263" s="217"/>
      <c r="B263" s="164"/>
      <c r="C263" s="60"/>
      <c r="D263" s="5"/>
      <c r="E263" s="5"/>
      <c r="F263" s="69"/>
    </row>
    <row r="264" spans="1:6" ht="16" customHeight="1" x14ac:dyDescent="0.2">
      <c r="A264" s="217"/>
      <c r="B264" s="154"/>
      <c r="C264" s="60"/>
      <c r="D264" s="5"/>
      <c r="E264" s="5"/>
      <c r="F264" s="69"/>
    </row>
    <row r="265" spans="1:6" ht="16" customHeight="1" x14ac:dyDescent="0.2">
      <c r="A265" s="217"/>
      <c r="B265" s="154"/>
      <c r="C265" s="60"/>
      <c r="D265" s="5"/>
      <c r="E265" s="5"/>
      <c r="F265" s="69"/>
    </row>
    <row r="266" spans="1:6" ht="16" customHeight="1" x14ac:dyDescent="0.2">
      <c r="A266" s="217"/>
      <c r="B266" s="154"/>
      <c r="C266" s="60"/>
      <c r="D266" s="5"/>
      <c r="E266" s="5"/>
      <c r="F266" s="69"/>
    </row>
    <row r="267" spans="1:6" ht="16" customHeight="1" x14ac:dyDescent="0.2">
      <c r="A267" s="217"/>
      <c r="B267" s="154"/>
      <c r="C267" s="60"/>
      <c r="D267" s="5"/>
      <c r="E267" s="5"/>
      <c r="F267" s="69"/>
    </row>
    <row r="268" spans="1:6" ht="16" customHeight="1" x14ac:dyDescent="0.2">
      <c r="A268" s="217"/>
      <c r="B268" s="154"/>
      <c r="C268" s="60"/>
      <c r="D268" s="5"/>
      <c r="E268" s="5"/>
      <c r="F268" s="69"/>
    </row>
    <row r="269" spans="1:6" ht="16" customHeight="1" x14ac:dyDescent="0.2">
      <c r="A269" s="217"/>
      <c r="B269" s="154"/>
      <c r="C269" s="60"/>
      <c r="D269" s="5"/>
      <c r="E269" s="5"/>
      <c r="F269" s="69"/>
    </row>
    <row r="270" spans="1:6" ht="16" customHeight="1" x14ac:dyDescent="0.2">
      <c r="A270" s="217"/>
      <c r="B270" s="154"/>
      <c r="C270" s="60"/>
      <c r="D270" s="5"/>
      <c r="E270" s="5"/>
      <c r="F270" s="69"/>
    </row>
    <row r="271" spans="1:6" ht="16" customHeight="1" x14ac:dyDescent="0.2">
      <c r="A271" s="217"/>
      <c r="B271" s="154"/>
      <c r="C271" s="60"/>
      <c r="D271" s="5"/>
      <c r="E271" s="5"/>
      <c r="F271" s="69"/>
    </row>
    <row r="272" spans="1:6" ht="16" customHeight="1" x14ac:dyDescent="0.2">
      <c r="A272" s="217"/>
      <c r="B272" s="154"/>
      <c r="C272" s="60"/>
      <c r="D272" s="5"/>
      <c r="E272" s="5"/>
      <c r="F272" s="69"/>
    </row>
    <row r="273" spans="1:6" ht="16" customHeight="1" x14ac:dyDescent="0.2">
      <c r="A273" s="217"/>
      <c r="B273" s="154"/>
      <c r="C273" s="60"/>
      <c r="D273" s="5"/>
      <c r="E273" s="5"/>
      <c r="F273" s="69"/>
    </row>
    <row r="274" spans="1:6" ht="16" customHeight="1" x14ac:dyDescent="0.2">
      <c r="A274" s="217"/>
      <c r="B274" s="154"/>
      <c r="C274" s="60"/>
      <c r="D274" s="5"/>
      <c r="E274" s="5"/>
      <c r="F274" s="69"/>
    </row>
    <row r="275" spans="1:6" ht="16" customHeight="1" x14ac:dyDescent="0.2">
      <c r="A275" s="217"/>
      <c r="B275" s="154"/>
      <c r="C275" s="60"/>
      <c r="D275" s="5"/>
      <c r="E275" s="5"/>
      <c r="F275" s="69"/>
    </row>
    <row r="276" spans="1:6" ht="16" customHeight="1" x14ac:dyDescent="0.2">
      <c r="A276" s="217"/>
      <c r="B276" s="154"/>
      <c r="C276" s="60"/>
      <c r="D276" s="5"/>
      <c r="E276" s="5"/>
      <c r="F276" s="69"/>
    </row>
    <row r="277" spans="1:6" ht="16" customHeight="1" x14ac:dyDescent="0.2">
      <c r="A277" s="217"/>
      <c r="B277" s="154"/>
      <c r="C277" s="60"/>
      <c r="D277" s="5"/>
      <c r="E277" s="5"/>
      <c r="F277" s="69"/>
    </row>
    <row r="278" spans="1:6" ht="16" customHeight="1" x14ac:dyDescent="0.2">
      <c r="A278" s="217"/>
      <c r="B278" s="154"/>
      <c r="C278" s="60"/>
      <c r="D278" s="5"/>
      <c r="E278" s="5"/>
      <c r="F278" s="69"/>
    </row>
    <row r="279" spans="1:6" ht="16" customHeight="1" x14ac:dyDescent="0.2">
      <c r="A279" s="217"/>
      <c r="B279" s="154"/>
      <c r="C279" s="60"/>
      <c r="D279" s="5"/>
      <c r="E279" s="5"/>
      <c r="F279" s="69"/>
    </row>
    <row r="280" spans="1:6" ht="16" customHeight="1" x14ac:dyDescent="0.2">
      <c r="A280" s="217"/>
      <c r="B280" s="154"/>
      <c r="C280" s="60"/>
      <c r="D280" s="5"/>
      <c r="E280" s="5"/>
      <c r="F280" s="69"/>
    </row>
    <row r="281" spans="1:6" ht="16" customHeight="1" x14ac:dyDescent="0.2">
      <c r="A281" s="217"/>
      <c r="B281" s="154"/>
      <c r="C281" s="60"/>
      <c r="D281" s="5"/>
      <c r="E281" s="5"/>
      <c r="F281" s="69"/>
    </row>
    <row r="282" spans="1:6" ht="16" customHeight="1" x14ac:dyDescent="0.2">
      <c r="A282" s="217"/>
      <c r="B282" s="154"/>
      <c r="C282" s="60"/>
      <c r="D282" s="5"/>
      <c r="E282" s="5"/>
      <c r="F282" s="69"/>
    </row>
    <row r="283" spans="1:6" ht="16" customHeight="1" x14ac:dyDescent="0.2">
      <c r="A283" s="217"/>
      <c r="B283" s="154"/>
      <c r="C283" s="60"/>
      <c r="D283" s="5"/>
      <c r="E283" s="5"/>
      <c r="F283" s="69"/>
    </row>
    <row r="284" spans="1:6" ht="16" customHeight="1" x14ac:dyDescent="0.2">
      <c r="A284" s="217"/>
      <c r="B284" s="154"/>
      <c r="C284" s="60"/>
      <c r="D284" s="5"/>
      <c r="E284" s="5"/>
      <c r="F284" s="69"/>
    </row>
    <row r="285" spans="1:6" ht="16" customHeight="1" x14ac:dyDescent="0.2">
      <c r="A285" s="217"/>
      <c r="B285" s="154"/>
      <c r="C285" s="60"/>
      <c r="D285" s="5"/>
      <c r="E285" s="5"/>
      <c r="F285" s="69"/>
    </row>
    <row r="286" spans="1:6" ht="16" customHeight="1" x14ac:dyDescent="0.2">
      <c r="A286" s="217"/>
      <c r="B286" s="154"/>
      <c r="C286" s="60"/>
      <c r="D286" s="5"/>
      <c r="E286" s="5"/>
      <c r="F286" s="69"/>
    </row>
    <row r="287" spans="1:6" ht="16" customHeight="1" x14ac:dyDescent="0.2">
      <c r="A287" s="217"/>
      <c r="B287" s="154"/>
      <c r="C287" s="60"/>
      <c r="D287" s="5"/>
      <c r="E287" s="5"/>
      <c r="F287" s="69"/>
    </row>
    <row r="288" spans="1:6" ht="16" customHeight="1" x14ac:dyDescent="0.2">
      <c r="A288" s="217"/>
      <c r="B288" s="154"/>
      <c r="C288" s="60"/>
      <c r="D288" s="5"/>
      <c r="E288" s="5"/>
      <c r="F288" s="69"/>
    </row>
    <row r="289" spans="1:6" ht="16" customHeight="1" x14ac:dyDescent="0.2">
      <c r="A289" s="217"/>
      <c r="B289" s="154"/>
      <c r="C289" s="60"/>
      <c r="D289" s="5"/>
      <c r="E289" s="5"/>
      <c r="F289" s="69"/>
    </row>
    <row r="290" spans="1:6" ht="16" customHeight="1" x14ac:dyDescent="0.2">
      <c r="A290" s="217"/>
      <c r="B290" s="154"/>
      <c r="C290" s="60"/>
      <c r="D290" s="5"/>
      <c r="E290" s="5"/>
      <c r="F290" s="69"/>
    </row>
    <row r="291" spans="1:6" ht="16" customHeight="1" x14ac:dyDescent="0.2">
      <c r="A291" s="217"/>
      <c r="B291" s="154"/>
      <c r="C291" s="60"/>
      <c r="D291" s="5"/>
      <c r="E291" s="5"/>
      <c r="F291" s="69"/>
    </row>
    <row r="292" spans="1:6" ht="16" customHeight="1" x14ac:dyDescent="0.2">
      <c r="A292" s="217"/>
      <c r="B292" s="154"/>
      <c r="C292" s="60"/>
      <c r="D292" s="5"/>
      <c r="E292" s="5"/>
      <c r="F292" s="69"/>
    </row>
    <row r="293" spans="1:6" ht="16" customHeight="1" x14ac:dyDescent="0.2">
      <c r="A293" s="217"/>
      <c r="B293" s="154"/>
      <c r="C293" s="60"/>
      <c r="D293" s="5"/>
      <c r="E293" s="5"/>
      <c r="F293" s="69"/>
    </row>
    <row r="294" spans="1:6" ht="16" customHeight="1" x14ac:dyDescent="0.2">
      <c r="A294" s="217"/>
      <c r="B294" s="154"/>
      <c r="C294" s="60"/>
      <c r="D294" s="5"/>
      <c r="E294" s="5"/>
      <c r="F294" s="69"/>
    </row>
    <row r="295" spans="1:6" ht="16" customHeight="1" x14ac:dyDescent="0.2">
      <c r="A295" s="217"/>
      <c r="B295" s="154"/>
      <c r="C295" s="60"/>
      <c r="D295" s="5"/>
      <c r="E295" s="5"/>
      <c r="F295" s="69"/>
    </row>
    <row r="296" spans="1:6" ht="16" customHeight="1" x14ac:dyDescent="0.2">
      <c r="A296" s="217"/>
      <c r="B296" s="154"/>
      <c r="C296" s="60"/>
      <c r="D296" s="5"/>
      <c r="E296" s="5"/>
      <c r="F296" s="69"/>
    </row>
    <row r="297" spans="1:6" ht="16" customHeight="1" x14ac:dyDescent="0.2">
      <c r="A297" s="217"/>
      <c r="B297" s="154"/>
      <c r="C297" s="60"/>
      <c r="D297" s="5"/>
      <c r="E297" s="5"/>
      <c r="F297" s="69"/>
    </row>
    <row r="298" spans="1:6" ht="16" customHeight="1" x14ac:dyDescent="0.2">
      <c r="A298" s="217"/>
      <c r="B298" s="154"/>
      <c r="C298" s="60"/>
      <c r="D298" s="5"/>
      <c r="E298" s="5"/>
      <c r="F298" s="69"/>
    </row>
    <row r="299" spans="1:6" ht="16" customHeight="1" x14ac:dyDescent="0.2">
      <c r="A299" s="217"/>
      <c r="B299" s="154"/>
      <c r="C299" s="60"/>
      <c r="D299" s="5"/>
      <c r="E299" s="5"/>
      <c r="F299" s="69"/>
    </row>
    <row r="300" spans="1:6" ht="16" customHeight="1" x14ac:dyDescent="0.2">
      <c r="A300" s="217"/>
      <c r="B300" s="154"/>
      <c r="C300" s="60"/>
      <c r="D300" s="5"/>
      <c r="E300" s="5"/>
      <c r="F300" s="69"/>
    </row>
    <row r="301" spans="1:6" ht="16" customHeight="1" x14ac:dyDescent="0.2">
      <c r="A301" s="217"/>
      <c r="B301" s="154"/>
      <c r="C301" s="60"/>
      <c r="D301" s="5"/>
      <c r="E301" s="5"/>
      <c r="F301" s="69"/>
    </row>
    <row r="302" spans="1:6" ht="16" customHeight="1" x14ac:dyDescent="0.2">
      <c r="A302" s="217"/>
      <c r="B302" s="154"/>
      <c r="C302" s="60"/>
      <c r="D302" s="5"/>
      <c r="E302" s="5"/>
      <c r="F302" s="69"/>
    </row>
    <row r="303" spans="1:6" ht="16" customHeight="1" x14ac:dyDescent="0.2">
      <c r="A303" s="217"/>
      <c r="B303" s="154"/>
      <c r="C303" s="60"/>
      <c r="D303" s="5"/>
      <c r="E303" s="5"/>
      <c r="F303" s="69"/>
    </row>
    <row r="304" spans="1:6" ht="16" customHeight="1" x14ac:dyDescent="0.2">
      <c r="A304" s="217"/>
      <c r="B304" s="154"/>
      <c r="C304" s="60"/>
      <c r="D304" s="5"/>
      <c r="E304" s="5"/>
      <c r="F304" s="69"/>
    </row>
    <row r="305" spans="1:6" ht="16" customHeight="1" x14ac:dyDescent="0.2">
      <c r="A305" s="217"/>
      <c r="B305" s="154"/>
      <c r="C305" s="60"/>
      <c r="D305" s="5"/>
      <c r="E305" s="5"/>
      <c r="F305" s="69"/>
    </row>
    <row r="306" spans="1:6" ht="16" customHeight="1" x14ac:dyDescent="0.2">
      <c r="A306" s="217"/>
      <c r="B306" s="154"/>
      <c r="C306" s="60"/>
      <c r="D306" s="5"/>
      <c r="E306" s="5"/>
      <c r="F306" s="69"/>
    </row>
    <row r="307" spans="1:6" ht="16" customHeight="1" x14ac:dyDescent="0.2">
      <c r="A307" s="217"/>
      <c r="B307" s="154"/>
      <c r="C307" s="60"/>
      <c r="D307" s="5"/>
      <c r="E307" s="5"/>
      <c r="F307" s="69"/>
    </row>
    <row r="308" spans="1:6" ht="16" customHeight="1" x14ac:dyDescent="0.2">
      <c r="A308" s="217"/>
      <c r="B308" s="154"/>
      <c r="C308" s="60"/>
      <c r="D308" s="5"/>
      <c r="E308" s="5"/>
      <c r="F308" s="69"/>
    </row>
    <row r="309" spans="1:6" ht="16" customHeight="1" x14ac:dyDescent="0.2">
      <c r="A309" s="217"/>
      <c r="B309" s="154"/>
      <c r="C309" s="60"/>
      <c r="D309" s="5"/>
      <c r="E309" s="5"/>
      <c r="F309" s="69"/>
    </row>
    <row r="310" spans="1:6" ht="16" customHeight="1" x14ac:dyDescent="0.2">
      <c r="A310" s="151"/>
      <c r="B310" s="154"/>
      <c r="C310" s="60"/>
      <c r="D310" s="166"/>
      <c r="E310" s="5"/>
      <c r="F310" s="162"/>
    </row>
    <row r="311" spans="1:6" ht="16" customHeight="1" x14ac:dyDescent="0.2">
      <c r="A311" s="151"/>
      <c r="B311" s="154"/>
      <c r="C311" s="60"/>
      <c r="D311" s="166"/>
      <c r="E311" s="5"/>
      <c r="F311" s="162"/>
    </row>
    <row r="312" spans="1:6" ht="16" customHeight="1" x14ac:dyDescent="0.2">
      <c r="A312" s="151"/>
      <c r="B312" s="154"/>
      <c r="C312" s="60"/>
      <c r="D312" s="166"/>
      <c r="E312" s="5"/>
      <c r="F312" s="162"/>
    </row>
    <row r="313" spans="1:6" ht="16" customHeight="1" x14ac:dyDescent="0.2">
      <c r="A313" s="151"/>
      <c r="B313" s="154"/>
      <c r="C313" s="60"/>
      <c r="D313" s="166"/>
      <c r="E313" s="5"/>
      <c r="F313" s="162"/>
    </row>
    <row r="314" spans="1:6" ht="16" customHeight="1" x14ac:dyDescent="0.2">
      <c r="A314" s="217"/>
      <c r="B314" s="154"/>
      <c r="C314" s="60"/>
      <c r="D314" s="166"/>
      <c r="E314" s="5"/>
      <c r="F314" s="69"/>
    </row>
    <row r="315" spans="1:6" ht="16" customHeight="1" x14ac:dyDescent="0.2">
      <c r="A315" s="217"/>
      <c r="B315" s="164"/>
      <c r="C315" s="60"/>
      <c r="D315" s="166"/>
      <c r="E315" s="283">
        <f>SUM(F2:F314)</f>
        <v>25635000</v>
      </c>
      <c r="F315" s="284"/>
    </row>
    <row r="316" spans="1:6" ht="16" customHeight="1" x14ac:dyDescent="0.2">
      <c r="A316" s="217"/>
      <c r="B316" s="164"/>
      <c r="C316" s="60"/>
    </row>
    <row r="317" spans="1:6" x14ac:dyDescent="0.2">
      <c r="B317" s="165"/>
    </row>
    <row r="318" spans="1:6" x14ac:dyDescent="0.2">
      <c r="B318" s="165"/>
    </row>
    <row r="319" spans="1:6" x14ac:dyDescent="0.2">
      <c r="B319" s="165"/>
    </row>
    <row r="320" spans="1:6" x14ac:dyDescent="0.2">
      <c r="B320" s="165"/>
    </row>
    <row r="321" spans="2:2" x14ac:dyDescent="0.2">
      <c r="B321" s="165"/>
    </row>
  </sheetData>
  <mergeCells count="33">
    <mergeCell ref="A166:A183"/>
    <mergeCell ref="F166:F183"/>
    <mergeCell ref="A184:A202"/>
    <mergeCell ref="F184:F202"/>
    <mergeCell ref="F89:F93"/>
    <mergeCell ref="A89:A93"/>
    <mergeCell ref="A94:A111"/>
    <mergeCell ref="A162:A164"/>
    <mergeCell ref="F162:F164"/>
    <mergeCell ref="F94:F111"/>
    <mergeCell ref="F112:F130"/>
    <mergeCell ref="A112:A130"/>
    <mergeCell ref="E315:F315"/>
    <mergeCell ref="A2:A20"/>
    <mergeCell ref="F2:F20"/>
    <mergeCell ref="A21:A37"/>
    <mergeCell ref="F21:F37"/>
    <mergeCell ref="F38:F40"/>
    <mergeCell ref="A38:A40"/>
    <mergeCell ref="F41:F55"/>
    <mergeCell ref="A41:A55"/>
    <mergeCell ref="F56:F76"/>
    <mergeCell ref="A56:A76"/>
    <mergeCell ref="F77:F88"/>
    <mergeCell ref="A77:A88"/>
    <mergeCell ref="A155:A161"/>
    <mergeCell ref="F155:F161"/>
    <mergeCell ref="A132:A149"/>
    <mergeCell ref="F132:F149"/>
    <mergeCell ref="A150:A151"/>
    <mergeCell ref="F150:F151"/>
    <mergeCell ref="A152:A154"/>
    <mergeCell ref="F152:F15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843"/>
  <sheetViews>
    <sheetView tabSelected="1" zoomScale="108" zoomScaleNormal="74" workbookViewId="0">
      <pane xSplit="3" ySplit="1" topLeftCell="D368" activePane="bottomRight" state="frozen"/>
      <selection pane="topRight"/>
      <selection pane="bottomLeft"/>
      <selection pane="bottomRight" activeCell="G389" sqref="G389:G406"/>
    </sheetView>
  </sheetViews>
  <sheetFormatPr baseColWidth="10" defaultColWidth="9.1640625" defaultRowHeight="16" x14ac:dyDescent="0.2"/>
  <cols>
    <col min="1" max="1" width="13" style="118" customWidth="1"/>
    <col min="2" max="2" width="9.83203125" style="119" customWidth="1"/>
    <col min="3" max="3" width="30.1640625" style="120" customWidth="1"/>
    <col min="4" max="4" width="6" style="119" customWidth="1"/>
    <col min="5" max="5" width="12" style="139" customWidth="1"/>
    <col min="6" max="6" width="12.6640625" style="139" bestFit="1" customWidth="1"/>
    <col min="7" max="7" width="18" style="139" customWidth="1"/>
    <col min="8" max="8" width="14.1640625" style="117" customWidth="1"/>
    <col min="9" max="9" width="15" style="117"/>
    <col min="10" max="10" width="9.1640625" style="117"/>
    <col min="11" max="11" width="13.5" style="117"/>
    <col min="12" max="16384" width="9.1640625" style="117"/>
  </cols>
  <sheetData>
    <row r="1" spans="1:8" s="12" customFormat="1" ht="19" x14ac:dyDescent="0.2">
      <c r="A1" s="121" t="s">
        <v>0</v>
      </c>
      <c r="B1" s="122" t="s">
        <v>6</v>
      </c>
      <c r="C1" s="122" t="s">
        <v>1</v>
      </c>
      <c r="D1" s="123" t="s">
        <v>2</v>
      </c>
      <c r="E1" s="140" t="s">
        <v>3</v>
      </c>
      <c r="F1" s="140" t="s">
        <v>4</v>
      </c>
      <c r="G1" s="140" t="s">
        <v>5</v>
      </c>
      <c r="H1" s="161">
        <f>SUM(G:G)</f>
        <v>29623780</v>
      </c>
    </row>
    <row r="2" spans="1:8" x14ac:dyDescent="0.2">
      <c r="A2" s="260">
        <v>46113</v>
      </c>
      <c r="B2" s="269">
        <v>30858</v>
      </c>
      <c r="C2" s="218" t="s">
        <v>109</v>
      </c>
      <c r="D2" s="125">
        <v>1</v>
      </c>
      <c r="E2" s="134">
        <v>55000</v>
      </c>
      <c r="F2" s="134">
        <f>E2*D2</f>
        <v>55000</v>
      </c>
      <c r="G2" s="274">
        <f>SUM(F2:F23)</f>
        <v>1281800</v>
      </c>
      <c r="H2" s="124"/>
    </row>
    <row r="3" spans="1:8" x14ac:dyDescent="0.2">
      <c r="A3" s="261"/>
      <c r="B3" s="270"/>
      <c r="C3" s="218" t="s">
        <v>110</v>
      </c>
      <c r="D3" s="125">
        <v>2</v>
      </c>
      <c r="E3" s="134">
        <v>25000</v>
      </c>
      <c r="F3" s="134">
        <f t="shared" ref="F3:F257" si="0">E3*D3</f>
        <v>50000</v>
      </c>
      <c r="G3" s="275"/>
      <c r="H3" s="124"/>
    </row>
    <row r="4" spans="1:8" x14ac:dyDescent="0.2">
      <c r="A4" s="261"/>
      <c r="B4" s="270"/>
      <c r="C4" s="218" t="s">
        <v>111</v>
      </c>
      <c r="D4" s="125">
        <v>1</v>
      </c>
      <c r="E4" s="134">
        <v>25000</v>
      </c>
      <c r="F4" s="134">
        <f t="shared" si="0"/>
        <v>25000</v>
      </c>
      <c r="G4" s="275"/>
      <c r="H4" s="124"/>
    </row>
    <row r="5" spans="1:8" x14ac:dyDescent="0.2">
      <c r="A5" s="261"/>
      <c r="B5" s="270"/>
      <c r="C5" s="218" t="s">
        <v>112</v>
      </c>
      <c r="D5" s="125">
        <v>0.5</v>
      </c>
      <c r="E5" s="134">
        <v>130000</v>
      </c>
      <c r="F5" s="134">
        <f t="shared" si="0"/>
        <v>65000</v>
      </c>
      <c r="G5" s="275"/>
      <c r="H5" s="124"/>
    </row>
    <row r="6" spans="1:8" x14ac:dyDescent="0.2">
      <c r="A6" s="261"/>
      <c r="B6" s="270"/>
      <c r="C6" s="218" t="s">
        <v>147</v>
      </c>
      <c r="D6" s="125">
        <v>3</v>
      </c>
      <c r="E6" s="134">
        <v>35000</v>
      </c>
      <c r="F6" s="134">
        <f t="shared" si="0"/>
        <v>105000</v>
      </c>
      <c r="G6" s="275"/>
      <c r="H6" s="124"/>
    </row>
    <row r="7" spans="1:8" x14ac:dyDescent="0.2">
      <c r="A7" s="261"/>
      <c r="B7" s="270"/>
      <c r="C7" s="218" t="s">
        <v>113</v>
      </c>
      <c r="D7" s="125">
        <v>3</v>
      </c>
      <c r="E7" s="134">
        <v>66000</v>
      </c>
      <c r="F7" s="134">
        <f t="shared" si="0"/>
        <v>198000</v>
      </c>
      <c r="G7" s="275"/>
      <c r="H7" s="124"/>
    </row>
    <row r="8" spans="1:8" x14ac:dyDescent="0.2">
      <c r="A8" s="261"/>
      <c r="B8" s="270"/>
      <c r="C8" s="218" t="s">
        <v>114</v>
      </c>
      <c r="D8" s="125">
        <v>5</v>
      </c>
      <c r="E8" s="134">
        <v>25000</v>
      </c>
      <c r="F8" s="134">
        <f t="shared" si="0"/>
        <v>125000</v>
      </c>
      <c r="G8" s="275"/>
      <c r="H8" s="124"/>
    </row>
    <row r="9" spans="1:8" x14ac:dyDescent="0.2">
      <c r="A9" s="261"/>
      <c r="B9" s="270"/>
      <c r="C9" s="218" t="s">
        <v>115</v>
      </c>
      <c r="D9" s="125">
        <v>2</v>
      </c>
      <c r="E9" s="134">
        <v>25000</v>
      </c>
      <c r="F9" s="134">
        <f t="shared" si="0"/>
        <v>50000</v>
      </c>
      <c r="G9" s="275"/>
      <c r="H9" s="124"/>
    </row>
    <row r="10" spans="1:8" x14ac:dyDescent="0.2">
      <c r="A10" s="261"/>
      <c r="B10" s="270"/>
      <c r="C10" s="218" t="s">
        <v>116</v>
      </c>
      <c r="D10" s="125">
        <v>2</v>
      </c>
      <c r="E10" s="134">
        <v>30000</v>
      </c>
      <c r="F10" s="134">
        <f t="shared" si="0"/>
        <v>60000</v>
      </c>
      <c r="G10" s="275"/>
      <c r="H10" s="124"/>
    </row>
    <row r="11" spans="1:8" x14ac:dyDescent="0.2">
      <c r="A11" s="261"/>
      <c r="B11" s="270"/>
      <c r="C11" s="218" t="s">
        <v>117</v>
      </c>
      <c r="D11" s="125">
        <v>1</v>
      </c>
      <c r="E11" s="134">
        <v>55000</v>
      </c>
      <c r="F11" s="134">
        <f t="shared" si="0"/>
        <v>55000</v>
      </c>
      <c r="G11" s="275"/>
      <c r="H11" s="124"/>
    </row>
    <row r="12" spans="1:8" x14ac:dyDescent="0.2">
      <c r="A12" s="261"/>
      <c r="B12" s="270"/>
      <c r="C12" s="218" t="s">
        <v>118</v>
      </c>
      <c r="D12" s="125">
        <v>1</v>
      </c>
      <c r="E12" s="134">
        <v>55000</v>
      </c>
      <c r="F12" s="134">
        <f t="shared" si="0"/>
        <v>55000</v>
      </c>
      <c r="G12" s="275"/>
      <c r="H12" s="124"/>
    </row>
    <row r="13" spans="1:8" x14ac:dyDescent="0.2">
      <c r="A13" s="261"/>
      <c r="B13" s="270"/>
      <c r="C13" s="218" t="s">
        <v>119</v>
      </c>
      <c r="D13" s="125">
        <v>1</v>
      </c>
      <c r="E13" s="134">
        <v>40000</v>
      </c>
      <c r="F13" s="134">
        <f t="shared" si="0"/>
        <v>40000</v>
      </c>
      <c r="G13" s="275"/>
      <c r="H13" s="124"/>
    </row>
    <row r="14" spans="1:8" x14ac:dyDescent="0.2">
      <c r="A14" s="261"/>
      <c r="B14" s="270"/>
      <c r="C14" s="218" t="s">
        <v>120</v>
      </c>
      <c r="D14" s="125">
        <v>1</v>
      </c>
      <c r="E14" s="134">
        <v>60000</v>
      </c>
      <c r="F14" s="134">
        <f t="shared" si="0"/>
        <v>60000</v>
      </c>
      <c r="G14" s="275"/>
      <c r="H14" s="124"/>
    </row>
    <row r="15" spans="1:8" x14ac:dyDescent="0.2">
      <c r="A15" s="261"/>
      <c r="B15" s="270"/>
      <c r="C15" s="218" t="s">
        <v>121</v>
      </c>
      <c r="D15" s="125">
        <v>2</v>
      </c>
      <c r="E15" s="134">
        <v>12000</v>
      </c>
      <c r="F15" s="134">
        <f t="shared" si="0"/>
        <v>24000</v>
      </c>
      <c r="G15" s="275"/>
      <c r="H15" s="124"/>
    </row>
    <row r="16" spans="1:8" x14ac:dyDescent="0.2">
      <c r="A16" s="261"/>
      <c r="B16" s="270"/>
      <c r="C16" s="218" t="s">
        <v>122</v>
      </c>
      <c r="D16" s="125">
        <v>0.3</v>
      </c>
      <c r="E16" s="134">
        <v>66000</v>
      </c>
      <c r="F16" s="134">
        <f t="shared" si="0"/>
        <v>19800</v>
      </c>
      <c r="G16" s="275"/>
      <c r="H16" s="124"/>
    </row>
    <row r="17" spans="1:8" x14ac:dyDescent="0.2">
      <c r="A17" s="261"/>
      <c r="B17" s="270"/>
      <c r="C17" s="218" t="s">
        <v>123</v>
      </c>
      <c r="D17" s="125">
        <v>1</v>
      </c>
      <c r="E17" s="134">
        <v>45000</v>
      </c>
      <c r="F17" s="134">
        <f t="shared" si="0"/>
        <v>45000</v>
      </c>
      <c r="G17" s="275"/>
      <c r="H17" s="124"/>
    </row>
    <row r="18" spans="1:8" x14ac:dyDescent="0.2">
      <c r="A18" s="261"/>
      <c r="B18" s="270"/>
      <c r="C18" s="218" t="s">
        <v>124</v>
      </c>
      <c r="D18" s="125">
        <v>0.4</v>
      </c>
      <c r="E18" s="134">
        <v>88000</v>
      </c>
      <c r="F18" s="134">
        <f t="shared" si="0"/>
        <v>35200</v>
      </c>
      <c r="G18" s="275"/>
      <c r="H18" s="124"/>
    </row>
    <row r="19" spans="1:8" x14ac:dyDescent="0.2">
      <c r="A19" s="261"/>
      <c r="B19" s="270"/>
      <c r="C19" s="218" t="s">
        <v>125</v>
      </c>
      <c r="D19" s="125">
        <v>0.2</v>
      </c>
      <c r="E19" s="134">
        <v>44000</v>
      </c>
      <c r="F19" s="134">
        <f t="shared" si="0"/>
        <v>8800</v>
      </c>
      <c r="G19" s="275"/>
      <c r="H19" s="124"/>
    </row>
    <row r="20" spans="1:8" x14ac:dyDescent="0.2">
      <c r="A20" s="261"/>
      <c r="B20" s="270"/>
      <c r="C20" s="218" t="s">
        <v>126</v>
      </c>
      <c r="D20" s="125">
        <v>0.3</v>
      </c>
      <c r="E20" s="134">
        <v>120000</v>
      </c>
      <c r="F20" s="134">
        <f t="shared" si="0"/>
        <v>36000</v>
      </c>
      <c r="G20" s="275"/>
      <c r="H20" s="124"/>
    </row>
    <row r="21" spans="1:8" x14ac:dyDescent="0.2">
      <c r="A21" s="261"/>
      <c r="B21" s="270"/>
      <c r="C21" s="218" t="s">
        <v>127</v>
      </c>
      <c r="D21" s="125">
        <v>0.5</v>
      </c>
      <c r="E21" s="134">
        <v>55000</v>
      </c>
      <c r="F21" s="134">
        <f t="shared" si="0"/>
        <v>27500</v>
      </c>
      <c r="G21" s="275"/>
      <c r="H21" s="124"/>
    </row>
    <row r="22" spans="1:8" x14ac:dyDescent="0.2">
      <c r="A22" s="261"/>
      <c r="B22" s="270"/>
      <c r="C22" s="219" t="s">
        <v>128</v>
      </c>
      <c r="D22" s="125">
        <v>0.5</v>
      </c>
      <c r="E22" s="134">
        <v>105000</v>
      </c>
      <c r="F22" s="134">
        <f t="shared" si="0"/>
        <v>52500</v>
      </c>
      <c r="G22" s="275"/>
      <c r="H22" s="124"/>
    </row>
    <row r="23" spans="1:8" x14ac:dyDescent="0.2">
      <c r="A23" s="262"/>
      <c r="B23" s="271"/>
      <c r="C23" s="219" t="s">
        <v>129</v>
      </c>
      <c r="D23" s="125">
        <v>2</v>
      </c>
      <c r="E23" s="134">
        <v>45000</v>
      </c>
      <c r="F23" s="134">
        <f t="shared" si="0"/>
        <v>90000</v>
      </c>
      <c r="G23" s="276"/>
      <c r="H23" s="124"/>
    </row>
    <row r="24" spans="1:8" x14ac:dyDescent="0.2">
      <c r="A24" s="260">
        <v>46114</v>
      </c>
      <c r="B24" s="263">
        <v>30876</v>
      </c>
      <c r="C24" s="219" t="s">
        <v>130</v>
      </c>
      <c r="D24" s="125">
        <v>0.5</v>
      </c>
      <c r="E24" s="134">
        <v>75000</v>
      </c>
      <c r="F24" s="134">
        <f t="shared" si="0"/>
        <v>37500</v>
      </c>
      <c r="G24" s="257">
        <f>SUM(F24:F44)</f>
        <v>1746700</v>
      </c>
      <c r="H24" s="124"/>
    </row>
    <row r="25" spans="1:8" x14ac:dyDescent="0.2">
      <c r="A25" s="261"/>
      <c r="B25" s="264"/>
      <c r="C25" s="219" t="s">
        <v>131</v>
      </c>
      <c r="D25" s="125">
        <v>0.2</v>
      </c>
      <c r="E25" s="134">
        <v>75000</v>
      </c>
      <c r="F25" s="134">
        <f t="shared" si="0"/>
        <v>15000</v>
      </c>
      <c r="G25" s="258"/>
      <c r="H25" s="124"/>
    </row>
    <row r="26" spans="1:8" x14ac:dyDescent="0.2">
      <c r="A26" s="261"/>
      <c r="B26" s="264"/>
      <c r="C26" s="219" t="s">
        <v>132</v>
      </c>
      <c r="D26" s="125">
        <v>0.2</v>
      </c>
      <c r="E26" s="134">
        <v>61000</v>
      </c>
      <c r="F26" s="134">
        <f t="shared" si="0"/>
        <v>12200</v>
      </c>
      <c r="G26" s="258"/>
      <c r="H26" s="124"/>
    </row>
    <row r="27" spans="1:8" x14ac:dyDescent="0.2">
      <c r="A27" s="261"/>
      <c r="B27" s="264"/>
      <c r="C27" s="219" t="s">
        <v>133</v>
      </c>
      <c r="D27" s="125">
        <v>0.2</v>
      </c>
      <c r="E27" s="134">
        <v>55000</v>
      </c>
      <c r="F27" s="134">
        <f t="shared" si="0"/>
        <v>11000</v>
      </c>
      <c r="G27" s="258"/>
      <c r="H27" s="124"/>
    </row>
    <row r="28" spans="1:8" x14ac:dyDescent="0.2">
      <c r="A28" s="261"/>
      <c r="B28" s="264"/>
      <c r="C28" s="219" t="s">
        <v>109</v>
      </c>
      <c r="D28" s="125">
        <v>1</v>
      </c>
      <c r="E28" s="134">
        <v>60000</v>
      </c>
      <c r="F28" s="134">
        <f t="shared" si="0"/>
        <v>60000</v>
      </c>
      <c r="G28" s="258"/>
      <c r="H28" s="124"/>
    </row>
    <row r="29" spans="1:8" x14ac:dyDescent="0.2">
      <c r="A29" s="261"/>
      <c r="B29" s="264"/>
      <c r="C29" s="219" t="s">
        <v>110</v>
      </c>
      <c r="D29" s="125">
        <v>1</v>
      </c>
      <c r="E29" s="134">
        <v>26000</v>
      </c>
      <c r="F29" s="134">
        <f t="shared" si="0"/>
        <v>26000</v>
      </c>
      <c r="G29" s="258"/>
      <c r="H29" s="124"/>
    </row>
    <row r="30" spans="1:8" x14ac:dyDescent="0.2">
      <c r="A30" s="261"/>
      <c r="B30" s="264"/>
      <c r="C30" s="219" t="s">
        <v>134</v>
      </c>
      <c r="D30" s="125">
        <v>1</v>
      </c>
      <c r="E30" s="134">
        <v>15000</v>
      </c>
      <c r="F30" s="134">
        <f t="shared" si="0"/>
        <v>15000</v>
      </c>
      <c r="G30" s="258"/>
      <c r="H30" s="124"/>
    </row>
    <row r="31" spans="1:8" x14ac:dyDescent="0.2">
      <c r="A31" s="261"/>
      <c r="B31" s="264"/>
      <c r="C31" s="219" t="s">
        <v>135</v>
      </c>
      <c r="D31" s="125">
        <v>2</v>
      </c>
      <c r="E31" s="134">
        <v>55000</v>
      </c>
      <c r="F31" s="134">
        <f t="shared" si="0"/>
        <v>110000</v>
      </c>
      <c r="G31" s="258"/>
      <c r="H31" s="124"/>
    </row>
    <row r="32" spans="1:8" x14ac:dyDescent="0.2">
      <c r="A32" s="261"/>
      <c r="B32" s="264"/>
      <c r="C32" s="219" t="s">
        <v>147</v>
      </c>
      <c r="D32" s="125">
        <v>4</v>
      </c>
      <c r="E32" s="134">
        <v>35000</v>
      </c>
      <c r="F32" s="134">
        <f t="shared" si="0"/>
        <v>140000</v>
      </c>
      <c r="G32" s="258"/>
      <c r="H32" s="124"/>
    </row>
    <row r="33" spans="1:8" x14ac:dyDescent="0.2">
      <c r="A33" s="261"/>
      <c r="B33" s="264"/>
      <c r="C33" s="219" t="s">
        <v>136</v>
      </c>
      <c r="D33" s="125">
        <v>2</v>
      </c>
      <c r="E33" s="134">
        <v>160000</v>
      </c>
      <c r="F33" s="134">
        <f t="shared" si="0"/>
        <v>320000</v>
      </c>
      <c r="G33" s="258"/>
      <c r="H33" s="124"/>
    </row>
    <row r="34" spans="1:8" x14ac:dyDescent="0.2">
      <c r="A34" s="261"/>
      <c r="B34" s="264"/>
      <c r="C34" s="219" t="s">
        <v>116</v>
      </c>
      <c r="D34" s="125">
        <v>2</v>
      </c>
      <c r="E34" s="134">
        <v>30000</v>
      </c>
      <c r="F34" s="134">
        <f t="shared" si="0"/>
        <v>60000</v>
      </c>
      <c r="G34" s="258"/>
      <c r="H34" s="124"/>
    </row>
    <row r="35" spans="1:8" x14ac:dyDescent="0.2">
      <c r="A35" s="261"/>
      <c r="B35" s="264"/>
      <c r="C35" s="219" t="s">
        <v>137</v>
      </c>
      <c r="D35" s="125">
        <v>1</v>
      </c>
      <c r="E35" s="134">
        <v>95000</v>
      </c>
      <c r="F35" s="134">
        <f t="shared" si="0"/>
        <v>95000</v>
      </c>
      <c r="G35" s="258"/>
      <c r="H35" s="124"/>
    </row>
    <row r="36" spans="1:8" x14ac:dyDescent="0.2">
      <c r="A36" s="261"/>
      <c r="B36" s="264"/>
      <c r="C36" s="219" t="s">
        <v>113</v>
      </c>
      <c r="D36" s="125">
        <v>3</v>
      </c>
      <c r="E36" s="134">
        <v>72000</v>
      </c>
      <c r="F36" s="134">
        <f t="shared" si="0"/>
        <v>216000</v>
      </c>
      <c r="G36" s="258"/>
      <c r="H36" s="124"/>
    </row>
    <row r="37" spans="1:8" x14ac:dyDescent="0.2">
      <c r="A37" s="261"/>
      <c r="B37" s="264"/>
      <c r="C37" s="219" t="s">
        <v>115</v>
      </c>
      <c r="D37" s="125">
        <v>2.5</v>
      </c>
      <c r="E37" s="134">
        <v>25000</v>
      </c>
      <c r="F37" s="134">
        <f t="shared" si="0"/>
        <v>62500</v>
      </c>
      <c r="G37" s="258"/>
      <c r="H37" s="124"/>
    </row>
    <row r="38" spans="1:8" x14ac:dyDescent="0.2">
      <c r="A38" s="261"/>
      <c r="B38" s="264"/>
      <c r="C38" s="219" t="s">
        <v>114</v>
      </c>
      <c r="D38" s="125">
        <v>10</v>
      </c>
      <c r="E38" s="134">
        <v>25000</v>
      </c>
      <c r="F38" s="134">
        <f t="shared" si="0"/>
        <v>250000</v>
      </c>
      <c r="G38" s="258"/>
      <c r="H38" s="124"/>
    </row>
    <row r="39" spans="1:8" x14ac:dyDescent="0.2">
      <c r="A39" s="261"/>
      <c r="B39" s="264"/>
      <c r="C39" s="219" t="s">
        <v>138</v>
      </c>
      <c r="D39" s="125">
        <v>3</v>
      </c>
      <c r="E39" s="134">
        <v>35000</v>
      </c>
      <c r="F39" s="134">
        <f t="shared" si="0"/>
        <v>105000</v>
      </c>
      <c r="G39" s="258"/>
      <c r="H39" s="124"/>
    </row>
    <row r="40" spans="1:8" x14ac:dyDescent="0.2">
      <c r="A40" s="261"/>
      <c r="B40" s="264"/>
      <c r="C40" s="219" t="s">
        <v>122</v>
      </c>
      <c r="D40" s="125">
        <v>0.5</v>
      </c>
      <c r="E40" s="134">
        <v>70000</v>
      </c>
      <c r="F40" s="134">
        <f t="shared" si="0"/>
        <v>35000</v>
      </c>
      <c r="G40" s="258"/>
      <c r="H40" s="124"/>
    </row>
    <row r="41" spans="1:8" x14ac:dyDescent="0.2">
      <c r="A41" s="261"/>
      <c r="B41" s="264"/>
      <c r="C41" s="219" t="s">
        <v>123</v>
      </c>
      <c r="D41" s="125">
        <v>1</v>
      </c>
      <c r="E41" s="134">
        <v>45000</v>
      </c>
      <c r="F41" s="134">
        <f t="shared" si="0"/>
        <v>45000</v>
      </c>
      <c r="G41" s="258"/>
      <c r="H41" s="124"/>
    </row>
    <row r="42" spans="1:8" x14ac:dyDescent="0.2">
      <c r="A42" s="261"/>
      <c r="B42" s="264"/>
      <c r="C42" s="219" t="s">
        <v>126</v>
      </c>
      <c r="D42" s="125">
        <v>0.3</v>
      </c>
      <c r="E42" s="134">
        <v>105000</v>
      </c>
      <c r="F42" s="134">
        <f t="shared" si="0"/>
        <v>31500</v>
      </c>
      <c r="G42" s="258"/>
      <c r="H42" s="124"/>
    </row>
    <row r="43" spans="1:8" x14ac:dyDescent="0.2">
      <c r="A43" s="261"/>
      <c r="B43" s="264"/>
      <c r="C43" s="219" t="s">
        <v>118</v>
      </c>
      <c r="D43" s="125">
        <v>1</v>
      </c>
      <c r="E43" s="134">
        <v>55000</v>
      </c>
      <c r="F43" s="134">
        <f t="shared" si="0"/>
        <v>55000</v>
      </c>
      <c r="G43" s="258"/>
      <c r="H43" s="124"/>
    </row>
    <row r="44" spans="1:8" x14ac:dyDescent="0.2">
      <c r="A44" s="262"/>
      <c r="B44" s="265"/>
      <c r="C44" s="219" t="s">
        <v>119</v>
      </c>
      <c r="D44" s="125">
        <v>1</v>
      </c>
      <c r="E44" s="134">
        <v>45000</v>
      </c>
      <c r="F44" s="134">
        <f t="shared" si="0"/>
        <v>45000</v>
      </c>
      <c r="G44" s="259"/>
      <c r="H44" s="124"/>
    </row>
    <row r="45" spans="1:8" x14ac:dyDescent="0.2">
      <c r="A45" s="260">
        <v>46114</v>
      </c>
      <c r="B45" s="263">
        <v>30879</v>
      </c>
      <c r="C45" s="219" t="s">
        <v>127</v>
      </c>
      <c r="D45" s="125">
        <v>0.5</v>
      </c>
      <c r="E45" s="134">
        <v>65000</v>
      </c>
      <c r="F45" s="134">
        <f t="shared" si="0"/>
        <v>32500</v>
      </c>
      <c r="G45" s="257">
        <f>SUM(F45:F46)</f>
        <v>79500</v>
      </c>
      <c r="H45" s="124"/>
    </row>
    <row r="46" spans="1:8" x14ac:dyDescent="0.2">
      <c r="A46" s="262"/>
      <c r="B46" s="265"/>
      <c r="C46" s="219" t="s">
        <v>128</v>
      </c>
      <c r="D46" s="125">
        <v>0.5</v>
      </c>
      <c r="E46" s="134">
        <v>94000</v>
      </c>
      <c r="F46" s="134">
        <f t="shared" si="0"/>
        <v>47000</v>
      </c>
      <c r="G46" s="259"/>
      <c r="H46" s="124"/>
    </row>
    <row r="47" spans="1:8" x14ac:dyDescent="0.2">
      <c r="A47" s="260">
        <v>46115</v>
      </c>
      <c r="B47" s="263">
        <v>30900</v>
      </c>
      <c r="C47" s="219" t="s">
        <v>139</v>
      </c>
      <c r="D47" s="125">
        <v>1</v>
      </c>
      <c r="E47" s="134">
        <v>200000</v>
      </c>
      <c r="F47" s="134">
        <f t="shared" si="0"/>
        <v>200000</v>
      </c>
      <c r="G47" s="257">
        <f>SUM(F47:F67)</f>
        <v>1940800</v>
      </c>
      <c r="H47" s="124"/>
    </row>
    <row r="48" spans="1:8" x14ac:dyDescent="0.2">
      <c r="A48" s="261"/>
      <c r="B48" s="264"/>
      <c r="C48" s="219" t="s">
        <v>110</v>
      </c>
      <c r="D48" s="125">
        <v>1</v>
      </c>
      <c r="E48" s="134">
        <v>26000</v>
      </c>
      <c r="F48" s="134">
        <f t="shared" si="0"/>
        <v>26000</v>
      </c>
      <c r="G48" s="258"/>
      <c r="H48" s="124"/>
    </row>
    <row r="49" spans="1:8" x14ac:dyDescent="0.2">
      <c r="A49" s="261"/>
      <c r="B49" s="264"/>
      <c r="C49" s="219" t="s">
        <v>140</v>
      </c>
      <c r="D49" s="125">
        <v>1</v>
      </c>
      <c r="E49" s="134">
        <v>83000</v>
      </c>
      <c r="F49" s="134">
        <f t="shared" si="0"/>
        <v>83000</v>
      </c>
      <c r="G49" s="258"/>
      <c r="H49" s="124"/>
    </row>
    <row r="50" spans="1:8" x14ac:dyDescent="0.2">
      <c r="A50" s="261"/>
      <c r="B50" s="264"/>
      <c r="C50" s="219" t="s">
        <v>141</v>
      </c>
      <c r="D50" s="125">
        <v>2</v>
      </c>
      <c r="E50" s="134">
        <v>35000</v>
      </c>
      <c r="F50" s="134">
        <f t="shared" si="0"/>
        <v>70000</v>
      </c>
      <c r="G50" s="258"/>
      <c r="H50" s="124"/>
    </row>
    <row r="51" spans="1:8" x14ac:dyDescent="0.2">
      <c r="A51" s="261"/>
      <c r="B51" s="264"/>
      <c r="C51" s="219" t="s">
        <v>132</v>
      </c>
      <c r="D51" s="125">
        <v>0.5</v>
      </c>
      <c r="E51" s="134">
        <v>61000</v>
      </c>
      <c r="F51" s="134">
        <f t="shared" si="0"/>
        <v>30500</v>
      </c>
      <c r="G51" s="258"/>
      <c r="H51" s="124"/>
    </row>
    <row r="52" spans="1:8" x14ac:dyDescent="0.2">
      <c r="A52" s="261"/>
      <c r="B52" s="264"/>
      <c r="C52" s="219" t="s">
        <v>120</v>
      </c>
      <c r="D52" s="125">
        <v>3</v>
      </c>
      <c r="E52" s="134">
        <v>60000</v>
      </c>
      <c r="F52" s="134">
        <f t="shared" si="0"/>
        <v>180000</v>
      </c>
      <c r="G52" s="258"/>
      <c r="H52" s="124"/>
    </row>
    <row r="53" spans="1:8" x14ac:dyDescent="0.2">
      <c r="A53" s="261"/>
      <c r="B53" s="264"/>
      <c r="C53" s="219" t="s">
        <v>115</v>
      </c>
      <c r="D53" s="125">
        <v>6</v>
      </c>
      <c r="E53" s="134">
        <v>25000</v>
      </c>
      <c r="F53" s="134">
        <f t="shared" si="0"/>
        <v>150000</v>
      </c>
      <c r="G53" s="258"/>
      <c r="H53" s="124"/>
    </row>
    <row r="54" spans="1:8" x14ac:dyDescent="0.2">
      <c r="A54" s="261"/>
      <c r="B54" s="264"/>
      <c r="C54" s="219" t="s">
        <v>116</v>
      </c>
      <c r="D54" s="125">
        <v>2</v>
      </c>
      <c r="E54" s="134">
        <v>30000</v>
      </c>
      <c r="F54" s="134">
        <f t="shared" si="0"/>
        <v>60000</v>
      </c>
      <c r="G54" s="258"/>
      <c r="H54" s="124"/>
    </row>
    <row r="55" spans="1:8" x14ac:dyDescent="0.2">
      <c r="A55" s="261"/>
      <c r="B55" s="264"/>
      <c r="C55" s="219" t="s">
        <v>114</v>
      </c>
      <c r="D55" s="125">
        <v>5</v>
      </c>
      <c r="E55" s="134">
        <v>25000</v>
      </c>
      <c r="F55" s="134">
        <f t="shared" si="0"/>
        <v>125000</v>
      </c>
      <c r="G55" s="258"/>
      <c r="H55" s="124"/>
    </row>
    <row r="56" spans="1:8" x14ac:dyDescent="0.2">
      <c r="A56" s="261"/>
      <c r="B56" s="264"/>
      <c r="C56" s="219" t="s">
        <v>142</v>
      </c>
      <c r="D56" s="125">
        <v>5</v>
      </c>
      <c r="E56" s="134">
        <v>40000</v>
      </c>
      <c r="F56" s="134">
        <f t="shared" si="0"/>
        <v>200000</v>
      </c>
      <c r="G56" s="258"/>
      <c r="H56" s="124"/>
    </row>
    <row r="57" spans="1:8" x14ac:dyDescent="0.2">
      <c r="A57" s="261"/>
      <c r="B57" s="264"/>
      <c r="C57" s="219" t="s">
        <v>113</v>
      </c>
      <c r="D57" s="125">
        <v>5</v>
      </c>
      <c r="E57" s="134">
        <v>72000</v>
      </c>
      <c r="F57" s="134">
        <f t="shared" si="0"/>
        <v>360000</v>
      </c>
      <c r="G57" s="258"/>
      <c r="H57" s="124"/>
    </row>
    <row r="58" spans="1:8" x14ac:dyDescent="0.2">
      <c r="A58" s="261"/>
      <c r="B58" s="264"/>
      <c r="C58" s="219" t="s">
        <v>123</v>
      </c>
      <c r="D58" s="125">
        <v>0.3</v>
      </c>
      <c r="E58" s="134">
        <v>45000</v>
      </c>
      <c r="F58" s="134">
        <f t="shared" si="0"/>
        <v>13500</v>
      </c>
      <c r="G58" s="258"/>
      <c r="H58" s="124"/>
    </row>
    <row r="59" spans="1:8" x14ac:dyDescent="0.2">
      <c r="A59" s="261"/>
      <c r="B59" s="264"/>
      <c r="C59" s="219" t="s">
        <v>127</v>
      </c>
      <c r="D59" s="125">
        <v>0.2</v>
      </c>
      <c r="E59" s="134">
        <v>65000</v>
      </c>
      <c r="F59" s="134">
        <f t="shared" si="0"/>
        <v>13000</v>
      </c>
      <c r="G59" s="258"/>
      <c r="H59" s="124"/>
    </row>
    <row r="60" spans="1:8" x14ac:dyDescent="0.2">
      <c r="A60" s="261"/>
      <c r="B60" s="264"/>
      <c r="C60" s="219" t="s">
        <v>128</v>
      </c>
      <c r="D60" s="125">
        <v>0.2</v>
      </c>
      <c r="E60" s="134">
        <v>94000</v>
      </c>
      <c r="F60" s="134">
        <f t="shared" si="0"/>
        <v>18800</v>
      </c>
      <c r="G60" s="258"/>
      <c r="H60" s="124"/>
    </row>
    <row r="61" spans="1:8" x14ac:dyDescent="0.2">
      <c r="A61" s="261"/>
      <c r="B61" s="264"/>
      <c r="C61" s="219" t="s">
        <v>126</v>
      </c>
      <c r="D61" s="125">
        <v>0.2</v>
      </c>
      <c r="E61" s="134">
        <v>105000</v>
      </c>
      <c r="F61" s="134">
        <f t="shared" si="0"/>
        <v>21000</v>
      </c>
      <c r="G61" s="258"/>
      <c r="H61" s="124"/>
    </row>
    <row r="62" spans="1:8" x14ac:dyDescent="0.2">
      <c r="A62" s="261"/>
      <c r="B62" s="264"/>
      <c r="C62" s="219" t="s">
        <v>143</v>
      </c>
      <c r="D62" s="125">
        <v>20</v>
      </c>
      <c r="E62" s="134">
        <v>1000</v>
      </c>
      <c r="F62" s="134">
        <f t="shared" si="0"/>
        <v>20000</v>
      </c>
      <c r="G62" s="258"/>
      <c r="H62" s="124"/>
    </row>
    <row r="63" spans="1:8" x14ac:dyDescent="0.2">
      <c r="A63" s="261"/>
      <c r="B63" s="264"/>
      <c r="C63" s="219" t="s">
        <v>119</v>
      </c>
      <c r="D63" s="125">
        <v>1</v>
      </c>
      <c r="E63" s="134">
        <v>45000</v>
      </c>
      <c r="F63" s="134">
        <f t="shared" si="0"/>
        <v>45000</v>
      </c>
      <c r="G63" s="258"/>
      <c r="H63" s="124"/>
    </row>
    <row r="64" spans="1:8" x14ac:dyDescent="0.2">
      <c r="A64" s="261"/>
      <c r="B64" s="264"/>
      <c r="C64" s="219" t="s">
        <v>122</v>
      </c>
      <c r="D64" s="125">
        <v>0.5</v>
      </c>
      <c r="E64" s="134">
        <v>70000</v>
      </c>
      <c r="F64" s="134">
        <f t="shared" si="0"/>
        <v>35000</v>
      </c>
      <c r="G64" s="258"/>
      <c r="H64" s="124"/>
    </row>
    <row r="65" spans="1:9" x14ac:dyDescent="0.2">
      <c r="A65" s="261"/>
      <c r="B65" s="264"/>
      <c r="C65" s="219" t="s">
        <v>117</v>
      </c>
      <c r="D65" s="125">
        <v>1</v>
      </c>
      <c r="E65" s="134">
        <v>65000</v>
      </c>
      <c r="F65" s="134">
        <f t="shared" si="0"/>
        <v>65000</v>
      </c>
      <c r="G65" s="258"/>
      <c r="H65" s="124"/>
    </row>
    <row r="66" spans="1:9" x14ac:dyDescent="0.2">
      <c r="A66" s="261"/>
      <c r="B66" s="264"/>
      <c r="C66" s="219" t="s">
        <v>129</v>
      </c>
      <c r="D66" s="125">
        <v>3</v>
      </c>
      <c r="E66" s="134">
        <v>40000</v>
      </c>
      <c r="F66" s="134">
        <f t="shared" si="0"/>
        <v>120000</v>
      </c>
      <c r="G66" s="258"/>
      <c r="H66" s="124"/>
    </row>
    <row r="67" spans="1:9" x14ac:dyDescent="0.2">
      <c r="A67" s="262"/>
      <c r="B67" s="265"/>
      <c r="C67" s="219" t="s">
        <v>147</v>
      </c>
      <c r="D67" s="125">
        <v>3</v>
      </c>
      <c r="E67" s="134">
        <v>35000</v>
      </c>
      <c r="F67" s="134">
        <f t="shared" si="0"/>
        <v>105000</v>
      </c>
      <c r="G67" s="259"/>
      <c r="H67" s="124"/>
    </row>
    <row r="68" spans="1:9" x14ac:dyDescent="0.2">
      <c r="A68" s="260">
        <v>46116</v>
      </c>
      <c r="B68" s="263">
        <v>30915</v>
      </c>
      <c r="C68" s="219" t="s">
        <v>139</v>
      </c>
      <c r="D68" s="125">
        <v>1</v>
      </c>
      <c r="E68" s="134">
        <v>200000</v>
      </c>
      <c r="F68" s="134">
        <f t="shared" si="0"/>
        <v>200000</v>
      </c>
      <c r="G68" s="257">
        <f>SUM(F68:F88)</f>
        <v>1273600</v>
      </c>
      <c r="H68" s="124"/>
    </row>
    <row r="69" spans="1:9" x14ac:dyDescent="0.2">
      <c r="A69" s="261"/>
      <c r="B69" s="264"/>
      <c r="C69" s="219" t="s">
        <v>131</v>
      </c>
      <c r="D69" s="125">
        <v>0.3</v>
      </c>
      <c r="E69" s="134">
        <v>72000</v>
      </c>
      <c r="F69" s="134">
        <f t="shared" si="0"/>
        <v>21600</v>
      </c>
      <c r="G69" s="258"/>
      <c r="H69" s="124"/>
    </row>
    <row r="70" spans="1:9" x14ac:dyDescent="0.2">
      <c r="A70" s="261"/>
      <c r="B70" s="264"/>
      <c r="C70" s="219" t="s">
        <v>144</v>
      </c>
      <c r="D70" s="125">
        <v>1</v>
      </c>
      <c r="E70" s="134">
        <v>18000</v>
      </c>
      <c r="F70" s="134">
        <f t="shared" si="0"/>
        <v>18000</v>
      </c>
      <c r="G70" s="258"/>
      <c r="H70" s="124"/>
    </row>
    <row r="71" spans="1:9" x14ac:dyDescent="0.2">
      <c r="A71" s="261"/>
      <c r="B71" s="264"/>
      <c r="C71" s="219" t="s">
        <v>111</v>
      </c>
      <c r="D71" s="125">
        <v>1</v>
      </c>
      <c r="E71" s="134">
        <v>25000</v>
      </c>
      <c r="F71" s="134">
        <f t="shared" si="0"/>
        <v>25000</v>
      </c>
      <c r="G71" s="258"/>
      <c r="H71" s="124"/>
    </row>
    <row r="72" spans="1:9" x14ac:dyDescent="0.2">
      <c r="A72" s="261"/>
      <c r="B72" s="264"/>
      <c r="C72" s="219" t="s">
        <v>110</v>
      </c>
      <c r="D72" s="125">
        <v>1</v>
      </c>
      <c r="E72" s="134">
        <v>26000</v>
      </c>
      <c r="F72" s="134">
        <f t="shared" si="0"/>
        <v>26000</v>
      </c>
      <c r="G72" s="258"/>
      <c r="H72" s="124"/>
      <c r="I72" s="139"/>
    </row>
    <row r="73" spans="1:9" x14ac:dyDescent="0.2">
      <c r="A73" s="261"/>
      <c r="B73" s="264"/>
      <c r="C73" s="219" t="s">
        <v>145</v>
      </c>
      <c r="D73" s="125">
        <v>0.5</v>
      </c>
      <c r="E73" s="134">
        <v>115000</v>
      </c>
      <c r="F73" s="134">
        <f t="shared" si="0"/>
        <v>57500</v>
      </c>
      <c r="G73" s="258"/>
      <c r="H73" s="124"/>
    </row>
    <row r="74" spans="1:9" x14ac:dyDescent="0.2">
      <c r="A74" s="261"/>
      <c r="B74" s="264"/>
      <c r="C74" s="219" t="s">
        <v>112</v>
      </c>
      <c r="D74" s="125">
        <v>0.5</v>
      </c>
      <c r="E74" s="134">
        <v>100000</v>
      </c>
      <c r="F74" s="134">
        <f t="shared" si="0"/>
        <v>50000</v>
      </c>
      <c r="G74" s="258"/>
      <c r="H74" s="124"/>
    </row>
    <row r="75" spans="1:9" x14ac:dyDescent="0.2">
      <c r="A75" s="261"/>
      <c r="B75" s="264"/>
      <c r="C75" s="219" t="s">
        <v>134</v>
      </c>
      <c r="D75" s="125">
        <v>1</v>
      </c>
      <c r="E75" s="134">
        <v>15000</v>
      </c>
      <c r="F75" s="134">
        <f t="shared" si="0"/>
        <v>15000</v>
      </c>
      <c r="G75" s="258"/>
      <c r="H75" s="124"/>
    </row>
    <row r="76" spans="1:9" x14ac:dyDescent="0.2">
      <c r="A76" s="261"/>
      <c r="B76" s="264"/>
      <c r="C76" s="219" t="s">
        <v>141</v>
      </c>
      <c r="D76" s="125">
        <v>1</v>
      </c>
      <c r="E76" s="134">
        <v>35000</v>
      </c>
      <c r="F76" s="134">
        <f t="shared" si="0"/>
        <v>35000</v>
      </c>
      <c r="G76" s="258"/>
      <c r="H76" s="124"/>
    </row>
    <row r="77" spans="1:9" x14ac:dyDescent="0.2">
      <c r="A77" s="261"/>
      <c r="B77" s="264"/>
      <c r="C77" s="219" t="s">
        <v>113</v>
      </c>
      <c r="D77" s="125">
        <v>3</v>
      </c>
      <c r="E77" s="134">
        <v>72000</v>
      </c>
      <c r="F77" s="134">
        <f t="shared" si="0"/>
        <v>216000</v>
      </c>
      <c r="G77" s="258"/>
      <c r="H77" s="124"/>
    </row>
    <row r="78" spans="1:9" x14ac:dyDescent="0.2">
      <c r="A78" s="261"/>
      <c r="B78" s="264"/>
      <c r="C78" s="219" t="s">
        <v>114</v>
      </c>
      <c r="D78" s="125">
        <v>4.5</v>
      </c>
      <c r="E78" s="134">
        <v>25000</v>
      </c>
      <c r="F78" s="134">
        <f t="shared" si="0"/>
        <v>112500</v>
      </c>
      <c r="G78" s="258"/>
      <c r="H78" s="124"/>
    </row>
    <row r="79" spans="1:9" x14ac:dyDescent="0.2">
      <c r="A79" s="261"/>
      <c r="B79" s="264"/>
      <c r="C79" s="219" t="s">
        <v>116</v>
      </c>
      <c r="D79" s="125">
        <v>2</v>
      </c>
      <c r="E79" s="134">
        <v>30000</v>
      </c>
      <c r="F79" s="134">
        <f t="shared" si="0"/>
        <v>60000</v>
      </c>
      <c r="G79" s="258"/>
      <c r="H79" s="124"/>
    </row>
    <row r="80" spans="1:9" x14ac:dyDescent="0.2">
      <c r="A80" s="261"/>
      <c r="B80" s="264"/>
      <c r="C80" s="219" t="s">
        <v>146</v>
      </c>
      <c r="D80" s="125">
        <v>5</v>
      </c>
      <c r="E80" s="134">
        <v>20000</v>
      </c>
      <c r="F80" s="134">
        <f t="shared" si="0"/>
        <v>100000</v>
      </c>
      <c r="G80" s="258"/>
      <c r="H80" s="124"/>
    </row>
    <row r="81" spans="1:8" x14ac:dyDescent="0.2">
      <c r="A81" s="261"/>
      <c r="B81" s="264"/>
      <c r="C81" s="219" t="s">
        <v>147</v>
      </c>
      <c r="D81" s="125">
        <v>2</v>
      </c>
      <c r="E81" s="134">
        <v>35000</v>
      </c>
      <c r="F81" s="134">
        <f t="shared" si="0"/>
        <v>70000</v>
      </c>
      <c r="G81" s="258"/>
      <c r="H81" s="124"/>
    </row>
    <row r="82" spans="1:8" x14ac:dyDescent="0.2">
      <c r="A82" s="261"/>
      <c r="B82" s="264"/>
      <c r="C82" s="219" t="s">
        <v>119</v>
      </c>
      <c r="D82" s="125">
        <v>1</v>
      </c>
      <c r="E82" s="134">
        <v>45000</v>
      </c>
      <c r="F82" s="134">
        <f t="shared" si="0"/>
        <v>45000</v>
      </c>
      <c r="G82" s="258"/>
      <c r="H82" s="124"/>
    </row>
    <row r="83" spans="1:8" x14ac:dyDescent="0.2">
      <c r="A83" s="261"/>
      <c r="B83" s="264"/>
      <c r="C83" s="219" t="s">
        <v>118</v>
      </c>
      <c r="D83" s="125">
        <v>1</v>
      </c>
      <c r="E83" s="134">
        <v>55000</v>
      </c>
      <c r="F83" s="134">
        <f t="shared" si="0"/>
        <v>55000</v>
      </c>
      <c r="G83" s="258"/>
      <c r="H83" s="124"/>
    </row>
    <row r="84" spans="1:8" x14ac:dyDescent="0.2">
      <c r="A84" s="261"/>
      <c r="B84" s="264"/>
      <c r="C84" s="219" t="s">
        <v>127</v>
      </c>
      <c r="D84" s="125">
        <v>0.5</v>
      </c>
      <c r="E84" s="134">
        <v>65000</v>
      </c>
      <c r="F84" s="134">
        <f t="shared" si="0"/>
        <v>32500</v>
      </c>
      <c r="G84" s="258"/>
      <c r="H84" s="124"/>
    </row>
    <row r="85" spans="1:8" x14ac:dyDescent="0.2">
      <c r="A85" s="261"/>
      <c r="B85" s="264"/>
      <c r="C85" s="219" t="s">
        <v>128</v>
      </c>
      <c r="D85" s="125">
        <v>0.5</v>
      </c>
      <c r="E85" s="134">
        <v>94000</v>
      </c>
      <c r="F85" s="134">
        <f t="shared" si="0"/>
        <v>47000</v>
      </c>
      <c r="G85" s="258"/>
      <c r="H85" s="124"/>
    </row>
    <row r="86" spans="1:8" x14ac:dyDescent="0.2">
      <c r="A86" s="261"/>
      <c r="B86" s="264"/>
      <c r="C86" s="219" t="s">
        <v>124</v>
      </c>
      <c r="D86" s="125">
        <v>0.5</v>
      </c>
      <c r="E86" s="134">
        <v>88000</v>
      </c>
      <c r="F86" s="134">
        <f t="shared" si="0"/>
        <v>44000</v>
      </c>
      <c r="G86" s="258"/>
      <c r="H86" s="124"/>
    </row>
    <row r="87" spans="1:8" x14ac:dyDescent="0.2">
      <c r="A87" s="261"/>
      <c r="B87" s="264"/>
      <c r="C87" s="219" t="s">
        <v>122</v>
      </c>
      <c r="D87" s="125">
        <v>0.3</v>
      </c>
      <c r="E87" s="134">
        <v>70000</v>
      </c>
      <c r="F87" s="134">
        <f t="shared" si="0"/>
        <v>21000</v>
      </c>
      <c r="G87" s="258"/>
      <c r="H87" s="124"/>
    </row>
    <row r="88" spans="1:8" x14ac:dyDescent="0.2">
      <c r="A88" s="262"/>
      <c r="B88" s="265"/>
      <c r="C88" s="219" t="s">
        <v>123</v>
      </c>
      <c r="D88" s="125">
        <v>0.5</v>
      </c>
      <c r="E88" s="134">
        <v>45000</v>
      </c>
      <c r="F88" s="134">
        <f t="shared" si="0"/>
        <v>22500</v>
      </c>
      <c r="G88" s="259"/>
      <c r="H88" s="124"/>
    </row>
    <row r="89" spans="1:8" x14ac:dyDescent="0.2">
      <c r="A89" s="132">
        <v>46116</v>
      </c>
      <c r="B89" s="192">
        <v>30916</v>
      </c>
      <c r="C89" s="219" t="s">
        <v>120</v>
      </c>
      <c r="D89" s="125">
        <v>1</v>
      </c>
      <c r="E89" s="134">
        <v>60000</v>
      </c>
      <c r="F89" s="134">
        <f t="shared" si="0"/>
        <v>60000</v>
      </c>
      <c r="G89" s="135">
        <f>SUM(F89)</f>
        <v>60000</v>
      </c>
      <c r="H89" s="124"/>
    </row>
    <row r="90" spans="1:8" x14ac:dyDescent="0.2">
      <c r="A90" s="260">
        <v>46117</v>
      </c>
      <c r="B90" s="263">
        <v>30943</v>
      </c>
      <c r="C90" s="219" t="s">
        <v>147</v>
      </c>
      <c r="D90" s="125">
        <v>4</v>
      </c>
      <c r="E90" s="134">
        <v>35000</v>
      </c>
      <c r="F90" s="134">
        <f t="shared" si="0"/>
        <v>140000</v>
      </c>
      <c r="G90" s="257">
        <f>SUM(F90:F105)</f>
        <v>1475000</v>
      </c>
      <c r="H90" s="124"/>
    </row>
    <row r="91" spans="1:8" x14ac:dyDescent="0.2">
      <c r="A91" s="261"/>
      <c r="B91" s="264"/>
      <c r="C91" s="219" t="s">
        <v>179</v>
      </c>
      <c r="D91" s="125">
        <v>2</v>
      </c>
      <c r="E91" s="134">
        <v>25000</v>
      </c>
      <c r="F91" s="134">
        <f t="shared" si="0"/>
        <v>50000</v>
      </c>
      <c r="G91" s="258"/>
      <c r="H91" s="124"/>
    </row>
    <row r="92" spans="1:8" x14ac:dyDescent="0.2">
      <c r="A92" s="261"/>
      <c r="B92" s="264"/>
      <c r="C92" s="219" t="s">
        <v>180</v>
      </c>
      <c r="D92" s="125">
        <v>1</v>
      </c>
      <c r="E92" s="134">
        <v>45000</v>
      </c>
      <c r="F92" s="134">
        <f t="shared" si="0"/>
        <v>45000</v>
      </c>
      <c r="G92" s="258"/>
      <c r="H92" s="124"/>
    </row>
    <row r="93" spans="1:8" x14ac:dyDescent="0.2">
      <c r="A93" s="261"/>
      <c r="B93" s="264"/>
      <c r="C93" s="219" t="s">
        <v>114</v>
      </c>
      <c r="D93" s="125">
        <v>10</v>
      </c>
      <c r="E93" s="134">
        <v>25000</v>
      </c>
      <c r="F93" s="134">
        <f t="shared" si="0"/>
        <v>250000</v>
      </c>
      <c r="G93" s="258"/>
      <c r="H93" s="124"/>
    </row>
    <row r="94" spans="1:8" x14ac:dyDescent="0.2">
      <c r="A94" s="261"/>
      <c r="B94" s="264"/>
      <c r="C94" s="219" t="s">
        <v>138</v>
      </c>
      <c r="D94" s="125">
        <v>5</v>
      </c>
      <c r="E94" s="134">
        <v>35000</v>
      </c>
      <c r="F94" s="134">
        <f t="shared" si="0"/>
        <v>175000</v>
      </c>
      <c r="G94" s="258"/>
      <c r="H94" s="124"/>
    </row>
    <row r="95" spans="1:8" x14ac:dyDescent="0.2">
      <c r="A95" s="261"/>
      <c r="B95" s="264"/>
      <c r="C95" s="219" t="s">
        <v>142</v>
      </c>
      <c r="D95" s="125">
        <v>5</v>
      </c>
      <c r="E95" s="134">
        <v>40000</v>
      </c>
      <c r="F95" s="134">
        <f t="shared" si="0"/>
        <v>200000</v>
      </c>
      <c r="G95" s="258"/>
      <c r="H95" s="124"/>
    </row>
    <row r="96" spans="1:8" x14ac:dyDescent="0.2">
      <c r="A96" s="261"/>
      <c r="B96" s="264"/>
      <c r="C96" s="219" t="s">
        <v>134</v>
      </c>
      <c r="D96" s="125">
        <v>1</v>
      </c>
      <c r="E96" s="134">
        <v>15000</v>
      </c>
      <c r="F96" s="134">
        <f t="shared" si="0"/>
        <v>15000</v>
      </c>
      <c r="G96" s="258"/>
      <c r="H96" s="124"/>
    </row>
    <row r="97" spans="1:8" x14ac:dyDescent="0.2">
      <c r="A97" s="261"/>
      <c r="B97" s="264"/>
      <c r="C97" s="219" t="s">
        <v>130</v>
      </c>
      <c r="D97" s="125">
        <v>0.5</v>
      </c>
      <c r="E97" s="134">
        <v>75000</v>
      </c>
      <c r="F97" s="134">
        <f t="shared" si="0"/>
        <v>37500</v>
      </c>
      <c r="G97" s="258"/>
      <c r="H97" s="124"/>
    </row>
    <row r="98" spans="1:8" x14ac:dyDescent="0.2">
      <c r="A98" s="261"/>
      <c r="B98" s="264"/>
      <c r="C98" s="219" t="s">
        <v>125</v>
      </c>
      <c r="D98" s="125">
        <v>0.3</v>
      </c>
      <c r="E98" s="134">
        <v>50000</v>
      </c>
      <c r="F98" s="134">
        <f t="shared" si="0"/>
        <v>15000</v>
      </c>
      <c r="G98" s="258"/>
      <c r="H98" s="124"/>
    </row>
    <row r="99" spans="1:8" x14ac:dyDescent="0.2">
      <c r="A99" s="261"/>
      <c r="B99" s="264"/>
      <c r="C99" s="219" t="s">
        <v>122</v>
      </c>
      <c r="D99" s="125">
        <v>0.3</v>
      </c>
      <c r="E99" s="134">
        <v>70000</v>
      </c>
      <c r="F99" s="134">
        <f t="shared" si="0"/>
        <v>21000</v>
      </c>
      <c r="G99" s="258"/>
      <c r="H99" s="124"/>
    </row>
    <row r="100" spans="1:8" x14ac:dyDescent="0.2">
      <c r="A100" s="261"/>
      <c r="B100" s="264"/>
      <c r="C100" s="219" t="s">
        <v>126</v>
      </c>
      <c r="D100" s="125">
        <v>0.3</v>
      </c>
      <c r="E100" s="134">
        <v>105000</v>
      </c>
      <c r="F100" s="134">
        <f t="shared" si="0"/>
        <v>31500</v>
      </c>
      <c r="G100" s="258"/>
      <c r="H100" s="124"/>
    </row>
    <row r="101" spans="1:8" x14ac:dyDescent="0.2">
      <c r="A101" s="261"/>
      <c r="B101" s="264"/>
      <c r="C101" s="219" t="s">
        <v>181</v>
      </c>
      <c r="D101" s="125">
        <v>2</v>
      </c>
      <c r="E101" s="134">
        <v>50000</v>
      </c>
      <c r="F101" s="134">
        <f t="shared" si="0"/>
        <v>100000</v>
      </c>
      <c r="G101" s="258"/>
      <c r="H101" s="124"/>
    </row>
    <row r="102" spans="1:8" x14ac:dyDescent="0.2">
      <c r="A102" s="261"/>
      <c r="B102" s="264"/>
      <c r="C102" s="219" t="s">
        <v>119</v>
      </c>
      <c r="D102" s="125">
        <v>1</v>
      </c>
      <c r="E102" s="134">
        <v>45000</v>
      </c>
      <c r="F102" s="134">
        <f t="shared" si="0"/>
        <v>45000</v>
      </c>
      <c r="G102" s="258"/>
      <c r="H102" s="124"/>
    </row>
    <row r="103" spans="1:8" x14ac:dyDescent="0.2">
      <c r="A103" s="261"/>
      <c r="B103" s="264"/>
      <c r="C103" s="219" t="s">
        <v>118</v>
      </c>
      <c r="D103" s="125">
        <v>2</v>
      </c>
      <c r="E103" s="134">
        <v>55000</v>
      </c>
      <c r="F103" s="134">
        <f t="shared" si="0"/>
        <v>110000</v>
      </c>
      <c r="G103" s="258"/>
      <c r="H103" s="124"/>
    </row>
    <row r="104" spans="1:8" x14ac:dyDescent="0.2">
      <c r="A104" s="261"/>
      <c r="B104" s="264"/>
      <c r="C104" s="219" t="s">
        <v>107</v>
      </c>
      <c r="D104" s="125">
        <v>10</v>
      </c>
      <c r="E104" s="134">
        <v>18000</v>
      </c>
      <c r="F104" s="134">
        <f t="shared" si="0"/>
        <v>180000</v>
      </c>
      <c r="G104" s="258"/>
      <c r="H104" s="124"/>
    </row>
    <row r="105" spans="1:8" x14ac:dyDescent="0.2">
      <c r="A105" s="262"/>
      <c r="B105" s="265"/>
      <c r="C105" s="219" t="s">
        <v>182</v>
      </c>
      <c r="D105" s="125">
        <v>2</v>
      </c>
      <c r="E105" s="134">
        <v>30000</v>
      </c>
      <c r="F105" s="134">
        <f t="shared" si="0"/>
        <v>60000</v>
      </c>
      <c r="G105" s="259"/>
      <c r="H105" s="124"/>
    </row>
    <row r="106" spans="1:8" x14ac:dyDescent="0.2">
      <c r="A106" s="260">
        <v>46118</v>
      </c>
      <c r="B106" s="263">
        <v>30948</v>
      </c>
      <c r="C106" s="219" t="s">
        <v>147</v>
      </c>
      <c r="D106" s="125">
        <v>3</v>
      </c>
      <c r="E106" s="134">
        <v>35000</v>
      </c>
      <c r="F106" s="134">
        <f t="shared" si="0"/>
        <v>105000</v>
      </c>
      <c r="G106" s="257">
        <f>SUM(F106:F126)</f>
        <v>1471200</v>
      </c>
      <c r="H106" s="124"/>
    </row>
    <row r="107" spans="1:8" x14ac:dyDescent="0.2">
      <c r="A107" s="261"/>
      <c r="B107" s="264"/>
      <c r="C107" s="219" t="s">
        <v>135</v>
      </c>
      <c r="D107" s="125">
        <v>2</v>
      </c>
      <c r="E107" s="134">
        <v>55000</v>
      </c>
      <c r="F107" s="134">
        <f t="shared" si="0"/>
        <v>110000</v>
      </c>
      <c r="G107" s="258"/>
      <c r="H107" s="124"/>
    </row>
    <row r="108" spans="1:8" x14ac:dyDescent="0.2">
      <c r="A108" s="261"/>
      <c r="B108" s="264"/>
      <c r="C108" s="219" t="s">
        <v>109</v>
      </c>
      <c r="D108" s="125">
        <v>1</v>
      </c>
      <c r="E108" s="134">
        <v>60000</v>
      </c>
      <c r="F108" s="134">
        <f t="shared" si="0"/>
        <v>60000</v>
      </c>
      <c r="G108" s="258"/>
      <c r="H108" s="124"/>
    </row>
    <row r="109" spans="1:8" x14ac:dyDescent="0.2">
      <c r="A109" s="261"/>
      <c r="B109" s="264"/>
      <c r="C109" s="219" t="s">
        <v>140</v>
      </c>
      <c r="D109" s="125">
        <v>0.5</v>
      </c>
      <c r="E109" s="134">
        <v>83000</v>
      </c>
      <c r="F109" s="134">
        <f t="shared" si="0"/>
        <v>41500</v>
      </c>
      <c r="G109" s="258"/>
      <c r="H109" s="124"/>
    </row>
    <row r="110" spans="1:8" x14ac:dyDescent="0.2">
      <c r="A110" s="261"/>
      <c r="B110" s="264"/>
      <c r="C110" s="219" t="s">
        <v>141</v>
      </c>
      <c r="D110" s="125">
        <v>1</v>
      </c>
      <c r="E110" s="134">
        <v>35000</v>
      </c>
      <c r="F110" s="134">
        <f t="shared" si="0"/>
        <v>35000</v>
      </c>
      <c r="G110" s="258"/>
      <c r="H110" s="124"/>
    </row>
    <row r="111" spans="1:8" x14ac:dyDescent="0.2">
      <c r="A111" s="261"/>
      <c r="B111" s="264"/>
      <c r="C111" s="219" t="s">
        <v>110</v>
      </c>
      <c r="D111" s="125">
        <v>1</v>
      </c>
      <c r="E111" s="134">
        <v>26000</v>
      </c>
      <c r="F111" s="134">
        <f t="shared" si="0"/>
        <v>26000</v>
      </c>
      <c r="G111" s="258"/>
      <c r="H111" s="124"/>
    </row>
    <row r="112" spans="1:8" x14ac:dyDescent="0.2">
      <c r="A112" s="261"/>
      <c r="B112" s="264"/>
      <c r="C112" s="219" t="s">
        <v>116</v>
      </c>
      <c r="D112" s="125">
        <v>2</v>
      </c>
      <c r="E112" s="134">
        <v>30000</v>
      </c>
      <c r="F112" s="134">
        <f t="shared" si="0"/>
        <v>60000</v>
      </c>
      <c r="G112" s="258"/>
      <c r="H112" s="124"/>
    </row>
    <row r="113" spans="1:9" x14ac:dyDescent="0.2">
      <c r="A113" s="261"/>
      <c r="B113" s="264"/>
      <c r="C113" s="219" t="s">
        <v>183</v>
      </c>
      <c r="D113" s="125">
        <v>1</v>
      </c>
      <c r="E113" s="134">
        <v>45000</v>
      </c>
      <c r="F113" s="134">
        <f t="shared" si="0"/>
        <v>45000</v>
      </c>
      <c r="G113" s="258"/>
      <c r="H113" s="124"/>
    </row>
    <row r="114" spans="1:9" x14ac:dyDescent="0.2">
      <c r="A114" s="261"/>
      <c r="B114" s="264"/>
      <c r="C114" s="219" t="s">
        <v>114</v>
      </c>
      <c r="D114" s="125">
        <v>5</v>
      </c>
      <c r="E114" s="134">
        <v>25000</v>
      </c>
      <c r="F114" s="134">
        <f t="shared" si="0"/>
        <v>125000</v>
      </c>
      <c r="G114" s="258"/>
      <c r="H114" s="124"/>
    </row>
    <row r="115" spans="1:9" x14ac:dyDescent="0.2">
      <c r="A115" s="261"/>
      <c r="B115" s="264"/>
      <c r="C115" s="154" t="s">
        <v>138</v>
      </c>
      <c r="D115" s="60">
        <v>3</v>
      </c>
      <c r="E115" s="5">
        <v>35000</v>
      </c>
      <c r="F115" s="134">
        <f t="shared" si="0"/>
        <v>105000</v>
      </c>
      <c r="G115" s="258"/>
      <c r="H115" s="124"/>
    </row>
    <row r="116" spans="1:9" x14ac:dyDescent="0.2">
      <c r="A116" s="261"/>
      <c r="B116" s="264"/>
      <c r="C116" s="154" t="s">
        <v>113</v>
      </c>
      <c r="D116" s="60">
        <v>5</v>
      </c>
      <c r="E116" s="5">
        <v>72000</v>
      </c>
      <c r="F116" s="134">
        <f t="shared" si="0"/>
        <v>360000</v>
      </c>
      <c r="G116" s="258"/>
      <c r="H116" s="124"/>
    </row>
    <row r="117" spans="1:9" x14ac:dyDescent="0.2">
      <c r="A117" s="261"/>
      <c r="B117" s="264"/>
      <c r="C117" s="154" t="s">
        <v>119</v>
      </c>
      <c r="D117" s="60">
        <v>1.5</v>
      </c>
      <c r="E117" s="5">
        <v>45000</v>
      </c>
      <c r="F117" s="134">
        <f t="shared" si="0"/>
        <v>67500</v>
      </c>
      <c r="G117" s="258"/>
      <c r="H117" s="124"/>
    </row>
    <row r="118" spans="1:9" x14ac:dyDescent="0.2">
      <c r="A118" s="261"/>
      <c r="B118" s="264"/>
      <c r="C118" s="154" t="s">
        <v>184</v>
      </c>
      <c r="D118" s="60">
        <v>1</v>
      </c>
      <c r="E118" s="5">
        <v>55000</v>
      </c>
      <c r="F118" s="134">
        <f t="shared" si="0"/>
        <v>55000</v>
      </c>
      <c r="G118" s="258"/>
      <c r="H118" s="124"/>
    </row>
    <row r="119" spans="1:9" x14ac:dyDescent="0.2">
      <c r="A119" s="261"/>
      <c r="B119" s="264"/>
      <c r="C119" s="154" t="s">
        <v>121</v>
      </c>
      <c r="D119" s="60">
        <v>2</v>
      </c>
      <c r="E119" s="5">
        <v>11000</v>
      </c>
      <c r="F119" s="134">
        <f t="shared" si="0"/>
        <v>22000</v>
      </c>
      <c r="G119" s="258"/>
      <c r="H119" s="124"/>
    </row>
    <row r="120" spans="1:9" x14ac:dyDescent="0.2">
      <c r="A120" s="261"/>
      <c r="B120" s="264"/>
      <c r="C120" s="154" t="s">
        <v>118</v>
      </c>
      <c r="D120" s="60">
        <v>1</v>
      </c>
      <c r="E120" s="5">
        <v>55000</v>
      </c>
      <c r="F120" s="134">
        <f t="shared" si="0"/>
        <v>55000</v>
      </c>
      <c r="G120" s="258"/>
      <c r="H120" s="124"/>
    </row>
    <row r="121" spans="1:9" x14ac:dyDescent="0.2">
      <c r="A121" s="261"/>
      <c r="B121" s="264"/>
      <c r="C121" s="154" t="s">
        <v>126</v>
      </c>
      <c r="D121" s="60">
        <v>0.2</v>
      </c>
      <c r="E121" s="5">
        <v>105000</v>
      </c>
      <c r="F121" s="134">
        <f t="shared" si="0"/>
        <v>21000</v>
      </c>
      <c r="G121" s="258"/>
      <c r="H121" s="124"/>
    </row>
    <row r="122" spans="1:9" x14ac:dyDescent="0.2">
      <c r="A122" s="261"/>
      <c r="B122" s="264"/>
      <c r="C122" s="154" t="s">
        <v>127</v>
      </c>
      <c r="D122" s="60">
        <v>0.5</v>
      </c>
      <c r="E122" s="5">
        <v>65000</v>
      </c>
      <c r="F122" s="134">
        <f t="shared" si="0"/>
        <v>32500</v>
      </c>
      <c r="G122" s="258"/>
      <c r="H122" s="124"/>
    </row>
    <row r="123" spans="1:9" x14ac:dyDescent="0.2">
      <c r="A123" s="261"/>
      <c r="B123" s="264"/>
      <c r="C123" s="154" t="s">
        <v>128</v>
      </c>
      <c r="D123" s="60">
        <v>0.5</v>
      </c>
      <c r="E123" s="5">
        <v>94000</v>
      </c>
      <c r="F123" s="134">
        <f t="shared" si="0"/>
        <v>47000</v>
      </c>
      <c r="G123" s="258"/>
      <c r="H123" s="124"/>
      <c r="I123" s="139"/>
    </row>
    <row r="124" spans="1:9" x14ac:dyDescent="0.2">
      <c r="A124" s="261"/>
      <c r="B124" s="264"/>
      <c r="C124" s="154" t="s">
        <v>123</v>
      </c>
      <c r="D124" s="60">
        <v>1.5</v>
      </c>
      <c r="E124" s="5">
        <v>45000</v>
      </c>
      <c r="F124" s="134">
        <f t="shared" si="0"/>
        <v>67500</v>
      </c>
      <c r="G124" s="258"/>
      <c r="H124" s="124"/>
    </row>
    <row r="125" spans="1:9" x14ac:dyDescent="0.2">
      <c r="A125" s="261"/>
      <c r="B125" s="264"/>
      <c r="C125" s="154" t="s">
        <v>185</v>
      </c>
      <c r="D125" s="60">
        <v>0.3</v>
      </c>
      <c r="E125" s="5">
        <v>94000</v>
      </c>
      <c r="F125" s="134">
        <f t="shared" si="0"/>
        <v>28200</v>
      </c>
      <c r="G125" s="258"/>
      <c r="H125" s="124"/>
    </row>
    <row r="126" spans="1:9" x14ac:dyDescent="0.2">
      <c r="A126" s="262"/>
      <c r="B126" s="265"/>
      <c r="C126" s="154" t="s">
        <v>186</v>
      </c>
      <c r="D126" s="60">
        <v>0.2</v>
      </c>
      <c r="E126" s="5">
        <v>15000</v>
      </c>
      <c r="F126" s="134">
        <f t="shared" si="0"/>
        <v>3000</v>
      </c>
      <c r="G126" s="259"/>
      <c r="H126" s="124"/>
    </row>
    <row r="127" spans="1:9" x14ac:dyDescent="0.2">
      <c r="A127" s="260">
        <v>46119</v>
      </c>
      <c r="B127" s="263">
        <v>31038</v>
      </c>
      <c r="C127" s="154" t="s">
        <v>187</v>
      </c>
      <c r="D127" s="60">
        <v>0.3</v>
      </c>
      <c r="E127" s="5">
        <v>120000</v>
      </c>
      <c r="F127" s="134">
        <f t="shared" si="0"/>
        <v>36000</v>
      </c>
      <c r="G127" s="257">
        <f>SUM(F127:F147)</f>
        <v>1129000</v>
      </c>
      <c r="H127" s="124"/>
    </row>
    <row r="128" spans="1:9" x14ac:dyDescent="0.2">
      <c r="A128" s="261"/>
      <c r="B128" s="264"/>
      <c r="C128" s="154" t="s">
        <v>188</v>
      </c>
      <c r="D128" s="60">
        <v>0.3</v>
      </c>
      <c r="E128" s="5">
        <v>120000</v>
      </c>
      <c r="F128" s="134">
        <f t="shared" si="0"/>
        <v>36000</v>
      </c>
      <c r="G128" s="258"/>
      <c r="H128" s="124"/>
    </row>
    <row r="129" spans="1:8" x14ac:dyDescent="0.2">
      <c r="A129" s="261"/>
      <c r="B129" s="264"/>
      <c r="C129" s="154" t="s">
        <v>115</v>
      </c>
      <c r="D129" s="60">
        <v>5.2</v>
      </c>
      <c r="E129" s="5">
        <v>25000</v>
      </c>
      <c r="F129" s="134">
        <f t="shared" si="0"/>
        <v>130000</v>
      </c>
      <c r="G129" s="258"/>
      <c r="H129" s="124"/>
    </row>
    <row r="130" spans="1:8" x14ac:dyDescent="0.2">
      <c r="A130" s="261"/>
      <c r="B130" s="264"/>
      <c r="C130" s="154" t="s">
        <v>114</v>
      </c>
      <c r="D130" s="60">
        <v>10</v>
      </c>
      <c r="E130" s="5">
        <v>25000</v>
      </c>
      <c r="F130" s="134">
        <f t="shared" si="0"/>
        <v>250000</v>
      </c>
      <c r="G130" s="258"/>
      <c r="H130" s="124"/>
    </row>
    <row r="131" spans="1:8" x14ac:dyDescent="0.2">
      <c r="A131" s="261"/>
      <c r="B131" s="264"/>
      <c r="C131" s="154" t="s">
        <v>138</v>
      </c>
      <c r="D131" s="60">
        <v>3</v>
      </c>
      <c r="E131" s="5">
        <v>35000</v>
      </c>
      <c r="F131" s="134">
        <f t="shared" si="0"/>
        <v>105000</v>
      </c>
      <c r="G131" s="258"/>
      <c r="H131" s="124"/>
    </row>
    <row r="132" spans="1:8" x14ac:dyDescent="0.2">
      <c r="A132" s="261"/>
      <c r="B132" s="264"/>
      <c r="C132" s="154" t="s">
        <v>131</v>
      </c>
      <c r="D132" s="60">
        <v>0.2</v>
      </c>
      <c r="E132" s="5">
        <v>72000</v>
      </c>
      <c r="F132" s="134">
        <f t="shared" si="0"/>
        <v>14400</v>
      </c>
      <c r="G132" s="258"/>
      <c r="H132" s="124"/>
    </row>
    <row r="133" spans="1:8" x14ac:dyDescent="0.2">
      <c r="A133" s="261"/>
      <c r="B133" s="264"/>
      <c r="C133" s="154" t="s">
        <v>189</v>
      </c>
      <c r="D133" s="60">
        <v>0.2</v>
      </c>
      <c r="E133" s="5">
        <v>95000</v>
      </c>
      <c r="F133" s="134">
        <f t="shared" si="0"/>
        <v>19000</v>
      </c>
      <c r="G133" s="258"/>
      <c r="H133" s="124"/>
    </row>
    <row r="134" spans="1:8" x14ac:dyDescent="0.2">
      <c r="A134" s="261"/>
      <c r="B134" s="264"/>
      <c r="C134" s="154" t="s">
        <v>132</v>
      </c>
      <c r="D134" s="60">
        <v>0.3</v>
      </c>
      <c r="E134" s="5">
        <v>61000</v>
      </c>
      <c r="F134" s="134">
        <f t="shared" si="0"/>
        <v>18300</v>
      </c>
      <c r="G134" s="258"/>
      <c r="H134" s="124"/>
    </row>
    <row r="135" spans="1:8" x14ac:dyDescent="0.2">
      <c r="A135" s="261"/>
      <c r="B135" s="264"/>
      <c r="C135" s="154" t="s">
        <v>133</v>
      </c>
      <c r="D135" s="60">
        <v>0.3</v>
      </c>
      <c r="E135" s="5">
        <v>55000</v>
      </c>
      <c r="F135" s="134">
        <f t="shared" si="0"/>
        <v>16500</v>
      </c>
      <c r="G135" s="258"/>
      <c r="H135" s="124"/>
    </row>
    <row r="136" spans="1:8" x14ac:dyDescent="0.2">
      <c r="A136" s="261"/>
      <c r="B136" s="264"/>
      <c r="C136" s="154" t="s">
        <v>110</v>
      </c>
      <c r="D136" s="60">
        <v>2</v>
      </c>
      <c r="E136" s="5">
        <v>26000</v>
      </c>
      <c r="F136" s="134">
        <f t="shared" si="0"/>
        <v>52000</v>
      </c>
      <c r="G136" s="258"/>
      <c r="H136" s="124"/>
    </row>
    <row r="137" spans="1:8" x14ac:dyDescent="0.2">
      <c r="A137" s="261"/>
      <c r="B137" s="264"/>
      <c r="C137" s="219" t="s">
        <v>147</v>
      </c>
      <c r="D137" s="125">
        <v>2</v>
      </c>
      <c r="E137" s="134">
        <v>35000</v>
      </c>
      <c r="F137" s="134">
        <f t="shared" si="0"/>
        <v>70000</v>
      </c>
      <c r="G137" s="258"/>
      <c r="H137" s="124"/>
    </row>
    <row r="138" spans="1:8" x14ac:dyDescent="0.2">
      <c r="A138" s="261"/>
      <c r="B138" s="264"/>
      <c r="C138" s="219" t="s">
        <v>190</v>
      </c>
      <c r="D138" s="125">
        <v>0.5</v>
      </c>
      <c r="E138" s="134">
        <v>65000</v>
      </c>
      <c r="F138" s="134">
        <f t="shared" si="0"/>
        <v>32500</v>
      </c>
      <c r="G138" s="258"/>
      <c r="H138" s="124"/>
    </row>
    <row r="139" spans="1:8" x14ac:dyDescent="0.2">
      <c r="A139" s="261"/>
      <c r="B139" s="264"/>
      <c r="C139" s="219" t="s">
        <v>125</v>
      </c>
      <c r="D139" s="125">
        <v>0.3</v>
      </c>
      <c r="E139" s="134">
        <v>50000</v>
      </c>
      <c r="F139" s="134">
        <f t="shared" si="0"/>
        <v>15000</v>
      </c>
      <c r="G139" s="258"/>
      <c r="H139" s="124"/>
    </row>
    <row r="140" spans="1:8" x14ac:dyDescent="0.2">
      <c r="A140" s="261"/>
      <c r="B140" s="264"/>
      <c r="C140" s="219" t="s">
        <v>185</v>
      </c>
      <c r="D140" s="125">
        <v>0.2</v>
      </c>
      <c r="E140" s="134">
        <v>94000</v>
      </c>
      <c r="F140" s="134">
        <f t="shared" si="0"/>
        <v>18800</v>
      </c>
      <c r="G140" s="258"/>
      <c r="H140" s="124"/>
    </row>
    <row r="141" spans="1:8" x14ac:dyDescent="0.2">
      <c r="A141" s="261"/>
      <c r="B141" s="264"/>
      <c r="C141" s="219" t="s">
        <v>123</v>
      </c>
      <c r="D141" s="125">
        <v>1</v>
      </c>
      <c r="E141" s="134">
        <v>45000</v>
      </c>
      <c r="F141" s="134">
        <f t="shared" si="0"/>
        <v>45000</v>
      </c>
      <c r="G141" s="258"/>
      <c r="H141" s="124"/>
    </row>
    <row r="142" spans="1:8" x14ac:dyDescent="0.2">
      <c r="A142" s="261"/>
      <c r="B142" s="264"/>
      <c r="C142" s="219" t="s">
        <v>126</v>
      </c>
      <c r="D142" s="125">
        <v>0.2</v>
      </c>
      <c r="E142" s="134">
        <v>105000</v>
      </c>
      <c r="F142" s="134">
        <f t="shared" si="0"/>
        <v>21000</v>
      </c>
      <c r="G142" s="258"/>
      <c r="H142" s="124"/>
    </row>
    <row r="143" spans="1:8" x14ac:dyDescent="0.2">
      <c r="A143" s="261"/>
      <c r="B143" s="264"/>
      <c r="C143" s="219" t="s">
        <v>127</v>
      </c>
      <c r="D143" s="125">
        <v>0.5</v>
      </c>
      <c r="E143" s="134">
        <v>65000</v>
      </c>
      <c r="F143" s="134">
        <f t="shared" si="0"/>
        <v>32500</v>
      </c>
      <c r="G143" s="258"/>
      <c r="H143" s="124"/>
    </row>
    <row r="144" spans="1:8" x14ac:dyDescent="0.2">
      <c r="A144" s="261"/>
      <c r="B144" s="264"/>
      <c r="C144" s="219" t="s">
        <v>128</v>
      </c>
      <c r="D144" s="125">
        <v>0.5</v>
      </c>
      <c r="E144" s="134">
        <v>94000</v>
      </c>
      <c r="F144" s="134">
        <f t="shared" si="0"/>
        <v>47000</v>
      </c>
      <c r="G144" s="258"/>
      <c r="H144" s="124"/>
    </row>
    <row r="145" spans="1:8" x14ac:dyDescent="0.2">
      <c r="A145" s="261"/>
      <c r="B145" s="264"/>
      <c r="C145" s="219" t="s">
        <v>120</v>
      </c>
      <c r="D145" s="125">
        <v>1</v>
      </c>
      <c r="E145" s="134">
        <v>60000</v>
      </c>
      <c r="F145" s="134">
        <f t="shared" si="0"/>
        <v>60000</v>
      </c>
      <c r="G145" s="258"/>
      <c r="H145" s="124"/>
    </row>
    <row r="146" spans="1:8" x14ac:dyDescent="0.2">
      <c r="A146" s="261"/>
      <c r="B146" s="264"/>
      <c r="C146" s="219" t="s">
        <v>117</v>
      </c>
      <c r="D146" s="125">
        <v>1</v>
      </c>
      <c r="E146" s="134">
        <v>65000</v>
      </c>
      <c r="F146" s="134">
        <f t="shared" si="0"/>
        <v>65000</v>
      </c>
      <c r="G146" s="258"/>
      <c r="H146" s="124"/>
    </row>
    <row r="147" spans="1:8" x14ac:dyDescent="0.2">
      <c r="A147" s="262"/>
      <c r="B147" s="265"/>
      <c r="C147" s="219" t="s">
        <v>119</v>
      </c>
      <c r="D147" s="125">
        <v>1</v>
      </c>
      <c r="E147" s="134">
        <v>45000</v>
      </c>
      <c r="F147" s="134">
        <f t="shared" si="0"/>
        <v>45000</v>
      </c>
      <c r="G147" s="259"/>
      <c r="H147" s="124"/>
    </row>
    <row r="148" spans="1:8" x14ac:dyDescent="0.2">
      <c r="A148" s="260">
        <v>46119</v>
      </c>
      <c r="B148" s="263">
        <v>31039</v>
      </c>
      <c r="C148" s="219" t="s">
        <v>118</v>
      </c>
      <c r="D148" s="125">
        <v>1</v>
      </c>
      <c r="E148" s="134">
        <v>55000</v>
      </c>
      <c r="F148" s="134">
        <f t="shared" si="0"/>
        <v>55000</v>
      </c>
      <c r="G148" s="280">
        <f>SUM(F148:F149)</f>
        <v>205000</v>
      </c>
      <c r="H148" s="124"/>
    </row>
    <row r="149" spans="1:8" x14ac:dyDescent="0.2">
      <c r="A149" s="262"/>
      <c r="B149" s="265"/>
      <c r="C149" s="219" t="s">
        <v>146</v>
      </c>
      <c r="D149" s="125">
        <v>5</v>
      </c>
      <c r="E149" s="134">
        <v>30000</v>
      </c>
      <c r="F149" s="134">
        <f t="shared" si="0"/>
        <v>150000</v>
      </c>
      <c r="G149" s="282"/>
      <c r="H149" s="124"/>
    </row>
    <row r="150" spans="1:8" x14ac:dyDescent="0.2">
      <c r="A150" s="260">
        <v>46120</v>
      </c>
      <c r="B150" s="263">
        <v>31049</v>
      </c>
      <c r="C150" s="219" t="s">
        <v>122</v>
      </c>
      <c r="D150" s="125">
        <v>1</v>
      </c>
      <c r="E150" s="134">
        <v>70000</v>
      </c>
      <c r="F150" s="134">
        <f t="shared" si="0"/>
        <v>70000</v>
      </c>
      <c r="G150" s="280">
        <f>SUM(F150:F171)</f>
        <v>1390800</v>
      </c>
      <c r="H150" s="124"/>
    </row>
    <row r="151" spans="1:8" x14ac:dyDescent="0.2">
      <c r="A151" s="261"/>
      <c r="B151" s="264"/>
      <c r="C151" s="219" t="s">
        <v>124</v>
      </c>
      <c r="D151" s="125">
        <v>0.3</v>
      </c>
      <c r="E151" s="134">
        <v>88000</v>
      </c>
      <c r="F151" s="134">
        <f t="shared" si="0"/>
        <v>26400</v>
      </c>
      <c r="G151" s="281"/>
      <c r="H151" s="124"/>
    </row>
    <row r="152" spans="1:8" x14ac:dyDescent="0.2">
      <c r="A152" s="261"/>
      <c r="B152" s="264"/>
      <c r="C152" s="219" t="s">
        <v>123</v>
      </c>
      <c r="D152" s="125">
        <v>1</v>
      </c>
      <c r="E152" s="134">
        <v>45000</v>
      </c>
      <c r="F152" s="134">
        <f t="shared" si="0"/>
        <v>45000</v>
      </c>
      <c r="G152" s="281"/>
      <c r="H152" s="124"/>
    </row>
    <row r="153" spans="1:8" x14ac:dyDescent="0.2">
      <c r="A153" s="261"/>
      <c r="B153" s="264"/>
      <c r="C153" s="219" t="s">
        <v>127</v>
      </c>
      <c r="D153" s="125">
        <v>0.5</v>
      </c>
      <c r="E153" s="134">
        <v>65000</v>
      </c>
      <c r="F153" s="134">
        <f t="shared" si="0"/>
        <v>32500</v>
      </c>
      <c r="G153" s="281"/>
      <c r="H153" s="124"/>
    </row>
    <row r="154" spans="1:8" x14ac:dyDescent="0.2">
      <c r="A154" s="261"/>
      <c r="B154" s="264"/>
      <c r="C154" s="219" t="s">
        <v>128</v>
      </c>
      <c r="D154" s="125">
        <v>0.5</v>
      </c>
      <c r="E154" s="134">
        <v>94000</v>
      </c>
      <c r="F154" s="134">
        <f t="shared" si="0"/>
        <v>47000</v>
      </c>
      <c r="G154" s="281"/>
      <c r="H154" s="124"/>
    </row>
    <row r="155" spans="1:8" x14ac:dyDescent="0.2">
      <c r="A155" s="261"/>
      <c r="B155" s="264"/>
      <c r="C155" s="219" t="s">
        <v>118</v>
      </c>
      <c r="D155" s="125">
        <v>1</v>
      </c>
      <c r="E155" s="134">
        <v>55000</v>
      </c>
      <c r="F155" s="134">
        <f t="shared" si="0"/>
        <v>55000</v>
      </c>
      <c r="G155" s="281"/>
      <c r="H155" s="124"/>
    </row>
    <row r="156" spans="1:8" x14ac:dyDescent="0.2">
      <c r="A156" s="261"/>
      <c r="B156" s="264"/>
      <c r="C156" s="219" t="s">
        <v>119</v>
      </c>
      <c r="D156" s="125">
        <v>1.5</v>
      </c>
      <c r="E156" s="134">
        <v>45000</v>
      </c>
      <c r="F156" s="134">
        <f t="shared" si="0"/>
        <v>67500</v>
      </c>
      <c r="G156" s="281"/>
      <c r="H156" s="124"/>
    </row>
    <row r="157" spans="1:8" x14ac:dyDescent="0.2">
      <c r="A157" s="261"/>
      <c r="B157" s="264"/>
      <c r="C157" s="219" t="s">
        <v>182</v>
      </c>
      <c r="D157" s="125">
        <v>1</v>
      </c>
      <c r="E157" s="134">
        <v>35000</v>
      </c>
      <c r="F157" s="134">
        <f t="shared" si="0"/>
        <v>35000</v>
      </c>
      <c r="G157" s="281"/>
      <c r="H157" s="124"/>
    </row>
    <row r="158" spans="1:8" x14ac:dyDescent="0.2">
      <c r="A158" s="261"/>
      <c r="B158" s="264"/>
      <c r="C158" s="219" t="s">
        <v>116</v>
      </c>
      <c r="D158" s="125">
        <v>2</v>
      </c>
      <c r="E158" s="134">
        <v>30000</v>
      </c>
      <c r="F158" s="134">
        <f t="shared" si="0"/>
        <v>60000</v>
      </c>
      <c r="G158" s="281"/>
      <c r="H158" s="124"/>
    </row>
    <row r="159" spans="1:8" x14ac:dyDescent="0.2">
      <c r="A159" s="261"/>
      <c r="B159" s="264"/>
      <c r="C159" s="219" t="s">
        <v>114</v>
      </c>
      <c r="D159" s="125">
        <v>10</v>
      </c>
      <c r="E159" s="134">
        <v>25000</v>
      </c>
      <c r="F159" s="134">
        <f t="shared" si="0"/>
        <v>250000</v>
      </c>
      <c r="G159" s="281"/>
      <c r="H159" s="124"/>
    </row>
    <row r="160" spans="1:8" x14ac:dyDescent="0.2">
      <c r="A160" s="261"/>
      <c r="B160" s="264"/>
      <c r="C160" s="219" t="s">
        <v>113</v>
      </c>
      <c r="D160" s="125">
        <v>3</v>
      </c>
      <c r="E160" s="134">
        <v>72000</v>
      </c>
      <c r="F160" s="134">
        <f t="shared" si="0"/>
        <v>216000</v>
      </c>
      <c r="G160" s="281"/>
      <c r="H160" s="124"/>
    </row>
    <row r="161" spans="1:8" x14ac:dyDescent="0.2">
      <c r="A161" s="261"/>
      <c r="B161" s="264"/>
      <c r="C161" s="219" t="s">
        <v>134</v>
      </c>
      <c r="D161" s="125">
        <v>1</v>
      </c>
      <c r="E161" s="134">
        <v>15000</v>
      </c>
      <c r="F161" s="134">
        <f t="shared" si="0"/>
        <v>15000</v>
      </c>
      <c r="G161" s="281"/>
      <c r="H161" s="124"/>
    </row>
    <row r="162" spans="1:8" x14ac:dyDescent="0.2">
      <c r="A162" s="261"/>
      <c r="B162" s="264"/>
      <c r="C162" s="219" t="s">
        <v>144</v>
      </c>
      <c r="D162" s="125">
        <v>1</v>
      </c>
      <c r="E162" s="134">
        <v>18000</v>
      </c>
      <c r="F162" s="134">
        <f t="shared" si="0"/>
        <v>18000</v>
      </c>
      <c r="G162" s="281"/>
      <c r="H162" s="124"/>
    </row>
    <row r="163" spans="1:8" x14ac:dyDescent="0.2">
      <c r="A163" s="261"/>
      <c r="B163" s="264"/>
      <c r="C163" s="219" t="s">
        <v>111</v>
      </c>
      <c r="D163" s="125">
        <v>1</v>
      </c>
      <c r="E163" s="134">
        <v>25000</v>
      </c>
      <c r="F163" s="134">
        <f t="shared" si="0"/>
        <v>25000</v>
      </c>
      <c r="G163" s="281"/>
      <c r="H163" s="124"/>
    </row>
    <row r="164" spans="1:8" x14ac:dyDescent="0.2">
      <c r="A164" s="261"/>
      <c r="B164" s="264"/>
      <c r="C164" s="219" t="s">
        <v>110</v>
      </c>
      <c r="D164" s="125">
        <v>1</v>
      </c>
      <c r="E164" s="134">
        <v>26000</v>
      </c>
      <c r="F164" s="134">
        <f t="shared" si="0"/>
        <v>26000</v>
      </c>
      <c r="G164" s="281"/>
      <c r="H164" s="124"/>
    </row>
    <row r="165" spans="1:8" x14ac:dyDescent="0.2">
      <c r="A165" s="261"/>
      <c r="B165" s="264"/>
      <c r="C165" s="219" t="s">
        <v>139</v>
      </c>
      <c r="D165" s="125">
        <v>1</v>
      </c>
      <c r="E165" s="134">
        <v>200000</v>
      </c>
      <c r="F165" s="134">
        <f t="shared" si="0"/>
        <v>200000</v>
      </c>
      <c r="G165" s="281"/>
      <c r="H165" s="124"/>
    </row>
    <row r="166" spans="1:8" x14ac:dyDescent="0.2">
      <c r="A166" s="261"/>
      <c r="B166" s="264"/>
      <c r="C166" s="219" t="s">
        <v>145</v>
      </c>
      <c r="D166" s="125">
        <v>0.5</v>
      </c>
      <c r="E166" s="134">
        <v>115000</v>
      </c>
      <c r="F166" s="134">
        <f t="shared" si="0"/>
        <v>57500</v>
      </c>
      <c r="G166" s="281"/>
      <c r="H166" s="124"/>
    </row>
    <row r="167" spans="1:8" x14ac:dyDescent="0.2">
      <c r="A167" s="261"/>
      <c r="B167" s="264"/>
      <c r="C167" s="219" t="s">
        <v>140</v>
      </c>
      <c r="D167" s="125">
        <v>0.5</v>
      </c>
      <c r="E167" s="134">
        <v>83000</v>
      </c>
      <c r="F167" s="134">
        <f t="shared" si="0"/>
        <v>41500</v>
      </c>
      <c r="G167" s="281"/>
      <c r="H167" s="124"/>
    </row>
    <row r="168" spans="1:8" x14ac:dyDescent="0.2">
      <c r="A168" s="261"/>
      <c r="B168" s="264"/>
      <c r="C168" s="219" t="s">
        <v>141</v>
      </c>
      <c r="D168" s="125">
        <v>1</v>
      </c>
      <c r="E168" s="134">
        <v>35000</v>
      </c>
      <c r="F168" s="134">
        <f t="shared" si="0"/>
        <v>35000</v>
      </c>
      <c r="G168" s="281"/>
      <c r="H168" s="124"/>
    </row>
    <row r="169" spans="1:8" x14ac:dyDescent="0.2">
      <c r="A169" s="261"/>
      <c r="B169" s="264"/>
      <c r="C169" s="219" t="s">
        <v>131</v>
      </c>
      <c r="D169" s="125">
        <v>0.2</v>
      </c>
      <c r="E169" s="134">
        <v>72000</v>
      </c>
      <c r="F169" s="134">
        <f t="shared" si="0"/>
        <v>14400</v>
      </c>
      <c r="G169" s="281"/>
      <c r="H169" s="124"/>
    </row>
    <row r="170" spans="1:8" x14ac:dyDescent="0.2">
      <c r="A170" s="261"/>
      <c r="B170" s="264"/>
      <c r="C170" s="219" t="s">
        <v>133</v>
      </c>
      <c r="D170" s="125">
        <v>0.3</v>
      </c>
      <c r="E170" s="134">
        <v>55000</v>
      </c>
      <c r="F170" s="134">
        <f t="shared" si="0"/>
        <v>16500</v>
      </c>
      <c r="G170" s="281"/>
      <c r="H170" s="124"/>
    </row>
    <row r="171" spans="1:8" x14ac:dyDescent="0.2">
      <c r="A171" s="262"/>
      <c r="B171" s="265"/>
      <c r="C171" s="219" t="s">
        <v>130</v>
      </c>
      <c r="D171" s="125">
        <v>0.5</v>
      </c>
      <c r="E171" s="134">
        <v>75000</v>
      </c>
      <c r="F171" s="134">
        <f t="shared" si="0"/>
        <v>37500</v>
      </c>
      <c r="G171" s="282"/>
      <c r="H171" s="124"/>
    </row>
    <row r="172" spans="1:8" x14ac:dyDescent="0.2">
      <c r="A172" s="260">
        <v>46120</v>
      </c>
      <c r="B172" s="263">
        <v>31050</v>
      </c>
      <c r="C172" s="219" t="s">
        <v>147</v>
      </c>
      <c r="D172" s="125">
        <v>3</v>
      </c>
      <c r="E172" s="134">
        <v>35000</v>
      </c>
      <c r="F172" s="134">
        <f t="shared" si="0"/>
        <v>105000</v>
      </c>
      <c r="G172" s="257">
        <f>SUM(F172:F174)</f>
        <v>200000</v>
      </c>
      <c r="H172" s="124"/>
    </row>
    <row r="173" spans="1:8" x14ac:dyDescent="0.2">
      <c r="A173" s="261"/>
      <c r="B173" s="264"/>
      <c r="C173" s="219" t="s">
        <v>191</v>
      </c>
      <c r="D173" s="125">
        <v>3</v>
      </c>
      <c r="E173" s="134">
        <v>15000</v>
      </c>
      <c r="F173" s="134">
        <f t="shared" si="0"/>
        <v>45000</v>
      </c>
      <c r="G173" s="258"/>
      <c r="H173" s="124"/>
    </row>
    <row r="174" spans="1:8" x14ac:dyDescent="0.2">
      <c r="A174" s="262"/>
      <c r="B174" s="265"/>
      <c r="C174" s="219" t="s">
        <v>181</v>
      </c>
      <c r="D174" s="125">
        <v>1</v>
      </c>
      <c r="E174" s="134">
        <v>50000</v>
      </c>
      <c r="F174" s="134">
        <f t="shared" si="0"/>
        <v>50000</v>
      </c>
      <c r="G174" s="259"/>
      <c r="H174" s="124"/>
    </row>
    <row r="175" spans="1:8" x14ac:dyDescent="0.2">
      <c r="A175" s="260">
        <v>46121</v>
      </c>
      <c r="B175" s="263">
        <v>30968</v>
      </c>
      <c r="C175" s="219" t="s">
        <v>114</v>
      </c>
      <c r="D175" s="125">
        <v>5</v>
      </c>
      <c r="E175" s="134">
        <v>25000</v>
      </c>
      <c r="F175" s="134">
        <f t="shared" si="0"/>
        <v>125000</v>
      </c>
      <c r="G175" s="257">
        <f>SUM(F175:F196)</f>
        <v>1777800</v>
      </c>
      <c r="H175" s="124"/>
    </row>
    <row r="176" spans="1:8" x14ac:dyDescent="0.2">
      <c r="A176" s="261"/>
      <c r="B176" s="264"/>
      <c r="C176" s="219" t="s">
        <v>138</v>
      </c>
      <c r="D176" s="125">
        <v>5</v>
      </c>
      <c r="E176" s="134">
        <v>35000</v>
      </c>
      <c r="F176" s="134">
        <f t="shared" si="0"/>
        <v>175000</v>
      </c>
      <c r="G176" s="258"/>
      <c r="H176" s="124"/>
    </row>
    <row r="177" spans="1:8" x14ac:dyDescent="0.2">
      <c r="A177" s="261"/>
      <c r="B177" s="264"/>
      <c r="C177" s="219" t="s">
        <v>113</v>
      </c>
      <c r="D177" s="125">
        <v>5</v>
      </c>
      <c r="E177" s="134">
        <v>72000</v>
      </c>
      <c r="F177" s="134">
        <f t="shared" si="0"/>
        <v>360000</v>
      </c>
      <c r="G177" s="258"/>
      <c r="H177" s="124"/>
    </row>
    <row r="178" spans="1:8" x14ac:dyDescent="0.2">
      <c r="A178" s="261"/>
      <c r="B178" s="264"/>
      <c r="C178" s="219" t="s">
        <v>115</v>
      </c>
      <c r="D178" s="125">
        <v>2.7</v>
      </c>
      <c r="E178" s="134">
        <v>25000</v>
      </c>
      <c r="F178" s="134">
        <f t="shared" si="0"/>
        <v>67500</v>
      </c>
      <c r="G178" s="258"/>
      <c r="H178" s="124"/>
    </row>
    <row r="179" spans="1:8" x14ac:dyDescent="0.2">
      <c r="A179" s="261"/>
      <c r="B179" s="264"/>
      <c r="C179" s="219" t="s">
        <v>139</v>
      </c>
      <c r="D179" s="125">
        <v>1</v>
      </c>
      <c r="E179" s="134">
        <v>200000</v>
      </c>
      <c r="F179" s="134">
        <f t="shared" si="0"/>
        <v>200000</v>
      </c>
      <c r="G179" s="258"/>
      <c r="H179" s="124"/>
    </row>
    <row r="180" spans="1:8" x14ac:dyDescent="0.2">
      <c r="A180" s="261"/>
      <c r="B180" s="264"/>
      <c r="C180" s="219" t="s">
        <v>135</v>
      </c>
      <c r="D180" s="125">
        <v>2</v>
      </c>
      <c r="E180" s="134">
        <v>55000</v>
      </c>
      <c r="F180" s="134">
        <f t="shared" si="0"/>
        <v>110000</v>
      </c>
      <c r="G180" s="258"/>
      <c r="H180" s="124"/>
    </row>
    <row r="181" spans="1:8" x14ac:dyDescent="0.2">
      <c r="A181" s="261"/>
      <c r="B181" s="264"/>
      <c r="C181" s="219" t="s">
        <v>109</v>
      </c>
      <c r="D181" s="125">
        <v>1</v>
      </c>
      <c r="E181" s="134">
        <v>60000</v>
      </c>
      <c r="F181" s="134">
        <f t="shared" si="0"/>
        <v>60000</v>
      </c>
      <c r="G181" s="258"/>
      <c r="H181" s="124"/>
    </row>
    <row r="182" spans="1:8" x14ac:dyDescent="0.2">
      <c r="A182" s="261"/>
      <c r="B182" s="264"/>
      <c r="C182" s="219" t="s">
        <v>110</v>
      </c>
      <c r="D182" s="125">
        <v>1</v>
      </c>
      <c r="E182" s="134">
        <v>26000</v>
      </c>
      <c r="F182" s="134">
        <f t="shared" si="0"/>
        <v>26000</v>
      </c>
      <c r="G182" s="258"/>
      <c r="H182" s="124"/>
    </row>
    <row r="183" spans="1:8" x14ac:dyDescent="0.2">
      <c r="A183" s="261"/>
      <c r="B183" s="264"/>
      <c r="C183" s="219" t="s">
        <v>111</v>
      </c>
      <c r="D183" s="125">
        <v>1</v>
      </c>
      <c r="E183" s="134">
        <v>25000</v>
      </c>
      <c r="F183" s="134">
        <f t="shared" si="0"/>
        <v>25000</v>
      </c>
      <c r="G183" s="258"/>
      <c r="H183" s="124"/>
    </row>
    <row r="184" spans="1:8" x14ac:dyDescent="0.2">
      <c r="A184" s="261"/>
      <c r="B184" s="264"/>
      <c r="C184" s="219" t="s">
        <v>140</v>
      </c>
      <c r="D184" s="125">
        <v>1</v>
      </c>
      <c r="E184" s="134">
        <v>83000</v>
      </c>
      <c r="F184" s="134">
        <f t="shared" si="0"/>
        <v>83000</v>
      </c>
      <c r="G184" s="258"/>
      <c r="H184" s="124"/>
    </row>
    <row r="185" spans="1:8" x14ac:dyDescent="0.2">
      <c r="A185" s="261"/>
      <c r="B185" s="264"/>
      <c r="C185" s="219" t="s">
        <v>126</v>
      </c>
      <c r="D185" s="125">
        <v>0.3</v>
      </c>
      <c r="E185" s="134">
        <v>105000</v>
      </c>
      <c r="F185" s="134">
        <f t="shared" si="0"/>
        <v>31500</v>
      </c>
      <c r="G185" s="258"/>
      <c r="H185" s="124"/>
    </row>
    <row r="186" spans="1:8" x14ac:dyDescent="0.2">
      <c r="A186" s="261"/>
      <c r="B186" s="264"/>
      <c r="C186" s="219" t="s">
        <v>124</v>
      </c>
      <c r="D186" s="125">
        <v>0.3</v>
      </c>
      <c r="E186" s="134">
        <v>88000</v>
      </c>
      <c r="F186" s="134">
        <f t="shared" si="0"/>
        <v>26400</v>
      </c>
      <c r="G186" s="258"/>
      <c r="H186" s="124"/>
    </row>
    <row r="187" spans="1:8" x14ac:dyDescent="0.2">
      <c r="A187" s="261"/>
      <c r="B187" s="264"/>
      <c r="C187" s="219" t="s">
        <v>68</v>
      </c>
      <c r="D187" s="125">
        <v>0.2</v>
      </c>
      <c r="E187" s="134">
        <v>17000</v>
      </c>
      <c r="F187" s="134">
        <f t="shared" si="0"/>
        <v>3400</v>
      </c>
      <c r="G187" s="258"/>
      <c r="H187" s="124"/>
    </row>
    <row r="188" spans="1:8" x14ac:dyDescent="0.2">
      <c r="A188" s="261"/>
      <c r="B188" s="264"/>
      <c r="C188" s="219" t="s">
        <v>143</v>
      </c>
      <c r="D188" s="125">
        <v>30</v>
      </c>
      <c r="E188" s="134">
        <v>1000</v>
      </c>
      <c r="F188" s="134">
        <f t="shared" si="0"/>
        <v>30000</v>
      </c>
      <c r="G188" s="258"/>
      <c r="H188" s="124"/>
    </row>
    <row r="189" spans="1:8" x14ac:dyDescent="0.2">
      <c r="A189" s="261"/>
      <c r="B189" s="264"/>
      <c r="C189" s="219" t="s">
        <v>122</v>
      </c>
      <c r="D189" s="125">
        <v>0.5</v>
      </c>
      <c r="E189" s="134">
        <v>70000</v>
      </c>
      <c r="F189" s="134">
        <f t="shared" si="0"/>
        <v>35000</v>
      </c>
      <c r="G189" s="258"/>
      <c r="H189" s="124"/>
    </row>
    <row r="190" spans="1:8" x14ac:dyDescent="0.2">
      <c r="A190" s="261"/>
      <c r="B190" s="264"/>
      <c r="C190" s="219" t="s">
        <v>123</v>
      </c>
      <c r="D190" s="125">
        <v>1.5</v>
      </c>
      <c r="E190" s="134">
        <v>45000</v>
      </c>
      <c r="F190" s="134">
        <f t="shared" si="0"/>
        <v>67500</v>
      </c>
      <c r="G190" s="258"/>
      <c r="H190" s="124"/>
    </row>
    <row r="191" spans="1:8" x14ac:dyDescent="0.2">
      <c r="A191" s="261"/>
      <c r="B191" s="264"/>
      <c r="C191" s="219" t="s">
        <v>127</v>
      </c>
      <c r="D191" s="125">
        <v>0.5</v>
      </c>
      <c r="E191" s="134">
        <v>65000</v>
      </c>
      <c r="F191" s="134">
        <f t="shared" si="0"/>
        <v>32500</v>
      </c>
      <c r="G191" s="258"/>
      <c r="H191" s="124"/>
    </row>
    <row r="192" spans="1:8" x14ac:dyDescent="0.2">
      <c r="A192" s="261"/>
      <c r="B192" s="264"/>
      <c r="C192" s="219" t="s">
        <v>128</v>
      </c>
      <c r="D192" s="125">
        <v>0.5</v>
      </c>
      <c r="E192" s="134">
        <v>94000</v>
      </c>
      <c r="F192" s="134">
        <f t="shared" si="0"/>
        <v>47000</v>
      </c>
      <c r="G192" s="258"/>
      <c r="H192" s="124"/>
    </row>
    <row r="193" spans="1:9" x14ac:dyDescent="0.2">
      <c r="A193" s="261"/>
      <c r="B193" s="264"/>
      <c r="C193" s="219" t="s">
        <v>118</v>
      </c>
      <c r="D193" s="125">
        <v>1</v>
      </c>
      <c r="E193" s="134">
        <v>55000</v>
      </c>
      <c r="F193" s="134">
        <f t="shared" si="0"/>
        <v>55000</v>
      </c>
      <c r="G193" s="258"/>
      <c r="H193" s="124"/>
      <c r="I193" s="139"/>
    </row>
    <row r="194" spans="1:9" x14ac:dyDescent="0.2">
      <c r="A194" s="261"/>
      <c r="B194" s="264"/>
      <c r="C194" s="219" t="s">
        <v>119</v>
      </c>
      <c r="D194" s="125">
        <v>1</v>
      </c>
      <c r="E194" s="134">
        <v>45000</v>
      </c>
      <c r="F194" s="134">
        <f t="shared" si="0"/>
        <v>45000</v>
      </c>
      <c r="G194" s="258"/>
      <c r="H194" s="124"/>
    </row>
    <row r="195" spans="1:9" x14ac:dyDescent="0.2">
      <c r="A195" s="261"/>
      <c r="B195" s="264"/>
      <c r="C195" s="219" t="s">
        <v>107</v>
      </c>
      <c r="D195" s="125">
        <v>6</v>
      </c>
      <c r="E195" s="134">
        <v>18000</v>
      </c>
      <c r="F195" s="134">
        <f t="shared" si="0"/>
        <v>108000</v>
      </c>
      <c r="G195" s="258"/>
      <c r="H195" s="124"/>
    </row>
    <row r="196" spans="1:9" x14ac:dyDescent="0.2">
      <c r="A196" s="262"/>
      <c r="B196" s="265"/>
      <c r="C196" s="219" t="s">
        <v>117</v>
      </c>
      <c r="D196" s="125">
        <v>1</v>
      </c>
      <c r="E196" s="134">
        <v>65000</v>
      </c>
      <c r="F196" s="134">
        <f t="shared" si="0"/>
        <v>65000</v>
      </c>
      <c r="G196" s="259"/>
      <c r="H196" s="124"/>
    </row>
    <row r="197" spans="1:9" x14ac:dyDescent="0.2">
      <c r="A197" s="132">
        <v>46121</v>
      </c>
      <c r="B197" s="192">
        <v>30969</v>
      </c>
      <c r="C197" s="219" t="s">
        <v>146</v>
      </c>
      <c r="D197" s="125">
        <v>5</v>
      </c>
      <c r="E197" s="134">
        <v>25000</v>
      </c>
      <c r="F197" s="134">
        <f t="shared" si="0"/>
        <v>125000</v>
      </c>
      <c r="G197" s="135">
        <f>SUM(F197)</f>
        <v>125000</v>
      </c>
      <c r="H197" s="124"/>
    </row>
    <row r="198" spans="1:9" x14ac:dyDescent="0.2">
      <c r="A198" s="260">
        <v>46122</v>
      </c>
      <c r="B198" s="269">
        <v>30987</v>
      </c>
      <c r="C198" s="219" t="s">
        <v>132</v>
      </c>
      <c r="D198" s="125">
        <v>0.3</v>
      </c>
      <c r="E198" s="134">
        <v>61000</v>
      </c>
      <c r="F198" s="134">
        <f t="shared" si="0"/>
        <v>18300</v>
      </c>
      <c r="G198" s="257">
        <f>SUM(F198:F218)</f>
        <v>1472200</v>
      </c>
      <c r="H198" s="124"/>
    </row>
    <row r="199" spans="1:9" x14ac:dyDescent="0.2">
      <c r="A199" s="261"/>
      <c r="B199" s="270"/>
      <c r="C199" s="219" t="s">
        <v>130</v>
      </c>
      <c r="D199" s="125">
        <v>1</v>
      </c>
      <c r="E199" s="134">
        <v>75000</v>
      </c>
      <c r="F199" s="134">
        <f t="shared" si="0"/>
        <v>75000</v>
      </c>
      <c r="G199" s="258"/>
      <c r="H199" s="124"/>
    </row>
    <row r="200" spans="1:9" x14ac:dyDescent="0.2">
      <c r="A200" s="261"/>
      <c r="B200" s="270"/>
      <c r="C200" s="219" t="s">
        <v>109</v>
      </c>
      <c r="D200" s="125">
        <v>0.7</v>
      </c>
      <c r="E200" s="134">
        <v>60000</v>
      </c>
      <c r="F200" s="134">
        <f t="shared" si="0"/>
        <v>42000</v>
      </c>
      <c r="G200" s="258"/>
      <c r="H200" s="124"/>
    </row>
    <row r="201" spans="1:9" x14ac:dyDescent="0.2">
      <c r="A201" s="261"/>
      <c r="B201" s="270"/>
      <c r="C201" s="219" t="s">
        <v>110</v>
      </c>
      <c r="D201" s="125">
        <v>1</v>
      </c>
      <c r="E201" s="134">
        <v>26000</v>
      </c>
      <c r="F201" s="134">
        <f t="shared" si="0"/>
        <v>26000</v>
      </c>
      <c r="G201" s="258"/>
      <c r="H201" s="124"/>
    </row>
    <row r="202" spans="1:9" x14ac:dyDescent="0.2">
      <c r="A202" s="261"/>
      <c r="B202" s="270"/>
      <c r="C202" s="219" t="s">
        <v>112</v>
      </c>
      <c r="D202" s="125">
        <v>0.5</v>
      </c>
      <c r="E202" s="134">
        <v>100000</v>
      </c>
      <c r="F202" s="134">
        <f t="shared" si="0"/>
        <v>50000</v>
      </c>
      <c r="G202" s="258"/>
      <c r="H202" s="124"/>
    </row>
    <row r="203" spans="1:9" x14ac:dyDescent="0.2">
      <c r="A203" s="261"/>
      <c r="B203" s="270"/>
      <c r="C203" s="219" t="s">
        <v>140</v>
      </c>
      <c r="D203" s="159">
        <v>0.5</v>
      </c>
      <c r="E203" s="134">
        <v>83000</v>
      </c>
      <c r="F203" s="134">
        <f t="shared" si="0"/>
        <v>41500</v>
      </c>
      <c r="G203" s="258"/>
      <c r="H203" s="124"/>
    </row>
    <row r="204" spans="1:9" x14ac:dyDescent="0.2">
      <c r="A204" s="261"/>
      <c r="B204" s="270"/>
      <c r="C204" s="219" t="s">
        <v>141</v>
      </c>
      <c r="D204" s="159">
        <v>3</v>
      </c>
      <c r="E204" s="134">
        <v>35000</v>
      </c>
      <c r="F204" s="134">
        <f t="shared" si="0"/>
        <v>105000</v>
      </c>
      <c r="G204" s="258"/>
      <c r="H204" s="124"/>
    </row>
    <row r="205" spans="1:9" x14ac:dyDescent="0.2">
      <c r="A205" s="261"/>
      <c r="B205" s="270"/>
      <c r="C205" s="219" t="s">
        <v>147</v>
      </c>
      <c r="D205" s="159">
        <v>3</v>
      </c>
      <c r="E205" s="134">
        <v>35000</v>
      </c>
      <c r="F205" s="134">
        <f t="shared" si="0"/>
        <v>105000</v>
      </c>
      <c r="G205" s="258"/>
      <c r="H205" s="124"/>
    </row>
    <row r="206" spans="1:9" x14ac:dyDescent="0.2">
      <c r="A206" s="261"/>
      <c r="B206" s="270"/>
      <c r="C206" s="219" t="s">
        <v>54</v>
      </c>
      <c r="D206" s="159">
        <v>2</v>
      </c>
      <c r="E206" s="134">
        <v>60000</v>
      </c>
      <c r="F206" s="134">
        <f t="shared" si="0"/>
        <v>120000</v>
      </c>
      <c r="G206" s="258"/>
      <c r="H206" s="124"/>
    </row>
    <row r="207" spans="1:9" x14ac:dyDescent="0.2">
      <c r="A207" s="261"/>
      <c r="B207" s="270"/>
      <c r="C207" s="219" t="s">
        <v>194</v>
      </c>
      <c r="D207" s="159">
        <v>2</v>
      </c>
      <c r="E207" s="134">
        <v>45000</v>
      </c>
      <c r="F207" s="134">
        <f t="shared" si="0"/>
        <v>90000</v>
      </c>
      <c r="G207" s="258"/>
      <c r="H207" s="124"/>
    </row>
    <row r="208" spans="1:9" x14ac:dyDescent="0.2">
      <c r="A208" s="261"/>
      <c r="B208" s="270"/>
      <c r="C208" s="219" t="s">
        <v>114</v>
      </c>
      <c r="D208" s="125">
        <v>5</v>
      </c>
      <c r="E208" s="134">
        <v>25000</v>
      </c>
      <c r="F208" s="134">
        <f t="shared" si="0"/>
        <v>125000</v>
      </c>
      <c r="G208" s="258"/>
      <c r="H208" s="124"/>
    </row>
    <row r="209" spans="1:8" x14ac:dyDescent="0.2">
      <c r="A209" s="261"/>
      <c r="B209" s="270"/>
      <c r="C209" s="219" t="s">
        <v>115</v>
      </c>
      <c r="D209" s="125">
        <v>2</v>
      </c>
      <c r="E209" s="134">
        <v>25000</v>
      </c>
      <c r="F209" s="134">
        <f t="shared" si="0"/>
        <v>50000</v>
      </c>
      <c r="G209" s="258"/>
      <c r="H209" s="124"/>
    </row>
    <row r="210" spans="1:8" x14ac:dyDescent="0.2">
      <c r="A210" s="261"/>
      <c r="B210" s="270"/>
      <c r="C210" s="219" t="s">
        <v>191</v>
      </c>
      <c r="D210" s="125">
        <v>7.1</v>
      </c>
      <c r="E210" s="134">
        <v>15000</v>
      </c>
      <c r="F210" s="134">
        <f t="shared" si="0"/>
        <v>106500</v>
      </c>
      <c r="G210" s="258"/>
      <c r="H210" s="124"/>
    </row>
    <row r="211" spans="1:8" x14ac:dyDescent="0.2">
      <c r="A211" s="261"/>
      <c r="B211" s="270"/>
      <c r="C211" s="219" t="s">
        <v>120</v>
      </c>
      <c r="D211" s="159">
        <v>3</v>
      </c>
      <c r="E211" s="134">
        <v>60000</v>
      </c>
      <c r="F211" s="134">
        <f t="shared" si="0"/>
        <v>180000</v>
      </c>
      <c r="G211" s="258"/>
      <c r="H211" s="124"/>
    </row>
    <row r="212" spans="1:8" x14ac:dyDescent="0.2">
      <c r="A212" s="261"/>
      <c r="B212" s="270"/>
      <c r="C212" s="219" t="s">
        <v>181</v>
      </c>
      <c r="D212" s="125">
        <v>2</v>
      </c>
      <c r="E212" s="134">
        <v>50000</v>
      </c>
      <c r="F212" s="134">
        <f t="shared" si="0"/>
        <v>100000</v>
      </c>
      <c r="G212" s="258"/>
      <c r="H212" s="124"/>
    </row>
    <row r="213" spans="1:8" x14ac:dyDescent="0.2">
      <c r="A213" s="261"/>
      <c r="B213" s="270"/>
      <c r="C213" s="219" t="s">
        <v>148</v>
      </c>
      <c r="D213" s="125">
        <v>1</v>
      </c>
      <c r="E213" s="134">
        <v>85000</v>
      </c>
      <c r="F213" s="134">
        <f t="shared" si="0"/>
        <v>85000</v>
      </c>
      <c r="G213" s="258"/>
      <c r="H213" s="124"/>
    </row>
    <row r="214" spans="1:8" x14ac:dyDescent="0.2">
      <c r="A214" s="261"/>
      <c r="B214" s="270"/>
      <c r="C214" s="219" t="s">
        <v>126</v>
      </c>
      <c r="D214" s="125">
        <v>0.3</v>
      </c>
      <c r="E214" s="134">
        <v>105000</v>
      </c>
      <c r="F214" s="134">
        <f t="shared" si="0"/>
        <v>31500</v>
      </c>
      <c r="G214" s="258"/>
      <c r="H214" s="124"/>
    </row>
    <row r="215" spans="1:8" x14ac:dyDescent="0.2">
      <c r="A215" s="261"/>
      <c r="B215" s="270"/>
      <c r="C215" s="219" t="s">
        <v>123</v>
      </c>
      <c r="D215" s="125">
        <v>1</v>
      </c>
      <c r="E215" s="134">
        <v>45000</v>
      </c>
      <c r="F215" s="134">
        <f t="shared" si="0"/>
        <v>45000</v>
      </c>
      <c r="G215" s="258"/>
      <c r="H215" s="124"/>
    </row>
    <row r="216" spans="1:8" x14ac:dyDescent="0.2">
      <c r="A216" s="261"/>
      <c r="B216" s="270"/>
      <c r="C216" s="219" t="s">
        <v>122</v>
      </c>
      <c r="D216" s="125">
        <v>0.5</v>
      </c>
      <c r="E216" s="134">
        <v>70000</v>
      </c>
      <c r="F216" s="134">
        <f t="shared" si="0"/>
        <v>35000</v>
      </c>
      <c r="G216" s="258"/>
      <c r="H216" s="124"/>
    </row>
    <row r="217" spans="1:8" x14ac:dyDescent="0.2">
      <c r="A217" s="261"/>
      <c r="B217" s="270"/>
      <c r="C217" s="219" t="s">
        <v>125</v>
      </c>
      <c r="D217" s="125">
        <v>0.3</v>
      </c>
      <c r="E217" s="134">
        <v>50000</v>
      </c>
      <c r="F217" s="134">
        <f t="shared" si="0"/>
        <v>15000</v>
      </c>
      <c r="G217" s="258"/>
      <c r="H217" s="124"/>
    </row>
    <row r="218" spans="1:8" x14ac:dyDescent="0.2">
      <c r="A218" s="262"/>
      <c r="B218" s="271"/>
      <c r="C218" s="219" t="s">
        <v>124</v>
      </c>
      <c r="D218" s="125">
        <v>0.3</v>
      </c>
      <c r="E218" s="134">
        <v>88000</v>
      </c>
      <c r="F218" s="134">
        <f t="shared" si="0"/>
        <v>26400</v>
      </c>
      <c r="G218" s="259"/>
      <c r="H218" s="124"/>
    </row>
    <row r="219" spans="1:8" x14ac:dyDescent="0.2">
      <c r="A219" s="260">
        <v>46122</v>
      </c>
      <c r="B219" s="263">
        <v>30988</v>
      </c>
      <c r="C219" s="219" t="s">
        <v>127</v>
      </c>
      <c r="D219" s="125">
        <v>0.3</v>
      </c>
      <c r="E219" s="134">
        <v>65000</v>
      </c>
      <c r="F219" s="134">
        <f t="shared" si="0"/>
        <v>19500</v>
      </c>
      <c r="G219" s="257">
        <f>SUM(F219:F223)</f>
        <v>197700</v>
      </c>
      <c r="H219" s="124"/>
    </row>
    <row r="220" spans="1:8" x14ac:dyDescent="0.2">
      <c r="A220" s="261"/>
      <c r="B220" s="264"/>
      <c r="C220" s="219" t="s">
        <v>128</v>
      </c>
      <c r="D220" s="125">
        <v>0.3</v>
      </c>
      <c r="E220" s="134">
        <v>94000</v>
      </c>
      <c r="F220" s="134">
        <f t="shared" si="0"/>
        <v>28200</v>
      </c>
      <c r="G220" s="258"/>
      <c r="H220" s="124"/>
    </row>
    <row r="221" spans="1:8" x14ac:dyDescent="0.2">
      <c r="A221" s="261"/>
      <c r="B221" s="264"/>
      <c r="C221" s="219" t="s">
        <v>119</v>
      </c>
      <c r="D221" s="125">
        <v>1</v>
      </c>
      <c r="E221" s="134">
        <v>45000</v>
      </c>
      <c r="F221" s="134">
        <f t="shared" si="0"/>
        <v>45000</v>
      </c>
      <c r="G221" s="258"/>
      <c r="H221" s="124"/>
    </row>
    <row r="222" spans="1:8" x14ac:dyDescent="0.2">
      <c r="A222" s="261"/>
      <c r="B222" s="264"/>
      <c r="C222" s="219" t="s">
        <v>98</v>
      </c>
      <c r="D222" s="125">
        <v>1</v>
      </c>
      <c r="E222" s="134">
        <v>50000</v>
      </c>
      <c r="F222" s="134">
        <f t="shared" si="0"/>
        <v>50000</v>
      </c>
      <c r="G222" s="258"/>
      <c r="H222" s="124"/>
    </row>
    <row r="223" spans="1:8" x14ac:dyDescent="0.2">
      <c r="A223" s="262"/>
      <c r="B223" s="265"/>
      <c r="C223" s="219" t="s">
        <v>118</v>
      </c>
      <c r="D223" s="125">
        <v>1</v>
      </c>
      <c r="E223" s="134">
        <v>55000</v>
      </c>
      <c r="F223" s="134">
        <f t="shared" si="0"/>
        <v>55000</v>
      </c>
      <c r="G223" s="259"/>
      <c r="H223" s="124"/>
    </row>
    <row r="224" spans="1:8" x14ac:dyDescent="0.2">
      <c r="A224" s="260">
        <v>46123</v>
      </c>
      <c r="B224" s="263">
        <v>30997</v>
      </c>
      <c r="C224" s="219" t="s">
        <v>147</v>
      </c>
      <c r="D224" s="125">
        <v>4</v>
      </c>
      <c r="E224" s="134">
        <v>35000</v>
      </c>
      <c r="F224" s="134">
        <f t="shared" si="0"/>
        <v>140000</v>
      </c>
      <c r="G224" s="257">
        <f>SUM(F224:F242)</f>
        <v>1114200</v>
      </c>
      <c r="H224" s="124"/>
    </row>
    <row r="225" spans="1:8" x14ac:dyDescent="0.2">
      <c r="A225" s="261"/>
      <c r="B225" s="264"/>
      <c r="C225" s="219" t="s">
        <v>133</v>
      </c>
      <c r="D225" s="125">
        <v>0.3</v>
      </c>
      <c r="E225" s="134">
        <v>55000</v>
      </c>
      <c r="F225" s="134">
        <f t="shared" si="0"/>
        <v>16500</v>
      </c>
      <c r="G225" s="258"/>
      <c r="H225" s="124"/>
    </row>
    <row r="226" spans="1:8" x14ac:dyDescent="0.2">
      <c r="A226" s="261"/>
      <c r="B226" s="264"/>
      <c r="C226" s="219" t="s">
        <v>132</v>
      </c>
      <c r="D226" s="125">
        <v>0.2</v>
      </c>
      <c r="E226" s="134">
        <v>61000</v>
      </c>
      <c r="F226" s="134">
        <f t="shared" si="0"/>
        <v>12200</v>
      </c>
      <c r="G226" s="258"/>
      <c r="H226" s="124"/>
    </row>
    <row r="227" spans="1:8" x14ac:dyDescent="0.2">
      <c r="A227" s="261"/>
      <c r="B227" s="264"/>
      <c r="C227" s="219" t="s">
        <v>200</v>
      </c>
      <c r="D227" s="125">
        <v>0.5</v>
      </c>
      <c r="E227" s="134">
        <v>83000</v>
      </c>
      <c r="F227" s="134">
        <f t="shared" si="0"/>
        <v>41500</v>
      </c>
      <c r="G227" s="258"/>
      <c r="H227" s="124"/>
    </row>
    <row r="228" spans="1:8" x14ac:dyDescent="0.2">
      <c r="A228" s="261"/>
      <c r="B228" s="264"/>
      <c r="C228" s="219" t="s">
        <v>111</v>
      </c>
      <c r="D228" s="125">
        <v>1</v>
      </c>
      <c r="E228" s="134">
        <v>25000</v>
      </c>
      <c r="F228" s="134">
        <f t="shared" si="0"/>
        <v>25000</v>
      </c>
      <c r="G228" s="258"/>
      <c r="H228" s="124"/>
    </row>
    <row r="229" spans="1:8" x14ac:dyDescent="0.2">
      <c r="A229" s="261"/>
      <c r="B229" s="264"/>
      <c r="C229" s="219" t="s">
        <v>110</v>
      </c>
      <c r="D229" s="125">
        <v>1</v>
      </c>
      <c r="E229" s="134">
        <v>26000</v>
      </c>
      <c r="F229" s="134">
        <f t="shared" si="0"/>
        <v>26000</v>
      </c>
      <c r="G229" s="258"/>
      <c r="H229" s="124"/>
    </row>
    <row r="230" spans="1:8" x14ac:dyDescent="0.2">
      <c r="A230" s="261"/>
      <c r="B230" s="264"/>
      <c r="C230" s="219" t="s">
        <v>134</v>
      </c>
      <c r="D230" s="125">
        <v>1</v>
      </c>
      <c r="E230" s="134">
        <v>15000</v>
      </c>
      <c r="F230" s="134">
        <f t="shared" si="0"/>
        <v>15000</v>
      </c>
      <c r="G230" s="258"/>
      <c r="H230" s="124"/>
    </row>
    <row r="231" spans="1:8" x14ac:dyDescent="0.2">
      <c r="A231" s="261"/>
      <c r="B231" s="264"/>
      <c r="C231" s="219" t="s">
        <v>141</v>
      </c>
      <c r="D231" s="125">
        <v>2</v>
      </c>
      <c r="E231" s="134">
        <v>35000</v>
      </c>
      <c r="F231" s="134">
        <f t="shared" si="0"/>
        <v>70000</v>
      </c>
      <c r="G231" s="258"/>
      <c r="H231" s="124"/>
    </row>
    <row r="232" spans="1:8" x14ac:dyDescent="0.2">
      <c r="A232" s="261"/>
      <c r="B232" s="264"/>
      <c r="C232" s="219" t="s">
        <v>144</v>
      </c>
      <c r="D232" s="125">
        <v>1</v>
      </c>
      <c r="E232" s="134">
        <v>18000</v>
      </c>
      <c r="F232" s="134">
        <f t="shared" si="0"/>
        <v>18000</v>
      </c>
      <c r="G232" s="258"/>
      <c r="H232" s="124"/>
    </row>
    <row r="233" spans="1:8" x14ac:dyDescent="0.2">
      <c r="A233" s="261"/>
      <c r="B233" s="264"/>
      <c r="C233" s="219" t="s">
        <v>109</v>
      </c>
      <c r="D233" s="125">
        <v>1</v>
      </c>
      <c r="E233" s="134">
        <v>60000</v>
      </c>
      <c r="F233" s="134">
        <f t="shared" si="0"/>
        <v>60000</v>
      </c>
      <c r="G233" s="258"/>
      <c r="H233" s="124"/>
    </row>
    <row r="234" spans="1:8" x14ac:dyDescent="0.2">
      <c r="A234" s="261"/>
      <c r="B234" s="264"/>
      <c r="C234" s="219" t="s">
        <v>115</v>
      </c>
      <c r="D234" s="125">
        <v>3.9</v>
      </c>
      <c r="E234" s="134">
        <v>25000</v>
      </c>
      <c r="F234" s="134">
        <f t="shared" si="0"/>
        <v>97500</v>
      </c>
      <c r="G234" s="258"/>
      <c r="H234" s="124"/>
    </row>
    <row r="235" spans="1:8" x14ac:dyDescent="0.2">
      <c r="A235" s="261"/>
      <c r="B235" s="264"/>
      <c r="C235" s="219" t="s">
        <v>138</v>
      </c>
      <c r="D235" s="125">
        <v>7</v>
      </c>
      <c r="E235" s="134">
        <v>35000</v>
      </c>
      <c r="F235" s="134">
        <f t="shared" si="0"/>
        <v>245000</v>
      </c>
      <c r="G235" s="258"/>
      <c r="H235" s="124"/>
    </row>
    <row r="236" spans="1:8" x14ac:dyDescent="0.2">
      <c r="A236" s="261"/>
      <c r="B236" s="264"/>
      <c r="C236" s="219" t="s">
        <v>142</v>
      </c>
      <c r="D236" s="125">
        <v>1</v>
      </c>
      <c r="E236" s="134">
        <v>40000</v>
      </c>
      <c r="F236" s="134">
        <f t="shared" si="0"/>
        <v>40000</v>
      </c>
      <c r="G236" s="258"/>
      <c r="H236" s="124"/>
    </row>
    <row r="237" spans="1:8" x14ac:dyDescent="0.2">
      <c r="A237" s="261"/>
      <c r="B237" s="264"/>
      <c r="C237" s="219" t="s">
        <v>123</v>
      </c>
      <c r="D237" s="125">
        <v>1.5</v>
      </c>
      <c r="E237" s="134">
        <v>45000</v>
      </c>
      <c r="F237" s="134">
        <f t="shared" si="0"/>
        <v>67500</v>
      </c>
      <c r="G237" s="258"/>
      <c r="H237" s="124"/>
    </row>
    <row r="238" spans="1:8" x14ac:dyDescent="0.2">
      <c r="A238" s="261"/>
      <c r="B238" s="264"/>
      <c r="C238" s="219" t="s">
        <v>143</v>
      </c>
      <c r="D238" s="125">
        <v>25</v>
      </c>
      <c r="E238" s="134">
        <v>1000</v>
      </c>
      <c r="F238" s="134">
        <f t="shared" si="0"/>
        <v>25000</v>
      </c>
      <c r="G238" s="258"/>
      <c r="H238" s="124"/>
    </row>
    <row r="239" spans="1:8" x14ac:dyDescent="0.2">
      <c r="A239" s="261"/>
      <c r="B239" s="264"/>
      <c r="C239" s="219" t="s">
        <v>129</v>
      </c>
      <c r="D239" s="125">
        <v>1</v>
      </c>
      <c r="E239" s="134">
        <v>55000</v>
      </c>
      <c r="F239" s="134">
        <f t="shared" si="0"/>
        <v>55000</v>
      </c>
      <c r="G239" s="258"/>
      <c r="H239" s="124"/>
    </row>
    <row r="240" spans="1:8" x14ac:dyDescent="0.2">
      <c r="A240" s="261"/>
      <c r="B240" s="264"/>
      <c r="C240" s="219" t="s">
        <v>120</v>
      </c>
      <c r="D240" s="125">
        <v>1</v>
      </c>
      <c r="E240" s="134">
        <v>60000</v>
      </c>
      <c r="F240" s="134">
        <f t="shared" si="0"/>
        <v>60000</v>
      </c>
      <c r="G240" s="258"/>
      <c r="H240" s="124"/>
    </row>
    <row r="241" spans="1:8" x14ac:dyDescent="0.2">
      <c r="A241" s="261"/>
      <c r="B241" s="264"/>
      <c r="C241" s="219" t="s">
        <v>119</v>
      </c>
      <c r="D241" s="125">
        <v>1</v>
      </c>
      <c r="E241" s="134">
        <v>45000</v>
      </c>
      <c r="F241" s="134">
        <f t="shared" si="0"/>
        <v>45000</v>
      </c>
      <c r="G241" s="258"/>
      <c r="H241" s="124"/>
    </row>
    <row r="242" spans="1:8" x14ac:dyDescent="0.2">
      <c r="A242" s="262"/>
      <c r="B242" s="265"/>
      <c r="C242" s="219" t="s">
        <v>118</v>
      </c>
      <c r="D242" s="125">
        <v>1</v>
      </c>
      <c r="E242" s="134">
        <v>55000</v>
      </c>
      <c r="F242" s="134">
        <f t="shared" si="0"/>
        <v>55000</v>
      </c>
      <c r="G242" s="259"/>
      <c r="H242" s="124"/>
    </row>
    <row r="243" spans="1:8" x14ac:dyDescent="0.2">
      <c r="A243" s="132">
        <v>46123</v>
      </c>
      <c r="B243" s="125">
        <v>31000</v>
      </c>
      <c r="C243" s="219" t="s">
        <v>139</v>
      </c>
      <c r="D243" s="125">
        <v>1</v>
      </c>
      <c r="E243" s="134">
        <v>250000</v>
      </c>
      <c r="F243" s="134">
        <f t="shared" si="0"/>
        <v>250000</v>
      </c>
      <c r="G243" s="135">
        <f>SUM(F243)</f>
        <v>250000</v>
      </c>
      <c r="H243" s="124"/>
    </row>
    <row r="244" spans="1:8" x14ac:dyDescent="0.2">
      <c r="A244" s="260">
        <v>46124</v>
      </c>
      <c r="B244" s="263">
        <v>30651</v>
      </c>
      <c r="C244" s="219" t="s">
        <v>114</v>
      </c>
      <c r="D244" s="125">
        <v>5</v>
      </c>
      <c r="E244" s="134">
        <v>25000</v>
      </c>
      <c r="F244" s="134">
        <f t="shared" si="0"/>
        <v>125000</v>
      </c>
      <c r="G244" s="257">
        <f>SUM(F244:F264)</f>
        <v>1722600</v>
      </c>
      <c r="H244" s="124"/>
    </row>
    <row r="245" spans="1:8" x14ac:dyDescent="0.2">
      <c r="A245" s="261"/>
      <c r="B245" s="264"/>
      <c r="C245" s="219" t="s">
        <v>138</v>
      </c>
      <c r="D245" s="125">
        <v>5</v>
      </c>
      <c r="E245" s="134">
        <v>25000</v>
      </c>
      <c r="F245" s="134">
        <f t="shared" si="0"/>
        <v>125000</v>
      </c>
      <c r="G245" s="258"/>
      <c r="H245" s="124"/>
    </row>
    <row r="246" spans="1:8" x14ac:dyDescent="0.2">
      <c r="A246" s="261"/>
      <c r="B246" s="264"/>
      <c r="C246" s="219" t="s">
        <v>110</v>
      </c>
      <c r="D246" s="125">
        <v>1</v>
      </c>
      <c r="E246" s="134">
        <v>26000</v>
      </c>
      <c r="F246" s="134">
        <f t="shared" si="0"/>
        <v>26000</v>
      </c>
      <c r="G246" s="258"/>
      <c r="H246" s="124"/>
    </row>
    <row r="247" spans="1:8" x14ac:dyDescent="0.2">
      <c r="A247" s="261"/>
      <c r="B247" s="264"/>
      <c r="C247" s="219" t="s">
        <v>142</v>
      </c>
      <c r="D247" s="125">
        <v>3</v>
      </c>
      <c r="E247" s="134">
        <v>40000</v>
      </c>
      <c r="F247" s="134">
        <f t="shared" si="0"/>
        <v>120000</v>
      </c>
      <c r="G247" s="258"/>
      <c r="H247" s="124"/>
    </row>
    <row r="248" spans="1:8" x14ac:dyDescent="0.2">
      <c r="A248" s="261"/>
      <c r="B248" s="264"/>
      <c r="C248" s="219" t="s">
        <v>113</v>
      </c>
      <c r="D248" s="125">
        <v>6</v>
      </c>
      <c r="E248" s="134">
        <v>72000</v>
      </c>
      <c r="F248" s="134">
        <f t="shared" si="0"/>
        <v>432000</v>
      </c>
      <c r="G248" s="258"/>
      <c r="H248" s="124"/>
    </row>
    <row r="249" spans="1:8" x14ac:dyDescent="0.2">
      <c r="A249" s="261"/>
      <c r="B249" s="264"/>
      <c r="C249" s="219" t="s">
        <v>132</v>
      </c>
      <c r="D249" s="125">
        <v>0.2</v>
      </c>
      <c r="E249" s="134">
        <v>61000</v>
      </c>
      <c r="F249" s="134">
        <f t="shared" si="0"/>
        <v>12200</v>
      </c>
      <c r="G249" s="258"/>
      <c r="H249" s="124"/>
    </row>
    <row r="250" spans="1:8" x14ac:dyDescent="0.2">
      <c r="A250" s="261"/>
      <c r="B250" s="264"/>
      <c r="C250" s="219" t="s">
        <v>135</v>
      </c>
      <c r="D250" s="125">
        <v>3</v>
      </c>
      <c r="E250" s="134">
        <v>25000</v>
      </c>
      <c r="F250" s="134">
        <f t="shared" si="0"/>
        <v>75000</v>
      </c>
      <c r="G250" s="258"/>
      <c r="H250" s="124"/>
    </row>
    <row r="251" spans="1:8" x14ac:dyDescent="0.2">
      <c r="A251" s="261"/>
      <c r="B251" s="264"/>
      <c r="C251" s="219" t="s">
        <v>134</v>
      </c>
      <c r="D251" s="125">
        <v>1</v>
      </c>
      <c r="E251" s="134">
        <v>15000</v>
      </c>
      <c r="F251" s="134">
        <f t="shared" si="0"/>
        <v>15000</v>
      </c>
      <c r="G251" s="258"/>
      <c r="H251" s="124"/>
    </row>
    <row r="252" spans="1:8" x14ac:dyDescent="0.2">
      <c r="A252" s="261"/>
      <c r="B252" s="264"/>
      <c r="C252" s="219" t="s">
        <v>139</v>
      </c>
      <c r="D252" s="125">
        <v>1</v>
      </c>
      <c r="E252" s="134">
        <v>250000</v>
      </c>
      <c r="F252" s="134">
        <f t="shared" si="0"/>
        <v>250000</v>
      </c>
      <c r="G252" s="258"/>
      <c r="H252" s="124"/>
    </row>
    <row r="253" spans="1:8" x14ac:dyDescent="0.2">
      <c r="A253" s="261"/>
      <c r="B253" s="264"/>
      <c r="C253" s="219" t="s">
        <v>214</v>
      </c>
      <c r="D253" s="125">
        <v>0.3</v>
      </c>
      <c r="E253" s="134">
        <v>88000</v>
      </c>
      <c r="F253" s="134">
        <f t="shared" si="0"/>
        <v>26400</v>
      </c>
      <c r="G253" s="258"/>
      <c r="H253" s="124"/>
    </row>
    <row r="254" spans="1:8" x14ac:dyDescent="0.2">
      <c r="A254" s="261"/>
      <c r="B254" s="264"/>
      <c r="C254" s="219" t="s">
        <v>122</v>
      </c>
      <c r="D254" s="125">
        <v>0.3</v>
      </c>
      <c r="E254" s="134">
        <v>65000</v>
      </c>
      <c r="F254" s="134">
        <f t="shared" si="0"/>
        <v>19500</v>
      </c>
      <c r="G254" s="258"/>
      <c r="H254" s="124"/>
    </row>
    <row r="255" spans="1:8" x14ac:dyDescent="0.2">
      <c r="A255" s="261"/>
      <c r="B255" s="264"/>
      <c r="C255" s="219" t="s">
        <v>123</v>
      </c>
      <c r="D255" s="125">
        <v>1</v>
      </c>
      <c r="E255" s="134">
        <v>45000</v>
      </c>
      <c r="F255" s="134">
        <f t="shared" si="0"/>
        <v>45000</v>
      </c>
      <c r="G255" s="258"/>
      <c r="H255" s="124"/>
    </row>
    <row r="256" spans="1:8" x14ac:dyDescent="0.2">
      <c r="A256" s="261"/>
      <c r="B256" s="264"/>
      <c r="C256" s="219" t="s">
        <v>127</v>
      </c>
      <c r="D256" s="125">
        <v>0.5</v>
      </c>
      <c r="E256" s="134">
        <v>65000</v>
      </c>
      <c r="F256" s="134">
        <f t="shared" si="0"/>
        <v>32500</v>
      </c>
      <c r="G256" s="258"/>
      <c r="H256" s="124"/>
    </row>
    <row r="257" spans="1:8" x14ac:dyDescent="0.2">
      <c r="A257" s="261"/>
      <c r="B257" s="264"/>
      <c r="C257" s="219" t="s">
        <v>128</v>
      </c>
      <c r="D257" s="125">
        <v>0.5</v>
      </c>
      <c r="E257" s="134">
        <v>94000</v>
      </c>
      <c r="F257" s="134">
        <f t="shared" si="0"/>
        <v>47000</v>
      </c>
      <c r="G257" s="258"/>
      <c r="H257" s="124"/>
    </row>
    <row r="258" spans="1:8" x14ac:dyDescent="0.2">
      <c r="A258" s="261"/>
      <c r="B258" s="264"/>
      <c r="C258" s="219" t="s">
        <v>119</v>
      </c>
      <c r="D258" s="125">
        <v>1</v>
      </c>
      <c r="E258" s="134">
        <v>45000</v>
      </c>
      <c r="F258" s="134">
        <f t="shared" ref="F258:F406" si="1">E258*D258</f>
        <v>45000</v>
      </c>
      <c r="G258" s="258"/>
      <c r="H258" s="124"/>
    </row>
    <row r="259" spans="1:8" x14ac:dyDescent="0.2">
      <c r="A259" s="261"/>
      <c r="B259" s="264"/>
      <c r="C259" s="219" t="s">
        <v>118</v>
      </c>
      <c r="D259" s="125">
        <v>1</v>
      </c>
      <c r="E259" s="134">
        <v>55000</v>
      </c>
      <c r="F259" s="134">
        <f t="shared" si="1"/>
        <v>55000</v>
      </c>
      <c r="G259" s="258"/>
      <c r="H259" s="124"/>
    </row>
    <row r="260" spans="1:8" x14ac:dyDescent="0.2">
      <c r="A260" s="261"/>
      <c r="B260" s="264"/>
      <c r="C260" s="219" t="s">
        <v>120</v>
      </c>
      <c r="D260" s="125">
        <v>1</v>
      </c>
      <c r="E260" s="134">
        <v>60000</v>
      </c>
      <c r="F260" s="134">
        <f t="shared" si="1"/>
        <v>60000</v>
      </c>
      <c r="G260" s="258"/>
      <c r="H260" s="124"/>
    </row>
    <row r="261" spans="1:8" x14ac:dyDescent="0.2">
      <c r="A261" s="261"/>
      <c r="B261" s="264"/>
      <c r="C261" s="219" t="s">
        <v>121</v>
      </c>
      <c r="D261" s="125">
        <v>2</v>
      </c>
      <c r="E261" s="134">
        <v>11000</v>
      </c>
      <c r="F261" s="134">
        <f t="shared" si="1"/>
        <v>22000</v>
      </c>
      <c r="G261" s="258"/>
      <c r="H261" s="124"/>
    </row>
    <row r="262" spans="1:8" x14ac:dyDescent="0.2">
      <c r="A262" s="261"/>
      <c r="B262" s="264"/>
      <c r="C262" s="219" t="s">
        <v>117</v>
      </c>
      <c r="D262" s="125">
        <v>1</v>
      </c>
      <c r="E262" s="134">
        <v>40000</v>
      </c>
      <c r="F262" s="134">
        <f t="shared" si="1"/>
        <v>40000</v>
      </c>
      <c r="G262" s="258"/>
      <c r="H262" s="124"/>
    </row>
    <row r="263" spans="1:8" x14ac:dyDescent="0.2">
      <c r="A263" s="261"/>
      <c r="B263" s="264"/>
      <c r="C263" s="219" t="s">
        <v>203</v>
      </c>
      <c r="D263" s="125">
        <v>3</v>
      </c>
      <c r="E263" s="134">
        <v>25000</v>
      </c>
      <c r="F263" s="134">
        <f t="shared" si="1"/>
        <v>75000</v>
      </c>
      <c r="G263" s="258"/>
      <c r="H263" s="124"/>
    </row>
    <row r="264" spans="1:8" x14ac:dyDescent="0.2">
      <c r="A264" s="262"/>
      <c r="B264" s="265"/>
      <c r="C264" s="219" t="s">
        <v>146</v>
      </c>
      <c r="D264" s="125">
        <v>3</v>
      </c>
      <c r="E264" s="134">
        <v>25000</v>
      </c>
      <c r="F264" s="134">
        <f t="shared" si="1"/>
        <v>75000</v>
      </c>
      <c r="G264" s="259"/>
      <c r="H264" s="124"/>
    </row>
    <row r="265" spans="1:8" x14ac:dyDescent="0.2">
      <c r="A265" s="132">
        <v>46124</v>
      </c>
      <c r="B265" s="125">
        <v>30652</v>
      </c>
      <c r="C265" s="219" t="s">
        <v>182</v>
      </c>
      <c r="D265" s="125">
        <v>1</v>
      </c>
      <c r="E265" s="134">
        <v>30000</v>
      </c>
      <c r="F265" s="134">
        <f t="shared" si="1"/>
        <v>30000</v>
      </c>
      <c r="G265" s="135">
        <f>SUM(F265)</f>
        <v>30000</v>
      </c>
      <c r="H265" s="124"/>
    </row>
    <row r="266" spans="1:8" x14ac:dyDescent="0.2">
      <c r="A266" s="260">
        <v>46125</v>
      </c>
      <c r="B266" s="263">
        <v>30656</v>
      </c>
      <c r="C266" s="219" t="s">
        <v>147</v>
      </c>
      <c r="D266" s="125">
        <v>5</v>
      </c>
      <c r="E266" s="134">
        <v>35000</v>
      </c>
      <c r="F266" s="134">
        <f t="shared" si="1"/>
        <v>175000</v>
      </c>
      <c r="G266" s="257">
        <f>SUM(F266:F287)</f>
        <v>2199700</v>
      </c>
      <c r="H266" s="124"/>
    </row>
    <row r="267" spans="1:8" x14ac:dyDescent="0.2">
      <c r="A267" s="261"/>
      <c r="B267" s="264"/>
      <c r="C267" s="219" t="s">
        <v>109</v>
      </c>
      <c r="D267" s="125">
        <v>1</v>
      </c>
      <c r="E267" s="134">
        <v>60000</v>
      </c>
      <c r="F267" s="134">
        <f t="shared" si="1"/>
        <v>60000</v>
      </c>
      <c r="G267" s="258"/>
      <c r="H267" s="124"/>
    </row>
    <row r="268" spans="1:8" x14ac:dyDescent="0.2">
      <c r="A268" s="261"/>
      <c r="B268" s="264"/>
      <c r="C268" s="219" t="s">
        <v>145</v>
      </c>
      <c r="D268" s="125">
        <v>0.5</v>
      </c>
      <c r="E268" s="134">
        <v>115000</v>
      </c>
      <c r="F268" s="134">
        <f t="shared" si="1"/>
        <v>57500</v>
      </c>
      <c r="G268" s="258"/>
      <c r="H268" s="124"/>
    </row>
    <row r="269" spans="1:8" x14ac:dyDescent="0.2">
      <c r="A269" s="261"/>
      <c r="B269" s="264"/>
      <c r="C269" s="219" t="s">
        <v>140</v>
      </c>
      <c r="D269" s="125">
        <v>0.5</v>
      </c>
      <c r="E269" s="134">
        <v>83000</v>
      </c>
      <c r="F269" s="134">
        <f t="shared" si="1"/>
        <v>41500</v>
      </c>
      <c r="G269" s="258"/>
      <c r="H269" s="124"/>
    </row>
    <row r="270" spans="1:8" x14ac:dyDescent="0.2">
      <c r="A270" s="261"/>
      <c r="B270" s="264"/>
      <c r="C270" s="219" t="s">
        <v>112</v>
      </c>
      <c r="D270" s="125">
        <v>0.5</v>
      </c>
      <c r="E270" s="134">
        <v>100000</v>
      </c>
      <c r="F270" s="134">
        <f t="shared" si="1"/>
        <v>50000</v>
      </c>
      <c r="G270" s="258"/>
      <c r="H270" s="124"/>
    </row>
    <row r="271" spans="1:8" x14ac:dyDescent="0.2">
      <c r="A271" s="261"/>
      <c r="B271" s="264"/>
      <c r="C271" s="219" t="s">
        <v>133</v>
      </c>
      <c r="D271" s="125">
        <v>0.3</v>
      </c>
      <c r="E271" s="134">
        <v>55000</v>
      </c>
      <c r="F271" s="134">
        <f t="shared" si="1"/>
        <v>16500</v>
      </c>
      <c r="G271" s="258"/>
      <c r="H271" s="124"/>
    </row>
    <row r="272" spans="1:8" x14ac:dyDescent="0.2">
      <c r="A272" s="261"/>
      <c r="B272" s="264"/>
      <c r="C272" s="219" t="s">
        <v>136</v>
      </c>
      <c r="D272" s="125">
        <v>2</v>
      </c>
      <c r="E272" s="134">
        <v>160000</v>
      </c>
      <c r="F272" s="134">
        <f t="shared" si="1"/>
        <v>320000</v>
      </c>
      <c r="G272" s="258"/>
      <c r="H272" s="124"/>
    </row>
    <row r="273" spans="1:8" x14ac:dyDescent="0.2">
      <c r="A273" s="261"/>
      <c r="B273" s="264"/>
      <c r="C273" s="219" t="s">
        <v>179</v>
      </c>
      <c r="D273" s="125">
        <v>2</v>
      </c>
      <c r="E273" s="134">
        <v>25000</v>
      </c>
      <c r="F273" s="134">
        <f t="shared" si="1"/>
        <v>50000</v>
      </c>
      <c r="G273" s="258"/>
      <c r="H273" s="124"/>
    </row>
    <row r="274" spans="1:8" x14ac:dyDescent="0.2">
      <c r="A274" s="261"/>
      <c r="B274" s="264"/>
      <c r="C274" s="219" t="s">
        <v>116</v>
      </c>
      <c r="D274" s="125">
        <v>4</v>
      </c>
      <c r="E274" s="134">
        <v>30000</v>
      </c>
      <c r="F274" s="134">
        <f t="shared" si="1"/>
        <v>120000</v>
      </c>
      <c r="G274" s="258"/>
      <c r="H274" s="124"/>
    </row>
    <row r="275" spans="1:8" x14ac:dyDescent="0.2">
      <c r="A275" s="261"/>
      <c r="B275" s="264"/>
      <c r="C275" s="219" t="s">
        <v>183</v>
      </c>
      <c r="D275" s="125">
        <v>2</v>
      </c>
      <c r="E275" s="134">
        <v>65000</v>
      </c>
      <c r="F275" s="134">
        <f t="shared" si="1"/>
        <v>130000</v>
      </c>
      <c r="G275" s="258"/>
      <c r="H275" s="124"/>
    </row>
    <row r="276" spans="1:8" x14ac:dyDescent="0.2">
      <c r="A276" s="261"/>
      <c r="B276" s="264"/>
      <c r="C276" s="219" t="s">
        <v>180</v>
      </c>
      <c r="D276" s="125">
        <v>1</v>
      </c>
      <c r="E276" s="134">
        <v>45000</v>
      </c>
      <c r="F276" s="134">
        <f t="shared" si="1"/>
        <v>45000</v>
      </c>
      <c r="G276" s="258"/>
      <c r="H276" s="124"/>
    </row>
    <row r="277" spans="1:8" x14ac:dyDescent="0.2">
      <c r="A277" s="261"/>
      <c r="B277" s="264"/>
      <c r="C277" s="219" t="s">
        <v>187</v>
      </c>
      <c r="D277" s="125">
        <v>0.5</v>
      </c>
      <c r="E277" s="134">
        <v>120000</v>
      </c>
      <c r="F277" s="134">
        <f t="shared" si="1"/>
        <v>60000</v>
      </c>
      <c r="G277" s="258"/>
      <c r="H277" s="124"/>
    </row>
    <row r="278" spans="1:8" x14ac:dyDescent="0.2">
      <c r="A278" s="261"/>
      <c r="B278" s="264"/>
      <c r="C278" s="219" t="s">
        <v>113</v>
      </c>
      <c r="D278" s="125">
        <v>6</v>
      </c>
      <c r="E278" s="134">
        <v>72000</v>
      </c>
      <c r="F278" s="134">
        <f t="shared" si="1"/>
        <v>432000</v>
      </c>
      <c r="G278" s="258"/>
      <c r="H278" s="124"/>
    </row>
    <row r="279" spans="1:8" x14ac:dyDescent="0.2">
      <c r="A279" s="261"/>
      <c r="B279" s="264"/>
      <c r="C279" s="219" t="s">
        <v>142</v>
      </c>
      <c r="D279" s="125">
        <v>3</v>
      </c>
      <c r="E279" s="134">
        <v>40000</v>
      </c>
      <c r="F279" s="134">
        <f t="shared" si="1"/>
        <v>120000</v>
      </c>
      <c r="G279" s="258"/>
      <c r="H279" s="124"/>
    </row>
    <row r="280" spans="1:8" x14ac:dyDescent="0.2">
      <c r="A280" s="261"/>
      <c r="B280" s="264"/>
      <c r="C280" s="219" t="s">
        <v>141</v>
      </c>
      <c r="D280" s="125">
        <v>1</v>
      </c>
      <c r="E280" s="134">
        <v>35000</v>
      </c>
      <c r="F280" s="134">
        <f t="shared" si="1"/>
        <v>35000</v>
      </c>
      <c r="G280" s="258"/>
      <c r="H280" s="124"/>
    </row>
    <row r="281" spans="1:8" x14ac:dyDescent="0.2">
      <c r="A281" s="261"/>
      <c r="B281" s="264"/>
      <c r="C281" s="219" t="s">
        <v>122</v>
      </c>
      <c r="D281" s="125">
        <v>0.3</v>
      </c>
      <c r="E281" s="134">
        <v>70000</v>
      </c>
      <c r="F281" s="134">
        <f t="shared" si="1"/>
        <v>21000</v>
      </c>
      <c r="G281" s="258"/>
      <c r="H281" s="124"/>
    </row>
    <row r="282" spans="1:8" x14ac:dyDescent="0.2">
      <c r="A282" s="261"/>
      <c r="B282" s="264"/>
      <c r="C282" s="219" t="s">
        <v>185</v>
      </c>
      <c r="D282" s="125">
        <v>0.3</v>
      </c>
      <c r="E282" s="134">
        <v>94000</v>
      </c>
      <c r="F282" s="134">
        <f t="shared" si="1"/>
        <v>28200</v>
      </c>
      <c r="G282" s="258"/>
      <c r="H282" s="124"/>
    </row>
    <row r="283" spans="1:8" x14ac:dyDescent="0.2">
      <c r="A283" s="261"/>
      <c r="B283" s="264"/>
      <c r="C283" s="219" t="s">
        <v>125</v>
      </c>
      <c r="D283" s="125">
        <v>0.3</v>
      </c>
      <c r="E283" s="134">
        <v>50000</v>
      </c>
      <c r="F283" s="134">
        <f t="shared" si="1"/>
        <v>15000</v>
      </c>
      <c r="G283" s="258"/>
      <c r="H283" s="124"/>
    </row>
    <row r="284" spans="1:8" x14ac:dyDescent="0.2">
      <c r="A284" s="261"/>
      <c r="B284" s="264"/>
      <c r="C284" s="219" t="s">
        <v>143</v>
      </c>
      <c r="D284" s="125">
        <v>25</v>
      </c>
      <c r="E284" s="134">
        <v>1000</v>
      </c>
      <c r="F284" s="134">
        <f t="shared" si="1"/>
        <v>25000</v>
      </c>
      <c r="G284" s="258"/>
      <c r="H284" s="124"/>
    </row>
    <row r="285" spans="1:8" x14ac:dyDescent="0.2">
      <c r="A285" s="261"/>
      <c r="B285" s="264"/>
      <c r="C285" s="219" t="s">
        <v>119</v>
      </c>
      <c r="D285" s="125">
        <v>2</v>
      </c>
      <c r="E285" s="134">
        <v>45000</v>
      </c>
      <c r="F285" s="134">
        <f t="shared" si="1"/>
        <v>90000</v>
      </c>
      <c r="G285" s="258"/>
      <c r="H285" s="124"/>
    </row>
    <row r="286" spans="1:8" x14ac:dyDescent="0.2">
      <c r="A286" s="261"/>
      <c r="B286" s="264"/>
      <c r="C286" s="219" t="s">
        <v>118</v>
      </c>
      <c r="D286" s="125">
        <v>2</v>
      </c>
      <c r="E286" s="134">
        <v>55000</v>
      </c>
      <c r="F286" s="134">
        <f t="shared" si="1"/>
        <v>110000</v>
      </c>
      <c r="G286" s="258"/>
      <c r="H286" s="124"/>
    </row>
    <row r="287" spans="1:8" x14ac:dyDescent="0.2">
      <c r="A287" s="262"/>
      <c r="B287" s="265"/>
      <c r="C287" s="219" t="s">
        <v>107</v>
      </c>
      <c r="D287" s="125">
        <v>11</v>
      </c>
      <c r="E287" s="134">
        <v>18000</v>
      </c>
      <c r="F287" s="134">
        <f t="shared" si="1"/>
        <v>198000</v>
      </c>
      <c r="G287" s="259"/>
      <c r="H287" s="124"/>
    </row>
    <row r="288" spans="1:8" x14ac:dyDescent="0.2">
      <c r="A288" s="260">
        <v>46125</v>
      </c>
      <c r="B288" s="263">
        <v>30657</v>
      </c>
      <c r="C288" s="219" t="s">
        <v>121</v>
      </c>
      <c r="D288" s="125">
        <v>2</v>
      </c>
      <c r="E288" s="134">
        <v>11000</v>
      </c>
      <c r="F288" s="134">
        <f t="shared" si="1"/>
        <v>22000</v>
      </c>
      <c r="G288" s="257">
        <f>SUM(F288:F289)</f>
        <v>82000</v>
      </c>
      <c r="H288" s="124"/>
    </row>
    <row r="289" spans="1:8" x14ac:dyDescent="0.2">
      <c r="A289" s="262"/>
      <c r="B289" s="265"/>
      <c r="C289" s="219" t="s">
        <v>120</v>
      </c>
      <c r="D289" s="125">
        <v>1</v>
      </c>
      <c r="E289" s="134">
        <v>60000</v>
      </c>
      <c r="F289" s="134">
        <f t="shared" si="1"/>
        <v>60000</v>
      </c>
      <c r="G289" s="259"/>
      <c r="H289" s="124"/>
    </row>
    <row r="290" spans="1:8" x14ac:dyDescent="0.2">
      <c r="A290" s="260">
        <v>46126</v>
      </c>
      <c r="B290" s="263">
        <v>30682</v>
      </c>
      <c r="C290" s="219" t="s">
        <v>113</v>
      </c>
      <c r="D290" s="125">
        <v>5</v>
      </c>
      <c r="E290" s="134">
        <v>72000</v>
      </c>
      <c r="F290" s="134">
        <f t="shared" si="1"/>
        <v>360000</v>
      </c>
      <c r="G290" s="257">
        <f>SUM(F290:F306)</f>
        <v>1274100</v>
      </c>
      <c r="H290" s="124"/>
    </row>
    <row r="291" spans="1:8" x14ac:dyDescent="0.2">
      <c r="A291" s="261"/>
      <c r="B291" s="264"/>
      <c r="C291" s="219" t="s">
        <v>114</v>
      </c>
      <c r="D291" s="125">
        <v>5</v>
      </c>
      <c r="E291" s="134">
        <v>25000</v>
      </c>
      <c r="F291" s="134">
        <f t="shared" si="1"/>
        <v>125000</v>
      </c>
      <c r="G291" s="258"/>
      <c r="H291" s="124"/>
    </row>
    <row r="292" spans="1:8" x14ac:dyDescent="0.2">
      <c r="A292" s="261"/>
      <c r="B292" s="264"/>
      <c r="C292" s="219" t="s">
        <v>115</v>
      </c>
      <c r="D292" s="125">
        <v>2.1</v>
      </c>
      <c r="E292" s="134">
        <v>25000</v>
      </c>
      <c r="F292" s="134">
        <f t="shared" si="1"/>
        <v>52500</v>
      </c>
      <c r="G292" s="258"/>
      <c r="H292" s="124"/>
    </row>
    <row r="293" spans="1:8" x14ac:dyDescent="0.2">
      <c r="A293" s="261"/>
      <c r="B293" s="264"/>
      <c r="C293" s="219" t="s">
        <v>133</v>
      </c>
      <c r="D293" s="125">
        <v>0.3</v>
      </c>
      <c r="E293" s="134">
        <v>55000</v>
      </c>
      <c r="F293" s="134">
        <f t="shared" si="1"/>
        <v>16500</v>
      </c>
      <c r="G293" s="258"/>
      <c r="H293" s="124"/>
    </row>
    <row r="294" spans="1:8" x14ac:dyDescent="0.2">
      <c r="A294" s="261"/>
      <c r="B294" s="264"/>
      <c r="C294" s="219" t="s">
        <v>131</v>
      </c>
      <c r="D294" s="125">
        <v>0.3</v>
      </c>
      <c r="E294" s="134">
        <v>72000</v>
      </c>
      <c r="F294" s="134">
        <f t="shared" si="1"/>
        <v>21600</v>
      </c>
      <c r="G294" s="258"/>
      <c r="H294" s="124"/>
    </row>
    <row r="295" spans="1:8" x14ac:dyDescent="0.2">
      <c r="A295" s="261"/>
      <c r="B295" s="264"/>
      <c r="C295" s="219" t="s">
        <v>189</v>
      </c>
      <c r="D295" s="125">
        <v>0.2</v>
      </c>
      <c r="E295" s="134">
        <v>95000</v>
      </c>
      <c r="F295" s="134">
        <f t="shared" si="1"/>
        <v>19000</v>
      </c>
      <c r="G295" s="258"/>
      <c r="H295" s="124"/>
    </row>
    <row r="296" spans="1:8" x14ac:dyDescent="0.2">
      <c r="A296" s="261"/>
      <c r="B296" s="264"/>
      <c r="C296" s="219" t="s">
        <v>110</v>
      </c>
      <c r="D296" s="125">
        <v>1</v>
      </c>
      <c r="E296" s="134">
        <v>26000</v>
      </c>
      <c r="F296" s="134">
        <f t="shared" si="1"/>
        <v>26000</v>
      </c>
      <c r="G296" s="258"/>
      <c r="H296" s="124"/>
    </row>
    <row r="297" spans="1:8" x14ac:dyDescent="0.2">
      <c r="A297" s="261"/>
      <c r="B297" s="264"/>
      <c r="C297" s="219" t="s">
        <v>147</v>
      </c>
      <c r="D297" s="125">
        <v>4</v>
      </c>
      <c r="E297" s="134">
        <v>35000</v>
      </c>
      <c r="F297" s="134">
        <f t="shared" si="1"/>
        <v>140000</v>
      </c>
      <c r="G297" s="258"/>
      <c r="H297" s="124"/>
    </row>
    <row r="298" spans="1:8" x14ac:dyDescent="0.2">
      <c r="A298" s="261"/>
      <c r="B298" s="264"/>
      <c r="C298" s="219" t="s">
        <v>121</v>
      </c>
      <c r="D298" s="125">
        <v>2</v>
      </c>
      <c r="E298" s="134">
        <v>11000</v>
      </c>
      <c r="F298" s="134">
        <f t="shared" si="1"/>
        <v>22000</v>
      </c>
      <c r="G298" s="258"/>
      <c r="H298" s="124"/>
    </row>
    <row r="299" spans="1:8" x14ac:dyDescent="0.2">
      <c r="A299" s="261"/>
      <c r="B299" s="264"/>
      <c r="C299" s="219" t="s">
        <v>118</v>
      </c>
      <c r="D299" s="125">
        <v>2</v>
      </c>
      <c r="E299" s="134">
        <v>55000</v>
      </c>
      <c r="F299" s="134">
        <f t="shared" si="1"/>
        <v>110000</v>
      </c>
      <c r="G299" s="258"/>
      <c r="H299" s="124"/>
    </row>
    <row r="300" spans="1:8" x14ac:dyDescent="0.2">
      <c r="A300" s="261"/>
      <c r="B300" s="264"/>
      <c r="C300" s="219" t="s">
        <v>119</v>
      </c>
      <c r="D300" s="125">
        <v>1</v>
      </c>
      <c r="E300" s="134">
        <v>45000</v>
      </c>
      <c r="F300" s="134">
        <f t="shared" si="1"/>
        <v>45000</v>
      </c>
      <c r="G300" s="258"/>
      <c r="H300" s="124"/>
    </row>
    <row r="301" spans="1:8" x14ac:dyDescent="0.2">
      <c r="A301" s="261"/>
      <c r="B301" s="264"/>
      <c r="C301" s="219" t="s">
        <v>98</v>
      </c>
      <c r="D301" s="125">
        <v>1</v>
      </c>
      <c r="E301" s="134">
        <v>50000</v>
      </c>
      <c r="F301" s="134">
        <f t="shared" si="1"/>
        <v>50000</v>
      </c>
      <c r="G301" s="258"/>
      <c r="H301" s="124"/>
    </row>
    <row r="302" spans="1:8" x14ac:dyDescent="0.2">
      <c r="A302" s="261"/>
      <c r="B302" s="264"/>
      <c r="C302" s="219" t="s">
        <v>117</v>
      </c>
      <c r="D302" s="125">
        <v>1</v>
      </c>
      <c r="E302" s="134">
        <v>65000</v>
      </c>
      <c r="F302" s="134">
        <f t="shared" si="1"/>
        <v>65000</v>
      </c>
      <c r="G302" s="258"/>
      <c r="H302" s="124"/>
    </row>
    <row r="303" spans="1:8" x14ac:dyDescent="0.2">
      <c r="A303" s="261"/>
      <c r="B303" s="264"/>
      <c r="C303" s="219" t="s">
        <v>126</v>
      </c>
      <c r="D303" s="125">
        <v>0.4</v>
      </c>
      <c r="E303" s="134">
        <v>105000</v>
      </c>
      <c r="F303" s="134">
        <f t="shared" si="1"/>
        <v>42000</v>
      </c>
      <c r="G303" s="258"/>
      <c r="H303" s="124"/>
    </row>
    <row r="304" spans="1:8" x14ac:dyDescent="0.2">
      <c r="A304" s="261"/>
      <c r="B304" s="264"/>
      <c r="C304" s="219" t="s">
        <v>127</v>
      </c>
      <c r="D304" s="125">
        <v>0.5</v>
      </c>
      <c r="E304" s="134">
        <v>65000</v>
      </c>
      <c r="F304" s="134">
        <f t="shared" si="1"/>
        <v>32500</v>
      </c>
      <c r="G304" s="258"/>
      <c r="H304" s="124"/>
    </row>
    <row r="305" spans="1:8" x14ac:dyDescent="0.2">
      <c r="A305" s="261"/>
      <c r="B305" s="264"/>
      <c r="C305" s="219" t="s">
        <v>128</v>
      </c>
      <c r="D305" s="125">
        <v>0.5</v>
      </c>
      <c r="E305" s="134">
        <v>94000</v>
      </c>
      <c r="F305" s="134">
        <f t="shared" si="1"/>
        <v>47000</v>
      </c>
      <c r="G305" s="258"/>
      <c r="H305" s="124"/>
    </row>
    <row r="306" spans="1:8" x14ac:dyDescent="0.2">
      <c r="A306" s="262"/>
      <c r="B306" s="265"/>
      <c r="C306" s="219" t="s">
        <v>181</v>
      </c>
      <c r="D306" s="125">
        <v>2</v>
      </c>
      <c r="E306" s="134">
        <v>50000</v>
      </c>
      <c r="F306" s="134">
        <f t="shared" si="1"/>
        <v>100000</v>
      </c>
      <c r="G306" s="259"/>
      <c r="H306" s="124"/>
    </row>
    <row r="307" spans="1:8" x14ac:dyDescent="0.2">
      <c r="A307" s="260">
        <v>46127</v>
      </c>
      <c r="B307" s="263">
        <v>30692</v>
      </c>
      <c r="C307" s="219" t="s">
        <v>127</v>
      </c>
      <c r="D307" s="125">
        <v>0.5</v>
      </c>
      <c r="E307" s="134">
        <v>65000</v>
      </c>
      <c r="F307" s="134">
        <f t="shared" si="1"/>
        <v>32500</v>
      </c>
      <c r="G307" s="257">
        <f>SUM(F307:F328)</f>
        <v>1489400</v>
      </c>
      <c r="H307" s="124"/>
    </row>
    <row r="308" spans="1:8" x14ac:dyDescent="0.2">
      <c r="A308" s="261"/>
      <c r="B308" s="264"/>
      <c r="C308" s="219" t="s">
        <v>128</v>
      </c>
      <c r="D308" s="125">
        <v>0.5</v>
      </c>
      <c r="E308" s="134">
        <v>94000</v>
      </c>
      <c r="F308" s="134">
        <f t="shared" si="1"/>
        <v>47000</v>
      </c>
      <c r="G308" s="258"/>
      <c r="H308" s="124"/>
    </row>
    <row r="309" spans="1:8" x14ac:dyDescent="0.2">
      <c r="A309" s="261"/>
      <c r="B309" s="264"/>
      <c r="C309" s="219" t="s">
        <v>123</v>
      </c>
      <c r="D309" s="125">
        <v>1</v>
      </c>
      <c r="E309" s="134">
        <v>45000</v>
      </c>
      <c r="F309" s="134">
        <f t="shared" si="1"/>
        <v>45000</v>
      </c>
      <c r="G309" s="258"/>
      <c r="H309" s="124"/>
    </row>
    <row r="310" spans="1:8" x14ac:dyDescent="0.2">
      <c r="A310" s="261"/>
      <c r="B310" s="264"/>
      <c r="C310" s="219" t="s">
        <v>124</v>
      </c>
      <c r="D310" s="125">
        <v>0.4</v>
      </c>
      <c r="E310" s="134">
        <v>88000</v>
      </c>
      <c r="F310" s="134">
        <f t="shared" si="1"/>
        <v>35200</v>
      </c>
      <c r="G310" s="258"/>
      <c r="H310" s="124"/>
    </row>
    <row r="311" spans="1:8" x14ac:dyDescent="0.2">
      <c r="A311" s="261"/>
      <c r="B311" s="264"/>
      <c r="C311" s="154" t="s">
        <v>125</v>
      </c>
      <c r="D311" s="125">
        <v>0.4</v>
      </c>
      <c r="E311" s="134">
        <v>50000</v>
      </c>
      <c r="F311" s="134">
        <f t="shared" si="1"/>
        <v>20000</v>
      </c>
      <c r="G311" s="258"/>
      <c r="H311" s="124"/>
    </row>
    <row r="312" spans="1:8" x14ac:dyDescent="0.2">
      <c r="A312" s="261"/>
      <c r="B312" s="264"/>
      <c r="C312" s="154" t="s">
        <v>185</v>
      </c>
      <c r="D312" s="125">
        <v>0.4</v>
      </c>
      <c r="E312" s="134">
        <v>94000</v>
      </c>
      <c r="F312" s="134">
        <f t="shared" si="1"/>
        <v>37600</v>
      </c>
      <c r="G312" s="258"/>
      <c r="H312" s="124"/>
    </row>
    <row r="313" spans="1:8" x14ac:dyDescent="0.2">
      <c r="A313" s="261"/>
      <c r="B313" s="264"/>
      <c r="C313" s="154" t="s">
        <v>129</v>
      </c>
      <c r="D313" s="125">
        <v>2</v>
      </c>
      <c r="E313" s="134">
        <v>45000</v>
      </c>
      <c r="F313" s="134">
        <f t="shared" si="1"/>
        <v>90000</v>
      </c>
      <c r="G313" s="258"/>
      <c r="H313" s="124"/>
    </row>
    <row r="314" spans="1:8" x14ac:dyDescent="0.2">
      <c r="A314" s="261"/>
      <c r="B314" s="264"/>
      <c r="C314" s="154" t="s">
        <v>118</v>
      </c>
      <c r="D314" s="125">
        <v>1.5</v>
      </c>
      <c r="E314" s="134">
        <v>55000</v>
      </c>
      <c r="F314" s="134">
        <f t="shared" si="1"/>
        <v>82500</v>
      </c>
      <c r="G314" s="258"/>
      <c r="H314" s="124"/>
    </row>
    <row r="315" spans="1:8" x14ac:dyDescent="0.2">
      <c r="A315" s="261"/>
      <c r="B315" s="264"/>
      <c r="C315" s="154" t="s">
        <v>119</v>
      </c>
      <c r="D315" s="125">
        <v>1</v>
      </c>
      <c r="E315" s="134">
        <v>45000</v>
      </c>
      <c r="F315" s="134">
        <f t="shared" si="1"/>
        <v>45000</v>
      </c>
      <c r="G315" s="258"/>
      <c r="H315" s="124"/>
    </row>
    <row r="316" spans="1:8" x14ac:dyDescent="0.2">
      <c r="A316" s="261"/>
      <c r="B316" s="264"/>
      <c r="C316" s="219" t="s">
        <v>120</v>
      </c>
      <c r="D316" s="125">
        <v>1</v>
      </c>
      <c r="E316" s="134">
        <v>60000</v>
      </c>
      <c r="F316" s="134">
        <f t="shared" si="1"/>
        <v>60000</v>
      </c>
      <c r="G316" s="258"/>
      <c r="H316" s="124"/>
    </row>
    <row r="317" spans="1:8" x14ac:dyDescent="0.2">
      <c r="A317" s="261"/>
      <c r="B317" s="264"/>
      <c r="C317" s="219" t="s">
        <v>184</v>
      </c>
      <c r="D317" s="125">
        <v>1</v>
      </c>
      <c r="E317" s="134">
        <v>55000</v>
      </c>
      <c r="F317" s="134">
        <f t="shared" si="1"/>
        <v>55000</v>
      </c>
      <c r="G317" s="258"/>
      <c r="H317" s="124"/>
    </row>
    <row r="318" spans="1:8" x14ac:dyDescent="0.2">
      <c r="A318" s="261"/>
      <c r="B318" s="264"/>
      <c r="C318" s="219" t="s">
        <v>146</v>
      </c>
      <c r="D318" s="125">
        <v>3</v>
      </c>
      <c r="E318" s="134">
        <v>25000</v>
      </c>
      <c r="F318" s="134">
        <f t="shared" si="1"/>
        <v>75000</v>
      </c>
      <c r="G318" s="258"/>
      <c r="H318" s="124"/>
    </row>
    <row r="319" spans="1:8" x14ac:dyDescent="0.2">
      <c r="A319" s="261"/>
      <c r="B319" s="264"/>
      <c r="C319" s="219" t="s">
        <v>111</v>
      </c>
      <c r="D319" s="125">
        <v>2</v>
      </c>
      <c r="E319" s="134">
        <v>25000</v>
      </c>
      <c r="F319" s="134">
        <f t="shared" si="1"/>
        <v>50000</v>
      </c>
      <c r="G319" s="258"/>
      <c r="H319" s="124"/>
    </row>
    <row r="320" spans="1:8" x14ac:dyDescent="0.2">
      <c r="A320" s="261"/>
      <c r="B320" s="264"/>
      <c r="C320" s="219" t="s">
        <v>110</v>
      </c>
      <c r="D320" s="125">
        <v>0.5</v>
      </c>
      <c r="E320" s="134">
        <v>26000</v>
      </c>
      <c r="F320" s="134">
        <f t="shared" si="1"/>
        <v>13000</v>
      </c>
      <c r="G320" s="258"/>
      <c r="H320" s="124"/>
    </row>
    <row r="321" spans="1:9" x14ac:dyDescent="0.2">
      <c r="A321" s="261"/>
      <c r="B321" s="264"/>
      <c r="C321" s="219" t="s">
        <v>141</v>
      </c>
      <c r="D321" s="125">
        <v>2</v>
      </c>
      <c r="E321" s="134">
        <v>35000</v>
      </c>
      <c r="F321" s="134">
        <f t="shared" si="1"/>
        <v>70000</v>
      </c>
      <c r="G321" s="258"/>
      <c r="H321" s="124"/>
    </row>
    <row r="322" spans="1:9" x14ac:dyDescent="0.2">
      <c r="A322" s="261"/>
      <c r="B322" s="264"/>
      <c r="C322" s="219" t="s">
        <v>131</v>
      </c>
      <c r="D322" s="125">
        <v>0.3</v>
      </c>
      <c r="E322" s="134">
        <v>72000</v>
      </c>
      <c r="F322" s="134">
        <f t="shared" si="1"/>
        <v>21600</v>
      </c>
      <c r="G322" s="258"/>
      <c r="H322" s="124"/>
    </row>
    <row r="323" spans="1:9" x14ac:dyDescent="0.2">
      <c r="A323" s="261"/>
      <c r="B323" s="264"/>
      <c r="C323" s="219" t="s">
        <v>130</v>
      </c>
      <c r="D323" s="125">
        <v>0.5</v>
      </c>
      <c r="E323" s="134">
        <v>95000</v>
      </c>
      <c r="F323" s="134">
        <f t="shared" si="1"/>
        <v>47500</v>
      </c>
      <c r="G323" s="258"/>
      <c r="H323" s="124"/>
    </row>
    <row r="324" spans="1:9" x14ac:dyDescent="0.2">
      <c r="A324" s="261"/>
      <c r="B324" s="264"/>
      <c r="C324" s="219" t="s">
        <v>114</v>
      </c>
      <c r="D324" s="125">
        <v>10</v>
      </c>
      <c r="E324" s="134">
        <v>25000</v>
      </c>
      <c r="F324" s="134">
        <f t="shared" si="1"/>
        <v>250000</v>
      </c>
      <c r="G324" s="258"/>
      <c r="H324" s="124"/>
    </row>
    <row r="325" spans="1:9" x14ac:dyDescent="0.2">
      <c r="A325" s="261"/>
      <c r="B325" s="264"/>
      <c r="C325" s="219" t="s">
        <v>142</v>
      </c>
      <c r="D325" s="125">
        <v>5</v>
      </c>
      <c r="E325" s="134">
        <v>40000</v>
      </c>
      <c r="F325" s="134">
        <f t="shared" si="1"/>
        <v>200000</v>
      </c>
      <c r="G325" s="258"/>
      <c r="H325" s="124"/>
    </row>
    <row r="326" spans="1:9" x14ac:dyDescent="0.2">
      <c r="A326" s="261"/>
      <c r="B326" s="264"/>
      <c r="C326" s="219" t="s">
        <v>115</v>
      </c>
      <c r="D326" s="125">
        <v>3.7</v>
      </c>
      <c r="E326" s="134">
        <v>25000</v>
      </c>
      <c r="F326" s="134">
        <f t="shared" si="1"/>
        <v>92500</v>
      </c>
      <c r="G326" s="258"/>
      <c r="H326" s="124"/>
    </row>
    <row r="327" spans="1:9" x14ac:dyDescent="0.2">
      <c r="A327" s="261"/>
      <c r="B327" s="264"/>
      <c r="C327" s="219" t="s">
        <v>116</v>
      </c>
      <c r="D327" s="125">
        <v>2</v>
      </c>
      <c r="E327" s="134">
        <v>30000</v>
      </c>
      <c r="F327" s="134">
        <f t="shared" si="1"/>
        <v>60000</v>
      </c>
      <c r="G327" s="258"/>
      <c r="H327" s="124"/>
    </row>
    <row r="328" spans="1:9" x14ac:dyDescent="0.2">
      <c r="A328" s="262"/>
      <c r="B328" s="265"/>
      <c r="C328" s="219" t="s">
        <v>188</v>
      </c>
      <c r="D328" s="125">
        <v>0.5</v>
      </c>
      <c r="E328" s="134">
        <v>120000</v>
      </c>
      <c r="F328" s="134">
        <f t="shared" si="1"/>
        <v>60000</v>
      </c>
      <c r="G328" s="259"/>
      <c r="H328" s="124"/>
    </row>
    <row r="329" spans="1:9" x14ac:dyDescent="0.2">
      <c r="A329" s="260">
        <v>46128</v>
      </c>
      <c r="B329" s="263">
        <v>30618</v>
      </c>
      <c r="C329" s="219" t="s">
        <v>135</v>
      </c>
      <c r="D329" s="125">
        <v>3</v>
      </c>
      <c r="E329" s="134">
        <v>55000</v>
      </c>
      <c r="F329" s="134">
        <f t="shared" si="1"/>
        <v>165000</v>
      </c>
      <c r="G329" s="257">
        <f>SUM(F329:F349)</f>
        <v>1541300</v>
      </c>
      <c r="H329" s="124"/>
    </row>
    <row r="330" spans="1:9" x14ac:dyDescent="0.2">
      <c r="A330" s="261"/>
      <c r="B330" s="264"/>
      <c r="C330" s="219" t="s">
        <v>111</v>
      </c>
      <c r="D330" s="125">
        <v>1</v>
      </c>
      <c r="E330" s="134">
        <v>25000</v>
      </c>
      <c r="F330" s="134">
        <f t="shared" si="1"/>
        <v>25000</v>
      </c>
      <c r="G330" s="258"/>
      <c r="H330" s="124"/>
    </row>
    <row r="331" spans="1:9" x14ac:dyDescent="0.2">
      <c r="A331" s="261"/>
      <c r="B331" s="264"/>
      <c r="C331" s="219" t="s">
        <v>140</v>
      </c>
      <c r="D331" s="125">
        <v>0.5</v>
      </c>
      <c r="E331" s="134">
        <v>83000</v>
      </c>
      <c r="F331" s="134">
        <f t="shared" si="1"/>
        <v>41500</v>
      </c>
      <c r="G331" s="258"/>
      <c r="H331" s="124"/>
    </row>
    <row r="332" spans="1:9" x14ac:dyDescent="0.2">
      <c r="A332" s="261"/>
      <c r="B332" s="264"/>
      <c r="C332" s="219" t="s">
        <v>145</v>
      </c>
      <c r="D332" s="125">
        <v>0.5</v>
      </c>
      <c r="E332" s="134">
        <v>121000</v>
      </c>
      <c r="F332" s="134">
        <f t="shared" si="1"/>
        <v>60500</v>
      </c>
      <c r="G332" s="258"/>
      <c r="H332" s="124"/>
    </row>
    <row r="333" spans="1:9" x14ac:dyDescent="0.2">
      <c r="A333" s="261"/>
      <c r="B333" s="264"/>
      <c r="C333" s="219" t="s">
        <v>134</v>
      </c>
      <c r="D333" s="125">
        <v>1</v>
      </c>
      <c r="E333" s="134">
        <v>15000</v>
      </c>
      <c r="F333" s="134">
        <f t="shared" si="1"/>
        <v>15000</v>
      </c>
      <c r="G333" s="258"/>
      <c r="H333" s="124"/>
    </row>
    <row r="334" spans="1:9" x14ac:dyDescent="0.2">
      <c r="A334" s="261"/>
      <c r="B334" s="264"/>
      <c r="C334" s="219" t="s">
        <v>141</v>
      </c>
      <c r="D334" s="125">
        <v>1</v>
      </c>
      <c r="E334" s="134">
        <v>35000</v>
      </c>
      <c r="F334" s="134">
        <f t="shared" si="1"/>
        <v>35000</v>
      </c>
      <c r="G334" s="258"/>
      <c r="H334" s="124"/>
      <c r="I334" s="139"/>
    </row>
    <row r="335" spans="1:9" x14ac:dyDescent="0.2">
      <c r="A335" s="261"/>
      <c r="B335" s="264"/>
      <c r="C335" s="219" t="s">
        <v>132</v>
      </c>
      <c r="D335" s="125">
        <v>0.3</v>
      </c>
      <c r="E335" s="134">
        <v>61000</v>
      </c>
      <c r="F335" s="134">
        <f t="shared" si="1"/>
        <v>18300</v>
      </c>
      <c r="G335" s="258"/>
      <c r="H335" s="124"/>
    </row>
    <row r="336" spans="1:9" x14ac:dyDescent="0.2">
      <c r="A336" s="261"/>
      <c r="B336" s="264"/>
      <c r="C336" s="219" t="s">
        <v>133</v>
      </c>
      <c r="D336" s="125">
        <v>0.3</v>
      </c>
      <c r="E336" s="134">
        <v>55000</v>
      </c>
      <c r="F336" s="134">
        <f t="shared" si="1"/>
        <v>16500</v>
      </c>
      <c r="G336" s="258"/>
      <c r="H336" s="124"/>
    </row>
    <row r="337" spans="1:8" x14ac:dyDescent="0.2">
      <c r="A337" s="261"/>
      <c r="B337" s="264"/>
      <c r="C337" s="219" t="s">
        <v>147</v>
      </c>
      <c r="D337" s="125">
        <v>5</v>
      </c>
      <c r="E337" s="134">
        <v>35000</v>
      </c>
      <c r="F337" s="134">
        <f t="shared" si="1"/>
        <v>175000</v>
      </c>
      <c r="G337" s="258"/>
      <c r="H337" s="124"/>
    </row>
    <row r="338" spans="1:8" x14ac:dyDescent="0.2">
      <c r="A338" s="261"/>
      <c r="B338" s="264"/>
      <c r="C338" s="219" t="s">
        <v>113</v>
      </c>
      <c r="D338" s="125">
        <v>5</v>
      </c>
      <c r="E338" s="134">
        <v>72000</v>
      </c>
      <c r="F338" s="134">
        <f t="shared" si="1"/>
        <v>360000</v>
      </c>
      <c r="G338" s="258"/>
      <c r="H338" s="124"/>
    </row>
    <row r="339" spans="1:8" x14ac:dyDescent="0.2">
      <c r="A339" s="261"/>
      <c r="B339" s="264"/>
      <c r="C339" s="219" t="s">
        <v>114</v>
      </c>
      <c r="D339" s="125">
        <v>5</v>
      </c>
      <c r="E339" s="134">
        <v>25000</v>
      </c>
      <c r="F339" s="134">
        <f t="shared" si="1"/>
        <v>125000</v>
      </c>
      <c r="G339" s="258"/>
      <c r="H339" s="124"/>
    </row>
    <row r="340" spans="1:8" x14ac:dyDescent="0.2">
      <c r="A340" s="261"/>
      <c r="B340" s="264"/>
      <c r="C340" s="219" t="s">
        <v>55</v>
      </c>
      <c r="D340" s="125">
        <v>1</v>
      </c>
      <c r="E340" s="134">
        <v>35000</v>
      </c>
      <c r="F340" s="134">
        <f t="shared" si="1"/>
        <v>35000</v>
      </c>
      <c r="G340" s="258"/>
      <c r="H340" s="124"/>
    </row>
    <row r="341" spans="1:8" x14ac:dyDescent="0.2">
      <c r="A341" s="261"/>
      <c r="B341" s="264"/>
      <c r="C341" s="219" t="s">
        <v>116</v>
      </c>
      <c r="D341" s="125">
        <v>2</v>
      </c>
      <c r="E341" s="134">
        <v>30000</v>
      </c>
      <c r="F341" s="134">
        <f t="shared" si="1"/>
        <v>60000</v>
      </c>
      <c r="G341" s="258"/>
      <c r="H341" s="124"/>
    </row>
    <row r="342" spans="1:8" x14ac:dyDescent="0.2">
      <c r="A342" s="261"/>
      <c r="B342" s="264"/>
      <c r="C342" s="219" t="s">
        <v>54</v>
      </c>
      <c r="D342" s="125">
        <v>2</v>
      </c>
      <c r="E342" s="134">
        <v>50000</v>
      </c>
      <c r="F342" s="134">
        <f t="shared" si="1"/>
        <v>100000</v>
      </c>
      <c r="G342" s="258"/>
      <c r="H342" s="124"/>
    </row>
    <row r="343" spans="1:8" x14ac:dyDescent="0.2">
      <c r="A343" s="261"/>
      <c r="B343" s="264"/>
      <c r="C343" s="219" t="s">
        <v>190</v>
      </c>
      <c r="D343" s="125">
        <v>1</v>
      </c>
      <c r="E343" s="134">
        <v>65000</v>
      </c>
      <c r="F343" s="134">
        <f t="shared" si="1"/>
        <v>65000</v>
      </c>
      <c r="G343" s="258"/>
      <c r="H343" s="124"/>
    </row>
    <row r="344" spans="1:8" x14ac:dyDescent="0.2">
      <c r="A344" s="261"/>
      <c r="B344" s="264"/>
      <c r="C344" s="219" t="s">
        <v>123</v>
      </c>
      <c r="D344" s="125">
        <v>1</v>
      </c>
      <c r="E344" s="134">
        <v>45000</v>
      </c>
      <c r="F344" s="134">
        <f t="shared" si="1"/>
        <v>45000</v>
      </c>
      <c r="G344" s="258"/>
      <c r="H344" s="124"/>
    </row>
    <row r="345" spans="1:8" x14ac:dyDescent="0.2">
      <c r="A345" s="261"/>
      <c r="B345" s="264"/>
      <c r="C345" s="219" t="s">
        <v>127</v>
      </c>
      <c r="D345" s="125">
        <v>0.5</v>
      </c>
      <c r="E345" s="134">
        <v>65000</v>
      </c>
      <c r="F345" s="134">
        <f t="shared" si="1"/>
        <v>32500</v>
      </c>
      <c r="G345" s="258"/>
      <c r="H345" s="124"/>
    </row>
    <row r="346" spans="1:8" x14ac:dyDescent="0.2">
      <c r="A346" s="261"/>
      <c r="B346" s="264"/>
      <c r="C346" s="219" t="s">
        <v>128</v>
      </c>
      <c r="D346" s="125">
        <v>0.5</v>
      </c>
      <c r="E346" s="134">
        <v>94000</v>
      </c>
      <c r="F346" s="134">
        <f t="shared" si="1"/>
        <v>47000</v>
      </c>
      <c r="G346" s="258"/>
      <c r="H346" s="124"/>
    </row>
    <row r="347" spans="1:8" x14ac:dyDescent="0.2">
      <c r="A347" s="261"/>
      <c r="B347" s="264"/>
      <c r="C347" s="219" t="s">
        <v>143</v>
      </c>
      <c r="D347" s="125">
        <v>20</v>
      </c>
      <c r="E347" s="134">
        <v>1000</v>
      </c>
      <c r="F347" s="134">
        <f t="shared" si="1"/>
        <v>20000</v>
      </c>
      <c r="G347" s="258"/>
      <c r="H347" s="124"/>
    </row>
    <row r="348" spans="1:8" x14ac:dyDescent="0.2">
      <c r="A348" s="261"/>
      <c r="B348" s="264"/>
      <c r="C348" s="219" t="s">
        <v>118</v>
      </c>
      <c r="D348" s="125">
        <v>1</v>
      </c>
      <c r="E348" s="134">
        <v>55000</v>
      </c>
      <c r="F348" s="134">
        <f t="shared" si="1"/>
        <v>55000</v>
      </c>
      <c r="G348" s="258"/>
      <c r="H348" s="124"/>
    </row>
    <row r="349" spans="1:8" x14ac:dyDescent="0.2">
      <c r="A349" s="262"/>
      <c r="B349" s="265"/>
      <c r="C349" s="219" t="s">
        <v>119</v>
      </c>
      <c r="D349" s="125">
        <v>1</v>
      </c>
      <c r="E349" s="134">
        <v>45000</v>
      </c>
      <c r="F349" s="134">
        <f t="shared" si="1"/>
        <v>45000</v>
      </c>
      <c r="G349" s="259"/>
      <c r="H349" s="124"/>
    </row>
    <row r="350" spans="1:8" x14ac:dyDescent="0.2">
      <c r="A350" s="260">
        <v>46129</v>
      </c>
      <c r="B350" s="263">
        <v>30638</v>
      </c>
      <c r="C350" s="219" t="s">
        <v>124</v>
      </c>
      <c r="D350" s="125">
        <v>0.4</v>
      </c>
      <c r="E350" s="134">
        <v>88000</v>
      </c>
      <c r="F350" s="134">
        <f t="shared" si="1"/>
        <v>35200</v>
      </c>
      <c r="G350" s="257">
        <f>SUM(F350:F371)</f>
        <v>1621980</v>
      </c>
      <c r="H350" s="124"/>
    </row>
    <row r="351" spans="1:8" x14ac:dyDescent="0.2">
      <c r="A351" s="261"/>
      <c r="B351" s="264"/>
      <c r="C351" s="219" t="s">
        <v>125</v>
      </c>
      <c r="D351" s="125">
        <v>0.4</v>
      </c>
      <c r="E351" s="134">
        <v>50000</v>
      </c>
      <c r="F351" s="134">
        <f t="shared" si="1"/>
        <v>20000</v>
      </c>
      <c r="G351" s="258"/>
      <c r="H351" s="124"/>
    </row>
    <row r="352" spans="1:8" x14ac:dyDescent="0.2">
      <c r="A352" s="261"/>
      <c r="B352" s="264"/>
      <c r="C352" s="219" t="s">
        <v>123</v>
      </c>
      <c r="D352" s="125">
        <v>0.5</v>
      </c>
      <c r="E352" s="134">
        <v>45000</v>
      </c>
      <c r="F352" s="134">
        <f t="shared" si="1"/>
        <v>22500</v>
      </c>
      <c r="G352" s="258"/>
      <c r="H352" s="124"/>
    </row>
    <row r="353" spans="1:8" x14ac:dyDescent="0.2">
      <c r="A353" s="261"/>
      <c r="B353" s="264"/>
      <c r="C353" s="219" t="s">
        <v>190</v>
      </c>
      <c r="D353" s="125">
        <v>0.5</v>
      </c>
      <c r="E353" s="134">
        <v>65000</v>
      </c>
      <c r="F353" s="134">
        <f t="shared" si="1"/>
        <v>32500</v>
      </c>
      <c r="G353" s="258"/>
      <c r="H353" s="124"/>
    </row>
    <row r="354" spans="1:8" x14ac:dyDescent="0.2">
      <c r="A354" s="261"/>
      <c r="B354" s="264"/>
      <c r="C354" s="219" t="s">
        <v>127</v>
      </c>
      <c r="D354" s="125">
        <v>0.5</v>
      </c>
      <c r="E354" s="134">
        <v>65000</v>
      </c>
      <c r="F354" s="134">
        <f t="shared" si="1"/>
        <v>32500</v>
      </c>
      <c r="G354" s="258"/>
      <c r="H354" s="124"/>
    </row>
    <row r="355" spans="1:8" x14ac:dyDescent="0.2">
      <c r="A355" s="261"/>
      <c r="B355" s="264"/>
      <c r="C355" s="219" t="s">
        <v>128</v>
      </c>
      <c r="D355" s="125">
        <v>0.5</v>
      </c>
      <c r="E355" s="134">
        <v>94000</v>
      </c>
      <c r="F355" s="134">
        <f t="shared" si="1"/>
        <v>47000</v>
      </c>
      <c r="G355" s="258"/>
      <c r="H355" s="124"/>
    </row>
    <row r="356" spans="1:8" x14ac:dyDescent="0.2">
      <c r="A356" s="261"/>
      <c r="B356" s="264"/>
      <c r="C356" s="219" t="s">
        <v>143</v>
      </c>
      <c r="D356" s="125">
        <v>20</v>
      </c>
      <c r="E356" s="134">
        <v>1000</v>
      </c>
      <c r="F356" s="134">
        <f t="shared" si="1"/>
        <v>20000</v>
      </c>
      <c r="G356" s="258"/>
      <c r="H356" s="124"/>
    </row>
    <row r="357" spans="1:8" x14ac:dyDescent="0.2">
      <c r="A357" s="261"/>
      <c r="B357" s="264"/>
      <c r="C357" s="219" t="s">
        <v>117</v>
      </c>
      <c r="D357" s="125">
        <v>1</v>
      </c>
      <c r="E357" s="134">
        <v>65000</v>
      </c>
      <c r="F357" s="134">
        <f t="shared" si="1"/>
        <v>65000</v>
      </c>
      <c r="G357" s="258"/>
      <c r="H357" s="124"/>
    </row>
    <row r="358" spans="1:8" x14ac:dyDescent="0.2">
      <c r="A358" s="261"/>
      <c r="B358" s="264"/>
      <c r="C358" s="219" t="s">
        <v>118</v>
      </c>
      <c r="D358" s="125">
        <v>1</v>
      </c>
      <c r="E358" s="134">
        <v>55000</v>
      </c>
      <c r="F358" s="134">
        <f t="shared" si="1"/>
        <v>55000</v>
      </c>
      <c r="G358" s="258"/>
      <c r="H358" s="124"/>
    </row>
    <row r="359" spans="1:8" x14ac:dyDescent="0.2">
      <c r="A359" s="261"/>
      <c r="B359" s="264"/>
      <c r="C359" s="219" t="s">
        <v>119</v>
      </c>
      <c r="D359" s="125">
        <v>1</v>
      </c>
      <c r="E359" s="134">
        <v>45000</v>
      </c>
      <c r="F359" s="134">
        <f t="shared" si="1"/>
        <v>45000</v>
      </c>
      <c r="G359" s="258"/>
      <c r="H359" s="124"/>
    </row>
    <row r="360" spans="1:8" x14ac:dyDescent="0.2">
      <c r="A360" s="261"/>
      <c r="B360" s="264"/>
      <c r="C360" s="219" t="s">
        <v>120</v>
      </c>
      <c r="D360" s="125">
        <v>1</v>
      </c>
      <c r="E360" s="134">
        <v>60000</v>
      </c>
      <c r="F360" s="134">
        <f t="shared" si="1"/>
        <v>60000</v>
      </c>
      <c r="G360" s="258"/>
      <c r="H360" s="124"/>
    </row>
    <row r="361" spans="1:8" x14ac:dyDescent="0.2">
      <c r="A361" s="261"/>
      <c r="B361" s="264"/>
      <c r="C361" s="219" t="s">
        <v>182</v>
      </c>
      <c r="D361" s="125">
        <v>2</v>
      </c>
      <c r="E361" s="134">
        <v>40000</v>
      </c>
      <c r="F361" s="134">
        <f t="shared" si="1"/>
        <v>80000</v>
      </c>
      <c r="G361" s="258"/>
      <c r="H361" s="124"/>
    </row>
    <row r="362" spans="1:8" x14ac:dyDescent="0.2">
      <c r="A362" s="261"/>
      <c r="B362" s="264"/>
      <c r="C362" s="219" t="s">
        <v>229</v>
      </c>
      <c r="D362" s="125">
        <v>1</v>
      </c>
      <c r="E362" s="134">
        <v>450000</v>
      </c>
      <c r="F362" s="134">
        <f t="shared" si="1"/>
        <v>450000</v>
      </c>
      <c r="G362" s="258"/>
      <c r="H362" s="124"/>
    </row>
    <row r="363" spans="1:8" x14ac:dyDescent="0.2">
      <c r="A363" s="261"/>
      <c r="B363" s="264"/>
      <c r="C363" s="219" t="s">
        <v>179</v>
      </c>
      <c r="D363" s="125">
        <v>2</v>
      </c>
      <c r="E363" s="134">
        <v>25000</v>
      </c>
      <c r="F363" s="134">
        <f t="shared" si="1"/>
        <v>50000</v>
      </c>
      <c r="G363" s="258"/>
      <c r="H363" s="124"/>
    </row>
    <row r="364" spans="1:8" x14ac:dyDescent="0.2">
      <c r="A364" s="261"/>
      <c r="B364" s="264"/>
      <c r="C364" s="219" t="s">
        <v>97</v>
      </c>
      <c r="D364" s="125">
        <v>2</v>
      </c>
      <c r="E364" s="134">
        <v>175000</v>
      </c>
      <c r="F364" s="134">
        <f t="shared" si="1"/>
        <v>350000</v>
      </c>
      <c r="G364" s="258"/>
      <c r="H364" s="124"/>
    </row>
    <row r="365" spans="1:8" x14ac:dyDescent="0.2">
      <c r="A365" s="261"/>
      <c r="B365" s="264"/>
      <c r="C365" s="219" t="s">
        <v>114</v>
      </c>
      <c r="D365" s="125">
        <v>5</v>
      </c>
      <c r="E365" s="134">
        <v>25000</v>
      </c>
      <c r="F365" s="134">
        <f t="shared" si="1"/>
        <v>125000</v>
      </c>
      <c r="G365" s="258"/>
      <c r="H365" s="124"/>
    </row>
    <row r="366" spans="1:8" x14ac:dyDescent="0.2">
      <c r="A366" s="261"/>
      <c r="B366" s="264"/>
      <c r="C366" s="219" t="s">
        <v>115</v>
      </c>
      <c r="D366" s="125">
        <v>2.5</v>
      </c>
      <c r="E366" s="134">
        <v>25000</v>
      </c>
      <c r="F366" s="134">
        <f t="shared" si="1"/>
        <v>62500</v>
      </c>
      <c r="G366" s="258"/>
      <c r="H366" s="124"/>
    </row>
    <row r="367" spans="1:8" x14ac:dyDescent="0.2">
      <c r="A367" s="261"/>
      <c r="B367" s="264"/>
      <c r="C367" s="219" t="s">
        <v>51</v>
      </c>
      <c r="D367" s="125">
        <v>0.1</v>
      </c>
      <c r="E367" s="134">
        <v>85000</v>
      </c>
      <c r="F367" s="134">
        <f t="shared" si="1"/>
        <v>8500</v>
      </c>
      <c r="G367" s="258"/>
      <c r="H367" s="124"/>
    </row>
    <row r="368" spans="1:8" x14ac:dyDescent="0.2">
      <c r="A368" s="261"/>
      <c r="B368" s="264"/>
      <c r="C368" s="219" t="s">
        <v>155</v>
      </c>
      <c r="D368" s="125">
        <v>0.1</v>
      </c>
      <c r="E368" s="134">
        <v>44000</v>
      </c>
      <c r="F368" s="134">
        <f t="shared" si="1"/>
        <v>4400</v>
      </c>
      <c r="G368" s="258"/>
      <c r="H368" s="124"/>
    </row>
    <row r="369" spans="1:8" x14ac:dyDescent="0.2">
      <c r="A369" s="261"/>
      <c r="B369" s="264"/>
      <c r="C369" s="219" t="s">
        <v>50</v>
      </c>
      <c r="D369" s="125">
        <v>0.06</v>
      </c>
      <c r="E369" s="134">
        <v>198000</v>
      </c>
      <c r="F369" s="134">
        <f t="shared" si="1"/>
        <v>11880</v>
      </c>
      <c r="G369" s="258"/>
      <c r="H369" s="124"/>
    </row>
    <row r="370" spans="1:8" x14ac:dyDescent="0.2">
      <c r="A370" s="261"/>
      <c r="B370" s="264"/>
      <c r="C370" s="219" t="s">
        <v>189</v>
      </c>
      <c r="D370" s="125">
        <v>0.2</v>
      </c>
      <c r="E370" s="134">
        <v>95000</v>
      </c>
      <c r="F370" s="134">
        <f t="shared" si="1"/>
        <v>19000</v>
      </c>
      <c r="G370" s="258"/>
      <c r="H370" s="124"/>
    </row>
    <row r="371" spans="1:8" x14ac:dyDescent="0.2">
      <c r="A371" s="262"/>
      <c r="B371" s="265"/>
      <c r="C371" s="219" t="s">
        <v>110</v>
      </c>
      <c r="D371" s="125">
        <v>1</v>
      </c>
      <c r="E371" s="134">
        <v>26000</v>
      </c>
      <c r="F371" s="134">
        <f t="shared" si="1"/>
        <v>26000</v>
      </c>
      <c r="G371" s="259"/>
      <c r="H371" s="124"/>
    </row>
    <row r="372" spans="1:8" x14ac:dyDescent="0.2">
      <c r="A372" s="260">
        <v>46129</v>
      </c>
      <c r="B372" s="263">
        <v>30639</v>
      </c>
      <c r="C372" s="219" t="s">
        <v>109</v>
      </c>
      <c r="D372" s="125">
        <v>1</v>
      </c>
      <c r="E372" s="134">
        <v>60000</v>
      </c>
      <c r="F372" s="134">
        <f t="shared" si="1"/>
        <v>60000</v>
      </c>
      <c r="G372" s="257">
        <f>SUM(F372:F373)</f>
        <v>130000</v>
      </c>
      <c r="H372" s="124"/>
    </row>
    <row r="373" spans="1:8" x14ac:dyDescent="0.2">
      <c r="A373" s="262"/>
      <c r="B373" s="265"/>
      <c r="C373" s="219" t="s">
        <v>141</v>
      </c>
      <c r="D373" s="125">
        <v>2</v>
      </c>
      <c r="E373" s="134">
        <v>35000</v>
      </c>
      <c r="F373" s="134">
        <f t="shared" si="1"/>
        <v>70000</v>
      </c>
      <c r="G373" s="259"/>
      <c r="H373" s="124"/>
    </row>
    <row r="374" spans="1:8" x14ac:dyDescent="0.2">
      <c r="A374" s="260">
        <v>46130</v>
      </c>
      <c r="B374" s="263">
        <v>30648</v>
      </c>
      <c r="C374" s="219" t="s">
        <v>144</v>
      </c>
      <c r="D374" s="125">
        <v>1</v>
      </c>
      <c r="E374" s="134">
        <v>18000</v>
      </c>
      <c r="F374" s="134">
        <f t="shared" si="1"/>
        <v>18000</v>
      </c>
      <c r="G374" s="257">
        <f>SUM(F374:F388)</f>
        <v>868400</v>
      </c>
      <c r="H374" s="124"/>
    </row>
    <row r="375" spans="1:8" x14ac:dyDescent="0.2">
      <c r="A375" s="261"/>
      <c r="B375" s="264"/>
      <c r="C375" s="219" t="s">
        <v>141</v>
      </c>
      <c r="D375" s="125">
        <v>1</v>
      </c>
      <c r="E375" s="134">
        <v>35000</v>
      </c>
      <c r="F375" s="134">
        <f t="shared" si="1"/>
        <v>35000</v>
      </c>
      <c r="G375" s="258"/>
      <c r="H375" s="124"/>
    </row>
    <row r="376" spans="1:8" x14ac:dyDescent="0.2">
      <c r="A376" s="261"/>
      <c r="B376" s="264"/>
      <c r="C376" s="219" t="s">
        <v>114</v>
      </c>
      <c r="D376" s="125">
        <v>5</v>
      </c>
      <c r="E376" s="134">
        <v>25000</v>
      </c>
      <c r="F376" s="134">
        <f t="shared" si="1"/>
        <v>125000</v>
      </c>
      <c r="G376" s="258"/>
      <c r="H376" s="124"/>
    </row>
    <row r="377" spans="1:8" x14ac:dyDescent="0.2">
      <c r="A377" s="261"/>
      <c r="B377" s="264"/>
      <c r="C377" s="219" t="s">
        <v>115</v>
      </c>
      <c r="D377" s="125">
        <v>2.8</v>
      </c>
      <c r="E377" s="134">
        <v>25000</v>
      </c>
      <c r="F377" s="134">
        <f t="shared" si="1"/>
        <v>70000</v>
      </c>
      <c r="G377" s="258"/>
      <c r="H377" s="124"/>
    </row>
    <row r="378" spans="1:8" x14ac:dyDescent="0.2">
      <c r="A378" s="261"/>
      <c r="B378" s="264"/>
      <c r="C378" s="219" t="s">
        <v>113</v>
      </c>
      <c r="D378" s="125">
        <v>3</v>
      </c>
      <c r="E378" s="134">
        <v>72000</v>
      </c>
      <c r="F378" s="134">
        <f t="shared" si="1"/>
        <v>216000</v>
      </c>
      <c r="G378" s="258"/>
      <c r="H378" s="124"/>
    </row>
    <row r="379" spans="1:8" x14ac:dyDescent="0.2">
      <c r="A379" s="261"/>
      <c r="B379" s="264"/>
      <c r="C379" s="219" t="s">
        <v>129</v>
      </c>
      <c r="D379" s="125">
        <v>1</v>
      </c>
      <c r="E379" s="134">
        <v>55000</v>
      </c>
      <c r="F379" s="134">
        <f t="shared" si="1"/>
        <v>55000</v>
      </c>
      <c r="G379" s="258"/>
      <c r="H379" s="124"/>
    </row>
    <row r="380" spans="1:8" x14ac:dyDescent="0.2">
      <c r="A380" s="261"/>
      <c r="B380" s="264"/>
      <c r="C380" s="219" t="s">
        <v>127</v>
      </c>
      <c r="D380" s="125">
        <v>0.5</v>
      </c>
      <c r="E380" s="134">
        <v>65000</v>
      </c>
      <c r="F380" s="134">
        <f t="shared" si="1"/>
        <v>32500</v>
      </c>
      <c r="G380" s="258"/>
      <c r="H380" s="124"/>
    </row>
    <row r="381" spans="1:8" x14ac:dyDescent="0.2">
      <c r="A381" s="261"/>
      <c r="B381" s="264"/>
      <c r="C381" s="219" t="s">
        <v>128</v>
      </c>
      <c r="D381" s="125">
        <v>0.5</v>
      </c>
      <c r="E381" s="134">
        <v>94000</v>
      </c>
      <c r="F381" s="134">
        <f t="shared" si="1"/>
        <v>47000</v>
      </c>
      <c r="G381" s="258"/>
      <c r="H381" s="124"/>
    </row>
    <row r="382" spans="1:8" x14ac:dyDescent="0.2">
      <c r="A382" s="261"/>
      <c r="B382" s="264"/>
      <c r="C382" s="219" t="s">
        <v>68</v>
      </c>
      <c r="D382" s="125">
        <v>0.2</v>
      </c>
      <c r="E382" s="134">
        <v>17000</v>
      </c>
      <c r="F382" s="134">
        <f t="shared" si="1"/>
        <v>3400</v>
      </c>
      <c r="G382" s="258"/>
      <c r="H382" s="124"/>
    </row>
    <row r="383" spans="1:8" x14ac:dyDescent="0.2">
      <c r="A383" s="261"/>
      <c r="B383" s="264"/>
      <c r="C383" s="219" t="s">
        <v>123</v>
      </c>
      <c r="D383" s="125">
        <v>1</v>
      </c>
      <c r="E383" s="134">
        <v>45000</v>
      </c>
      <c r="F383" s="134">
        <f t="shared" si="1"/>
        <v>45000</v>
      </c>
      <c r="G383" s="258"/>
      <c r="H383" s="124"/>
    </row>
    <row r="384" spans="1:8" x14ac:dyDescent="0.2">
      <c r="A384" s="261"/>
      <c r="B384" s="264"/>
      <c r="C384" s="219" t="s">
        <v>190</v>
      </c>
      <c r="D384" s="125">
        <v>0.5</v>
      </c>
      <c r="E384" s="134">
        <v>65000</v>
      </c>
      <c r="F384" s="134">
        <f t="shared" si="1"/>
        <v>32500</v>
      </c>
      <c r="G384" s="258"/>
      <c r="H384" s="124"/>
    </row>
    <row r="385" spans="1:8" x14ac:dyDescent="0.2">
      <c r="A385" s="261"/>
      <c r="B385" s="264"/>
      <c r="C385" s="219" t="s">
        <v>117</v>
      </c>
      <c r="D385" s="125">
        <v>1</v>
      </c>
      <c r="E385" s="134">
        <v>65000</v>
      </c>
      <c r="F385" s="134">
        <f t="shared" si="1"/>
        <v>65000</v>
      </c>
      <c r="G385" s="258"/>
      <c r="H385" s="124"/>
    </row>
    <row r="386" spans="1:8" x14ac:dyDescent="0.2">
      <c r="A386" s="261"/>
      <c r="B386" s="264"/>
      <c r="C386" s="219" t="s">
        <v>118</v>
      </c>
      <c r="D386" s="125">
        <v>1</v>
      </c>
      <c r="E386" s="134">
        <v>55000</v>
      </c>
      <c r="F386" s="134">
        <f t="shared" si="1"/>
        <v>55000</v>
      </c>
      <c r="G386" s="258"/>
      <c r="H386" s="124"/>
    </row>
    <row r="387" spans="1:8" x14ac:dyDescent="0.2">
      <c r="A387" s="261"/>
      <c r="B387" s="264"/>
      <c r="C387" s="219" t="s">
        <v>119</v>
      </c>
      <c r="D387" s="125">
        <v>1</v>
      </c>
      <c r="E387" s="134">
        <v>45000</v>
      </c>
      <c r="F387" s="134">
        <f t="shared" si="1"/>
        <v>45000</v>
      </c>
      <c r="G387" s="258"/>
      <c r="H387" s="124"/>
    </row>
    <row r="388" spans="1:8" x14ac:dyDescent="0.2">
      <c r="A388" s="262"/>
      <c r="B388" s="265"/>
      <c r="C388" s="219" t="s">
        <v>121</v>
      </c>
      <c r="D388" s="125">
        <v>2</v>
      </c>
      <c r="E388" s="134">
        <v>12000</v>
      </c>
      <c r="F388" s="134">
        <f t="shared" si="1"/>
        <v>24000</v>
      </c>
      <c r="G388" s="259"/>
      <c r="H388" s="124"/>
    </row>
    <row r="389" spans="1:8" x14ac:dyDescent="0.2">
      <c r="A389" s="260">
        <v>46131</v>
      </c>
      <c r="B389" s="263">
        <v>31113</v>
      </c>
      <c r="C389" s="361" t="s">
        <v>147</v>
      </c>
      <c r="D389" s="125">
        <v>3</v>
      </c>
      <c r="E389" s="134">
        <v>35000</v>
      </c>
      <c r="F389" s="134">
        <f t="shared" si="1"/>
        <v>105000</v>
      </c>
      <c r="G389" s="257">
        <f>SUM(F389:F406)</f>
        <v>1474000</v>
      </c>
      <c r="H389" s="124"/>
    </row>
    <row r="390" spans="1:8" x14ac:dyDescent="0.2">
      <c r="A390" s="261"/>
      <c r="B390" s="264"/>
      <c r="C390" s="361" t="s">
        <v>110</v>
      </c>
      <c r="D390" s="125">
        <v>2</v>
      </c>
      <c r="E390" s="134">
        <v>26000</v>
      </c>
      <c r="F390" s="134">
        <f t="shared" si="1"/>
        <v>52000</v>
      </c>
      <c r="G390" s="258"/>
      <c r="H390" s="124"/>
    </row>
    <row r="391" spans="1:8" x14ac:dyDescent="0.2">
      <c r="A391" s="261"/>
      <c r="B391" s="264"/>
      <c r="C391" s="361" t="s">
        <v>141</v>
      </c>
      <c r="D391" s="125">
        <v>2</v>
      </c>
      <c r="E391" s="134">
        <v>35000</v>
      </c>
      <c r="F391" s="134">
        <f t="shared" si="1"/>
        <v>70000</v>
      </c>
      <c r="G391" s="258"/>
      <c r="H391" s="124"/>
    </row>
    <row r="392" spans="1:8" x14ac:dyDescent="0.2">
      <c r="A392" s="261"/>
      <c r="B392" s="264"/>
      <c r="C392" s="361" t="s">
        <v>114</v>
      </c>
      <c r="D392" s="125">
        <v>5</v>
      </c>
      <c r="E392" s="134">
        <v>25000</v>
      </c>
      <c r="F392" s="134">
        <f t="shared" si="1"/>
        <v>125000</v>
      </c>
      <c r="G392" s="258"/>
      <c r="H392" s="124"/>
    </row>
    <row r="393" spans="1:8" x14ac:dyDescent="0.2">
      <c r="A393" s="261"/>
      <c r="B393" s="264"/>
      <c r="C393" s="361" t="s">
        <v>138</v>
      </c>
      <c r="D393" s="125">
        <v>3</v>
      </c>
      <c r="E393" s="134">
        <v>35000</v>
      </c>
      <c r="F393" s="134">
        <f t="shared" si="1"/>
        <v>105000</v>
      </c>
      <c r="G393" s="258"/>
      <c r="H393" s="124"/>
    </row>
    <row r="394" spans="1:8" x14ac:dyDescent="0.2">
      <c r="A394" s="261"/>
      <c r="B394" s="264"/>
      <c r="C394" s="361" t="s">
        <v>115</v>
      </c>
      <c r="D394" s="125">
        <v>4</v>
      </c>
      <c r="E394" s="134">
        <v>25000</v>
      </c>
      <c r="F394" s="134">
        <f t="shared" si="1"/>
        <v>100000</v>
      </c>
      <c r="G394" s="258"/>
      <c r="H394" s="124"/>
    </row>
    <row r="395" spans="1:8" x14ac:dyDescent="0.2">
      <c r="A395" s="261"/>
      <c r="B395" s="264"/>
      <c r="C395" s="361" t="s">
        <v>187</v>
      </c>
      <c r="D395" s="125">
        <v>0.5</v>
      </c>
      <c r="E395" s="134">
        <v>120000</v>
      </c>
      <c r="F395" s="134">
        <f t="shared" si="1"/>
        <v>60000</v>
      </c>
      <c r="G395" s="258"/>
      <c r="H395" s="124"/>
    </row>
    <row r="396" spans="1:8" x14ac:dyDescent="0.2">
      <c r="A396" s="261"/>
      <c r="B396" s="264"/>
      <c r="C396" s="361" t="s">
        <v>188</v>
      </c>
      <c r="D396" s="125">
        <v>0.5</v>
      </c>
      <c r="E396" s="134">
        <v>120000</v>
      </c>
      <c r="F396" s="134">
        <f t="shared" si="1"/>
        <v>60000</v>
      </c>
      <c r="G396" s="258"/>
      <c r="H396" s="124"/>
    </row>
    <row r="397" spans="1:8" x14ac:dyDescent="0.2">
      <c r="A397" s="261"/>
      <c r="B397" s="264"/>
      <c r="C397" s="361" t="s">
        <v>113</v>
      </c>
      <c r="D397" s="125">
        <v>5</v>
      </c>
      <c r="E397" s="134">
        <v>72000</v>
      </c>
      <c r="F397" s="134">
        <f t="shared" si="1"/>
        <v>360000</v>
      </c>
      <c r="G397" s="258"/>
      <c r="H397" s="124"/>
    </row>
    <row r="398" spans="1:8" x14ac:dyDescent="0.2">
      <c r="A398" s="261"/>
      <c r="B398" s="264"/>
      <c r="C398" s="361" t="s">
        <v>119</v>
      </c>
      <c r="D398" s="125">
        <v>1</v>
      </c>
      <c r="E398" s="134">
        <v>45000</v>
      </c>
      <c r="F398" s="134">
        <f t="shared" si="1"/>
        <v>45000</v>
      </c>
      <c r="G398" s="258"/>
      <c r="H398" s="124"/>
    </row>
    <row r="399" spans="1:8" x14ac:dyDescent="0.2">
      <c r="A399" s="261"/>
      <c r="B399" s="264"/>
      <c r="C399" s="361" t="s">
        <v>118</v>
      </c>
      <c r="D399" s="125">
        <v>1</v>
      </c>
      <c r="E399" s="134">
        <v>55000</v>
      </c>
      <c r="F399" s="134">
        <f t="shared" si="1"/>
        <v>55000</v>
      </c>
      <c r="G399" s="258"/>
      <c r="H399" s="124"/>
    </row>
    <row r="400" spans="1:8" x14ac:dyDescent="0.2">
      <c r="A400" s="261"/>
      <c r="B400" s="264"/>
      <c r="C400" s="361" t="s">
        <v>120</v>
      </c>
      <c r="D400" s="125">
        <v>1</v>
      </c>
      <c r="E400" s="134">
        <v>60000</v>
      </c>
      <c r="F400" s="134">
        <f t="shared" si="1"/>
        <v>60000</v>
      </c>
      <c r="G400" s="258"/>
      <c r="H400" s="124"/>
    </row>
    <row r="401" spans="1:8" x14ac:dyDescent="0.2">
      <c r="A401" s="261"/>
      <c r="B401" s="264"/>
      <c r="C401" s="361" t="s">
        <v>127</v>
      </c>
      <c r="D401" s="125">
        <v>0.5</v>
      </c>
      <c r="E401" s="134">
        <v>65000</v>
      </c>
      <c r="F401" s="134">
        <f t="shared" si="1"/>
        <v>32500</v>
      </c>
      <c r="G401" s="258"/>
      <c r="H401" s="124"/>
    </row>
    <row r="402" spans="1:8" x14ac:dyDescent="0.2">
      <c r="A402" s="261"/>
      <c r="B402" s="264"/>
      <c r="C402" s="361" t="s">
        <v>128</v>
      </c>
      <c r="D402" s="125">
        <v>0.5</v>
      </c>
      <c r="E402" s="134">
        <v>94000</v>
      </c>
      <c r="F402" s="134">
        <f t="shared" si="1"/>
        <v>47000</v>
      </c>
      <c r="G402" s="258"/>
      <c r="H402" s="124"/>
    </row>
    <row r="403" spans="1:8" x14ac:dyDescent="0.2">
      <c r="A403" s="261"/>
      <c r="B403" s="264"/>
      <c r="C403" s="361" t="s">
        <v>126</v>
      </c>
      <c r="D403" s="125">
        <v>0.5</v>
      </c>
      <c r="E403" s="134">
        <v>105000</v>
      </c>
      <c r="F403" s="134">
        <f t="shared" si="1"/>
        <v>52500</v>
      </c>
      <c r="G403" s="258"/>
      <c r="H403" s="124"/>
    </row>
    <row r="404" spans="1:8" x14ac:dyDescent="0.2">
      <c r="A404" s="261"/>
      <c r="B404" s="264"/>
      <c r="C404" s="361" t="s">
        <v>123</v>
      </c>
      <c r="D404" s="125">
        <v>1.5</v>
      </c>
      <c r="E404" s="134">
        <v>45000</v>
      </c>
      <c r="F404" s="134">
        <f t="shared" si="1"/>
        <v>67500</v>
      </c>
      <c r="G404" s="258"/>
      <c r="H404" s="124"/>
    </row>
    <row r="405" spans="1:8" x14ac:dyDescent="0.2">
      <c r="A405" s="261"/>
      <c r="B405" s="264"/>
      <c r="C405" s="361" t="s">
        <v>190</v>
      </c>
      <c r="D405" s="125">
        <v>1</v>
      </c>
      <c r="E405" s="134">
        <v>65000</v>
      </c>
      <c r="F405" s="134">
        <f t="shared" si="1"/>
        <v>65000</v>
      </c>
      <c r="G405" s="258"/>
      <c r="H405" s="124"/>
    </row>
    <row r="406" spans="1:8" x14ac:dyDescent="0.2">
      <c r="A406" s="262"/>
      <c r="B406" s="265"/>
      <c r="C406" s="362" t="s">
        <v>125</v>
      </c>
      <c r="D406" s="125">
        <v>0.25</v>
      </c>
      <c r="E406" s="134">
        <v>50000</v>
      </c>
      <c r="F406" s="134">
        <f t="shared" si="1"/>
        <v>12500</v>
      </c>
      <c r="G406" s="259"/>
      <c r="H406" s="124"/>
    </row>
    <row r="407" spans="1:8" x14ac:dyDescent="0.2">
      <c r="A407" s="132"/>
      <c r="B407" s="125"/>
      <c r="C407" s="191"/>
      <c r="D407" s="125"/>
      <c r="E407" s="134"/>
      <c r="F407" s="134"/>
      <c r="G407" s="135"/>
      <c r="H407" s="124"/>
    </row>
    <row r="408" spans="1:8" x14ac:dyDescent="0.2">
      <c r="A408" s="132"/>
      <c r="B408" s="125"/>
      <c r="C408" s="191"/>
      <c r="D408" s="125"/>
      <c r="E408" s="134"/>
      <c r="F408" s="134"/>
      <c r="G408" s="135"/>
      <c r="H408" s="124"/>
    </row>
    <row r="409" spans="1:8" x14ac:dyDescent="0.2">
      <c r="A409" s="132"/>
      <c r="B409" s="125"/>
      <c r="C409" s="191"/>
      <c r="D409" s="125"/>
      <c r="E409" s="134"/>
      <c r="F409" s="134"/>
      <c r="G409" s="135"/>
      <c r="H409" s="124"/>
    </row>
    <row r="410" spans="1:8" x14ac:dyDescent="0.2">
      <c r="A410" s="132"/>
      <c r="B410" s="125"/>
      <c r="C410" s="191"/>
      <c r="D410" s="125"/>
      <c r="E410" s="134"/>
      <c r="F410" s="134"/>
      <c r="G410" s="135"/>
      <c r="H410" s="124"/>
    </row>
    <row r="411" spans="1:8" x14ac:dyDescent="0.2">
      <c r="A411" s="132"/>
      <c r="B411" s="125"/>
      <c r="C411" s="191"/>
      <c r="D411" s="125"/>
      <c r="E411" s="134"/>
      <c r="F411" s="134"/>
      <c r="G411" s="135"/>
      <c r="H411" s="124"/>
    </row>
    <row r="412" spans="1:8" x14ac:dyDescent="0.2">
      <c r="A412" s="132"/>
      <c r="B412" s="125"/>
      <c r="C412" s="191"/>
      <c r="D412" s="125"/>
      <c r="E412" s="134"/>
      <c r="F412" s="134"/>
      <c r="G412" s="135"/>
      <c r="H412" s="124"/>
    </row>
    <row r="413" spans="1:8" x14ac:dyDescent="0.2">
      <c r="A413" s="132"/>
      <c r="B413" s="125"/>
      <c r="C413" s="191"/>
      <c r="D413" s="125"/>
      <c r="E413" s="134"/>
      <c r="F413" s="134"/>
      <c r="G413" s="135"/>
      <c r="H413" s="124"/>
    </row>
    <row r="414" spans="1:8" x14ac:dyDescent="0.2">
      <c r="A414" s="132"/>
      <c r="B414" s="125"/>
      <c r="C414" s="191"/>
      <c r="D414" s="125"/>
      <c r="E414" s="134"/>
      <c r="F414" s="134"/>
      <c r="G414" s="135"/>
      <c r="H414" s="124"/>
    </row>
    <row r="415" spans="1:8" x14ac:dyDescent="0.2">
      <c r="A415" s="132"/>
      <c r="B415" s="125"/>
      <c r="C415" s="191"/>
      <c r="D415" s="125"/>
      <c r="E415" s="134"/>
      <c r="F415" s="134"/>
      <c r="G415" s="135"/>
      <c r="H415" s="124"/>
    </row>
    <row r="416" spans="1:8" x14ac:dyDescent="0.2">
      <c r="A416" s="132"/>
      <c r="B416" s="125"/>
      <c r="C416" s="191"/>
      <c r="D416" s="125"/>
      <c r="E416" s="134"/>
      <c r="F416" s="134"/>
      <c r="G416" s="135"/>
      <c r="H416" s="124"/>
    </row>
    <row r="417" spans="1:8" x14ac:dyDescent="0.2">
      <c r="A417" s="132"/>
      <c r="B417" s="125"/>
      <c r="C417" s="191"/>
      <c r="D417" s="125"/>
      <c r="E417" s="134"/>
      <c r="F417" s="134"/>
      <c r="G417" s="135"/>
      <c r="H417" s="124"/>
    </row>
    <row r="418" spans="1:8" x14ac:dyDescent="0.2">
      <c r="A418" s="132"/>
      <c r="B418" s="125"/>
      <c r="C418" s="191"/>
      <c r="D418" s="125"/>
      <c r="E418" s="134"/>
      <c r="F418" s="134"/>
      <c r="G418" s="135"/>
      <c r="H418" s="124"/>
    </row>
    <row r="419" spans="1:8" x14ac:dyDescent="0.2">
      <c r="A419" s="132"/>
      <c r="B419" s="125"/>
      <c r="C419" s="191"/>
      <c r="D419" s="125"/>
      <c r="E419" s="134"/>
      <c r="F419" s="134"/>
      <c r="G419" s="135"/>
      <c r="H419" s="124"/>
    </row>
    <row r="420" spans="1:8" x14ac:dyDescent="0.2">
      <c r="A420" s="132"/>
      <c r="B420" s="125"/>
      <c r="C420" s="191"/>
      <c r="D420" s="125"/>
      <c r="E420" s="134"/>
      <c r="F420" s="134"/>
      <c r="G420" s="135"/>
      <c r="H420" s="124"/>
    </row>
    <row r="421" spans="1:8" x14ac:dyDescent="0.2">
      <c r="A421" s="132"/>
      <c r="B421" s="125"/>
      <c r="C421" s="191"/>
      <c r="D421" s="125"/>
      <c r="E421" s="134"/>
      <c r="F421" s="134"/>
      <c r="G421" s="135"/>
      <c r="H421" s="124"/>
    </row>
    <row r="422" spans="1:8" x14ac:dyDescent="0.2">
      <c r="A422" s="132"/>
      <c r="B422" s="125"/>
      <c r="C422" s="191"/>
      <c r="D422" s="125"/>
      <c r="E422" s="134"/>
      <c r="F422" s="134"/>
      <c r="G422" s="135"/>
      <c r="H422" s="124"/>
    </row>
    <row r="423" spans="1:8" x14ac:dyDescent="0.2">
      <c r="A423" s="132"/>
      <c r="B423" s="125"/>
      <c r="C423" s="191"/>
      <c r="D423" s="125"/>
      <c r="E423" s="134"/>
      <c r="F423" s="134"/>
      <c r="G423" s="135"/>
      <c r="H423" s="124"/>
    </row>
    <row r="424" spans="1:8" x14ac:dyDescent="0.2">
      <c r="A424" s="132"/>
      <c r="B424" s="125"/>
      <c r="C424" s="191"/>
      <c r="D424" s="125"/>
      <c r="E424" s="134"/>
      <c r="F424" s="134"/>
      <c r="G424" s="135"/>
      <c r="H424" s="124"/>
    </row>
    <row r="425" spans="1:8" x14ac:dyDescent="0.2">
      <c r="A425" s="132"/>
      <c r="B425" s="125"/>
      <c r="C425" s="191"/>
      <c r="D425" s="125"/>
      <c r="E425" s="134"/>
      <c r="F425" s="134"/>
      <c r="G425" s="135"/>
      <c r="H425" s="124"/>
    </row>
    <row r="426" spans="1:8" x14ac:dyDescent="0.2">
      <c r="A426" s="132"/>
      <c r="B426" s="125"/>
      <c r="C426" s="191"/>
      <c r="D426" s="125"/>
      <c r="E426" s="134"/>
      <c r="F426" s="134"/>
      <c r="G426" s="135"/>
      <c r="H426" s="124"/>
    </row>
    <row r="427" spans="1:8" x14ac:dyDescent="0.2">
      <c r="A427" s="132"/>
      <c r="B427" s="125"/>
      <c r="C427" s="191"/>
      <c r="D427" s="125"/>
      <c r="E427" s="134"/>
      <c r="F427" s="134"/>
      <c r="G427" s="135"/>
      <c r="H427" s="124"/>
    </row>
    <row r="428" spans="1:8" x14ac:dyDescent="0.2">
      <c r="A428" s="132"/>
      <c r="B428" s="125"/>
      <c r="C428" s="191"/>
      <c r="D428" s="125"/>
      <c r="E428" s="134"/>
      <c r="F428" s="134"/>
      <c r="G428" s="135"/>
      <c r="H428" s="124"/>
    </row>
    <row r="429" spans="1:8" x14ac:dyDescent="0.2">
      <c r="A429" s="132"/>
      <c r="B429" s="125"/>
      <c r="C429" s="191"/>
      <c r="D429" s="125"/>
      <c r="E429" s="134"/>
      <c r="F429" s="134"/>
      <c r="G429" s="135"/>
      <c r="H429" s="124"/>
    </row>
    <row r="430" spans="1:8" x14ac:dyDescent="0.2">
      <c r="A430" s="132"/>
      <c r="B430" s="125"/>
      <c r="C430" s="191"/>
      <c r="D430" s="125"/>
      <c r="E430" s="134"/>
      <c r="F430" s="134"/>
      <c r="G430" s="135"/>
      <c r="H430" s="124"/>
    </row>
    <row r="431" spans="1:8" x14ac:dyDescent="0.2">
      <c r="A431" s="132"/>
      <c r="B431" s="125"/>
      <c r="C431" s="191"/>
      <c r="D431" s="125"/>
      <c r="E431" s="134"/>
      <c r="F431" s="134"/>
      <c r="G431" s="135"/>
      <c r="H431" s="124"/>
    </row>
    <row r="432" spans="1:8" x14ac:dyDescent="0.2">
      <c r="A432" s="132"/>
      <c r="B432" s="125"/>
      <c r="C432" s="191"/>
      <c r="D432" s="125"/>
      <c r="E432" s="134"/>
      <c r="F432" s="134"/>
      <c r="G432" s="135"/>
      <c r="H432" s="124"/>
    </row>
    <row r="433" spans="1:8" x14ac:dyDescent="0.2">
      <c r="A433" s="132"/>
      <c r="B433" s="125"/>
      <c r="C433" s="191"/>
      <c r="D433" s="125"/>
      <c r="E433" s="134"/>
      <c r="F433" s="134"/>
      <c r="G433" s="135"/>
      <c r="H433" s="124"/>
    </row>
    <row r="434" spans="1:8" x14ac:dyDescent="0.2">
      <c r="A434" s="132"/>
      <c r="B434" s="125"/>
      <c r="C434" s="191"/>
      <c r="D434" s="125"/>
      <c r="E434" s="134"/>
      <c r="F434" s="134"/>
      <c r="G434" s="135"/>
      <c r="H434" s="124"/>
    </row>
    <row r="435" spans="1:8" x14ac:dyDescent="0.2">
      <c r="A435" s="132"/>
      <c r="B435" s="125"/>
      <c r="C435" s="191"/>
      <c r="D435" s="125"/>
      <c r="E435" s="134"/>
      <c r="F435" s="134"/>
      <c r="G435" s="135"/>
      <c r="H435" s="124"/>
    </row>
    <row r="436" spans="1:8" x14ac:dyDescent="0.2">
      <c r="A436" s="132"/>
      <c r="B436" s="125"/>
      <c r="C436" s="191"/>
      <c r="D436" s="125"/>
      <c r="E436" s="134"/>
      <c r="F436" s="134"/>
      <c r="G436" s="135"/>
      <c r="H436" s="124"/>
    </row>
    <row r="437" spans="1:8" x14ac:dyDescent="0.2">
      <c r="A437" s="132"/>
      <c r="B437" s="125"/>
      <c r="C437" s="191"/>
      <c r="D437" s="125"/>
      <c r="E437" s="134"/>
      <c r="F437" s="134"/>
      <c r="G437" s="135"/>
      <c r="H437" s="124"/>
    </row>
    <row r="438" spans="1:8" x14ac:dyDescent="0.2">
      <c r="A438" s="132"/>
      <c r="B438" s="125"/>
      <c r="C438" s="191"/>
      <c r="D438" s="125"/>
      <c r="E438" s="134"/>
      <c r="F438" s="134"/>
      <c r="G438" s="135"/>
      <c r="H438" s="124"/>
    </row>
    <row r="439" spans="1:8" x14ac:dyDescent="0.2">
      <c r="A439" s="132"/>
      <c r="B439" s="125"/>
      <c r="C439" s="191"/>
      <c r="D439" s="125"/>
      <c r="E439" s="134"/>
      <c r="F439" s="134"/>
      <c r="G439" s="135"/>
      <c r="H439" s="124"/>
    </row>
    <row r="440" spans="1:8" x14ac:dyDescent="0.2">
      <c r="A440" s="132"/>
      <c r="B440" s="125"/>
      <c r="C440" s="191"/>
      <c r="D440" s="125"/>
      <c r="E440" s="134"/>
      <c r="F440" s="134"/>
      <c r="G440" s="135"/>
      <c r="H440" s="124"/>
    </row>
    <row r="441" spans="1:8" x14ac:dyDescent="0.2">
      <c r="A441" s="132"/>
      <c r="B441" s="125"/>
      <c r="C441" s="191"/>
      <c r="D441" s="125"/>
      <c r="E441" s="134"/>
      <c r="F441" s="134"/>
      <c r="G441" s="135"/>
      <c r="H441" s="124"/>
    </row>
    <row r="442" spans="1:8" x14ac:dyDescent="0.2">
      <c r="A442" s="132"/>
      <c r="B442" s="125"/>
      <c r="C442" s="191"/>
      <c r="D442" s="125"/>
      <c r="E442" s="134"/>
      <c r="F442" s="134"/>
      <c r="G442" s="135"/>
      <c r="H442" s="124"/>
    </row>
    <row r="443" spans="1:8" x14ac:dyDescent="0.2">
      <c r="A443" s="132"/>
      <c r="B443" s="125"/>
      <c r="C443" s="191"/>
      <c r="D443" s="125"/>
      <c r="E443" s="134"/>
      <c r="F443" s="134"/>
      <c r="G443" s="135"/>
      <c r="H443" s="124"/>
    </row>
    <row r="444" spans="1:8" x14ac:dyDescent="0.2">
      <c r="A444" s="132"/>
      <c r="B444" s="125"/>
      <c r="C444" s="191"/>
      <c r="D444" s="125"/>
      <c r="E444" s="134"/>
      <c r="F444" s="134"/>
      <c r="G444" s="135"/>
      <c r="H444" s="124"/>
    </row>
    <row r="445" spans="1:8" x14ac:dyDescent="0.2">
      <c r="A445" s="132"/>
      <c r="B445" s="125"/>
      <c r="C445" s="191"/>
      <c r="D445" s="125"/>
      <c r="E445" s="134"/>
      <c r="F445" s="134"/>
      <c r="G445" s="135"/>
      <c r="H445" s="124"/>
    </row>
    <row r="446" spans="1:8" x14ac:dyDescent="0.2">
      <c r="A446" s="132"/>
      <c r="B446" s="125"/>
      <c r="C446" s="191"/>
      <c r="D446" s="125"/>
      <c r="E446" s="134"/>
      <c r="F446" s="134"/>
      <c r="G446" s="135"/>
      <c r="H446" s="124"/>
    </row>
    <row r="447" spans="1:8" x14ac:dyDescent="0.2">
      <c r="A447" s="132"/>
      <c r="B447" s="125"/>
      <c r="C447" s="191"/>
      <c r="D447" s="125"/>
      <c r="E447" s="134"/>
      <c r="F447" s="134"/>
      <c r="G447" s="135"/>
      <c r="H447" s="124"/>
    </row>
    <row r="448" spans="1:8" x14ac:dyDescent="0.2">
      <c r="A448" s="132"/>
      <c r="B448" s="125"/>
      <c r="C448" s="191"/>
      <c r="D448" s="125"/>
      <c r="E448" s="134"/>
      <c r="F448" s="134"/>
      <c r="G448" s="135"/>
      <c r="H448" s="124"/>
    </row>
    <row r="449" spans="1:8" x14ac:dyDescent="0.2">
      <c r="A449" s="132"/>
      <c r="B449" s="125"/>
      <c r="C449" s="191"/>
      <c r="D449" s="125"/>
      <c r="E449" s="134"/>
      <c r="F449" s="134"/>
      <c r="G449" s="135"/>
      <c r="H449" s="124"/>
    </row>
    <row r="450" spans="1:8" x14ac:dyDescent="0.2">
      <c r="A450" s="132"/>
      <c r="B450" s="125"/>
      <c r="C450" s="191"/>
      <c r="D450" s="125"/>
      <c r="E450" s="134"/>
      <c r="F450" s="134"/>
      <c r="G450" s="135"/>
      <c r="H450" s="124"/>
    </row>
    <row r="451" spans="1:8" x14ac:dyDescent="0.2">
      <c r="A451" s="132"/>
      <c r="B451" s="125"/>
      <c r="C451" s="191"/>
      <c r="D451" s="125"/>
      <c r="E451" s="134"/>
      <c r="F451" s="134"/>
      <c r="G451" s="135"/>
      <c r="H451" s="124"/>
    </row>
    <row r="452" spans="1:8" x14ac:dyDescent="0.2">
      <c r="A452" s="132"/>
      <c r="B452" s="125"/>
      <c r="C452" s="191"/>
      <c r="D452" s="125"/>
      <c r="E452" s="134"/>
      <c r="F452" s="134"/>
      <c r="G452" s="135"/>
      <c r="H452" s="124"/>
    </row>
    <row r="453" spans="1:8" x14ac:dyDescent="0.2">
      <c r="A453" s="132"/>
      <c r="B453" s="125"/>
      <c r="C453" s="191"/>
      <c r="D453" s="125"/>
      <c r="E453" s="134"/>
      <c r="F453" s="134"/>
      <c r="G453" s="135"/>
      <c r="H453" s="124"/>
    </row>
    <row r="454" spans="1:8" x14ac:dyDescent="0.2">
      <c r="A454" s="132"/>
      <c r="B454" s="125"/>
      <c r="C454" s="191"/>
      <c r="D454" s="125"/>
      <c r="E454" s="134"/>
      <c r="F454" s="134"/>
      <c r="G454" s="135"/>
      <c r="H454" s="124"/>
    </row>
    <row r="455" spans="1:8" x14ac:dyDescent="0.2">
      <c r="A455" s="132"/>
      <c r="B455" s="125"/>
      <c r="C455" s="191"/>
      <c r="D455" s="125"/>
      <c r="E455" s="134"/>
      <c r="F455" s="134"/>
      <c r="G455" s="135"/>
      <c r="H455" s="124"/>
    </row>
    <row r="456" spans="1:8" x14ac:dyDescent="0.2">
      <c r="A456" s="132"/>
      <c r="B456" s="125"/>
      <c r="C456" s="191"/>
      <c r="D456" s="125"/>
      <c r="E456" s="134"/>
      <c r="F456" s="134"/>
      <c r="G456" s="135"/>
      <c r="H456" s="124"/>
    </row>
    <row r="457" spans="1:8" x14ac:dyDescent="0.2">
      <c r="A457" s="132"/>
      <c r="B457" s="125"/>
      <c r="C457" s="191"/>
      <c r="D457" s="125"/>
      <c r="E457" s="134"/>
      <c r="F457" s="134"/>
      <c r="G457" s="135"/>
      <c r="H457" s="124"/>
    </row>
    <row r="458" spans="1:8" x14ac:dyDescent="0.2">
      <c r="A458" s="132"/>
      <c r="B458" s="125"/>
      <c r="C458" s="191"/>
      <c r="D458" s="125"/>
      <c r="E458" s="134"/>
      <c r="F458" s="134"/>
      <c r="G458" s="135"/>
      <c r="H458" s="124"/>
    </row>
    <row r="459" spans="1:8" x14ac:dyDescent="0.2">
      <c r="A459" s="132"/>
      <c r="B459" s="125"/>
      <c r="C459" s="191"/>
      <c r="D459" s="125"/>
      <c r="E459" s="134"/>
      <c r="F459" s="134"/>
      <c r="G459" s="135"/>
      <c r="H459" s="124"/>
    </row>
    <row r="460" spans="1:8" x14ac:dyDescent="0.2">
      <c r="A460" s="132"/>
      <c r="B460" s="125"/>
      <c r="C460" s="191"/>
      <c r="D460" s="125"/>
      <c r="E460" s="134"/>
      <c r="F460" s="134"/>
      <c r="G460" s="135"/>
      <c r="H460" s="124"/>
    </row>
    <row r="461" spans="1:8" x14ac:dyDescent="0.2">
      <c r="A461" s="132"/>
      <c r="B461" s="125"/>
      <c r="C461" s="191"/>
      <c r="D461" s="125"/>
      <c r="E461" s="134"/>
      <c r="F461" s="134"/>
      <c r="G461" s="135"/>
      <c r="H461" s="124"/>
    </row>
    <row r="462" spans="1:8" x14ac:dyDescent="0.2">
      <c r="A462" s="132"/>
      <c r="B462" s="125"/>
      <c r="C462" s="191"/>
      <c r="D462" s="125"/>
      <c r="E462" s="134"/>
      <c r="F462" s="134"/>
      <c r="G462" s="135"/>
      <c r="H462" s="124"/>
    </row>
    <row r="463" spans="1:8" x14ac:dyDescent="0.2">
      <c r="A463" s="132"/>
      <c r="B463" s="125"/>
      <c r="C463" s="191"/>
      <c r="D463" s="125"/>
      <c r="E463" s="134"/>
      <c r="F463" s="134"/>
      <c r="G463" s="135"/>
      <c r="H463" s="124"/>
    </row>
    <row r="464" spans="1:8" x14ac:dyDescent="0.2">
      <c r="A464" s="132"/>
      <c r="B464" s="125"/>
      <c r="C464" s="191"/>
      <c r="D464" s="125"/>
      <c r="E464" s="134"/>
      <c r="F464" s="134"/>
      <c r="G464" s="135"/>
      <c r="H464" s="124"/>
    </row>
    <row r="465" spans="1:8" x14ac:dyDescent="0.2">
      <c r="A465" s="132"/>
      <c r="B465" s="125"/>
      <c r="C465" s="191"/>
      <c r="D465" s="125"/>
      <c r="E465" s="134"/>
      <c r="F465" s="134"/>
      <c r="G465" s="135"/>
      <c r="H465" s="124"/>
    </row>
    <row r="466" spans="1:8" x14ac:dyDescent="0.2">
      <c r="A466" s="132"/>
      <c r="B466" s="125"/>
      <c r="C466" s="191"/>
      <c r="D466" s="125"/>
      <c r="E466" s="134"/>
      <c r="F466" s="134"/>
      <c r="G466" s="135"/>
      <c r="H466" s="124"/>
    </row>
    <row r="467" spans="1:8" x14ac:dyDescent="0.2">
      <c r="A467" s="132"/>
      <c r="B467" s="125"/>
      <c r="C467" s="191"/>
      <c r="D467" s="125"/>
      <c r="E467" s="134"/>
      <c r="F467" s="134"/>
      <c r="G467" s="135"/>
      <c r="H467" s="124"/>
    </row>
    <row r="468" spans="1:8" x14ac:dyDescent="0.2">
      <c r="A468" s="132"/>
      <c r="B468" s="125"/>
      <c r="C468" s="191"/>
      <c r="D468" s="125"/>
      <c r="E468" s="134"/>
      <c r="F468" s="134"/>
      <c r="G468" s="135"/>
      <c r="H468" s="124"/>
    </row>
    <row r="469" spans="1:8" x14ac:dyDescent="0.2">
      <c r="A469" s="132"/>
      <c r="B469" s="125"/>
      <c r="C469" s="191"/>
      <c r="D469" s="125"/>
      <c r="E469" s="134"/>
      <c r="F469" s="134"/>
      <c r="G469" s="135"/>
      <c r="H469" s="124"/>
    </row>
    <row r="470" spans="1:8" x14ac:dyDescent="0.2">
      <c r="A470" s="132"/>
      <c r="B470" s="125"/>
      <c r="C470" s="191"/>
      <c r="D470" s="125"/>
      <c r="E470" s="134"/>
      <c r="F470" s="134"/>
      <c r="G470" s="135"/>
      <c r="H470" s="124"/>
    </row>
    <row r="471" spans="1:8" x14ac:dyDescent="0.2">
      <c r="A471" s="132"/>
      <c r="B471" s="125"/>
      <c r="C471" s="191"/>
      <c r="D471" s="125"/>
      <c r="E471" s="134"/>
      <c r="F471" s="134"/>
      <c r="G471" s="135"/>
      <c r="H471" s="124"/>
    </row>
    <row r="472" spans="1:8" x14ac:dyDescent="0.2">
      <c r="A472" s="132"/>
      <c r="B472" s="125"/>
      <c r="C472" s="191"/>
      <c r="D472" s="125"/>
      <c r="E472" s="134"/>
      <c r="F472" s="134"/>
      <c r="G472" s="135"/>
      <c r="H472" s="124"/>
    </row>
    <row r="473" spans="1:8" x14ac:dyDescent="0.2">
      <c r="A473" s="132"/>
      <c r="B473" s="125"/>
      <c r="C473" s="191"/>
      <c r="D473" s="125"/>
      <c r="E473" s="134"/>
      <c r="F473" s="134"/>
      <c r="G473" s="135"/>
      <c r="H473" s="124"/>
    </row>
    <row r="474" spans="1:8" x14ac:dyDescent="0.2">
      <c r="A474" s="132"/>
      <c r="B474" s="125"/>
      <c r="C474" s="191"/>
      <c r="D474" s="125"/>
      <c r="E474" s="134"/>
      <c r="F474" s="134"/>
      <c r="G474" s="135"/>
      <c r="H474" s="124"/>
    </row>
    <row r="475" spans="1:8" x14ac:dyDescent="0.2">
      <c r="A475" s="132"/>
      <c r="B475" s="125"/>
      <c r="C475" s="191"/>
      <c r="D475" s="125"/>
      <c r="E475" s="134"/>
      <c r="F475" s="134"/>
      <c r="G475" s="135"/>
      <c r="H475" s="124"/>
    </row>
    <row r="476" spans="1:8" x14ac:dyDescent="0.2">
      <c r="A476" s="132"/>
      <c r="B476" s="125"/>
      <c r="C476" s="191"/>
      <c r="D476" s="125"/>
      <c r="E476" s="134"/>
      <c r="F476" s="134"/>
      <c r="G476" s="135"/>
      <c r="H476" s="124"/>
    </row>
    <row r="477" spans="1:8" x14ac:dyDescent="0.2">
      <c r="A477" s="132"/>
      <c r="B477" s="125"/>
      <c r="C477" s="191"/>
      <c r="D477" s="125"/>
      <c r="E477" s="134"/>
      <c r="F477" s="134"/>
      <c r="G477" s="135"/>
      <c r="H477" s="124"/>
    </row>
    <row r="478" spans="1:8" x14ac:dyDescent="0.2">
      <c r="A478" s="132"/>
      <c r="B478" s="125"/>
      <c r="C478" s="191"/>
      <c r="D478" s="125"/>
      <c r="E478" s="134"/>
      <c r="F478" s="134"/>
      <c r="G478" s="135"/>
      <c r="H478" s="124"/>
    </row>
    <row r="479" spans="1:8" x14ac:dyDescent="0.2">
      <c r="A479" s="132"/>
      <c r="B479" s="125"/>
      <c r="C479" s="191"/>
      <c r="D479" s="125"/>
      <c r="E479" s="134"/>
      <c r="F479" s="134"/>
      <c r="G479" s="135"/>
      <c r="H479" s="124"/>
    </row>
    <row r="480" spans="1:8" x14ac:dyDescent="0.2">
      <c r="A480" s="132"/>
      <c r="B480" s="125"/>
      <c r="C480" s="191"/>
      <c r="D480" s="125"/>
      <c r="E480" s="134"/>
      <c r="F480" s="134"/>
      <c r="G480" s="135"/>
      <c r="H480" s="124"/>
    </row>
    <row r="481" spans="1:8" x14ac:dyDescent="0.2">
      <c r="A481" s="132"/>
      <c r="B481" s="125"/>
      <c r="C481" s="199"/>
      <c r="D481" s="125"/>
      <c r="E481" s="134"/>
      <c r="F481" s="134"/>
      <c r="G481" s="135"/>
      <c r="H481" s="124"/>
    </row>
    <row r="482" spans="1:8" x14ac:dyDescent="0.2">
      <c r="A482" s="132"/>
      <c r="B482" s="125"/>
      <c r="C482" s="199"/>
      <c r="D482" s="125"/>
      <c r="E482" s="134"/>
      <c r="F482" s="134"/>
      <c r="G482" s="135"/>
      <c r="H482" s="124"/>
    </row>
    <row r="483" spans="1:8" x14ac:dyDescent="0.2">
      <c r="A483" s="132"/>
      <c r="B483" s="125"/>
      <c r="C483" s="199"/>
      <c r="D483" s="125"/>
      <c r="E483" s="134"/>
      <c r="F483" s="134"/>
      <c r="G483" s="135"/>
      <c r="H483" s="124"/>
    </row>
    <row r="484" spans="1:8" x14ac:dyDescent="0.2">
      <c r="A484" s="132"/>
      <c r="B484" s="125"/>
      <c r="C484" s="199"/>
      <c r="D484" s="125"/>
      <c r="E484" s="134"/>
      <c r="F484" s="134"/>
      <c r="G484" s="135"/>
      <c r="H484" s="124"/>
    </row>
    <row r="485" spans="1:8" x14ac:dyDescent="0.2">
      <c r="A485" s="132"/>
      <c r="B485" s="125"/>
      <c r="C485" s="199"/>
      <c r="D485" s="125"/>
      <c r="E485" s="134"/>
      <c r="F485" s="134"/>
      <c r="G485" s="135"/>
      <c r="H485" s="124"/>
    </row>
    <row r="486" spans="1:8" x14ac:dyDescent="0.2">
      <c r="A486" s="132"/>
      <c r="B486" s="125"/>
      <c r="C486" s="199"/>
      <c r="D486" s="125"/>
      <c r="E486" s="134"/>
      <c r="F486" s="134"/>
      <c r="G486" s="135"/>
      <c r="H486" s="124"/>
    </row>
    <row r="487" spans="1:8" x14ac:dyDescent="0.2">
      <c r="A487" s="132"/>
      <c r="B487" s="125"/>
      <c r="C487" s="199"/>
      <c r="D487" s="125"/>
      <c r="E487" s="134"/>
      <c r="F487" s="134"/>
      <c r="G487" s="135"/>
      <c r="H487" s="124"/>
    </row>
    <row r="488" spans="1:8" x14ac:dyDescent="0.2">
      <c r="A488" s="132"/>
      <c r="B488" s="125"/>
      <c r="C488" s="199"/>
      <c r="D488" s="125"/>
      <c r="E488" s="134"/>
      <c r="F488" s="134"/>
      <c r="G488" s="135"/>
      <c r="H488" s="124"/>
    </row>
    <row r="489" spans="1:8" x14ac:dyDescent="0.2">
      <c r="A489" s="132"/>
      <c r="B489" s="125"/>
      <c r="C489" s="199"/>
      <c r="D489" s="125"/>
      <c r="E489" s="134"/>
      <c r="F489" s="134"/>
      <c r="G489" s="135"/>
      <c r="H489" s="124"/>
    </row>
    <row r="490" spans="1:8" x14ac:dyDescent="0.2">
      <c r="A490" s="132"/>
      <c r="B490" s="125"/>
      <c r="C490" s="199"/>
      <c r="D490" s="125"/>
      <c r="E490" s="134"/>
      <c r="F490" s="134"/>
      <c r="G490" s="135"/>
      <c r="H490" s="124"/>
    </row>
    <row r="491" spans="1:8" x14ac:dyDescent="0.2">
      <c r="A491" s="132"/>
      <c r="B491" s="125"/>
      <c r="C491" s="199"/>
      <c r="D491" s="125"/>
      <c r="E491" s="134"/>
      <c r="F491" s="134"/>
      <c r="G491" s="135"/>
      <c r="H491" s="124"/>
    </row>
    <row r="492" spans="1:8" x14ac:dyDescent="0.2">
      <c r="A492" s="132"/>
      <c r="B492" s="125"/>
      <c r="C492" s="199"/>
      <c r="D492" s="125"/>
      <c r="E492" s="134"/>
      <c r="F492" s="134"/>
      <c r="G492" s="135"/>
      <c r="H492" s="124"/>
    </row>
    <row r="493" spans="1:8" x14ac:dyDescent="0.2">
      <c r="A493" s="132"/>
      <c r="B493" s="125"/>
      <c r="C493" s="199"/>
      <c r="D493" s="125"/>
      <c r="E493" s="134"/>
      <c r="F493" s="134"/>
      <c r="G493" s="135"/>
      <c r="H493" s="124"/>
    </row>
    <row r="494" spans="1:8" x14ac:dyDescent="0.2">
      <c r="A494" s="132"/>
      <c r="B494" s="125"/>
      <c r="C494" s="199"/>
      <c r="D494" s="125"/>
      <c r="E494" s="134"/>
      <c r="F494" s="134"/>
      <c r="G494" s="135"/>
      <c r="H494" s="124"/>
    </row>
    <row r="495" spans="1:8" x14ac:dyDescent="0.2">
      <c r="A495" s="132"/>
      <c r="B495" s="125"/>
      <c r="C495" s="199"/>
      <c r="D495" s="125"/>
      <c r="E495" s="134"/>
      <c r="F495" s="134"/>
      <c r="G495" s="135"/>
      <c r="H495" s="124"/>
    </row>
    <row r="496" spans="1:8" x14ac:dyDescent="0.2">
      <c r="A496" s="132"/>
      <c r="B496" s="125"/>
      <c r="C496" s="199"/>
      <c r="D496" s="125"/>
      <c r="E496" s="134"/>
      <c r="F496" s="134"/>
      <c r="G496" s="135"/>
      <c r="H496" s="124"/>
    </row>
    <row r="497" spans="1:8" x14ac:dyDescent="0.2">
      <c r="A497" s="132"/>
      <c r="B497" s="125"/>
      <c r="C497" s="199"/>
      <c r="D497" s="125"/>
      <c r="E497" s="134"/>
      <c r="F497" s="134"/>
      <c r="G497" s="135"/>
      <c r="H497" s="124"/>
    </row>
    <row r="498" spans="1:8" x14ac:dyDescent="0.2">
      <c r="A498" s="132"/>
      <c r="B498" s="125"/>
      <c r="C498" s="199"/>
      <c r="D498" s="125"/>
      <c r="E498" s="134"/>
      <c r="F498" s="134"/>
      <c r="G498" s="135"/>
      <c r="H498" s="124"/>
    </row>
    <row r="499" spans="1:8" x14ac:dyDescent="0.2">
      <c r="A499" s="132"/>
      <c r="B499" s="125"/>
      <c r="C499" s="199"/>
      <c r="D499" s="125"/>
      <c r="E499" s="134"/>
      <c r="F499" s="134"/>
      <c r="G499" s="135"/>
      <c r="H499" s="124"/>
    </row>
    <row r="500" spans="1:8" x14ac:dyDescent="0.2">
      <c r="A500" s="132"/>
      <c r="B500" s="125"/>
      <c r="C500" s="197"/>
      <c r="D500" s="125"/>
      <c r="E500" s="134"/>
      <c r="F500" s="134"/>
      <c r="G500" s="135"/>
      <c r="H500" s="124"/>
    </row>
    <row r="501" spans="1:8" x14ac:dyDescent="0.2">
      <c r="A501" s="132"/>
      <c r="B501" s="125"/>
      <c r="C501" s="197"/>
      <c r="D501" s="125"/>
      <c r="E501" s="134"/>
      <c r="F501" s="134"/>
      <c r="G501" s="135"/>
      <c r="H501" s="124"/>
    </row>
    <row r="502" spans="1:8" x14ac:dyDescent="0.2">
      <c r="A502" s="132"/>
      <c r="B502" s="125"/>
      <c r="C502" s="197"/>
      <c r="D502" s="125"/>
      <c r="E502" s="134"/>
      <c r="F502" s="134"/>
      <c r="G502" s="135"/>
      <c r="H502" s="124"/>
    </row>
    <row r="503" spans="1:8" x14ac:dyDescent="0.2">
      <c r="A503" s="132"/>
      <c r="B503" s="125"/>
      <c r="C503" s="197"/>
      <c r="D503" s="125"/>
      <c r="E503" s="134"/>
      <c r="F503" s="134"/>
      <c r="G503" s="135"/>
      <c r="H503" s="124"/>
    </row>
    <row r="504" spans="1:8" x14ac:dyDescent="0.2">
      <c r="A504" s="132"/>
      <c r="B504" s="125"/>
      <c r="C504" s="197"/>
      <c r="D504" s="125"/>
      <c r="E504" s="134"/>
      <c r="F504" s="134"/>
      <c r="G504" s="135"/>
      <c r="H504" s="124"/>
    </row>
    <row r="505" spans="1:8" x14ac:dyDescent="0.2">
      <c r="A505" s="132"/>
      <c r="B505" s="125"/>
      <c r="C505" s="197"/>
      <c r="D505" s="125"/>
      <c r="E505" s="134"/>
      <c r="F505" s="134"/>
      <c r="G505" s="135"/>
      <c r="H505" s="124"/>
    </row>
    <row r="506" spans="1:8" x14ac:dyDescent="0.2">
      <c r="A506" s="132"/>
      <c r="B506" s="125"/>
      <c r="C506" s="197"/>
      <c r="D506" s="125"/>
      <c r="E506" s="134"/>
      <c r="F506" s="134"/>
      <c r="G506" s="135"/>
      <c r="H506" s="124"/>
    </row>
    <row r="507" spans="1:8" x14ac:dyDescent="0.2">
      <c r="A507" s="132"/>
      <c r="B507" s="125"/>
      <c r="C507" s="197"/>
      <c r="D507" s="125"/>
      <c r="E507" s="134"/>
      <c r="F507" s="134"/>
      <c r="G507" s="135"/>
      <c r="H507" s="124"/>
    </row>
    <row r="508" spans="1:8" x14ac:dyDescent="0.2">
      <c r="A508" s="132"/>
      <c r="B508" s="125"/>
      <c r="C508" s="197"/>
      <c r="D508" s="125"/>
      <c r="E508" s="134"/>
      <c r="F508" s="134"/>
      <c r="G508" s="135"/>
      <c r="H508" s="124"/>
    </row>
    <row r="509" spans="1:8" x14ac:dyDescent="0.2">
      <c r="A509" s="132"/>
      <c r="B509" s="125"/>
      <c r="C509" s="197"/>
      <c r="D509" s="125"/>
      <c r="E509" s="134"/>
      <c r="F509" s="134"/>
      <c r="G509" s="135"/>
      <c r="H509" s="124"/>
    </row>
    <row r="510" spans="1:8" x14ac:dyDescent="0.2">
      <c r="A510" s="132"/>
      <c r="B510" s="125"/>
      <c r="C510" s="197"/>
      <c r="D510" s="125"/>
      <c r="E510" s="134"/>
      <c r="F510" s="134"/>
      <c r="G510" s="135"/>
      <c r="H510" s="124"/>
    </row>
    <row r="511" spans="1:8" x14ac:dyDescent="0.2">
      <c r="A511" s="132"/>
      <c r="B511" s="125"/>
      <c r="C511" s="197"/>
      <c r="D511" s="125"/>
      <c r="E511" s="134"/>
      <c r="F511" s="134"/>
      <c r="G511" s="135"/>
      <c r="H511" s="124"/>
    </row>
    <row r="512" spans="1:8" x14ac:dyDescent="0.2">
      <c r="A512" s="132"/>
      <c r="B512" s="125"/>
      <c r="C512" s="197"/>
      <c r="D512" s="125"/>
      <c r="E512" s="134"/>
      <c r="F512" s="134"/>
      <c r="G512" s="135"/>
      <c r="H512" s="124"/>
    </row>
    <row r="513" spans="1:8" x14ac:dyDescent="0.2">
      <c r="A513" s="132"/>
      <c r="B513" s="125"/>
      <c r="C513" s="197"/>
      <c r="D513" s="125"/>
      <c r="E513" s="134"/>
      <c r="F513" s="134"/>
      <c r="G513" s="135"/>
      <c r="H513" s="124"/>
    </row>
    <row r="514" spans="1:8" x14ac:dyDescent="0.2">
      <c r="A514" s="132"/>
      <c r="B514" s="125"/>
      <c r="C514" s="197"/>
      <c r="D514" s="125"/>
      <c r="E514" s="134"/>
      <c r="F514" s="134"/>
      <c r="G514" s="135"/>
      <c r="H514" s="124"/>
    </row>
    <row r="515" spans="1:8" x14ac:dyDescent="0.2">
      <c r="A515" s="132"/>
      <c r="B515" s="125"/>
      <c r="C515" s="197"/>
      <c r="D515" s="125"/>
      <c r="E515" s="134"/>
      <c r="F515" s="134"/>
      <c r="G515" s="135"/>
      <c r="H515" s="124"/>
    </row>
    <row r="516" spans="1:8" x14ac:dyDescent="0.2">
      <c r="A516" s="132"/>
      <c r="B516" s="125"/>
      <c r="C516" s="197"/>
      <c r="D516" s="125"/>
      <c r="E516" s="134"/>
      <c r="F516" s="134"/>
      <c r="G516" s="135"/>
      <c r="H516" s="124"/>
    </row>
    <row r="517" spans="1:8" x14ac:dyDescent="0.2">
      <c r="A517" s="132"/>
      <c r="B517" s="125"/>
      <c r="C517" s="197"/>
      <c r="D517" s="125"/>
      <c r="E517" s="134"/>
      <c r="F517" s="134"/>
      <c r="G517" s="135"/>
      <c r="H517" s="124"/>
    </row>
    <row r="518" spans="1:8" x14ac:dyDescent="0.2">
      <c r="A518" s="132"/>
      <c r="B518" s="125"/>
      <c r="C518" s="197"/>
      <c r="D518" s="125"/>
      <c r="E518" s="134"/>
      <c r="F518" s="134"/>
      <c r="G518" s="135"/>
      <c r="H518" s="124"/>
    </row>
    <row r="519" spans="1:8" x14ac:dyDescent="0.2">
      <c r="A519" s="132"/>
      <c r="B519" s="125"/>
      <c r="C519" s="197"/>
      <c r="D519" s="125"/>
      <c r="E519" s="134"/>
      <c r="F519" s="134"/>
      <c r="G519" s="135"/>
      <c r="H519" s="124"/>
    </row>
    <row r="520" spans="1:8" x14ac:dyDescent="0.2">
      <c r="A520" s="132"/>
      <c r="B520" s="125"/>
      <c r="C520" s="197"/>
      <c r="D520" s="125"/>
      <c r="E520" s="134"/>
      <c r="F520" s="134"/>
      <c r="G520" s="135"/>
      <c r="H520" s="124"/>
    </row>
    <row r="521" spans="1:8" x14ac:dyDescent="0.2">
      <c r="A521" s="132"/>
      <c r="B521" s="125"/>
      <c r="C521" s="197"/>
      <c r="D521" s="125"/>
      <c r="E521" s="134"/>
      <c r="F521" s="134"/>
      <c r="G521" s="135"/>
      <c r="H521" s="124"/>
    </row>
    <row r="522" spans="1:8" x14ac:dyDescent="0.2">
      <c r="A522" s="132"/>
      <c r="B522" s="125"/>
      <c r="C522" s="197"/>
      <c r="D522" s="125"/>
      <c r="E522" s="134"/>
      <c r="F522" s="134"/>
      <c r="G522" s="135"/>
      <c r="H522" s="124"/>
    </row>
    <row r="523" spans="1:8" x14ac:dyDescent="0.2">
      <c r="A523" s="132"/>
      <c r="B523" s="125"/>
      <c r="C523" s="197"/>
      <c r="D523" s="125"/>
      <c r="E523" s="134"/>
      <c r="F523" s="134"/>
      <c r="G523" s="135"/>
      <c r="H523" s="124"/>
    </row>
    <row r="524" spans="1:8" x14ac:dyDescent="0.2">
      <c r="A524" s="132"/>
      <c r="B524" s="125"/>
      <c r="C524" s="197"/>
      <c r="D524" s="125"/>
      <c r="E524" s="134"/>
      <c r="F524" s="134"/>
      <c r="G524" s="135"/>
      <c r="H524" s="124"/>
    </row>
    <row r="525" spans="1:8" x14ac:dyDescent="0.2">
      <c r="A525" s="132"/>
      <c r="B525" s="125"/>
      <c r="C525" s="197"/>
      <c r="D525" s="125"/>
      <c r="E525" s="134"/>
      <c r="F525" s="134"/>
      <c r="G525" s="135"/>
      <c r="H525" s="124"/>
    </row>
    <row r="526" spans="1:8" x14ac:dyDescent="0.2">
      <c r="A526" s="132"/>
      <c r="B526" s="125"/>
      <c r="C526" s="197"/>
      <c r="D526" s="125"/>
      <c r="E526" s="134"/>
      <c r="F526" s="134"/>
      <c r="G526" s="135"/>
      <c r="H526" s="124"/>
    </row>
    <row r="527" spans="1:8" x14ac:dyDescent="0.2">
      <c r="A527" s="132"/>
      <c r="B527" s="125"/>
      <c r="C527" s="199"/>
      <c r="D527" s="125"/>
      <c r="E527" s="134"/>
      <c r="F527" s="134"/>
      <c r="G527" s="135"/>
      <c r="H527" s="124"/>
    </row>
    <row r="528" spans="1:8" x14ac:dyDescent="0.2">
      <c r="A528" s="132"/>
      <c r="B528" s="125"/>
      <c r="C528" s="199"/>
      <c r="D528" s="125"/>
      <c r="E528" s="134"/>
      <c r="F528" s="134"/>
      <c r="G528" s="135"/>
      <c r="H528" s="124"/>
    </row>
    <row r="529" spans="1:8" x14ac:dyDescent="0.2">
      <c r="A529" s="132"/>
      <c r="B529" s="125"/>
      <c r="C529" s="199"/>
      <c r="D529" s="125"/>
      <c r="E529" s="134"/>
      <c r="F529" s="134"/>
      <c r="G529" s="135"/>
      <c r="H529" s="124"/>
    </row>
    <row r="530" spans="1:8" x14ac:dyDescent="0.2">
      <c r="A530" s="132"/>
      <c r="B530" s="125"/>
      <c r="C530" s="199"/>
      <c r="D530" s="125"/>
      <c r="E530" s="134"/>
      <c r="F530" s="134"/>
      <c r="G530" s="135"/>
      <c r="H530" s="124"/>
    </row>
    <row r="531" spans="1:8" x14ac:dyDescent="0.2">
      <c r="A531" s="132"/>
      <c r="B531" s="125"/>
      <c r="C531" s="199"/>
      <c r="D531" s="125"/>
      <c r="E531" s="134"/>
      <c r="F531" s="134"/>
      <c r="G531" s="135"/>
      <c r="H531" s="124"/>
    </row>
    <row r="532" spans="1:8" x14ac:dyDescent="0.2">
      <c r="A532" s="132"/>
      <c r="B532" s="125"/>
      <c r="C532" s="199"/>
      <c r="D532" s="125"/>
      <c r="E532" s="134"/>
      <c r="F532" s="134"/>
      <c r="G532" s="135"/>
      <c r="H532" s="124"/>
    </row>
    <row r="533" spans="1:8" x14ac:dyDescent="0.2">
      <c r="A533" s="132"/>
      <c r="B533" s="125"/>
      <c r="C533" s="199"/>
      <c r="D533" s="125"/>
      <c r="E533" s="134"/>
      <c r="F533" s="134"/>
      <c r="G533" s="135"/>
      <c r="H533" s="124"/>
    </row>
    <row r="534" spans="1:8" x14ac:dyDescent="0.2">
      <c r="A534" s="132"/>
      <c r="B534" s="125"/>
      <c r="C534" s="199"/>
      <c r="D534" s="125"/>
      <c r="E534" s="134"/>
      <c r="F534" s="134"/>
      <c r="G534" s="135"/>
      <c r="H534" s="124"/>
    </row>
    <row r="535" spans="1:8" x14ac:dyDescent="0.2">
      <c r="A535" s="132"/>
      <c r="B535" s="125"/>
      <c r="C535" s="199"/>
      <c r="D535" s="125"/>
      <c r="E535" s="134"/>
      <c r="F535" s="134"/>
      <c r="G535" s="135"/>
      <c r="H535" s="124"/>
    </row>
    <row r="536" spans="1:8" x14ac:dyDescent="0.2">
      <c r="A536" s="132"/>
      <c r="B536" s="125"/>
      <c r="C536" s="199"/>
      <c r="D536" s="125"/>
      <c r="E536" s="134"/>
      <c r="F536" s="134"/>
      <c r="G536" s="135"/>
      <c r="H536" s="124"/>
    </row>
    <row r="537" spans="1:8" x14ac:dyDescent="0.2">
      <c r="A537" s="132"/>
      <c r="B537" s="125"/>
      <c r="C537" s="199"/>
      <c r="D537" s="125"/>
      <c r="E537" s="134"/>
      <c r="F537" s="134"/>
      <c r="G537" s="135"/>
      <c r="H537" s="124"/>
    </row>
    <row r="538" spans="1:8" x14ac:dyDescent="0.2">
      <c r="A538" s="132"/>
      <c r="B538" s="125"/>
      <c r="C538" s="199"/>
      <c r="D538" s="125"/>
      <c r="E538" s="134"/>
      <c r="F538" s="134"/>
      <c r="G538" s="135"/>
      <c r="H538" s="124"/>
    </row>
    <row r="539" spans="1:8" x14ac:dyDescent="0.2">
      <c r="A539" s="132"/>
      <c r="B539" s="125"/>
      <c r="C539" s="199"/>
      <c r="D539" s="125"/>
      <c r="E539" s="134"/>
      <c r="F539" s="134"/>
      <c r="G539" s="135"/>
      <c r="H539" s="124"/>
    </row>
    <row r="540" spans="1:8" x14ac:dyDescent="0.2">
      <c r="A540" s="132"/>
      <c r="B540" s="125"/>
      <c r="C540" s="199"/>
      <c r="D540" s="125"/>
      <c r="E540" s="134"/>
      <c r="F540" s="134"/>
      <c r="G540" s="135"/>
      <c r="H540" s="124"/>
    </row>
    <row r="541" spans="1:8" x14ac:dyDescent="0.2">
      <c r="A541" s="132"/>
      <c r="B541" s="125"/>
      <c r="C541" s="199"/>
      <c r="D541" s="125"/>
      <c r="E541" s="134"/>
      <c r="F541" s="134"/>
      <c r="G541" s="135"/>
      <c r="H541" s="124"/>
    </row>
    <row r="542" spans="1:8" x14ac:dyDescent="0.2">
      <c r="A542" s="132"/>
      <c r="B542" s="125"/>
      <c r="C542" s="199"/>
      <c r="D542" s="125"/>
      <c r="E542" s="134"/>
      <c r="F542" s="134"/>
      <c r="G542" s="135"/>
      <c r="H542" s="124"/>
    </row>
    <row r="543" spans="1:8" x14ac:dyDescent="0.2">
      <c r="A543" s="132"/>
      <c r="B543" s="125"/>
      <c r="C543" s="199"/>
      <c r="D543" s="125"/>
      <c r="E543" s="134"/>
      <c r="F543" s="134"/>
      <c r="G543" s="135"/>
      <c r="H543" s="124"/>
    </row>
    <row r="544" spans="1:8" x14ac:dyDescent="0.2">
      <c r="A544" s="132"/>
      <c r="B544" s="125"/>
      <c r="C544" s="199"/>
      <c r="D544" s="125"/>
      <c r="E544" s="134"/>
      <c r="F544" s="134"/>
      <c r="G544" s="135"/>
      <c r="H544" s="124"/>
    </row>
    <row r="545" spans="1:8" x14ac:dyDescent="0.2">
      <c r="A545" s="132"/>
      <c r="B545" s="125"/>
      <c r="C545" s="199"/>
      <c r="D545" s="125"/>
      <c r="E545" s="134"/>
      <c r="F545" s="134"/>
      <c r="G545" s="135"/>
      <c r="H545" s="124"/>
    </row>
    <row r="546" spans="1:8" x14ac:dyDescent="0.2">
      <c r="A546" s="132"/>
      <c r="B546" s="125"/>
      <c r="C546" s="199"/>
      <c r="D546" s="125"/>
      <c r="E546" s="134"/>
      <c r="F546" s="134"/>
      <c r="G546" s="135"/>
      <c r="H546" s="124"/>
    </row>
    <row r="547" spans="1:8" x14ac:dyDescent="0.2">
      <c r="A547" s="228"/>
      <c r="B547" s="125"/>
      <c r="C547" s="199"/>
      <c r="D547" s="125"/>
      <c r="E547" s="134"/>
      <c r="F547" s="134"/>
      <c r="G547" s="135"/>
      <c r="H547" s="124"/>
    </row>
    <row r="548" spans="1:8" x14ac:dyDescent="0.2">
      <c r="A548" s="228"/>
      <c r="B548" s="125"/>
      <c r="C548" s="199"/>
      <c r="D548" s="125"/>
      <c r="E548" s="134"/>
      <c r="F548" s="134"/>
      <c r="G548" s="135"/>
      <c r="H548" s="124"/>
    </row>
    <row r="549" spans="1:8" x14ac:dyDescent="0.2">
      <c r="A549" s="228"/>
      <c r="B549" s="125"/>
      <c r="C549" s="199"/>
      <c r="D549" s="125"/>
      <c r="E549" s="134"/>
      <c r="F549" s="134"/>
      <c r="G549" s="135"/>
      <c r="H549" s="124"/>
    </row>
    <row r="550" spans="1:8" x14ac:dyDescent="0.2">
      <c r="A550" s="228"/>
      <c r="B550" s="125"/>
      <c r="C550" s="199"/>
      <c r="D550" s="125"/>
      <c r="E550" s="134"/>
      <c r="F550" s="134"/>
      <c r="G550" s="135"/>
      <c r="H550" s="124"/>
    </row>
    <row r="551" spans="1:8" x14ac:dyDescent="0.2">
      <c r="A551" s="228"/>
      <c r="B551" s="125"/>
      <c r="C551" s="199"/>
      <c r="D551" s="125"/>
      <c r="E551" s="134"/>
      <c r="F551" s="134"/>
      <c r="G551" s="135"/>
      <c r="H551" s="124"/>
    </row>
    <row r="552" spans="1:8" x14ac:dyDescent="0.2">
      <c r="A552" s="228"/>
      <c r="B552" s="125"/>
      <c r="C552" s="199"/>
      <c r="D552" s="125"/>
      <c r="E552" s="134"/>
      <c r="F552" s="134"/>
      <c r="G552" s="135"/>
      <c r="H552" s="124"/>
    </row>
    <row r="553" spans="1:8" x14ac:dyDescent="0.2">
      <c r="A553" s="228"/>
      <c r="B553" s="125"/>
      <c r="C553" s="199"/>
      <c r="D553" s="125"/>
      <c r="E553" s="134"/>
      <c r="F553" s="134"/>
      <c r="G553" s="135"/>
      <c r="H553" s="124"/>
    </row>
    <row r="554" spans="1:8" x14ac:dyDescent="0.2">
      <c r="A554" s="228"/>
      <c r="B554" s="125"/>
      <c r="C554" s="199"/>
      <c r="D554" s="125"/>
      <c r="E554" s="134"/>
      <c r="F554" s="134"/>
      <c r="G554" s="135"/>
      <c r="H554" s="124"/>
    </row>
    <row r="555" spans="1:8" x14ac:dyDescent="0.2">
      <c r="A555" s="228"/>
      <c r="B555" s="125"/>
      <c r="C555" s="199"/>
      <c r="D555" s="125"/>
      <c r="E555" s="134"/>
      <c r="F555" s="134"/>
      <c r="G555" s="135"/>
      <c r="H555" s="124"/>
    </row>
    <row r="556" spans="1:8" x14ac:dyDescent="0.2">
      <c r="A556" s="228"/>
      <c r="B556" s="125"/>
      <c r="C556" s="199"/>
      <c r="D556" s="125"/>
      <c r="E556" s="134"/>
      <c r="F556" s="134"/>
      <c r="G556" s="135"/>
      <c r="H556" s="124"/>
    </row>
    <row r="557" spans="1:8" x14ac:dyDescent="0.2">
      <c r="A557" s="228"/>
      <c r="B557" s="125"/>
      <c r="C557" s="199"/>
      <c r="D557" s="125"/>
      <c r="E557" s="134"/>
      <c r="F557" s="134"/>
      <c r="G557" s="135"/>
      <c r="H557" s="124"/>
    </row>
    <row r="558" spans="1:8" x14ac:dyDescent="0.2">
      <c r="A558" s="228"/>
      <c r="B558" s="125"/>
      <c r="C558" s="199"/>
      <c r="D558" s="125"/>
      <c r="E558" s="134"/>
      <c r="F558" s="134"/>
      <c r="G558" s="135"/>
      <c r="H558" s="124"/>
    </row>
    <row r="559" spans="1:8" x14ac:dyDescent="0.2">
      <c r="A559" s="228"/>
      <c r="B559" s="125"/>
      <c r="C559" s="199"/>
      <c r="D559" s="125"/>
      <c r="E559" s="134"/>
      <c r="F559" s="134"/>
      <c r="G559" s="135"/>
      <c r="H559" s="124"/>
    </row>
    <row r="560" spans="1:8" x14ac:dyDescent="0.2">
      <c r="A560" s="228"/>
      <c r="B560" s="125"/>
      <c r="C560" s="199"/>
      <c r="D560" s="125"/>
      <c r="E560" s="134"/>
      <c r="F560" s="134"/>
      <c r="G560" s="135"/>
      <c r="H560" s="124"/>
    </row>
    <row r="561" spans="1:8" x14ac:dyDescent="0.2">
      <c r="A561" s="228"/>
      <c r="B561" s="125"/>
      <c r="C561" s="199"/>
      <c r="D561" s="125"/>
      <c r="E561" s="134"/>
      <c r="F561" s="134"/>
      <c r="G561" s="135"/>
      <c r="H561" s="124"/>
    </row>
    <row r="562" spans="1:8" x14ac:dyDescent="0.2">
      <c r="A562" s="228"/>
      <c r="B562" s="125"/>
      <c r="C562" s="199"/>
      <c r="D562" s="125"/>
      <c r="E562" s="134"/>
      <c r="F562" s="134"/>
      <c r="G562" s="135"/>
      <c r="H562" s="124"/>
    </row>
    <row r="563" spans="1:8" x14ac:dyDescent="0.2">
      <c r="A563" s="228"/>
      <c r="B563" s="125"/>
      <c r="C563" s="199"/>
      <c r="D563" s="125"/>
      <c r="E563" s="134"/>
      <c r="F563" s="134"/>
      <c r="G563" s="135"/>
      <c r="H563" s="124"/>
    </row>
    <row r="564" spans="1:8" x14ac:dyDescent="0.2">
      <c r="A564" s="228"/>
      <c r="B564" s="125"/>
      <c r="C564" s="199"/>
      <c r="D564" s="125"/>
      <c r="E564" s="134"/>
      <c r="F564" s="134"/>
      <c r="G564" s="135"/>
      <c r="H564" s="124"/>
    </row>
    <row r="565" spans="1:8" x14ac:dyDescent="0.2">
      <c r="A565" s="228"/>
      <c r="B565" s="125"/>
      <c r="C565" s="199"/>
      <c r="D565" s="125"/>
      <c r="E565" s="134"/>
      <c r="F565" s="134"/>
      <c r="G565" s="135"/>
      <c r="H565" s="124"/>
    </row>
    <row r="566" spans="1:8" x14ac:dyDescent="0.2">
      <c r="A566" s="228"/>
      <c r="B566" s="125"/>
      <c r="C566" s="199"/>
      <c r="D566" s="125"/>
      <c r="E566" s="134"/>
      <c r="F566" s="134"/>
      <c r="G566" s="135"/>
      <c r="H566" s="124"/>
    </row>
    <row r="567" spans="1:8" x14ac:dyDescent="0.2">
      <c r="A567" s="132"/>
      <c r="B567" s="125"/>
      <c r="C567" s="199"/>
      <c r="D567" s="125"/>
      <c r="E567" s="134"/>
      <c r="F567" s="134"/>
      <c r="G567" s="135"/>
      <c r="H567" s="124"/>
    </row>
    <row r="568" spans="1:8" x14ac:dyDescent="0.2">
      <c r="A568" s="132"/>
      <c r="B568" s="125"/>
      <c r="C568" s="199"/>
      <c r="D568" s="125"/>
      <c r="E568" s="134"/>
      <c r="F568" s="134"/>
      <c r="G568" s="135"/>
      <c r="H568" s="124"/>
    </row>
    <row r="569" spans="1:8" x14ac:dyDescent="0.2">
      <c r="A569" s="132"/>
      <c r="B569" s="125"/>
      <c r="C569" s="199"/>
      <c r="D569" s="125"/>
      <c r="E569" s="134"/>
      <c r="F569" s="134"/>
      <c r="G569" s="135"/>
      <c r="H569" s="124"/>
    </row>
    <row r="570" spans="1:8" x14ac:dyDescent="0.2">
      <c r="A570" s="132"/>
      <c r="B570" s="125"/>
      <c r="C570" s="199"/>
      <c r="D570" s="125"/>
      <c r="E570" s="134"/>
      <c r="F570" s="134"/>
      <c r="G570" s="135"/>
      <c r="H570" s="124"/>
    </row>
    <row r="571" spans="1:8" x14ac:dyDescent="0.2">
      <c r="A571" s="132"/>
      <c r="B571" s="125"/>
      <c r="C571" s="199"/>
      <c r="D571" s="125"/>
      <c r="E571" s="134"/>
      <c r="F571" s="134"/>
      <c r="G571" s="135"/>
      <c r="H571" s="124"/>
    </row>
    <row r="572" spans="1:8" x14ac:dyDescent="0.2">
      <c r="A572" s="132"/>
      <c r="B572" s="125"/>
      <c r="C572" s="199"/>
      <c r="D572" s="125"/>
      <c r="E572" s="134"/>
      <c r="F572" s="134"/>
      <c r="G572" s="135"/>
      <c r="H572" s="124"/>
    </row>
    <row r="573" spans="1:8" x14ac:dyDescent="0.2">
      <c r="A573" s="132"/>
      <c r="B573" s="125"/>
      <c r="C573" s="199"/>
      <c r="D573" s="125"/>
      <c r="E573" s="134"/>
      <c r="F573" s="134"/>
      <c r="G573" s="135"/>
      <c r="H573" s="124"/>
    </row>
    <row r="574" spans="1:8" x14ac:dyDescent="0.2">
      <c r="A574" s="132"/>
      <c r="B574" s="125"/>
      <c r="C574" s="199"/>
      <c r="D574" s="125"/>
      <c r="E574" s="134"/>
      <c r="F574" s="134"/>
      <c r="G574" s="135"/>
      <c r="H574" s="124"/>
    </row>
    <row r="575" spans="1:8" x14ac:dyDescent="0.2">
      <c r="A575" s="132"/>
      <c r="B575" s="125"/>
      <c r="C575" s="199"/>
      <c r="D575" s="125"/>
      <c r="E575" s="134"/>
      <c r="F575" s="134"/>
      <c r="G575" s="135"/>
      <c r="H575" s="124"/>
    </row>
    <row r="576" spans="1:8" x14ac:dyDescent="0.2">
      <c r="A576" s="132"/>
      <c r="B576" s="125"/>
      <c r="C576" s="199"/>
      <c r="D576" s="125"/>
      <c r="E576" s="134"/>
      <c r="F576" s="134"/>
      <c r="G576" s="135"/>
      <c r="H576" s="124"/>
    </row>
    <row r="577" spans="1:8" x14ac:dyDescent="0.2">
      <c r="A577" s="132"/>
      <c r="B577" s="125"/>
      <c r="C577" s="199"/>
      <c r="D577" s="125"/>
      <c r="E577" s="134"/>
      <c r="F577" s="134"/>
      <c r="G577" s="135"/>
      <c r="H577" s="124"/>
    </row>
    <row r="578" spans="1:8" x14ac:dyDescent="0.2">
      <c r="A578" s="132"/>
      <c r="B578" s="125"/>
      <c r="C578" s="199"/>
      <c r="D578" s="125"/>
      <c r="E578" s="134"/>
      <c r="F578" s="134"/>
      <c r="G578" s="135"/>
      <c r="H578" s="124"/>
    </row>
    <row r="579" spans="1:8" x14ac:dyDescent="0.2">
      <c r="A579" s="132"/>
      <c r="B579" s="125"/>
      <c r="C579" s="199"/>
      <c r="D579" s="125"/>
      <c r="E579" s="134"/>
      <c r="F579" s="134"/>
      <c r="G579" s="135"/>
      <c r="H579" s="124"/>
    </row>
    <row r="580" spans="1:8" x14ac:dyDescent="0.2">
      <c r="A580" s="132"/>
      <c r="B580" s="125"/>
      <c r="C580" s="199"/>
      <c r="D580" s="125"/>
      <c r="E580" s="134"/>
      <c r="F580" s="134"/>
      <c r="G580" s="135"/>
      <c r="H580" s="124"/>
    </row>
    <row r="581" spans="1:8" x14ac:dyDescent="0.2">
      <c r="A581" s="132"/>
      <c r="B581" s="125"/>
      <c r="C581" s="154"/>
      <c r="D581" s="60"/>
      <c r="E581" s="134"/>
      <c r="F581" s="134"/>
      <c r="G581" s="135"/>
      <c r="H581" s="124"/>
    </row>
    <row r="582" spans="1:8" x14ac:dyDescent="0.2">
      <c r="A582" s="132"/>
      <c r="B582" s="125"/>
      <c r="C582" s="154"/>
      <c r="D582" s="60"/>
      <c r="E582" s="134"/>
      <c r="F582" s="134"/>
      <c r="G582" s="135"/>
      <c r="H582" s="124"/>
    </row>
    <row r="583" spans="1:8" x14ac:dyDescent="0.2">
      <c r="A583" s="132"/>
      <c r="B583" s="125"/>
      <c r="C583" s="199"/>
      <c r="D583" s="125"/>
      <c r="E583" s="134"/>
      <c r="F583" s="134"/>
      <c r="G583" s="135"/>
      <c r="H583" s="124"/>
    </row>
    <row r="584" spans="1:8" x14ac:dyDescent="0.2">
      <c r="A584" s="132"/>
      <c r="B584" s="125"/>
      <c r="C584" s="199"/>
      <c r="D584" s="125"/>
      <c r="E584" s="134"/>
      <c r="F584" s="134"/>
      <c r="G584" s="135"/>
      <c r="H584" s="124"/>
    </row>
    <row r="585" spans="1:8" x14ac:dyDescent="0.2">
      <c r="A585" s="132"/>
      <c r="B585" s="125"/>
      <c r="C585" s="199"/>
      <c r="D585" s="125"/>
      <c r="E585" s="134"/>
      <c r="F585" s="134"/>
      <c r="G585" s="135"/>
      <c r="H585" s="124"/>
    </row>
    <row r="586" spans="1:8" x14ac:dyDescent="0.2">
      <c r="A586" s="132"/>
      <c r="B586" s="125"/>
      <c r="C586" s="199"/>
      <c r="D586" s="125"/>
      <c r="E586" s="134"/>
      <c r="F586" s="134"/>
      <c r="G586" s="135"/>
      <c r="H586" s="124"/>
    </row>
    <row r="587" spans="1:8" x14ac:dyDescent="0.2">
      <c r="A587" s="132"/>
      <c r="B587" s="125"/>
      <c r="C587" s="199"/>
      <c r="D587" s="125"/>
      <c r="E587" s="134"/>
      <c r="F587" s="134"/>
      <c r="G587" s="135"/>
      <c r="H587" s="124"/>
    </row>
    <row r="588" spans="1:8" x14ac:dyDescent="0.2">
      <c r="A588" s="132"/>
      <c r="B588" s="125"/>
      <c r="C588" s="199"/>
      <c r="D588" s="125"/>
      <c r="E588" s="134"/>
      <c r="F588" s="134"/>
      <c r="G588" s="135"/>
      <c r="H588" s="124"/>
    </row>
    <row r="589" spans="1:8" x14ac:dyDescent="0.2">
      <c r="A589" s="132"/>
      <c r="B589" s="125"/>
      <c r="C589" s="199"/>
      <c r="D589" s="125"/>
      <c r="E589" s="134"/>
      <c r="F589" s="134"/>
      <c r="G589" s="135"/>
      <c r="H589" s="124"/>
    </row>
    <row r="590" spans="1:8" x14ac:dyDescent="0.2">
      <c r="A590" s="132"/>
      <c r="B590" s="125"/>
      <c r="C590" s="199"/>
      <c r="D590" s="125"/>
      <c r="E590" s="134"/>
      <c r="F590" s="134"/>
      <c r="G590" s="135"/>
      <c r="H590" s="124"/>
    </row>
    <row r="591" spans="1:8" x14ac:dyDescent="0.2">
      <c r="A591" s="132"/>
      <c r="B591" s="125"/>
      <c r="C591" s="199"/>
      <c r="D591" s="125"/>
      <c r="E591" s="134"/>
      <c r="F591" s="134"/>
      <c r="G591" s="135"/>
      <c r="H591" s="124"/>
    </row>
    <row r="592" spans="1:8" x14ac:dyDescent="0.2">
      <c r="A592" s="132"/>
      <c r="B592" s="125"/>
      <c r="C592" s="199"/>
      <c r="D592" s="125"/>
      <c r="E592" s="134"/>
      <c r="F592" s="134"/>
      <c r="G592" s="135"/>
      <c r="H592" s="124"/>
    </row>
    <row r="593" spans="1:8" x14ac:dyDescent="0.2">
      <c r="A593" s="132"/>
      <c r="B593" s="125"/>
      <c r="C593" s="199"/>
      <c r="D593" s="125"/>
      <c r="E593" s="134"/>
      <c r="F593" s="134"/>
      <c r="G593" s="135"/>
      <c r="H593" s="124"/>
    </row>
    <row r="594" spans="1:8" x14ac:dyDescent="0.2">
      <c r="A594" s="132"/>
      <c r="B594" s="125"/>
      <c r="C594" s="199"/>
      <c r="D594" s="125"/>
      <c r="E594" s="134"/>
      <c r="F594" s="134"/>
      <c r="G594" s="135"/>
      <c r="H594" s="124"/>
    </row>
    <row r="595" spans="1:8" x14ac:dyDescent="0.2">
      <c r="A595" s="132"/>
      <c r="B595" s="125"/>
      <c r="C595" s="199"/>
      <c r="D595" s="125"/>
      <c r="E595" s="134"/>
      <c r="F595" s="134"/>
      <c r="G595" s="135"/>
      <c r="H595" s="124"/>
    </row>
    <row r="596" spans="1:8" x14ac:dyDescent="0.2">
      <c r="A596" s="132"/>
      <c r="B596" s="125"/>
      <c r="C596" s="199"/>
      <c r="D596" s="125"/>
      <c r="E596" s="134"/>
      <c r="F596" s="134"/>
      <c r="G596" s="135"/>
      <c r="H596" s="124"/>
    </row>
    <row r="597" spans="1:8" x14ac:dyDescent="0.2">
      <c r="A597" s="132"/>
      <c r="B597" s="125"/>
      <c r="C597" s="199"/>
      <c r="D597" s="125"/>
      <c r="E597" s="134"/>
      <c r="F597" s="134"/>
      <c r="G597" s="135"/>
      <c r="H597" s="124"/>
    </row>
    <row r="598" spans="1:8" x14ac:dyDescent="0.2">
      <c r="A598" s="132"/>
      <c r="B598" s="125"/>
      <c r="C598" s="199"/>
      <c r="D598" s="125"/>
      <c r="E598" s="134"/>
      <c r="F598" s="134"/>
      <c r="G598" s="135"/>
      <c r="H598" s="124"/>
    </row>
    <row r="599" spans="1:8" x14ac:dyDescent="0.2">
      <c r="A599" s="132"/>
      <c r="B599" s="125"/>
      <c r="C599" s="199"/>
      <c r="D599" s="125"/>
      <c r="E599" s="134"/>
      <c r="F599" s="134"/>
      <c r="G599" s="135"/>
      <c r="H599" s="124"/>
    </row>
    <row r="600" spans="1:8" x14ac:dyDescent="0.2">
      <c r="A600" s="132"/>
      <c r="B600" s="125"/>
      <c r="C600" s="199"/>
      <c r="D600" s="125"/>
      <c r="E600" s="134"/>
      <c r="F600" s="134"/>
      <c r="G600" s="135"/>
      <c r="H600" s="124"/>
    </row>
    <row r="601" spans="1:8" x14ac:dyDescent="0.2">
      <c r="A601" s="132"/>
      <c r="B601" s="125"/>
      <c r="C601" s="199"/>
      <c r="D601" s="125"/>
      <c r="E601" s="134"/>
      <c r="F601" s="134"/>
      <c r="G601" s="135"/>
      <c r="H601" s="124"/>
    </row>
    <row r="602" spans="1:8" x14ac:dyDescent="0.2">
      <c r="A602" s="132"/>
      <c r="B602" s="125"/>
      <c r="C602" s="199"/>
      <c r="D602" s="125"/>
      <c r="E602" s="134"/>
      <c r="F602" s="134"/>
      <c r="G602" s="135"/>
      <c r="H602" s="124"/>
    </row>
    <row r="603" spans="1:8" x14ac:dyDescent="0.2">
      <c r="A603" s="132"/>
      <c r="B603" s="125"/>
      <c r="C603" s="199"/>
      <c r="D603" s="125"/>
      <c r="E603" s="134"/>
      <c r="F603" s="134"/>
      <c r="G603" s="135"/>
      <c r="H603" s="124"/>
    </row>
    <row r="604" spans="1:8" x14ac:dyDescent="0.2">
      <c r="A604" s="132"/>
      <c r="B604" s="125"/>
      <c r="C604" s="199"/>
      <c r="D604" s="125"/>
      <c r="E604" s="134"/>
      <c r="F604" s="134"/>
      <c r="G604" s="135"/>
      <c r="H604" s="124"/>
    </row>
    <row r="605" spans="1:8" x14ac:dyDescent="0.2">
      <c r="A605" s="132"/>
      <c r="B605" s="125"/>
      <c r="C605" s="199"/>
      <c r="D605" s="125"/>
      <c r="E605" s="134"/>
      <c r="F605" s="134"/>
      <c r="G605" s="135"/>
      <c r="H605" s="124"/>
    </row>
    <row r="606" spans="1:8" x14ac:dyDescent="0.2">
      <c r="A606" s="132"/>
      <c r="B606" s="125"/>
      <c r="C606" s="199"/>
      <c r="D606" s="125"/>
      <c r="E606" s="134"/>
      <c r="F606" s="134"/>
      <c r="G606" s="135"/>
      <c r="H606" s="124"/>
    </row>
    <row r="607" spans="1:8" x14ac:dyDescent="0.2">
      <c r="A607" s="132"/>
      <c r="B607" s="125"/>
      <c r="C607" s="199"/>
      <c r="D607" s="125"/>
      <c r="E607" s="134"/>
      <c r="F607" s="134"/>
      <c r="G607" s="135"/>
      <c r="H607" s="124"/>
    </row>
    <row r="608" spans="1:8" x14ac:dyDescent="0.2">
      <c r="A608" s="132"/>
      <c r="B608" s="125"/>
      <c r="C608" s="199"/>
      <c r="D608" s="125"/>
      <c r="E608" s="134"/>
      <c r="F608" s="134"/>
      <c r="G608" s="135"/>
      <c r="H608" s="124"/>
    </row>
    <row r="609" spans="1:8" x14ac:dyDescent="0.2">
      <c r="A609" s="132"/>
      <c r="B609" s="125"/>
      <c r="C609" s="199"/>
      <c r="D609" s="125"/>
      <c r="E609" s="134"/>
      <c r="F609" s="134"/>
      <c r="G609" s="135"/>
      <c r="H609" s="124"/>
    </row>
    <row r="610" spans="1:8" x14ac:dyDescent="0.2">
      <c r="A610" s="132"/>
      <c r="B610" s="125"/>
      <c r="C610" s="199"/>
      <c r="D610" s="125"/>
      <c r="E610" s="134"/>
      <c r="F610" s="134"/>
      <c r="G610" s="135"/>
      <c r="H610" s="124"/>
    </row>
    <row r="611" spans="1:8" x14ac:dyDescent="0.2">
      <c r="A611" s="132"/>
      <c r="B611" s="125"/>
      <c r="C611" s="199"/>
      <c r="D611" s="125"/>
      <c r="E611" s="134"/>
      <c r="F611" s="134"/>
      <c r="G611" s="135"/>
      <c r="H611" s="124"/>
    </row>
    <row r="612" spans="1:8" x14ac:dyDescent="0.2">
      <c r="A612" s="132"/>
      <c r="B612" s="125"/>
      <c r="C612" s="199"/>
      <c r="D612" s="125"/>
      <c r="E612" s="134"/>
      <c r="F612" s="134"/>
      <c r="G612" s="135"/>
      <c r="H612" s="124"/>
    </row>
    <row r="613" spans="1:8" x14ac:dyDescent="0.2">
      <c r="A613" s="132"/>
      <c r="B613" s="125"/>
      <c r="C613" s="199"/>
      <c r="D613" s="125"/>
      <c r="E613" s="134"/>
      <c r="F613" s="134"/>
      <c r="G613" s="135"/>
      <c r="H613" s="124"/>
    </row>
    <row r="614" spans="1:8" x14ac:dyDescent="0.2">
      <c r="A614" s="132"/>
      <c r="B614" s="125"/>
      <c r="C614" s="199"/>
      <c r="D614" s="125"/>
      <c r="E614" s="134"/>
      <c r="F614" s="134"/>
      <c r="G614" s="135"/>
      <c r="H614" s="124"/>
    </row>
    <row r="615" spans="1:8" x14ac:dyDescent="0.2">
      <c r="A615" s="132"/>
      <c r="B615" s="125"/>
      <c r="C615" s="199"/>
      <c r="D615" s="125"/>
      <c r="E615" s="134"/>
      <c r="F615" s="134"/>
      <c r="G615" s="135"/>
      <c r="H615" s="124"/>
    </row>
    <row r="616" spans="1:8" x14ac:dyDescent="0.2">
      <c r="A616" s="132"/>
      <c r="B616" s="125"/>
      <c r="C616" s="124"/>
      <c r="D616" s="125"/>
      <c r="E616" s="134"/>
      <c r="F616" s="134"/>
      <c r="G616" s="135"/>
      <c r="H616" s="124"/>
    </row>
    <row r="617" spans="1:8" x14ac:dyDescent="0.2">
      <c r="A617" s="132"/>
      <c r="B617" s="125"/>
      <c r="C617" s="124"/>
      <c r="D617" s="125"/>
      <c r="E617" s="134"/>
      <c r="F617" s="134"/>
      <c r="G617" s="135"/>
      <c r="H617" s="124"/>
    </row>
    <row r="618" spans="1:8" x14ac:dyDescent="0.2">
      <c r="A618" s="132"/>
      <c r="B618" s="125"/>
      <c r="C618" s="124"/>
      <c r="D618" s="125"/>
      <c r="E618" s="134"/>
      <c r="F618" s="134"/>
      <c r="G618" s="135"/>
      <c r="H618" s="124"/>
    </row>
    <row r="619" spans="1:8" x14ac:dyDescent="0.2">
      <c r="A619" s="132"/>
      <c r="B619" s="125"/>
      <c r="C619" s="124"/>
      <c r="D619" s="125"/>
      <c r="E619" s="134"/>
      <c r="F619" s="134"/>
      <c r="G619" s="135"/>
      <c r="H619" s="124"/>
    </row>
    <row r="620" spans="1:8" x14ac:dyDescent="0.2">
      <c r="A620" s="132"/>
      <c r="B620" s="125"/>
      <c r="C620" s="124"/>
      <c r="D620" s="125"/>
      <c r="E620" s="134"/>
      <c r="F620" s="134"/>
      <c r="G620" s="135"/>
      <c r="H620" s="124"/>
    </row>
    <row r="621" spans="1:8" x14ac:dyDescent="0.2">
      <c r="A621" s="132"/>
      <c r="B621" s="125"/>
      <c r="C621" s="124"/>
      <c r="D621" s="125"/>
      <c r="E621" s="134"/>
      <c r="F621" s="134"/>
      <c r="G621" s="135"/>
      <c r="H621" s="124"/>
    </row>
    <row r="622" spans="1:8" x14ac:dyDescent="0.2">
      <c r="A622" s="132"/>
      <c r="B622" s="125"/>
      <c r="C622" s="124"/>
      <c r="D622" s="125"/>
      <c r="E622" s="134"/>
      <c r="F622" s="134"/>
      <c r="G622" s="135"/>
      <c r="H622" s="124"/>
    </row>
    <row r="623" spans="1:8" x14ac:dyDescent="0.2">
      <c r="A623" s="132"/>
      <c r="B623" s="125"/>
      <c r="C623" s="124"/>
      <c r="D623" s="125"/>
      <c r="E623" s="134"/>
      <c r="F623" s="134"/>
      <c r="G623" s="135"/>
      <c r="H623" s="124"/>
    </row>
    <row r="624" spans="1:8" x14ac:dyDescent="0.2">
      <c r="A624" s="132"/>
      <c r="B624" s="125"/>
      <c r="C624" s="124"/>
      <c r="D624" s="125"/>
      <c r="E624" s="134"/>
      <c r="F624" s="134"/>
      <c r="G624" s="135"/>
      <c r="H624" s="124"/>
    </row>
    <row r="625" spans="1:8" x14ac:dyDescent="0.2">
      <c r="A625" s="132"/>
      <c r="B625" s="125"/>
      <c r="C625" s="124"/>
      <c r="D625" s="125"/>
      <c r="E625" s="134"/>
      <c r="F625" s="134"/>
      <c r="G625" s="135"/>
      <c r="H625" s="124"/>
    </row>
    <row r="626" spans="1:8" x14ac:dyDescent="0.2">
      <c r="A626" s="132"/>
      <c r="B626" s="125"/>
      <c r="C626" s="124"/>
      <c r="D626" s="125"/>
      <c r="E626" s="134"/>
      <c r="F626" s="134"/>
      <c r="G626" s="135"/>
      <c r="H626" s="124"/>
    </row>
    <row r="627" spans="1:8" x14ac:dyDescent="0.2">
      <c r="A627" s="132"/>
      <c r="B627" s="125"/>
      <c r="C627" s="124"/>
      <c r="D627" s="125"/>
      <c r="E627" s="134"/>
      <c r="F627" s="134"/>
      <c r="G627" s="135"/>
      <c r="H627" s="124"/>
    </row>
    <row r="628" spans="1:8" x14ac:dyDescent="0.2">
      <c r="A628" s="132"/>
      <c r="B628" s="125"/>
      <c r="C628" s="124"/>
      <c r="D628" s="125"/>
      <c r="E628" s="134"/>
      <c r="F628" s="134"/>
      <c r="G628" s="135"/>
      <c r="H628" s="124"/>
    </row>
    <row r="629" spans="1:8" x14ac:dyDescent="0.2">
      <c r="A629" s="132"/>
      <c r="B629" s="125"/>
      <c r="C629" s="124"/>
      <c r="D629" s="125"/>
      <c r="E629" s="134"/>
      <c r="F629" s="134"/>
      <c r="G629" s="135"/>
      <c r="H629" s="124"/>
    </row>
    <row r="630" spans="1:8" x14ac:dyDescent="0.2">
      <c r="A630" s="132"/>
      <c r="B630" s="125"/>
      <c r="C630" s="124"/>
      <c r="D630" s="125"/>
      <c r="E630" s="134"/>
      <c r="F630" s="134"/>
      <c r="G630" s="135"/>
      <c r="H630" s="124"/>
    </row>
    <row r="631" spans="1:8" x14ac:dyDescent="0.2">
      <c r="A631" s="132"/>
      <c r="B631" s="125"/>
      <c r="C631" s="124"/>
      <c r="D631" s="125"/>
      <c r="E631" s="134"/>
      <c r="F631" s="134"/>
      <c r="G631" s="135"/>
      <c r="H631" s="124"/>
    </row>
    <row r="632" spans="1:8" x14ac:dyDescent="0.2">
      <c r="A632" s="132"/>
      <c r="B632" s="125"/>
      <c r="C632" s="124"/>
      <c r="D632" s="125"/>
      <c r="E632" s="134"/>
      <c r="F632" s="134"/>
      <c r="G632" s="135"/>
      <c r="H632" s="124"/>
    </row>
    <row r="633" spans="1:8" x14ac:dyDescent="0.2">
      <c r="A633" s="132"/>
      <c r="B633" s="125"/>
      <c r="C633" s="124"/>
      <c r="D633" s="125"/>
      <c r="E633" s="134"/>
      <c r="F633" s="134"/>
      <c r="G633" s="135"/>
      <c r="H633" s="124"/>
    </row>
    <row r="634" spans="1:8" x14ac:dyDescent="0.2">
      <c r="A634" s="132"/>
      <c r="B634" s="125"/>
      <c r="C634" s="124"/>
      <c r="D634" s="125"/>
      <c r="E634" s="134"/>
      <c r="F634" s="134"/>
      <c r="G634" s="135"/>
      <c r="H634" s="124"/>
    </row>
    <row r="635" spans="1:8" x14ac:dyDescent="0.2">
      <c r="A635" s="132"/>
      <c r="B635" s="125"/>
      <c r="C635" s="124"/>
      <c r="D635" s="125"/>
      <c r="E635" s="134"/>
      <c r="F635" s="134"/>
      <c r="G635" s="135"/>
      <c r="H635" s="124"/>
    </row>
    <row r="636" spans="1:8" x14ac:dyDescent="0.2">
      <c r="A636" s="132"/>
      <c r="B636" s="125"/>
      <c r="C636" s="124"/>
      <c r="D636" s="125"/>
      <c r="E636" s="134"/>
      <c r="F636" s="134"/>
      <c r="G636" s="135"/>
      <c r="H636" s="124"/>
    </row>
    <row r="637" spans="1:8" x14ac:dyDescent="0.2">
      <c r="A637" s="132"/>
      <c r="B637" s="125"/>
      <c r="C637" s="124"/>
      <c r="D637" s="125"/>
      <c r="E637" s="134"/>
      <c r="F637" s="134"/>
      <c r="G637" s="135"/>
      <c r="H637" s="124"/>
    </row>
    <row r="638" spans="1:8" x14ac:dyDescent="0.2">
      <c r="A638" s="132"/>
      <c r="B638" s="125"/>
      <c r="C638" s="124"/>
      <c r="D638" s="125"/>
      <c r="E638" s="134"/>
      <c r="F638" s="134"/>
      <c r="G638" s="135"/>
      <c r="H638" s="124"/>
    </row>
    <row r="639" spans="1:8" x14ac:dyDescent="0.2">
      <c r="A639" s="132"/>
      <c r="B639" s="125"/>
      <c r="C639" s="124"/>
      <c r="D639" s="125"/>
      <c r="E639" s="134"/>
      <c r="F639" s="134"/>
      <c r="G639" s="135"/>
      <c r="H639" s="124"/>
    </row>
    <row r="640" spans="1:8" x14ac:dyDescent="0.2">
      <c r="A640" s="132"/>
      <c r="B640" s="125"/>
      <c r="C640" s="124"/>
      <c r="D640" s="125"/>
      <c r="E640" s="134"/>
      <c r="F640" s="134"/>
      <c r="G640" s="135"/>
      <c r="H640" s="124"/>
    </row>
    <row r="641" spans="1:8" x14ac:dyDescent="0.2">
      <c r="A641" s="132"/>
      <c r="B641" s="125"/>
      <c r="C641" s="124"/>
      <c r="D641" s="125"/>
      <c r="E641" s="134"/>
      <c r="F641" s="134"/>
      <c r="G641" s="135"/>
      <c r="H641" s="124"/>
    </row>
    <row r="642" spans="1:8" x14ac:dyDescent="0.2">
      <c r="A642" s="132"/>
      <c r="B642" s="125"/>
      <c r="C642" s="124"/>
      <c r="D642" s="125"/>
      <c r="E642" s="134"/>
      <c r="F642" s="134"/>
      <c r="G642" s="135"/>
      <c r="H642" s="124"/>
    </row>
    <row r="643" spans="1:8" x14ac:dyDescent="0.2">
      <c r="A643" s="132"/>
      <c r="B643" s="125"/>
      <c r="C643" s="124"/>
      <c r="D643" s="125"/>
      <c r="E643" s="134"/>
      <c r="F643" s="134"/>
      <c r="G643" s="135"/>
      <c r="H643" s="124"/>
    </row>
    <row r="644" spans="1:8" x14ac:dyDescent="0.2">
      <c r="A644" s="132"/>
      <c r="B644" s="125"/>
      <c r="C644" s="124"/>
      <c r="D644" s="125"/>
      <c r="E644" s="134"/>
      <c r="F644" s="134"/>
      <c r="G644" s="135"/>
      <c r="H644" s="124"/>
    </row>
    <row r="645" spans="1:8" x14ac:dyDescent="0.2">
      <c r="A645" s="132"/>
      <c r="B645" s="125"/>
      <c r="C645" s="124"/>
      <c r="D645" s="125"/>
      <c r="E645" s="134"/>
      <c r="F645" s="134"/>
      <c r="G645" s="135"/>
      <c r="H645" s="124"/>
    </row>
    <row r="646" spans="1:8" x14ac:dyDescent="0.2">
      <c r="A646" s="132"/>
      <c r="B646" s="125"/>
      <c r="C646" s="124"/>
      <c r="D646" s="125"/>
      <c r="E646" s="134"/>
      <c r="F646" s="134"/>
      <c r="G646" s="135"/>
      <c r="H646" s="124"/>
    </row>
    <row r="647" spans="1:8" x14ac:dyDescent="0.2">
      <c r="A647" s="132"/>
      <c r="B647" s="125"/>
      <c r="C647" s="124"/>
      <c r="D647" s="125"/>
      <c r="E647" s="134"/>
      <c r="F647" s="134"/>
      <c r="G647" s="135"/>
      <c r="H647" s="124"/>
    </row>
    <row r="648" spans="1:8" x14ac:dyDescent="0.2">
      <c r="A648" s="132"/>
      <c r="B648" s="125"/>
      <c r="C648" s="124"/>
      <c r="D648" s="125"/>
      <c r="E648" s="134"/>
      <c r="F648" s="134"/>
      <c r="G648" s="135"/>
      <c r="H648" s="124"/>
    </row>
    <row r="649" spans="1:8" x14ac:dyDescent="0.2">
      <c r="A649" s="132"/>
      <c r="B649" s="125"/>
      <c r="C649" s="124"/>
      <c r="D649" s="125"/>
      <c r="E649" s="134"/>
      <c r="F649" s="134"/>
      <c r="G649" s="135"/>
      <c r="H649" s="124"/>
    </row>
    <row r="650" spans="1:8" x14ac:dyDescent="0.2">
      <c r="A650" s="132"/>
      <c r="B650" s="125"/>
      <c r="C650" s="124"/>
      <c r="D650" s="125"/>
      <c r="E650" s="134"/>
      <c r="F650" s="134"/>
      <c r="G650" s="135"/>
      <c r="H650" s="124"/>
    </row>
    <row r="651" spans="1:8" x14ac:dyDescent="0.2">
      <c r="A651" s="132"/>
      <c r="B651" s="125"/>
      <c r="C651" s="124"/>
      <c r="D651" s="125"/>
      <c r="E651" s="134"/>
      <c r="F651" s="134"/>
      <c r="G651" s="135"/>
      <c r="H651" s="124"/>
    </row>
    <row r="652" spans="1:8" x14ac:dyDescent="0.2">
      <c r="A652" s="132"/>
      <c r="B652" s="125"/>
      <c r="C652" s="124"/>
      <c r="D652" s="125"/>
      <c r="E652" s="134"/>
      <c r="F652" s="134"/>
      <c r="G652" s="135"/>
      <c r="H652" s="124"/>
    </row>
    <row r="653" spans="1:8" x14ac:dyDescent="0.2">
      <c r="A653" s="132"/>
      <c r="B653" s="125"/>
      <c r="C653" s="124"/>
      <c r="D653" s="125"/>
      <c r="E653" s="134"/>
      <c r="F653" s="134"/>
      <c r="G653" s="135"/>
      <c r="H653" s="124"/>
    </row>
    <row r="654" spans="1:8" x14ac:dyDescent="0.2">
      <c r="A654" s="132"/>
      <c r="B654" s="125"/>
      <c r="C654" s="124"/>
      <c r="D654" s="125"/>
      <c r="E654" s="134"/>
      <c r="F654" s="134"/>
      <c r="G654" s="135"/>
      <c r="H654" s="124"/>
    </row>
    <row r="655" spans="1:8" x14ac:dyDescent="0.2">
      <c r="A655" s="132"/>
      <c r="B655" s="125"/>
      <c r="C655" s="124"/>
      <c r="D655" s="125"/>
      <c r="E655" s="134"/>
      <c r="F655" s="134"/>
      <c r="G655" s="135"/>
      <c r="H655" s="124"/>
    </row>
    <row r="656" spans="1:8" x14ac:dyDescent="0.2">
      <c r="A656" s="132"/>
      <c r="B656" s="125"/>
      <c r="C656" s="124"/>
      <c r="D656" s="125"/>
      <c r="E656" s="134"/>
      <c r="F656" s="134"/>
      <c r="G656" s="135"/>
      <c r="H656" s="124"/>
    </row>
    <row r="657" spans="1:8" x14ac:dyDescent="0.2">
      <c r="A657" s="132"/>
      <c r="B657" s="125"/>
      <c r="C657" s="124"/>
      <c r="D657" s="125"/>
      <c r="E657" s="134"/>
      <c r="F657" s="134"/>
      <c r="G657" s="135"/>
      <c r="H657" s="124"/>
    </row>
    <row r="658" spans="1:8" x14ac:dyDescent="0.2">
      <c r="A658" s="132"/>
      <c r="B658" s="125"/>
      <c r="C658" s="124"/>
      <c r="D658" s="125"/>
      <c r="E658" s="134"/>
      <c r="F658" s="134"/>
      <c r="G658" s="135"/>
      <c r="H658" s="124"/>
    </row>
    <row r="659" spans="1:8" x14ac:dyDescent="0.2">
      <c r="A659" s="132"/>
      <c r="B659" s="125"/>
      <c r="C659" s="124"/>
      <c r="D659" s="125"/>
      <c r="E659" s="134"/>
      <c r="F659" s="134"/>
      <c r="G659" s="135"/>
      <c r="H659" s="124"/>
    </row>
    <row r="660" spans="1:8" x14ac:dyDescent="0.2">
      <c r="A660" s="132"/>
      <c r="B660" s="125"/>
      <c r="C660" s="124"/>
      <c r="D660" s="125"/>
      <c r="E660" s="134"/>
      <c r="F660" s="134"/>
      <c r="G660" s="135"/>
      <c r="H660" s="124"/>
    </row>
    <row r="661" spans="1:8" x14ac:dyDescent="0.2">
      <c r="A661" s="132"/>
      <c r="B661" s="125"/>
      <c r="C661" s="124"/>
      <c r="D661" s="125"/>
      <c r="E661" s="134"/>
      <c r="F661" s="134"/>
      <c r="G661" s="135"/>
      <c r="H661" s="124"/>
    </row>
    <row r="662" spans="1:8" x14ac:dyDescent="0.2">
      <c r="A662" s="132"/>
      <c r="B662" s="125"/>
      <c r="C662" s="124"/>
      <c r="D662" s="125"/>
      <c r="E662" s="134"/>
      <c r="F662" s="134"/>
      <c r="G662" s="135"/>
      <c r="H662" s="124"/>
    </row>
    <row r="663" spans="1:8" x14ac:dyDescent="0.2">
      <c r="A663" s="132"/>
      <c r="B663" s="125"/>
      <c r="C663" s="124"/>
      <c r="D663" s="125"/>
      <c r="E663" s="134"/>
      <c r="F663" s="134"/>
      <c r="G663" s="135"/>
      <c r="H663" s="124"/>
    </row>
    <row r="664" spans="1:8" x14ac:dyDescent="0.2">
      <c r="A664" s="132"/>
      <c r="B664" s="125"/>
      <c r="C664" s="124"/>
      <c r="D664" s="125"/>
      <c r="E664" s="134"/>
      <c r="F664" s="134"/>
      <c r="G664" s="135"/>
      <c r="H664" s="124"/>
    </row>
    <row r="665" spans="1:8" x14ac:dyDescent="0.2">
      <c r="A665" s="132"/>
      <c r="B665" s="125"/>
      <c r="C665" s="124"/>
      <c r="D665" s="125"/>
      <c r="E665" s="134"/>
      <c r="F665" s="134"/>
      <c r="G665" s="135"/>
      <c r="H665" s="124"/>
    </row>
    <row r="666" spans="1:8" x14ac:dyDescent="0.2">
      <c r="A666" s="132"/>
      <c r="B666" s="125"/>
      <c r="C666" s="124"/>
      <c r="D666" s="125"/>
      <c r="E666" s="134"/>
      <c r="F666" s="134"/>
      <c r="G666" s="135"/>
      <c r="H666" s="124"/>
    </row>
    <row r="667" spans="1:8" x14ac:dyDescent="0.2">
      <c r="A667" s="132"/>
      <c r="B667" s="125"/>
      <c r="C667" s="124"/>
      <c r="D667" s="125"/>
      <c r="E667" s="134"/>
      <c r="F667" s="134"/>
      <c r="G667" s="135"/>
      <c r="H667" s="124"/>
    </row>
    <row r="668" spans="1:8" x14ac:dyDescent="0.2">
      <c r="A668" s="132"/>
      <c r="B668" s="125"/>
      <c r="C668" s="124"/>
      <c r="D668" s="125"/>
      <c r="E668" s="134"/>
      <c r="F668" s="134"/>
      <c r="G668" s="135"/>
      <c r="H668" s="124"/>
    </row>
    <row r="669" spans="1:8" x14ac:dyDescent="0.2">
      <c r="A669" s="132"/>
      <c r="B669" s="125"/>
      <c r="C669" s="124"/>
      <c r="D669" s="125"/>
      <c r="E669" s="134"/>
      <c r="F669" s="134"/>
      <c r="G669" s="135"/>
      <c r="H669" s="124"/>
    </row>
    <row r="670" spans="1:8" x14ac:dyDescent="0.2">
      <c r="A670" s="132"/>
      <c r="B670" s="125"/>
      <c r="C670" s="124"/>
      <c r="D670" s="125"/>
      <c r="E670" s="134"/>
      <c r="F670" s="134"/>
      <c r="G670" s="135"/>
      <c r="H670" s="124"/>
    </row>
    <row r="671" spans="1:8" x14ac:dyDescent="0.2">
      <c r="A671" s="132"/>
      <c r="B671" s="125"/>
      <c r="C671" s="124"/>
      <c r="D671" s="125"/>
      <c r="E671" s="134"/>
      <c r="F671" s="134"/>
      <c r="G671" s="135"/>
      <c r="H671" s="124"/>
    </row>
    <row r="672" spans="1:8" x14ac:dyDescent="0.2">
      <c r="A672" s="132"/>
      <c r="B672" s="125"/>
      <c r="C672" s="124"/>
      <c r="D672" s="125"/>
      <c r="E672" s="134"/>
      <c r="F672" s="134"/>
      <c r="G672" s="135"/>
      <c r="H672" s="124"/>
    </row>
    <row r="673" spans="1:8" x14ac:dyDescent="0.2">
      <c r="A673" s="132"/>
      <c r="B673" s="125"/>
      <c r="C673" s="124"/>
      <c r="D673" s="125"/>
      <c r="E673" s="134"/>
      <c r="F673" s="134"/>
      <c r="G673" s="135"/>
      <c r="H673" s="124"/>
    </row>
    <row r="674" spans="1:8" x14ac:dyDescent="0.2">
      <c r="A674" s="132"/>
      <c r="B674" s="125"/>
      <c r="C674" s="124"/>
      <c r="D674" s="125"/>
      <c r="E674" s="134"/>
      <c r="F674" s="134"/>
      <c r="G674" s="135"/>
      <c r="H674" s="124"/>
    </row>
    <row r="675" spans="1:8" x14ac:dyDescent="0.2">
      <c r="A675" s="132"/>
      <c r="B675" s="125"/>
      <c r="C675" s="124"/>
      <c r="D675" s="125"/>
      <c r="E675" s="134"/>
      <c r="F675" s="134"/>
      <c r="G675" s="135"/>
      <c r="H675" s="124"/>
    </row>
    <row r="676" spans="1:8" x14ac:dyDescent="0.2">
      <c r="A676" s="132"/>
      <c r="B676" s="125"/>
      <c r="C676" s="124"/>
      <c r="D676" s="125"/>
      <c r="E676" s="134"/>
      <c r="F676" s="134"/>
      <c r="G676" s="135"/>
      <c r="H676" s="124"/>
    </row>
    <row r="677" spans="1:8" x14ac:dyDescent="0.2">
      <c r="A677" s="132"/>
      <c r="B677" s="125"/>
      <c r="C677" s="124"/>
      <c r="D677" s="125"/>
      <c r="E677" s="134"/>
      <c r="F677" s="134"/>
      <c r="G677" s="135"/>
      <c r="H677" s="124"/>
    </row>
    <row r="678" spans="1:8" x14ac:dyDescent="0.2">
      <c r="A678" s="132"/>
      <c r="B678" s="125"/>
      <c r="C678" s="124"/>
      <c r="D678" s="125"/>
      <c r="E678" s="134"/>
      <c r="F678" s="134"/>
      <c r="G678" s="135"/>
      <c r="H678" s="124"/>
    </row>
    <row r="679" spans="1:8" x14ac:dyDescent="0.2">
      <c r="A679" s="132"/>
      <c r="B679" s="125"/>
      <c r="C679" s="124"/>
      <c r="D679" s="125"/>
      <c r="E679" s="134"/>
      <c r="F679" s="134"/>
      <c r="G679" s="135"/>
      <c r="H679" s="124"/>
    </row>
    <row r="680" spans="1:8" x14ac:dyDescent="0.2">
      <c r="A680" s="132"/>
      <c r="B680" s="125"/>
      <c r="C680" s="124"/>
      <c r="D680" s="125"/>
      <c r="E680" s="134"/>
      <c r="F680" s="134"/>
      <c r="G680" s="135"/>
      <c r="H680" s="124"/>
    </row>
    <row r="681" spans="1:8" x14ac:dyDescent="0.2">
      <c r="A681" s="132"/>
      <c r="B681" s="125"/>
      <c r="C681" s="124"/>
      <c r="D681" s="125"/>
      <c r="E681" s="134"/>
      <c r="F681" s="134"/>
      <c r="G681" s="135"/>
      <c r="H681" s="124"/>
    </row>
    <row r="682" spans="1:8" x14ac:dyDescent="0.2">
      <c r="A682" s="132"/>
      <c r="B682" s="125"/>
      <c r="C682" s="124"/>
      <c r="D682" s="125"/>
      <c r="E682" s="134"/>
      <c r="F682" s="134"/>
      <c r="G682" s="135"/>
      <c r="H682" s="124"/>
    </row>
    <row r="683" spans="1:8" x14ac:dyDescent="0.2">
      <c r="A683" s="132"/>
      <c r="B683" s="125"/>
      <c r="C683" s="124"/>
      <c r="D683" s="125"/>
      <c r="E683" s="134"/>
      <c r="F683" s="134"/>
      <c r="G683" s="135"/>
      <c r="H683" s="124"/>
    </row>
    <row r="684" spans="1:8" x14ac:dyDescent="0.2">
      <c r="A684" s="132"/>
      <c r="B684" s="125"/>
      <c r="C684" s="124"/>
      <c r="D684" s="125"/>
      <c r="E684" s="134"/>
      <c r="F684" s="134"/>
      <c r="G684" s="135"/>
      <c r="H684" s="124"/>
    </row>
    <row r="685" spans="1:8" x14ac:dyDescent="0.2">
      <c r="A685" s="132"/>
      <c r="B685" s="125"/>
      <c r="C685" s="124"/>
      <c r="D685" s="125"/>
      <c r="E685" s="134"/>
      <c r="F685" s="134"/>
      <c r="G685" s="135"/>
      <c r="H685" s="124"/>
    </row>
    <row r="686" spans="1:8" x14ac:dyDescent="0.2">
      <c r="A686" s="132"/>
      <c r="B686" s="125"/>
      <c r="C686" s="124"/>
      <c r="D686" s="125"/>
      <c r="E686" s="134"/>
      <c r="F686" s="134"/>
      <c r="G686" s="135"/>
      <c r="H686" s="124"/>
    </row>
    <row r="687" spans="1:8" x14ac:dyDescent="0.2">
      <c r="A687" s="132"/>
      <c r="B687" s="125"/>
      <c r="C687" s="124"/>
      <c r="D687" s="125"/>
      <c r="E687" s="134"/>
      <c r="F687" s="134"/>
      <c r="G687" s="135"/>
      <c r="H687" s="124"/>
    </row>
    <row r="688" spans="1:8" x14ac:dyDescent="0.2">
      <c r="A688" s="132"/>
      <c r="B688" s="125"/>
      <c r="C688" s="124"/>
      <c r="D688" s="125"/>
      <c r="E688" s="134"/>
      <c r="F688" s="134"/>
      <c r="G688" s="135"/>
      <c r="H688" s="124"/>
    </row>
    <row r="689" spans="1:8" x14ac:dyDescent="0.2">
      <c r="A689" s="132"/>
      <c r="B689" s="125"/>
      <c r="C689" s="124"/>
      <c r="D689" s="125"/>
      <c r="E689" s="134"/>
      <c r="F689" s="134"/>
      <c r="G689" s="135"/>
      <c r="H689" s="124"/>
    </row>
    <row r="690" spans="1:8" x14ac:dyDescent="0.2">
      <c r="A690" s="132"/>
      <c r="B690" s="125"/>
      <c r="C690" s="124"/>
      <c r="D690" s="125"/>
      <c r="E690" s="134"/>
      <c r="F690" s="134"/>
      <c r="G690" s="135"/>
      <c r="H690" s="124"/>
    </row>
    <row r="691" spans="1:8" x14ac:dyDescent="0.2">
      <c r="A691" s="132"/>
      <c r="B691" s="125"/>
      <c r="C691" s="124"/>
      <c r="D691" s="125"/>
      <c r="E691" s="134"/>
      <c r="F691" s="134"/>
      <c r="G691" s="135"/>
      <c r="H691" s="124"/>
    </row>
    <row r="692" spans="1:8" x14ac:dyDescent="0.2">
      <c r="A692" s="132"/>
      <c r="B692" s="125"/>
      <c r="C692" s="124"/>
      <c r="D692" s="125"/>
      <c r="E692" s="134"/>
      <c r="F692" s="134"/>
      <c r="G692" s="135"/>
      <c r="H692" s="124"/>
    </row>
    <row r="693" spans="1:8" x14ac:dyDescent="0.2">
      <c r="A693" s="132"/>
      <c r="B693" s="125"/>
      <c r="C693" s="124"/>
      <c r="D693" s="125"/>
      <c r="E693" s="134"/>
      <c r="F693" s="134"/>
      <c r="G693" s="135"/>
      <c r="H693" s="124"/>
    </row>
    <row r="694" spans="1:8" x14ac:dyDescent="0.2">
      <c r="A694" s="132"/>
      <c r="B694" s="125"/>
      <c r="C694" s="124"/>
      <c r="D694" s="125"/>
      <c r="E694" s="134"/>
      <c r="F694" s="134"/>
      <c r="G694" s="135"/>
      <c r="H694" s="124"/>
    </row>
    <row r="695" spans="1:8" x14ac:dyDescent="0.2">
      <c r="A695" s="132"/>
      <c r="B695" s="125"/>
      <c r="C695" s="124"/>
      <c r="D695" s="125"/>
      <c r="E695" s="134"/>
      <c r="F695" s="134"/>
      <c r="G695" s="135"/>
      <c r="H695" s="124"/>
    </row>
    <row r="696" spans="1:8" x14ac:dyDescent="0.2">
      <c r="A696" s="132"/>
      <c r="B696" s="125"/>
      <c r="C696" s="124"/>
      <c r="D696" s="125"/>
      <c r="E696" s="134"/>
      <c r="F696" s="134"/>
      <c r="G696" s="135"/>
      <c r="H696" s="124"/>
    </row>
    <row r="697" spans="1:8" x14ac:dyDescent="0.2">
      <c r="A697" s="132"/>
      <c r="B697" s="125"/>
      <c r="C697" s="124"/>
      <c r="D697" s="125"/>
      <c r="E697" s="134"/>
      <c r="F697" s="134"/>
      <c r="G697" s="135"/>
      <c r="H697" s="124"/>
    </row>
    <row r="698" spans="1:8" x14ac:dyDescent="0.2">
      <c r="A698" s="132"/>
      <c r="B698" s="125"/>
      <c r="C698" s="124"/>
      <c r="D698" s="125"/>
      <c r="E698" s="134"/>
      <c r="F698" s="134"/>
      <c r="G698" s="135"/>
      <c r="H698" s="124"/>
    </row>
    <row r="699" spans="1:8" x14ac:dyDescent="0.2">
      <c r="A699" s="132"/>
      <c r="B699" s="125"/>
      <c r="C699" s="124"/>
      <c r="D699" s="125"/>
      <c r="E699" s="134"/>
      <c r="F699" s="134"/>
      <c r="G699" s="135"/>
      <c r="H699" s="124"/>
    </row>
    <row r="700" spans="1:8" x14ac:dyDescent="0.2">
      <c r="A700" s="132"/>
      <c r="B700" s="125"/>
      <c r="C700" s="124"/>
      <c r="D700" s="125"/>
      <c r="E700" s="134"/>
      <c r="F700" s="134"/>
      <c r="G700" s="135"/>
      <c r="H700" s="124"/>
    </row>
    <row r="701" spans="1:8" x14ac:dyDescent="0.2">
      <c r="A701" s="132"/>
      <c r="B701" s="125"/>
      <c r="C701" s="124"/>
      <c r="D701" s="125"/>
      <c r="E701" s="134"/>
      <c r="F701" s="134"/>
      <c r="G701" s="135"/>
      <c r="H701" s="124"/>
    </row>
    <row r="702" spans="1:8" x14ac:dyDescent="0.2">
      <c r="A702" s="132"/>
      <c r="B702" s="125"/>
      <c r="C702" s="124"/>
      <c r="D702" s="125"/>
      <c r="E702" s="134"/>
      <c r="F702" s="134"/>
      <c r="G702" s="135"/>
      <c r="H702" s="124"/>
    </row>
    <row r="703" spans="1:8" x14ac:dyDescent="0.2">
      <c r="A703" s="132"/>
      <c r="B703" s="125"/>
      <c r="C703" s="124"/>
      <c r="D703" s="125"/>
      <c r="E703" s="134"/>
      <c r="F703" s="134"/>
      <c r="G703" s="135"/>
      <c r="H703" s="124"/>
    </row>
    <row r="704" spans="1:8" x14ac:dyDescent="0.2">
      <c r="A704" s="132"/>
      <c r="B704" s="125"/>
      <c r="C704" s="124"/>
      <c r="D704" s="125"/>
      <c r="E704" s="134"/>
      <c r="F704" s="134"/>
      <c r="G704" s="135"/>
      <c r="H704" s="124"/>
    </row>
    <row r="705" spans="1:8" x14ac:dyDescent="0.2">
      <c r="A705" s="132"/>
      <c r="B705" s="125"/>
      <c r="C705" s="124"/>
      <c r="D705" s="125"/>
      <c r="E705" s="134"/>
      <c r="F705" s="134"/>
      <c r="G705" s="135"/>
      <c r="H705" s="124"/>
    </row>
    <row r="706" spans="1:8" x14ac:dyDescent="0.2">
      <c r="A706" s="132"/>
      <c r="B706" s="125"/>
      <c r="C706" s="124"/>
      <c r="D706" s="125"/>
      <c r="E706" s="134"/>
      <c r="F706" s="134"/>
      <c r="G706" s="135"/>
      <c r="H706" s="124"/>
    </row>
    <row r="707" spans="1:8" x14ac:dyDescent="0.2">
      <c r="A707" s="132"/>
      <c r="B707" s="125"/>
      <c r="C707" s="124"/>
      <c r="D707" s="125"/>
      <c r="E707" s="134"/>
      <c r="F707" s="134"/>
      <c r="G707" s="135"/>
      <c r="H707" s="124"/>
    </row>
    <row r="708" spans="1:8" x14ac:dyDescent="0.2">
      <c r="A708" s="132"/>
      <c r="B708" s="125"/>
      <c r="C708" s="124"/>
      <c r="D708" s="125"/>
      <c r="E708" s="134"/>
      <c r="F708" s="134"/>
      <c r="G708" s="135"/>
      <c r="H708" s="124"/>
    </row>
    <row r="709" spans="1:8" x14ac:dyDescent="0.2">
      <c r="A709" s="132"/>
      <c r="B709" s="125"/>
      <c r="C709" s="124"/>
      <c r="D709" s="125"/>
      <c r="E709" s="134"/>
      <c r="F709" s="134"/>
      <c r="G709" s="135"/>
      <c r="H709" s="124"/>
    </row>
    <row r="710" spans="1:8" x14ac:dyDescent="0.2">
      <c r="A710" s="132"/>
      <c r="B710" s="125"/>
      <c r="C710" s="124"/>
      <c r="D710" s="125"/>
      <c r="E710" s="134"/>
      <c r="F710" s="134"/>
      <c r="G710" s="135"/>
      <c r="H710" s="124"/>
    </row>
    <row r="711" spans="1:8" x14ac:dyDescent="0.2">
      <c r="A711" s="132"/>
      <c r="B711" s="125"/>
      <c r="C711" s="124"/>
      <c r="D711" s="125"/>
      <c r="E711" s="134"/>
      <c r="F711" s="134"/>
      <c r="G711" s="135"/>
      <c r="H711" s="124"/>
    </row>
    <row r="712" spans="1:8" x14ac:dyDescent="0.2">
      <c r="A712" s="132"/>
      <c r="B712" s="125"/>
      <c r="C712" s="124"/>
      <c r="D712" s="125"/>
      <c r="E712" s="134"/>
      <c r="F712" s="134"/>
      <c r="G712" s="135"/>
      <c r="H712" s="124"/>
    </row>
    <row r="713" spans="1:8" x14ac:dyDescent="0.2">
      <c r="A713" s="132"/>
      <c r="B713" s="125"/>
      <c r="C713" s="124"/>
      <c r="D713" s="125"/>
      <c r="E713" s="134"/>
      <c r="F713" s="134"/>
      <c r="G713" s="135"/>
      <c r="H713" s="124"/>
    </row>
    <row r="714" spans="1:8" x14ac:dyDescent="0.2">
      <c r="A714" s="132"/>
      <c r="B714" s="125"/>
      <c r="C714" s="124"/>
      <c r="D714" s="125"/>
      <c r="E714" s="134"/>
      <c r="F714" s="134"/>
      <c r="G714" s="135"/>
      <c r="H714" s="124"/>
    </row>
    <row r="715" spans="1:8" x14ac:dyDescent="0.2">
      <c r="A715" s="132"/>
      <c r="B715" s="125"/>
      <c r="C715" s="124"/>
      <c r="D715" s="125"/>
      <c r="E715" s="134"/>
      <c r="F715" s="134"/>
      <c r="G715" s="135"/>
      <c r="H715" s="124"/>
    </row>
    <row r="716" spans="1:8" x14ac:dyDescent="0.2">
      <c r="A716" s="132"/>
      <c r="B716" s="125"/>
      <c r="C716" s="124"/>
      <c r="D716" s="125"/>
      <c r="E716" s="134"/>
      <c r="F716" s="134"/>
      <c r="G716" s="135"/>
      <c r="H716" s="124"/>
    </row>
    <row r="717" spans="1:8" x14ac:dyDescent="0.2">
      <c r="A717" s="132"/>
      <c r="B717" s="125"/>
      <c r="C717" s="124"/>
      <c r="D717" s="125"/>
      <c r="E717" s="134"/>
      <c r="F717" s="134"/>
      <c r="G717" s="135"/>
      <c r="H717" s="124"/>
    </row>
    <row r="718" spans="1:8" x14ac:dyDescent="0.2">
      <c r="A718" s="132"/>
      <c r="B718" s="125"/>
      <c r="C718" s="124"/>
      <c r="D718" s="125"/>
      <c r="E718" s="134"/>
      <c r="F718" s="134"/>
      <c r="G718" s="135"/>
      <c r="H718" s="124"/>
    </row>
    <row r="719" spans="1:8" x14ac:dyDescent="0.2">
      <c r="A719" s="132"/>
      <c r="B719" s="125"/>
      <c r="C719" s="124"/>
      <c r="D719" s="125"/>
      <c r="E719" s="134"/>
      <c r="F719" s="134"/>
      <c r="G719" s="135"/>
      <c r="H719" s="124"/>
    </row>
    <row r="720" spans="1:8" x14ac:dyDescent="0.2">
      <c r="A720" s="132"/>
      <c r="B720" s="125"/>
      <c r="C720" s="124"/>
      <c r="D720" s="125"/>
      <c r="E720" s="134"/>
      <c r="F720" s="134"/>
      <c r="G720" s="135"/>
      <c r="H720" s="124"/>
    </row>
    <row r="721" spans="1:8" x14ac:dyDescent="0.2">
      <c r="A721" s="132"/>
      <c r="B721" s="125"/>
      <c r="C721" s="124"/>
      <c r="D721" s="125"/>
      <c r="E721" s="134"/>
      <c r="F721" s="134"/>
      <c r="G721" s="135"/>
      <c r="H721" s="124"/>
    </row>
    <row r="722" spans="1:8" x14ac:dyDescent="0.2">
      <c r="A722" s="132"/>
      <c r="B722" s="125"/>
      <c r="C722" s="124"/>
      <c r="D722" s="125"/>
      <c r="E722" s="134"/>
      <c r="F722" s="134"/>
      <c r="G722" s="135"/>
      <c r="H722" s="124"/>
    </row>
    <row r="723" spans="1:8" x14ac:dyDescent="0.2">
      <c r="A723" s="132"/>
      <c r="B723" s="125"/>
      <c r="C723" s="124"/>
      <c r="D723" s="125"/>
      <c r="E723" s="134"/>
      <c r="F723" s="134"/>
      <c r="G723" s="135"/>
      <c r="H723" s="124"/>
    </row>
    <row r="724" spans="1:8" x14ac:dyDescent="0.2">
      <c r="A724" s="132"/>
      <c r="B724" s="125"/>
      <c r="C724" s="124"/>
      <c r="D724" s="125"/>
      <c r="E724" s="134"/>
      <c r="F724" s="134"/>
      <c r="G724" s="135"/>
      <c r="H724" s="124"/>
    </row>
    <row r="725" spans="1:8" x14ac:dyDescent="0.2">
      <c r="A725" s="132"/>
      <c r="B725" s="125"/>
      <c r="C725" s="124"/>
      <c r="D725" s="125"/>
      <c r="E725" s="134"/>
      <c r="F725" s="134"/>
      <c r="G725" s="135"/>
      <c r="H725" s="124"/>
    </row>
    <row r="726" spans="1:8" x14ac:dyDescent="0.2">
      <c r="A726" s="132"/>
      <c r="B726" s="125"/>
      <c r="C726" s="124"/>
      <c r="D726" s="125"/>
      <c r="E726" s="134"/>
      <c r="F726" s="134"/>
      <c r="G726" s="135"/>
      <c r="H726" s="124"/>
    </row>
    <row r="727" spans="1:8" x14ac:dyDescent="0.2">
      <c r="A727" s="132"/>
      <c r="B727" s="125"/>
      <c r="C727" s="124"/>
      <c r="D727" s="125"/>
      <c r="E727" s="134"/>
      <c r="F727" s="134"/>
      <c r="G727" s="135"/>
      <c r="H727" s="124"/>
    </row>
    <row r="728" spans="1:8" x14ac:dyDescent="0.2">
      <c r="A728" s="132"/>
      <c r="B728" s="125"/>
      <c r="C728" s="124"/>
      <c r="D728" s="125"/>
      <c r="E728" s="134"/>
      <c r="F728" s="134"/>
      <c r="G728" s="135"/>
      <c r="H728" s="124"/>
    </row>
    <row r="729" spans="1:8" x14ac:dyDescent="0.2">
      <c r="A729" s="132"/>
      <c r="B729" s="125"/>
      <c r="C729" s="124"/>
      <c r="D729" s="125"/>
      <c r="E729" s="134"/>
      <c r="F729" s="134"/>
      <c r="G729" s="135"/>
      <c r="H729" s="124"/>
    </row>
    <row r="730" spans="1:8" x14ac:dyDescent="0.2">
      <c r="A730" s="132"/>
      <c r="B730" s="125"/>
      <c r="C730" s="124"/>
      <c r="D730" s="125"/>
      <c r="E730" s="134"/>
      <c r="F730" s="134"/>
      <c r="G730" s="135"/>
      <c r="H730" s="124"/>
    </row>
    <row r="731" spans="1:8" x14ac:dyDescent="0.2">
      <c r="A731" s="132"/>
      <c r="B731" s="125"/>
      <c r="C731" s="124"/>
      <c r="D731" s="125"/>
      <c r="E731" s="134"/>
      <c r="F731" s="134"/>
      <c r="G731" s="135"/>
      <c r="H731" s="124"/>
    </row>
    <row r="732" spans="1:8" x14ac:dyDescent="0.2">
      <c r="A732" s="132"/>
      <c r="B732" s="125"/>
      <c r="C732" s="124"/>
      <c r="D732" s="125"/>
      <c r="E732" s="134"/>
      <c r="F732" s="134"/>
      <c r="G732" s="135"/>
      <c r="H732" s="124"/>
    </row>
    <row r="733" spans="1:8" x14ac:dyDescent="0.2">
      <c r="A733" s="132"/>
      <c r="B733" s="125"/>
      <c r="C733" s="124"/>
      <c r="D733" s="125"/>
      <c r="E733" s="134"/>
      <c r="F733" s="134"/>
      <c r="G733" s="135"/>
      <c r="H733" s="124"/>
    </row>
    <row r="734" spans="1:8" x14ac:dyDescent="0.2">
      <c r="A734" s="132"/>
      <c r="B734" s="125"/>
      <c r="C734" s="124"/>
      <c r="D734" s="125"/>
      <c r="E734" s="134"/>
      <c r="F734" s="134"/>
      <c r="G734" s="135"/>
      <c r="H734" s="124"/>
    </row>
    <row r="735" spans="1:8" x14ac:dyDescent="0.2">
      <c r="A735" s="132"/>
      <c r="B735" s="125"/>
      <c r="C735" s="124"/>
      <c r="D735" s="125"/>
      <c r="E735" s="134"/>
      <c r="F735" s="134"/>
      <c r="G735" s="135"/>
      <c r="H735" s="124"/>
    </row>
    <row r="736" spans="1:8" x14ac:dyDescent="0.2">
      <c r="A736" s="132"/>
      <c r="B736" s="125"/>
      <c r="C736" s="124"/>
      <c r="D736" s="125"/>
      <c r="E736" s="134"/>
      <c r="F736" s="134"/>
      <c r="G736" s="135"/>
      <c r="H736" s="124"/>
    </row>
    <row r="737" spans="1:8" x14ac:dyDescent="0.2">
      <c r="A737" s="132"/>
      <c r="B737" s="125"/>
      <c r="C737" s="124"/>
      <c r="D737" s="125"/>
      <c r="E737" s="134"/>
      <c r="F737" s="134"/>
      <c r="G737" s="135"/>
      <c r="H737" s="124"/>
    </row>
    <row r="738" spans="1:8" x14ac:dyDescent="0.2">
      <c r="A738" s="132"/>
      <c r="B738" s="125"/>
      <c r="C738" s="124"/>
      <c r="D738" s="125"/>
      <c r="E738" s="134"/>
      <c r="F738" s="134"/>
      <c r="G738" s="135"/>
      <c r="H738" s="124"/>
    </row>
    <row r="739" spans="1:8" x14ac:dyDescent="0.2">
      <c r="A739" s="132"/>
      <c r="B739" s="125"/>
      <c r="C739" s="124"/>
      <c r="D739" s="125"/>
      <c r="E739" s="134"/>
      <c r="F739" s="134"/>
      <c r="G739" s="135"/>
      <c r="H739" s="124"/>
    </row>
    <row r="740" spans="1:8" x14ac:dyDescent="0.2">
      <c r="A740" s="132"/>
      <c r="B740" s="125"/>
      <c r="C740" s="124"/>
      <c r="D740" s="125"/>
      <c r="E740" s="134"/>
      <c r="F740" s="134"/>
      <c r="G740" s="135"/>
      <c r="H740" s="124"/>
    </row>
    <row r="741" spans="1:8" x14ac:dyDescent="0.2">
      <c r="A741" s="132"/>
      <c r="B741" s="125"/>
      <c r="C741" s="124"/>
      <c r="D741" s="125"/>
      <c r="E741" s="134"/>
      <c r="F741" s="134"/>
      <c r="G741" s="135"/>
      <c r="H741" s="124"/>
    </row>
    <row r="742" spans="1:8" x14ac:dyDescent="0.2">
      <c r="A742" s="132"/>
      <c r="B742" s="125"/>
      <c r="C742" s="124"/>
      <c r="D742" s="125"/>
      <c r="E742" s="134"/>
      <c r="F742" s="134"/>
      <c r="G742" s="135"/>
      <c r="H742" s="124"/>
    </row>
    <row r="743" spans="1:8" x14ac:dyDescent="0.2">
      <c r="A743" s="132"/>
      <c r="B743" s="125"/>
      <c r="C743" s="124"/>
      <c r="D743" s="125"/>
      <c r="E743" s="134"/>
      <c r="F743" s="134"/>
      <c r="G743" s="135"/>
      <c r="H743" s="124"/>
    </row>
    <row r="744" spans="1:8" x14ac:dyDescent="0.2">
      <c r="A744" s="132"/>
      <c r="B744" s="125"/>
      <c r="C744" s="124"/>
      <c r="D744" s="125"/>
      <c r="E744" s="134"/>
      <c r="F744" s="134"/>
      <c r="G744" s="135"/>
      <c r="H744" s="124"/>
    </row>
    <row r="745" spans="1:8" x14ac:dyDescent="0.2">
      <c r="A745" s="132"/>
      <c r="B745" s="125"/>
      <c r="C745" s="124"/>
      <c r="D745" s="125"/>
      <c r="E745" s="134"/>
      <c r="F745" s="134"/>
      <c r="G745" s="135"/>
      <c r="H745" s="124"/>
    </row>
    <row r="746" spans="1:8" x14ac:dyDescent="0.2">
      <c r="A746" s="132"/>
      <c r="B746" s="125"/>
      <c r="C746" s="124"/>
      <c r="D746" s="125"/>
      <c r="E746" s="134"/>
      <c r="F746" s="134"/>
      <c r="G746" s="135"/>
      <c r="H746" s="124"/>
    </row>
    <row r="747" spans="1:8" x14ac:dyDescent="0.2">
      <c r="A747" s="132"/>
      <c r="B747" s="125"/>
      <c r="C747" s="124"/>
      <c r="D747" s="125"/>
      <c r="E747" s="134"/>
      <c r="F747" s="134"/>
      <c r="G747" s="135"/>
      <c r="H747" s="124"/>
    </row>
    <row r="748" spans="1:8" x14ac:dyDescent="0.2">
      <c r="A748" s="132"/>
      <c r="B748" s="125"/>
      <c r="C748" s="124"/>
      <c r="D748" s="125"/>
      <c r="E748" s="134"/>
      <c r="F748" s="134"/>
      <c r="G748" s="135"/>
      <c r="H748" s="124"/>
    </row>
    <row r="749" spans="1:8" x14ac:dyDescent="0.2">
      <c r="A749" s="132"/>
      <c r="B749" s="125"/>
      <c r="C749" s="124"/>
      <c r="D749" s="125"/>
      <c r="E749" s="134"/>
      <c r="F749" s="134"/>
      <c r="G749" s="135"/>
      <c r="H749" s="124"/>
    </row>
    <row r="750" spans="1:8" x14ac:dyDescent="0.2">
      <c r="A750" s="132"/>
      <c r="B750" s="125"/>
      <c r="C750" s="124"/>
      <c r="D750" s="125"/>
      <c r="E750" s="134"/>
      <c r="F750" s="134"/>
      <c r="G750" s="135"/>
      <c r="H750" s="124"/>
    </row>
    <row r="751" spans="1:8" x14ac:dyDescent="0.2">
      <c r="A751" s="132"/>
      <c r="B751" s="125"/>
      <c r="C751" s="124"/>
      <c r="D751" s="125"/>
      <c r="E751" s="134"/>
      <c r="F751" s="134"/>
      <c r="G751" s="135"/>
      <c r="H751" s="124"/>
    </row>
    <row r="752" spans="1:8" x14ac:dyDescent="0.2">
      <c r="A752" s="132"/>
      <c r="B752" s="125"/>
      <c r="C752" s="124"/>
      <c r="D752" s="125"/>
      <c r="E752" s="134"/>
      <c r="F752" s="134"/>
      <c r="G752" s="135"/>
      <c r="H752" s="124"/>
    </row>
    <row r="753" spans="1:8" x14ac:dyDescent="0.2">
      <c r="A753" s="132"/>
      <c r="B753" s="125"/>
      <c r="C753" s="124"/>
      <c r="D753" s="125"/>
      <c r="E753" s="134"/>
      <c r="F753" s="134"/>
      <c r="G753" s="135"/>
      <c r="H753" s="124"/>
    </row>
    <row r="754" spans="1:8" x14ac:dyDescent="0.2">
      <c r="A754" s="132"/>
      <c r="B754" s="125"/>
      <c r="C754" s="124"/>
      <c r="D754" s="125"/>
      <c r="E754" s="134"/>
      <c r="F754" s="134"/>
      <c r="G754" s="135"/>
      <c r="H754" s="124"/>
    </row>
    <row r="755" spans="1:8" x14ac:dyDescent="0.2">
      <c r="A755" s="132"/>
      <c r="B755" s="125"/>
      <c r="C755" s="124"/>
      <c r="D755" s="125"/>
      <c r="E755" s="134"/>
      <c r="F755" s="134"/>
      <c r="G755" s="135"/>
      <c r="H755" s="124"/>
    </row>
    <row r="756" spans="1:8" x14ac:dyDescent="0.2">
      <c r="A756" s="132"/>
      <c r="B756" s="125"/>
      <c r="C756" s="124"/>
      <c r="D756" s="125"/>
      <c r="E756" s="134"/>
      <c r="F756" s="134"/>
      <c r="G756" s="135"/>
      <c r="H756" s="124"/>
    </row>
    <row r="757" spans="1:8" x14ac:dyDescent="0.2">
      <c r="A757" s="132"/>
      <c r="B757" s="125"/>
      <c r="C757" s="124"/>
      <c r="D757" s="125"/>
      <c r="E757" s="134"/>
      <c r="F757" s="134"/>
      <c r="G757" s="135"/>
      <c r="H757" s="124"/>
    </row>
    <row r="758" spans="1:8" x14ac:dyDescent="0.2">
      <c r="A758" s="132"/>
      <c r="B758" s="125"/>
      <c r="C758" s="124"/>
      <c r="D758" s="125"/>
      <c r="E758" s="134"/>
      <c r="F758" s="134"/>
      <c r="G758" s="135"/>
      <c r="H758" s="124"/>
    </row>
    <row r="759" spans="1:8" x14ac:dyDescent="0.2">
      <c r="A759" s="132"/>
      <c r="B759" s="125"/>
      <c r="C759" s="124"/>
      <c r="D759" s="125"/>
      <c r="E759" s="134"/>
      <c r="F759" s="134"/>
      <c r="G759" s="135"/>
      <c r="H759" s="124"/>
    </row>
    <row r="760" spans="1:8" x14ac:dyDescent="0.2">
      <c r="A760" s="132"/>
      <c r="B760" s="125"/>
      <c r="C760" s="124"/>
      <c r="D760" s="125"/>
      <c r="E760" s="134"/>
      <c r="F760" s="134"/>
      <c r="G760" s="135"/>
      <c r="H760" s="124"/>
    </row>
    <row r="761" spans="1:8" x14ac:dyDescent="0.2">
      <c r="A761" s="132"/>
      <c r="B761" s="125"/>
      <c r="C761" s="124"/>
      <c r="D761" s="125"/>
      <c r="E761" s="134"/>
      <c r="F761" s="134"/>
      <c r="G761" s="135"/>
      <c r="H761" s="124"/>
    </row>
    <row r="762" spans="1:8" x14ac:dyDescent="0.2">
      <c r="A762" s="132"/>
      <c r="B762" s="125"/>
      <c r="C762" s="124"/>
      <c r="D762" s="125"/>
      <c r="E762" s="134"/>
      <c r="F762" s="134"/>
      <c r="G762" s="135"/>
      <c r="H762" s="124"/>
    </row>
    <row r="763" spans="1:8" x14ac:dyDescent="0.2">
      <c r="A763" s="132"/>
      <c r="B763" s="125"/>
      <c r="C763" s="124"/>
      <c r="D763" s="125"/>
      <c r="E763" s="134"/>
      <c r="F763" s="134"/>
      <c r="G763" s="135"/>
      <c r="H763" s="124"/>
    </row>
    <row r="764" spans="1:8" x14ac:dyDescent="0.2">
      <c r="A764" s="132"/>
      <c r="B764" s="125"/>
      <c r="C764" s="124"/>
      <c r="D764" s="125"/>
      <c r="E764" s="134"/>
      <c r="F764" s="134"/>
      <c r="G764" s="135"/>
      <c r="H764" s="124"/>
    </row>
    <row r="765" spans="1:8" x14ac:dyDescent="0.2">
      <c r="A765" s="132"/>
      <c r="B765" s="125"/>
      <c r="C765" s="124"/>
      <c r="D765" s="125"/>
      <c r="E765" s="134"/>
      <c r="F765" s="134"/>
      <c r="G765" s="135"/>
      <c r="H765" s="124"/>
    </row>
    <row r="766" spans="1:8" x14ac:dyDescent="0.2">
      <c r="A766" s="132"/>
      <c r="B766" s="125"/>
      <c r="C766" s="124"/>
      <c r="D766" s="125"/>
      <c r="E766" s="134"/>
      <c r="F766" s="134"/>
      <c r="G766" s="135"/>
      <c r="H766" s="124"/>
    </row>
    <row r="767" spans="1:8" x14ac:dyDescent="0.2">
      <c r="A767" s="132"/>
      <c r="B767" s="125"/>
      <c r="C767" s="124"/>
      <c r="D767" s="125"/>
      <c r="E767" s="134"/>
      <c r="F767" s="134"/>
      <c r="G767" s="135"/>
      <c r="H767" s="124"/>
    </row>
    <row r="768" spans="1:8" x14ac:dyDescent="0.2">
      <c r="A768" s="132"/>
      <c r="B768" s="125"/>
      <c r="C768" s="124"/>
      <c r="D768" s="125"/>
      <c r="E768" s="134"/>
      <c r="F768" s="134"/>
      <c r="G768" s="135"/>
      <c r="H768" s="124"/>
    </row>
    <row r="769" spans="1:8" x14ac:dyDescent="0.2">
      <c r="A769" s="132"/>
      <c r="B769" s="125"/>
      <c r="C769" s="124"/>
      <c r="D769" s="125"/>
      <c r="E769" s="134"/>
      <c r="F769" s="134"/>
      <c r="G769" s="135"/>
      <c r="H769" s="124"/>
    </row>
    <row r="770" spans="1:8" x14ac:dyDescent="0.2">
      <c r="A770" s="132"/>
      <c r="B770" s="125"/>
      <c r="C770" s="124"/>
      <c r="D770" s="125"/>
      <c r="E770" s="134"/>
      <c r="F770" s="134"/>
      <c r="G770" s="135"/>
      <c r="H770" s="124"/>
    </row>
    <row r="771" spans="1:8" x14ac:dyDescent="0.2">
      <c r="A771" s="132"/>
      <c r="B771" s="125"/>
      <c r="C771" s="124"/>
      <c r="D771" s="125"/>
      <c r="E771" s="134"/>
      <c r="F771" s="134"/>
      <c r="G771" s="135"/>
      <c r="H771" s="124"/>
    </row>
    <row r="772" spans="1:8" x14ac:dyDescent="0.2">
      <c r="A772" s="132"/>
      <c r="B772" s="125"/>
      <c r="C772" s="124"/>
      <c r="D772" s="125"/>
      <c r="E772" s="134"/>
      <c r="F772" s="134"/>
      <c r="G772" s="135"/>
      <c r="H772" s="124"/>
    </row>
    <row r="773" spans="1:8" x14ac:dyDescent="0.2">
      <c r="A773" s="132"/>
      <c r="B773" s="125"/>
      <c r="C773" s="124"/>
      <c r="D773" s="125"/>
      <c r="E773" s="134"/>
      <c r="F773" s="134"/>
      <c r="G773" s="135"/>
      <c r="H773" s="124"/>
    </row>
    <row r="774" spans="1:8" x14ac:dyDescent="0.2">
      <c r="A774" s="132"/>
      <c r="B774" s="125"/>
      <c r="C774" s="124"/>
      <c r="D774" s="125"/>
      <c r="E774" s="134"/>
      <c r="F774" s="134"/>
      <c r="G774" s="135"/>
      <c r="H774" s="124"/>
    </row>
    <row r="775" spans="1:8" x14ac:dyDescent="0.2">
      <c r="A775" s="132"/>
      <c r="B775" s="125"/>
      <c r="C775" s="124"/>
      <c r="D775" s="125"/>
      <c r="E775" s="134"/>
      <c r="F775" s="134"/>
      <c r="G775" s="135"/>
      <c r="H775" s="124"/>
    </row>
    <row r="776" spans="1:8" x14ac:dyDescent="0.2">
      <c r="A776" s="132"/>
      <c r="B776" s="125"/>
      <c r="C776" s="124"/>
      <c r="D776" s="125"/>
      <c r="E776" s="134"/>
      <c r="F776" s="134"/>
      <c r="G776" s="135"/>
      <c r="H776" s="124"/>
    </row>
    <row r="777" spans="1:8" x14ac:dyDescent="0.2">
      <c r="A777" s="132"/>
      <c r="B777" s="125"/>
      <c r="C777" s="124"/>
      <c r="D777" s="125"/>
      <c r="E777" s="134"/>
      <c r="F777" s="134"/>
      <c r="G777" s="135"/>
      <c r="H777" s="124"/>
    </row>
    <row r="778" spans="1:8" x14ac:dyDescent="0.2">
      <c r="A778" s="132"/>
      <c r="B778" s="125"/>
      <c r="C778" s="124"/>
      <c r="D778" s="125"/>
      <c r="E778" s="134"/>
      <c r="F778" s="134"/>
      <c r="G778" s="135"/>
      <c r="H778" s="124"/>
    </row>
    <row r="779" spans="1:8" x14ac:dyDescent="0.2">
      <c r="A779" s="132"/>
      <c r="B779" s="125"/>
      <c r="C779" s="124"/>
      <c r="D779" s="125"/>
      <c r="E779" s="134"/>
      <c r="F779" s="134"/>
      <c r="G779" s="135"/>
      <c r="H779" s="124"/>
    </row>
    <row r="780" spans="1:8" x14ac:dyDescent="0.2">
      <c r="A780" s="132"/>
      <c r="B780" s="125"/>
      <c r="C780" s="124"/>
      <c r="D780" s="125"/>
      <c r="E780" s="134"/>
      <c r="F780" s="134"/>
      <c r="G780" s="135"/>
      <c r="H780" s="124"/>
    </row>
    <row r="781" spans="1:8" x14ac:dyDescent="0.2">
      <c r="A781" s="132"/>
      <c r="B781" s="125"/>
      <c r="C781" s="124"/>
      <c r="D781" s="125"/>
      <c r="E781" s="134"/>
      <c r="F781" s="134"/>
      <c r="G781" s="135"/>
      <c r="H781" s="124"/>
    </row>
    <row r="782" spans="1:8" x14ac:dyDescent="0.2">
      <c r="A782" s="132"/>
      <c r="B782" s="125"/>
      <c r="C782" s="124"/>
      <c r="D782" s="125"/>
      <c r="E782" s="134"/>
      <c r="F782" s="134"/>
      <c r="G782" s="135"/>
      <c r="H782" s="124"/>
    </row>
    <row r="783" spans="1:8" x14ac:dyDescent="0.2">
      <c r="A783" s="132"/>
      <c r="B783" s="125"/>
      <c r="C783" s="124"/>
      <c r="D783" s="125"/>
      <c r="E783" s="134"/>
      <c r="F783" s="134"/>
      <c r="G783" s="135"/>
      <c r="H783" s="124"/>
    </row>
    <row r="784" spans="1:8" x14ac:dyDescent="0.2">
      <c r="A784" s="132"/>
      <c r="B784" s="125"/>
      <c r="C784" s="124"/>
      <c r="D784" s="125"/>
      <c r="E784" s="134"/>
      <c r="F784" s="134"/>
      <c r="G784" s="135"/>
      <c r="H784" s="124"/>
    </row>
    <row r="785" spans="1:8" x14ac:dyDescent="0.2">
      <c r="A785" s="132"/>
      <c r="B785" s="125"/>
      <c r="C785" s="124"/>
      <c r="D785" s="125"/>
      <c r="E785" s="134"/>
      <c r="F785" s="134"/>
      <c r="G785" s="135"/>
      <c r="H785" s="124"/>
    </row>
    <row r="786" spans="1:8" x14ac:dyDescent="0.2">
      <c r="A786" s="132"/>
      <c r="B786" s="125"/>
      <c r="C786" s="124"/>
      <c r="D786" s="125"/>
      <c r="E786" s="134"/>
      <c r="F786" s="134"/>
      <c r="G786" s="135"/>
      <c r="H786" s="124"/>
    </row>
    <row r="787" spans="1:8" x14ac:dyDescent="0.2">
      <c r="A787" s="132"/>
      <c r="B787" s="125"/>
      <c r="C787" s="124"/>
      <c r="D787" s="125"/>
      <c r="E787" s="134"/>
      <c r="F787" s="134"/>
      <c r="G787" s="135"/>
      <c r="H787" s="124"/>
    </row>
    <row r="788" spans="1:8" x14ac:dyDescent="0.2">
      <c r="A788" s="132"/>
      <c r="B788" s="125"/>
      <c r="C788" s="124"/>
      <c r="D788" s="125"/>
      <c r="E788" s="134"/>
      <c r="F788" s="134"/>
      <c r="G788" s="135"/>
      <c r="H788" s="124"/>
    </row>
    <row r="789" spans="1:8" x14ac:dyDescent="0.2">
      <c r="A789" s="132"/>
      <c r="B789" s="125"/>
      <c r="C789" s="124"/>
      <c r="D789" s="125"/>
      <c r="E789" s="134"/>
      <c r="F789" s="134"/>
      <c r="G789" s="135"/>
      <c r="H789" s="124"/>
    </row>
    <row r="790" spans="1:8" x14ac:dyDescent="0.2">
      <c r="A790" s="132"/>
      <c r="B790" s="125"/>
      <c r="C790" s="124"/>
      <c r="D790" s="125"/>
      <c r="E790" s="134"/>
      <c r="F790" s="134"/>
      <c r="G790" s="135"/>
      <c r="H790" s="124"/>
    </row>
    <row r="791" spans="1:8" x14ac:dyDescent="0.2">
      <c r="A791" s="132"/>
      <c r="B791" s="125"/>
      <c r="C791" s="124"/>
      <c r="D791" s="125"/>
      <c r="E791" s="134"/>
      <c r="F791" s="134"/>
      <c r="G791" s="135"/>
      <c r="H791" s="124"/>
    </row>
    <row r="792" spans="1:8" x14ac:dyDescent="0.2">
      <c r="A792" s="132"/>
      <c r="B792" s="125"/>
      <c r="C792" s="124"/>
      <c r="D792" s="125"/>
      <c r="E792" s="134"/>
      <c r="F792" s="134"/>
      <c r="G792" s="135"/>
      <c r="H792" s="124"/>
    </row>
    <row r="793" spans="1:8" x14ac:dyDescent="0.2">
      <c r="A793" s="132"/>
      <c r="B793" s="125"/>
      <c r="C793" s="124"/>
      <c r="D793" s="125"/>
      <c r="E793" s="134"/>
      <c r="F793" s="134"/>
      <c r="G793" s="135"/>
      <c r="H793" s="124"/>
    </row>
    <row r="794" spans="1:8" x14ac:dyDescent="0.2">
      <c r="A794" s="132"/>
      <c r="B794" s="125"/>
      <c r="C794" s="124"/>
      <c r="D794" s="125"/>
      <c r="E794" s="134"/>
      <c r="F794" s="134"/>
      <c r="G794" s="135"/>
      <c r="H794" s="124"/>
    </row>
    <row r="795" spans="1:8" x14ac:dyDescent="0.2">
      <c r="A795" s="132"/>
      <c r="B795" s="125"/>
      <c r="C795" s="124"/>
      <c r="D795" s="125"/>
      <c r="E795" s="134"/>
      <c r="F795" s="134"/>
      <c r="G795" s="135"/>
      <c r="H795" s="124"/>
    </row>
    <row r="796" spans="1:8" x14ac:dyDescent="0.2">
      <c r="A796" s="132"/>
      <c r="B796" s="125"/>
      <c r="C796" s="124"/>
      <c r="D796" s="125"/>
      <c r="E796" s="134"/>
      <c r="F796" s="134"/>
      <c r="G796" s="135"/>
      <c r="H796" s="124"/>
    </row>
    <row r="797" spans="1:8" x14ac:dyDescent="0.2">
      <c r="A797" s="132"/>
      <c r="B797" s="125"/>
      <c r="C797" s="124"/>
      <c r="D797" s="125"/>
      <c r="E797" s="134"/>
      <c r="F797" s="134"/>
      <c r="G797" s="135"/>
      <c r="H797" s="124"/>
    </row>
    <row r="798" spans="1:8" x14ac:dyDescent="0.2">
      <c r="A798" s="132"/>
      <c r="B798" s="125"/>
      <c r="C798" s="124"/>
      <c r="D798" s="125"/>
      <c r="E798" s="134"/>
      <c r="F798" s="134"/>
      <c r="G798" s="135"/>
      <c r="H798" s="124"/>
    </row>
    <row r="799" spans="1:8" x14ac:dyDescent="0.2">
      <c r="A799" s="132"/>
      <c r="B799" s="125"/>
      <c r="C799" s="124"/>
      <c r="D799" s="125"/>
      <c r="E799" s="134"/>
      <c r="F799" s="134"/>
      <c r="G799" s="135"/>
      <c r="H799" s="124"/>
    </row>
    <row r="800" spans="1:8" x14ac:dyDescent="0.2">
      <c r="A800" s="132"/>
      <c r="B800" s="125"/>
      <c r="C800" s="124"/>
      <c r="D800" s="125"/>
      <c r="E800" s="134"/>
      <c r="F800" s="134"/>
      <c r="G800" s="135"/>
      <c r="H800" s="124"/>
    </row>
    <row r="801" spans="1:8" x14ac:dyDescent="0.2">
      <c r="A801" s="132"/>
      <c r="B801" s="125"/>
      <c r="C801" s="124"/>
      <c r="D801" s="125"/>
      <c r="E801" s="134"/>
      <c r="F801" s="134"/>
      <c r="G801" s="135"/>
      <c r="H801" s="124"/>
    </row>
    <row r="802" spans="1:8" x14ac:dyDescent="0.2">
      <c r="A802" s="132"/>
      <c r="B802" s="125"/>
      <c r="C802" s="124"/>
      <c r="D802" s="125"/>
      <c r="E802" s="134"/>
      <c r="F802" s="134"/>
      <c r="G802" s="135"/>
      <c r="H802" s="124"/>
    </row>
    <row r="803" spans="1:8" x14ac:dyDescent="0.2">
      <c r="A803" s="132"/>
      <c r="B803" s="125"/>
      <c r="C803" s="124"/>
      <c r="D803" s="125"/>
      <c r="E803" s="134"/>
      <c r="F803" s="134"/>
      <c r="G803" s="135"/>
      <c r="H803" s="124"/>
    </row>
    <row r="804" spans="1:8" x14ac:dyDescent="0.2">
      <c r="A804" s="132"/>
      <c r="B804" s="125"/>
      <c r="C804" s="124"/>
      <c r="D804" s="125"/>
      <c r="E804" s="134"/>
      <c r="F804" s="134"/>
      <c r="G804" s="135"/>
      <c r="H804" s="124"/>
    </row>
    <row r="805" spans="1:8" x14ac:dyDescent="0.2">
      <c r="A805" s="132"/>
      <c r="B805" s="125"/>
      <c r="C805" s="124"/>
      <c r="D805" s="125"/>
      <c r="E805" s="134"/>
      <c r="F805" s="134"/>
      <c r="G805" s="135"/>
      <c r="H805" s="124"/>
    </row>
    <row r="806" spans="1:8" x14ac:dyDescent="0.2">
      <c r="A806" s="132"/>
      <c r="B806" s="125"/>
      <c r="C806" s="124"/>
      <c r="D806" s="125"/>
      <c r="E806" s="134"/>
      <c r="F806" s="134"/>
      <c r="G806" s="135"/>
      <c r="H806" s="124"/>
    </row>
    <row r="807" spans="1:8" x14ac:dyDescent="0.2">
      <c r="A807" s="132"/>
      <c r="B807" s="125"/>
      <c r="C807" s="124"/>
      <c r="D807" s="125"/>
      <c r="E807" s="134"/>
      <c r="F807" s="134"/>
      <c r="G807" s="135"/>
      <c r="H807" s="124"/>
    </row>
    <row r="808" spans="1:8" x14ac:dyDescent="0.2">
      <c r="A808" s="132"/>
      <c r="B808" s="125"/>
      <c r="C808" s="124"/>
      <c r="D808" s="125"/>
      <c r="E808" s="134"/>
      <c r="F808" s="134"/>
      <c r="G808" s="135"/>
      <c r="H808" s="124"/>
    </row>
    <row r="809" spans="1:8" x14ac:dyDescent="0.2">
      <c r="A809" s="132"/>
      <c r="B809" s="125"/>
      <c r="C809" s="124"/>
      <c r="D809" s="125"/>
      <c r="E809" s="134"/>
      <c r="F809" s="134"/>
      <c r="G809" s="135"/>
      <c r="H809" s="124"/>
    </row>
    <row r="810" spans="1:8" x14ac:dyDescent="0.2">
      <c r="A810" s="132"/>
      <c r="B810" s="125"/>
      <c r="C810" s="124"/>
      <c r="D810" s="125"/>
      <c r="E810" s="134"/>
      <c r="F810" s="134"/>
      <c r="G810" s="135"/>
      <c r="H810" s="124"/>
    </row>
    <row r="811" spans="1:8" x14ac:dyDescent="0.2">
      <c r="A811" s="132"/>
      <c r="B811" s="125"/>
      <c r="C811" s="124"/>
      <c r="D811" s="125"/>
      <c r="E811" s="134"/>
      <c r="F811" s="134"/>
      <c r="G811" s="135"/>
      <c r="H811" s="124"/>
    </row>
    <row r="812" spans="1:8" x14ac:dyDescent="0.2">
      <c r="A812" s="132"/>
      <c r="B812" s="125"/>
      <c r="C812" s="124"/>
      <c r="D812" s="125"/>
      <c r="E812" s="134"/>
      <c r="F812" s="134"/>
      <c r="G812" s="135"/>
      <c r="H812" s="124"/>
    </row>
    <row r="813" spans="1:8" x14ac:dyDescent="0.2">
      <c r="A813" s="132"/>
      <c r="B813" s="125"/>
      <c r="C813" s="124"/>
      <c r="D813" s="125"/>
      <c r="E813" s="134"/>
      <c r="F813" s="134"/>
      <c r="G813" s="135"/>
      <c r="H813" s="124"/>
    </row>
    <row r="814" spans="1:8" x14ac:dyDescent="0.2">
      <c r="A814" s="132"/>
      <c r="B814" s="125"/>
      <c r="C814" s="124"/>
      <c r="D814" s="125"/>
      <c r="E814" s="134"/>
      <c r="F814" s="134"/>
      <c r="G814" s="135"/>
      <c r="H814" s="124"/>
    </row>
    <row r="815" spans="1:8" x14ac:dyDescent="0.2">
      <c r="A815" s="132"/>
      <c r="B815" s="125"/>
      <c r="C815" s="124"/>
      <c r="D815" s="125"/>
      <c r="E815" s="134"/>
      <c r="F815" s="134"/>
      <c r="G815" s="135"/>
      <c r="H815" s="124"/>
    </row>
    <row r="816" spans="1:8" x14ac:dyDescent="0.2">
      <c r="A816" s="132"/>
      <c r="B816" s="125"/>
      <c r="C816" s="124"/>
      <c r="D816" s="125"/>
      <c r="E816" s="134"/>
      <c r="F816" s="134"/>
      <c r="G816" s="135"/>
      <c r="H816" s="124"/>
    </row>
    <row r="817" spans="1:8" x14ac:dyDescent="0.2">
      <c r="A817" s="132"/>
      <c r="B817" s="125"/>
      <c r="C817" s="124"/>
      <c r="D817" s="125"/>
      <c r="E817" s="134"/>
      <c r="F817" s="134"/>
      <c r="G817" s="135"/>
      <c r="H817" s="124"/>
    </row>
    <row r="818" spans="1:8" x14ac:dyDescent="0.2">
      <c r="A818" s="132"/>
      <c r="B818" s="125"/>
      <c r="C818" s="124"/>
      <c r="D818" s="125"/>
      <c r="E818" s="134"/>
      <c r="F818" s="134"/>
      <c r="G818" s="135"/>
      <c r="H818" s="124"/>
    </row>
    <row r="819" spans="1:8" x14ac:dyDescent="0.2">
      <c r="A819" s="132"/>
      <c r="B819" s="125"/>
      <c r="C819" s="124"/>
      <c r="D819" s="125"/>
      <c r="E819" s="134"/>
      <c r="F819" s="134"/>
      <c r="G819" s="135"/>
      <c r="H819" s="124"/>
    </row>
    <row r="820" spans="1:8" x14ac:dyDescent="0.2">
      <c r="A820" s="132"/>
      <c r="B820" s="125"/>
      <c r="C820" s="124"/>
      <c r="D820" s="125"/>
      <c r="E820" s="134"/>
      <c r="F820" s="134"/>
      <c r="G820" s="135"/>
      <c r="H820" s="124"/>
    </row>
    <row r="821" spans="1:8" x14ac:dyDescent="0.2">
      <c r="A821" s="132"/>
      <c r="B821" s="125"/>
      <c r="C821" s="124"/>
      <c r="D821" s="125"/>
      <c r="E821" s="134"/>
      <c r="F821" s="134"/>
      <c r="G821" s="135"/>
      <c r="H821" s="124"/>
    </row>
    <row r="822" spans="1:8" x14ac:dyDescent="0.2">
      <c r="A822" s="132"/>
      <c r="B822" s="125"/>
      <c r="C822" s="124"/>
      <c r="D822" s="125"/>
      <c r="E822" s="134"/>
      <c r="F822" s="134"/>
      <c r="G822" s="135"/>
      <c r="H822" s="124"/>
    </row>
    <row r="823" spans="1:8" x14ac:dyDescent="0.2">
      <c r="A823" s="132"/>
      <c r="B823" s="125"/>
      <c r="C823" s="124"/>
      <c r="D823" s="125"/>
      <c r="E823" s="134"/>
      <c r="F823" s="134"/>
      <c r="G823" s="135"/>
      <c r="H823" s="124"/>
    </row>
    <row r="824" spans="1:8" x14ac:dyDescent="0.2">
      <c r="A824" s="132"/>
      <c r="B824" s="125"/>
      <c r="C824" s="124"/>
      <c r="D824" s="125"/>
      <c r="E824" s="134"/>
      <c r="F824" s="134"/>
      <c r="G824" s="135"/>
      <c r="H824" s="124"/>
    </row>
    <row r="825" spans="1:8" x14ac:dyDescent="0.2">
      <c r="A825" s="132"/>
      <c r="B825" s="125"/>
      <c r="C825" s="124"/>
      <c r="D825" s="125"/>
      <c r="E825" s="134"/>
      <c r="F825" s="134"/>
      <c r="G825" s="135"/>
      <c r="H825" s="124"/>
    </row>
    <row r="826" spans="1:8" x14ac:dyDescent="0.2">
      <c r="A826" s="132"/>
      <c r="B826" s="125"/>
      <c r="C826" s="124"/>
      <c r="D826" s="125"/>
      <c r="E826" s="134"/>
      <c r="F826" s="134"/>
      <c r="G826" s="135"/>
      <c r="H826" s="124"/>
    </row>
    <row r="827" spans="1:8" x14ac:dyDescent="0.2">
      <c r="A827" s="132"/>
      <c r="B827" s="125"/>
      <c r="C827" s="124"/>
      <c r="D827" s="125"/>
      <c r="E827" s="134"/>
      <c r="F827" s="134"/>
      <c r="G827" s="135"/>
      <c r="H827" s="124"/>
    </row>
    <row r="828" spans="1:8" x14ac:dyDescent="0.2">
      <c r="A828" s="132"/>
      <c r="B828" s="125"/>
      <c r="C828" s="124"/>
      <c r="D828" s="125"/>
      <c r="E828" s="134"/>
      <c r="F828" s="134"/>
      <c r="G828" s="135"/>
      <c r="H828" s="124"/>
    </row>
    <row r="829" spans="1:8" x14ac:dyDescent="0.2">
      <c r="A829" s="132"/>
      <c r="B829" s="125"/>
      <c r="C829" s="124"/>
      <c r="D829" s="125"/>
      <c r="E829" s="134"/>
      <c r="F829" s="134"/>
      <c r="G829" s="135"/>
      <c r="H829" s="124"/>
    </row>
    <row r="830" spans="1:8" x14ac:dyDescent="0.2">
      <c r="A830" s="132"/>
      <c r="B830" s="125"/>
      <c r="C830" s="124"/>
      <c r="D830" s="125"/>
      <c r="E830" s="134"/>
      <c r="F830" s="134"/>
      <c r="G830" s="135"/>
      <c r="H830" s="124"/>
    </row>
    <row r="831" spans="1:8" x14ac:dyDescent="0.2">
      <c r="A831" s="132"/>
      <c r="B831" s="125"/>
      <c r="C831" s="124"/>
      <c r="D831" s="125"/>
      <c r="E831" s="134"/>
      <c r="F831" s="134"/>
      <c r="G831" s="135"/>
      <c r="H831" s="124"/>
    </row>
    <row r="832" spans="1:8" x14ac:dyDescent="0.2">
      <c r="A832" s="132"/>
      <c r="B832" s="125"/>
      <c r="C832" s="124"/>
      <c r="D832" s="125"/>
      <c r="E832" s="134"/>
      <c r="F832" s="134"/>
      <c r="G832" s="135"/>
      <c r="H832" s="124"/>
    </row>
    <row r="833" spans="1:9" x14ac:dyDescent="0.2">
      <c r="A833" s="132"/>
      <c r="B833" s="125"/>
      <c r="C833" s="124"/>
      <c r="D833" s="125"/>
      <c r="E833" s="134"/>
      <c r="F833" s="134"/>
      <c r="G833" s="135"/>
      <c r="H833" s="124"/>
    </row>
    <row r="834" spans="1:9" x14ac:dyDescent="0.2">
      <c r="A834" s="132"/>
      <c r="B834" s="125"/>
      <c r="C834" s="124"/>
      <c r="D834" s="125"/>
      <c r="E834" s="134"/>
      <c r="F834" s="134"/>
      <c r="G834" s="135"/>
      <c r="H834" s="124"/>
    </row>
    <row r="835" spans="1:9" x14ac:dyDescent="0.2">
      <c r="A835" s="126"/>
      <c r="B835" s="127"/>
      <c r="C835" s="133"/>
      <c r="D835" s="125"/>
      <c r="E835" s="134"/>
      <c r="F835" s="141"/>
      <c r="G835" s="142"/>
      <c r="H835" s="143"/>
    </row>
    <row r="836" spans="1:9" x14ac:dyDescent="0.2">
      <c r="A836" s="126"/>
      <c r="B836" s="127"/>
      <c r="C836" s="133"/>
      <c r="D836" s="125"/>
      <c r="E836" s="134"/>
      <c r="F836" s="141"/>
      <c r="G836" s="142"/>
      <c r="H836" s="143"/>
    </row>
    <row r="837" spans="1:9" x14ac:dyDescent="0.2">
      <c r="A837" s="126"/>
      <c r="B837" s="127"/>
      <c r="C837" s="133"/>
      <c r="D837" s="125"/>
      <c r="E837" s="134"/>
      <c r="F837" s="141"/>
      <c r="G837" s="142"/>
      <c r="H837" s="143"/>
    </row>
    <row r="838" spans="1:9" x14ac:dyDescent="0.2">
      <c r="A838" s="132"/>
      <c r="B838" s="125"/>
      <c r="C838" s="133"/>
      <c r="D838" s="125"/>
      <c r="E838" s="134"/>
      <c r="F838" s="141"/>
      <c r="G838" s="135"/>
      <c r="H838" s="124"/>
    </row>
    <row r="839" spans="1:9" x14ac:dyDescent="0.2">
      <c r="A839" s="132"/>
      <c r="B839" s="125"/>
      <c r="C839" s="133"/>
      <c r="D839" s="125"/>
      <c r="E839" s="134"/>
      <c r="F839" s="141"/>
      <c r="G839" s="135"/>
      <c r="H839" s="124"/>
    </row>
    <row r="840" spans="1:9" x14ac:dyDescent="0.2">
      <c r="A840" s="132"/>
      <c r="B840" s="125"/>
      <c r="C840" s="133"/>
      <c r="D840" s="125"/>
      <c r="E840" s="134"/>
      <c r="F840" s="141"/>
      <c r="G840" s="135"/>
      <c r="H840" s="124"/>
    </row>
    <row r="841" spans="1:9" x14ac:dyDescent="0.2">
      <c r="A841" s="132"/>
      <c r="B841" s="125"/>
      <c r="C841" s="133"/>
      <c r="D841" s="125"/>
      <c r="E841" s="134"/>
      <c r="F841" s="141"/>
      <c r="G841" s="135"/>
      <c r="H841" s="124"/>
    </row>
    <row r="842" spans="1:9" x14ac:dyDescent="0.2">
      <c r="A842" s="285" t="s">
        <v>7</v>
      </c>
      <c r="B842" s="285"/>
      <c r="C842" s="285"/>
      <c r="D842" s="285"/>
      <c r="E842" s="272">
        <f>SUM(G2:G841)</f>
        <v>29623780</v>
      </c>
      <c r="F842" s="273"/>
      <c r="G842" s="135"/>
      <c r="H842" s="135"/>
      <c r="I842" s="139"/>
    </row>
    <row r="843" spans="1:9" x14ac:dyDescent="0.2">
      <c r="G843" s="144"/>
      <c r="H843" s="119"/>
    </row>
  </sheetData>
  <mergeCells count="77">
    <mergeCell ref="B389:B406"/>
    <mergeCell ref="G389:G406"/>
    <mergeCell ref="A842:D842"/>
    <mergeCell ref="E842:F842"/>
    <mergeCell ref="A2:A23"/>
    <mergeCell ref="B2:B23"/>
    <mergeCell ref="G2:G23"/>
    <mergeCell ref="G24:G44"/>
    <mergeCell ref="A24:A44"/>
    <mergeCell ref="B24:B44"/>
    <mergeCell ref="G45:G46"/>
    <mergeCell ref="A45:A46"/>
    <mergeCell ref="B45:B46"/>
    <mergeCell ref="A47:A67"/>
    <mergeCell ref="B47:B67"/>
    <mergeCell ref="G47:G67"/>
    <mergeCell ref="G68:G88"/>
    <mergeCell ref="A389:A406"/>
    <mergeCell ref="A68:A88"/>
    <mergeCell ref="B68:B88"/>
    <mergeCell ref="A90:A105"/>
    <mergeCell ref="B90:B105"/>
    <mergeCell ref="G90:G105"/>
    <mergeCell ref="A106:A126"/>
    <mergeCell ref="B106:B126"/>
    <mergeCell ref="G106:G126"/>
    <mergeCell ref="A127:A147"/>
    <mergeCell ref="B127:B147"/>
    <mergeCell ref="G127:G147"/>
    <mergeCell ref="A148:A149"/>
    <mergeCell ref="B148:B149"/>
    <mergeCell ref="G148:G149"/>
    <mergeCell ref="A150:A171"/>
    <mergeCell ref="B150:B171"/>
    <mergeCell ref="G150:G171"/>
    <mergeCell ref="A172:A174"/>
    <mergeCell ref="B172:B174"/>
    <mergeCell ref="G172:G174"/>
    <mergeCell ref="G175:G196"/>
    <mergeCell ref="A175:A196"/>
    <mergeCell ref="B175:B196"/>
    <mergeCell ref="A198:A218"/>
    <mergeCell ref="B198:B218"/>
    <mergeCell ref="G198:G218"/>
    <mergeCell ref="A219:A223"/>
    <mergeCell ref="B219:B223"/>
    <mergeCell ref="G219:G223"/>
    <mergeCell ref="A224:A242"/>
    <mergeCell ref="B224:B242"/>
    <mergeCell ref="G224:G242"/>
    <mergeCell ref="A244:A264"/>
    <mergeCell ref="B244:B264"/>
    <mergeCell ref="G244:G264"/>
    <mergeCell ref="A266:A287"/>
    <mergeCell ref="B266:B287"/>
    <mergeCell ref="G266:G287"/>
    <mergeCell ref="A288:A289"/>
    <mergeCell ref="B288:B289"/>
    <mergeCell ref="G288:G289"/>
    <mergeCell ref="A290:A306"/>
    <mergeCell ref="B290:B306"/>
    <mergeCell ref="G290:G306"/>
    <mergeCell ref="A307:A328"/>
    <mergeCell ref="B307:B328"/>
    <mergeCell ref="G307:G328"/>
    <mergeCell ref="A329:A349"/>
    <mergeCell ref="B329:B349"/>
    <mergeCell ref="G329:G349"/>
    <mergeCell ref="A350:A371"/>
    <mergeCell ref="B350:B371"/>
    <mergeCell ref="G350:G371"/>
    <mergeCell ref="A372:A373"/>
    <mergeCell ref="B372:B373"/>
    <mergeCell ref="G372:G373"/>
    <mergeCell ref="A374:A388"/>
    <mergeCell ref="B374:B388"/>
    <mergeCell ref="G374:G38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J25"/>
  <sheetViews>
    <sheetView topLeftCell="B1" zoomScale="109" zoomScaleNormal="111" workbookViewId="0">
      <pane xSplit="3" ySplit="1" topLeftCell="H10" activePane="bottomRight" state="frozen"/>
      <selection activeCell="B1" sqref="B1"/>
      <selection pane="topRight" activeCell="D1" sqref="D1"/>
      <selection pane="bottomLeft" activeCell="B2" sqref="B2"/>
      <selection pane="bottomRight" activeCell="H20" sqref="H20"/>
    </sheetView>
  </sheetViews>
  <sheetFormatPr baseColWidth="10" defaultColWidth="9.1640625" defaultRowHeight="16" x14ac:dyDescent="0.2"/>
  <cols>
    <col min="1" max="1" width="12.6640625" style="118" customWidth="1"/>
    <col min="2" max="2" width="12" style="118" bestFit="1" customWidth="1"/>
    <col min="3" max="3" width="11.1640625" style="119" bestFit="1" customWidth="1"/>
    <col min="4" max="4" width="31" style="120" bestFit="1" customWidth="1"/>
    <col min="5" max="5" width="5.1640625" style="119" bestFit="1" customWidth="1"/>
    <col min="6" max="7" width="12.6640625" style="117" bestFit="1" customWidth="1"/>
    <col min="8" max="8" width="14" style="117" bestFit="1" customWidth="1"/>
    <col min="9" max="9" width="29.1640625" style="117" customWidth="1"/>
    <col min="10" max="10" width="15" style="117"/>
    <col min="11" max="16384" width="9.1640625" style="117"/>
  </cols>
  <sheetData>
    <row r="1" spans="1:10" s="12" customFormat="1" ht="19" x14ac:dyDescent="0.2">
      <c r="A1" s="121" t="s">
        <v>0</v>
      </c>
      <c r="B1" s="121" t="s">
        <v>0</v>
      </c>
      <c r="C1" s="122" t="s">
        <v>6</v>
      </c>
      <c r="D1" s="122" t="s">
        <v>1</v>
      </c>
      <c r="E1" s="123" t="s">
        <v>2</v>
      </c>
      <c r="F1" s="123" t="s">
        <v>3</v>
      </c>
      <c r="G1" s="123" t="s">
        <v>4</v>
      </c>
      <c r="H1" s="123" t="s">
        <v>5</v>
      </c>
      <c r="I1" s="123" t="s">
        <v>8</v>
      </c>
      <c r="J1" s="200">
        <f>H22</f>
        <v>13063000</v>
      </c>
    </row>
    <row r="2" spans="1:10" ht="21" customHeight="1" x14ac:dyDescent="0.2">
      <c r="A2" s="260">
        <v>46084</v>
      </c>
      <c r="B2" s="260">
        <v>46114</v>
      </c>
      <c r="C2" s="286" t="s">
        <v>80</v>
      </c>
      <c r="D2" s="219" t="s">
        <v>81</v>
      </c>
      <c r="E2" s="125">
        <v>6.9</v>
      </c>
      <c r="F2" s="134">
        <v>120000</v>
      </c>
      <c r="G2" s="134">
        <f>F2*E2</f>
        <v>828000</v>
      </c>
      <c r="H2" s="257">
        <f>SUM(G2:G6)</f>
        <v>1513000</v>
      </c>
      <c r="I2" s="263"/>
    </row>
    <row r="3" spans="1:10" ht="21" customHeight="1" x14ac:dyDescent="0.2">
      <c r="A3" s="262"/>
      <c r="B3" s="261"/>
      <c r="C3" s="288"/>
      <c r="D3" s="219" t="s">
        <v>82</v>
      </c>
      <c r="E3" s="125">
        <v>1</v>
      </c>
      <c r="F3" s="134">
        <v>210000</v>
      </c>
      <c r="G3" s="134">
        <f t="shared" ref="G3:G16" si="0">F3*E3</f>
        <v>210000</v>
      </c>
      <c r="H3" s="258"/>
      <c r="I3" s="264"/>
    </row>
    <row r="4" spans="1:10" ht="21" customHeight="1" x14ac:dyDescent="0.2">
      <c r="A4" s="128">
        <v>46084</v>
      </c>
      <c r="B4" s="261"/>
      <c r="C4" s="288"/>
      <c r="D4" s="219" t="s">
        <v>83</v>
      </c>
      <c r="E4" s="125">
        <v>5</v>
      </c>
      <c r="F4" s="134">
        <v>30000</v>
      </c>
      <c r="G4" s="134">
        <f t="shared" si="0"/>
        <v>150000</v>
      </c>
      <c r="H4" s="258"/>
      <c r="I4" s="264"/>
    </row>
    <row r="5" spans="1:10" ht="21" customHeight="1" x14ac:dyDescent="0.2">
      <c r="A5" s="128">
        <v>46094</v>
      </c>
      <c r="B5" s="261"/>
      <c r="C5" s="288"/>
      <c r="D5" s="219" t="s">
        <v>84</v>
      </c>
      <c r="E5" s="125">
        <v>5</v>
      </c>
      <c r="F5" s="134">
        <v>30000</v>
      </c>
      <c r="G5" s="134">
        <f t="shared" si="0"/>
        <v>150000</v>
      </c>
      <c r="H5" s="258"/>
      <c r="I5" s="264"/>
      <c r="J5" s="139"/>
    </row>
    <row r="6" spans="1:10" ht="21" customHeight="1" x14ac:dyDescent="0.2">
      <c r="A6" s="128"/>
      <c r="B6" s="262"/>
      <c r="C6" s="287"/>
      <c r="D6" s="219" t="s">
        <v>85</v>
      </c>
      <c r="E6" s="125">
        <v>5</v>
      </c>
      <c r="F6" s="134">
        <v>35000</v>
      </c>
      <c r="G6" s="134">
        <f t="shared" si="0"/>
        <v>175000</v>
      </c>
      <c r="H6" s="259"/>
      <c r="I6" s="265"/>
      <c r="J6" s="139"/>
    </row>
    <row r="7" spans="1:10" ht="110" customHeight="1" x14ac:dyDescent="0.2">
      <c r="A7" s="128"/>
      <c r="B7" s="128">
        <v>46114</v>
      </c>
      <c r="C7" s="219" t="s">
        <v>86</v>
      </c>
      <c r="D7" s="219" t="s">
        <v>87</v>
      </c>
      <c r="E7" s="125">
        <v>1</v>
      </c>
      <c r="F7" s="134">
        <v>1300000</v>
      </c>
      <c r="G7" s="134">
        <f t="shared" si="0"/>
        <v>1300000</v>
      </c>
      <c r="H7" s="135">
        <f>SUM(G7)</f>
        <v>1300000</v>
      </c>
      <c r="I7" s="124"/>
    </row>
    <row r="8" spans="1:10" ht="50" customHeight="1" x14ac:dyDescent="0.2">
      <c r="A8" s="128"/>
      <c r="B8" s="260">
        <v>46116</v>
      </c>
      <c r="C8" s="286" t="s">
        <v>103</v>
      </c>
      <c r="D8" s="219" t="s">
        <v>104</v>
      </c>
      <c r="E8" s="125">
        <v>18</v>
      </c>
      <c r="F8" s="134">
        <v>100000</v>
      </c>
      <c r="G8" s="134">
        <f t="shared" si="0"/>
        <v>1800000</v>
      </c>
      <c r="H8" s="257">
        <f>SUM(G8:G9)</f>
        <v>1980000</v>
      </c>
      <c r="I8" s="263"/>
    </row>
    <row r="9" spans="1:10" ht="50" customHeight="1" x14ac:dyDescent="0.2">
      <c r="A9" s="128"/>
      <c r="B9" s="262"/>
      <c r="C9" s="287"/>
      <c r="D9" s="219" t="s">
        <v>105</v>
      </c>
      <c r="E9" s="125">
        <v>1</v>
      </c>
      <c r="F9" s="134">
        <v>180000</v>
      </c>
      <c r="G9" s="134">
        <f t="shared" si="0"/>
        <v>180000</v>
      </c>
      <c r="H9" s="259"/>
      <c r="I9" s="265"/>
    </row>
    <row r="10" spans="1:10" ht="101" customHeight="1" x14ac:dyDescent="0.2">
      <c r="A10" s="128"/>
      <c r="B10" s="132">
        <v>46116</v>
      </c>
      <c r="C10" s="220" t="s">
        <v>106</v>
      </c>
      <c r="D10" s="219" t="s">
        <v>81</v>
      </c>
      <c r="E10" s="125">
        <v>6.9</v>
      </c>
      <c r="F10" s="134">
        <v>120000</v>
      </c>
      <c r="G10" s="134">
        <f t="shared" si="0"/>
        <v>828000</v>
      </c>
      <c r="H10" s="135">
        <f>SUM(G10)</f>
        <v>828000</v>
      </c>
      <c r="I10" s="124"/>
    </row>
    <row r="11" spans="1:10" ht="109" customHeight="1" x14ac:dyDescent="0.2">
      <c r="A11" s="128"/>
      <c r="B11" s="132">
        <v>46119</v>
      </c>
      <c r="C11" s="220" t="s">
        <v>173</v>
      </c>
      <c r="D11" s="219" t="s">
        <v>174</v>
      </c>
      <c r="E11" s="125">
        <v>3</v>
      </c>
      <c r="F11" s="134">
        <v>380000</v>
      </c>
      <c r="G11" s="134">
        <f t="shared" si="0"/>
        <v>1140000</v>
      </c>
      <c r="H11" s="135">
        <f>SUM(G11)</f>
        <v>1140000</v>
      </c>
      <c r="I11" s="124"/>
    </row>
    <row r="12" spans="1:10" ht="34" customHeight="1" x14ac:dyDescent="0.2">
      <c r="A12" s="128"/>
      <c r="B12" s="260">
        <v>46128</v>
      </c>
      <c r="C12" s="286" t="s">
        <v>224</v>
      </c>
      <c r="D12" s="219" t="s">
        <v>104</v>
      </c>
      <c r="E12" s="125">
        <v>18</v>
      </c>
      <c r="F12" s="134">
        <v>100000</v>
      </c>
      <c r="G12" s="134">
        <f t="shared" si="0"/>
        <v>1800000</v>
      </c>
      <c r="H12" s="257">
        <f>SUM(G12:G14)</f>
        <v>4952000</v>
      </c>
      <c r="I12" s="263"/>
    </row>
    <row r="13" spans="1:10" ht="34" customHeight="1" x14ac:dyDescent="0.2">
      <c r="A13" s="128"/>
      <c r="B13" s="261"/>
      <c r="C13" s="288"/>
      <c r="D13" s="219" t="s">
        <v>81</v>
      </c>
      <c r="E13" s="125">
        <v>4.5999999999999996</v>
      </c>
      <c r="F13" s="134">
        <v>120000</v>
      </c>
      <c r="G13" s="134">
        <f t="shared" si="0"/>
        <v>552000</v>
      </c>
      <c r="H13" s="258"/>
      <c r="I13" s="264"/>
    </row>
    <row r="14" spans="1:10" ht="34" customHeight="1" x14ac:dyDescent="0.2">
      <c r="A14" s="128"/>
      <c r="B14" s="262"/>
      <c r="C14" s="287"/>
      <c r="D14" s="219" t="s">
        <v>87</v>
      </c>
      <c r="E14" s="125">
        <v>2</v>
      </c>
      <c r="F14" s="134">
        <v>1300000</v>
      </c>
      <c r="G14" s="134">
        <f t="shared" si="0"/>
        <v>2600000</v>
      </c>
      <c r="H14" s="259"/>
      <c r="I14" s="265"/>
    </row>
    <row r="15" spans="1:10" ht="100" customHeight="1" x14ac:dyDescent="0.2">
      <c r="A15" s="128"/>
      <c r="B15" s="128">
        <v>46128</v>
      </c>
      <c r="C15" s="219" t="s">
        <v>225</v>
      </c>
      <c r="D15" s="219" t="s">
        <v>82</v>
      </c>
      <c r="E15" s="125">
        <v>1</v>
      </c>
      <c r="F15" s="134">
        <v>210000</v>
      </c>
      <c r="G15" s="134">
        <f t="shared" si="0"/>
        <v>210000</v>
      </c>
      <c r="H15" s="135">
        <f>SUM(G15)</f>
        <v>210000</v>
      </c>
      <c r="I15" s="124"/>
    </row>
    <row r="16" spans="1:10" ht="99" customHeight="1" x14ac:dyDescent="0.2">
      <c r="A16" s="128"/>
      <c r="B16" s="132">
        <v>46128</v>
      </c>
      <c r="C16" s="220" t="s">
        <v>226</v>
      </c>
      <c r="D16" s="219" t="s">
        <v>174</v>
      </c>
      <c r="E16" s="125">
        <v>3</v>
      </c>
      <c r="F16" s="134">
        <v>380000</v>
      </c>
      <c r="G16" s="134">
        <f t="shared" si="0"/>
        <v>1140000</v>
      </c>
      <c r="H16" s="135">
        <f>SUM(G16)</f>
        <v>1140000</v>
      </c>
      <c r="I16" s="124"/>
    </row>
    <row r="17" spans="1:10" x14ac:dyDescent="0.2">
      <c r="A17" s="128"/>
      <c r="B17" s="132"/>
      <c r="C17" s="125"/>
      <c r="D17" s="124"/>
      <c r="E17" s="125"/>
      <c r="F17" s="134"/>
      <c r="G17" s="134"/>
      <c r="H17" s="135"/>
      <c r="I17" s="124"/>
    </row>
    <row r="18" spans="1:10" x14ac:dyDescent="0.2">
      <c r="A18" s="128"/>
      <c r="B18" s="132"/>
      <c r="C18" s="125"/>
      <c r="D18" s="124"/>
      <c r="E18" s="125"/>
      <c r="F18" s="134"/>
      <c r="G18" s="134"/>
      <c r="H18" s="135"/>
      <c r="I18" s="124"/>
    </row>
    <row r="19" spans="1:10" x14ac:dyDescent="0.2">
      <c r="A19" s="128"/>
      <c r="B19" s="132"/>
      <c r="C19" s="125"/>
      <c r="D19" s="124"/>
      <c r="E19" s="125"/>
      <c r="F19" s="134"/>
      <c r="G19" s="134"/>
      <c r="H19" s="135"/>
      <c r="I19" s="124"/>
    </row>
    <row r="20" spans="1:10" x14ac:dyDescent="0.2">
      <c r="A20" s="129"/>
      <c r="B20" s="160"/>
      <c r="C20" s="130"/>
      <c r="D20" s="131"/>
      <c r="E20" s="130"/>
      <c r="F20" s="136"/>
      <c r="G20" s="136"/>
      <c r="H20" s="137"/>
      <c r="I20" s="131"/>
    </row>
    <row r="21" spans="1:10" x14ac:dyDescent="0.2">
      <c r="A21" s="129"/>
      <c r="B21" s="160"/>
      <c r="C21" s="130"/>
      <c r="D21" s="131"/>
      <c r="E21" s="130"/>
      <c r="F21" s="136"/>
      <c r="G21" s="136"/>
      <c r="H21" s="137"/>
      <c r="I21" s="131"/>
    </row>
    <row r="22" spans="1:10" x14ac:dyDescent="0.2">
      <c r="A22" s="132"/>
      <c r="B22" s="132"/>
      <c r="C22" s="125"/>
      <c r="D22" s="133"/>
      <c r="E22" s="125"/>
      <c r="F22" s="124"/>
      <c r="G22" s="124"/>
      <c r="H22" s="138">
        <f>SUM(H2:H21)</f>
        <v>13063000</v>
      </c>
      <c r="I22" s="135"/>
      <c r="J22" s="139"/>
    </row>
    <row r="23" spans="1:10" x14ac:dyDescent="0.2">
      <c r="H23" s="119"/>
      <c r="I23" s="119"/>
    </row>
    <row r="25" spans="1:10" x14ac:dyDescent="0.2">
      <c r="H25" s="139"/>
    </row>
  </sheetData>
  <mergeCells count="13">
    <mergeCell ref="A2:A3"/>
    <mergeCell ref="B2:B6"/>
    <mergeCell ref="C2:C6"/>
    <mergeCell ref="H2:H6"/>
    <mergeCell ref="I2:I6"/>
    <mergeCell ref="I8:I9"/>
    <mergeCell ref="C8:C9"/>
    <mergeCell ref="B8:B9"/>
    <mergeCell ref="H8:H9"/>
    <mergeCell ref="B12:B14"/>
    <mergeCell ref="C12:C14"/>
    <mergeCell ref="H12:H14"/>
    <mergeCell ref="I12:I1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59"/>
  <sheetViews>
    <sheetView zoomScale="75" zoomScaleNormal="61" workbookViewId="0">
      <pane xSplit="2" ySplit="1" topLeftCell="C6" activePane="bottomRight" state="frozen"/>
      <selection pane="topRight"/>
      <selection pane="bottomLeft"/>
      <selection pane="bottomRight" activeCell="H13" sqref="H13"/>
    </sheetView>
  </sheetViews>
  <sheetFormatPr baseColWidth="10" defaultColWidth="9.1640625" defaultRowHeight="21" x14ac:dyDescent="0.2"/>
  <cols>
    <col min="1" max="1" width="16.33203125" style="86" bestFit="1" customWidth="1"/>
    <col min="2" max="2" width="20.83203125" style="85" customWidth="1"/>
    <col min="3" max="3" width="14.33203125" style="87" customWidth="1"/>
    <col min="4" max="4" width="17.33203125" style="85" customWidth="1"/>
    <col min="5" max="6" width="19.6640625" style="85" customWidth="1"/>
    <col min="7" max="7" width="11" style="87" bestFit="1" customWidth="1"/>
    <col min="8" max="8" width="37" style="85" customWidth="1"/>
    <col min="9" max="9" width="18.5" style="85" customWidth="1"/>
    <col min="10" max="12" width="12.83203125" style="85"/>
    <col min="13" max="16384" width="9.1640625" style="85"/>
  </cols>
  <sheetData>
    <row r="1" spans="1:9" x14ac:dyDescent="0.2">
      <c r="A1" s="90" t="s">
        <v>0</v>
      </c>
      <c r="B1" s="91" t="s">
        <v>9</v>
      </c>
      <c r="C1" s="91" t="s">
        <v>10</v>
      </c>
      <c r="D1" s="91" t="s">
        <v>3</v>
      </c>
      <c r="E1" s="91" t="s">
        <v>4</v>
      </c>
      <c r="F1" s="91" t="s">
        <v>5</v>
      </c>
      <c r="G1" s="91" t="s">
        <v>175</v>
      </c>
      <c r="H1" s="91" t="s">
        <v>8</v>
      </c>
      <c r="I1" s="196">
        <f>E59</f>
        <v>7908500</v>
      </c>
    </row>
    <row r="2" spans="1:9" ht="272" customHeight="1" x14ac:dyDescent="0.2">
      <c r="A2" s="46">
        <v>46118</v>
      </c>
      <c r="B2" s="94" t="s">
        <v>172</v>
      </c>
      <c r="C2" s="95">
        <v>5.3</v>
      </c>
      <c r="D2" s="110">
        <v>290000</v>
      </c>
      <c r="E2" s="112">
        <f t="shared" ref="E2:E8" si="0">D2*C2</f>
        <v>1537000</v>
      </c>
      <c r="F2" s="112">
        <f>SUM(E2)</f>
        <v>1537000</v>
      </c>
      <c r="G2" s="16">
        <v>854</v>
      </c>
      <c r="H2" s="20"/>
    </row>
    <row r="3" spans="1:9" ht="149" customHeight="1" x14ac:dyDescent="0.2">
      <c r="A3" s="251">
        <v>46122</v>
      </c>
      <c r="B3" s="94" t="s">
        <v>172</v>
      </c>
      <c r="C3" s="95">
        <v>5.7</v>
      </c>
      <c r="D3" s="110">
        <v>290000</v>
      </c>
      <c r="E3" s="112">
        <f t="shared" si="0"/>
        <v>1653000</v>
      </c>
      <c r="F3" s="239">
        <f>SUM(E3:E4)</f>
        <v>2185000</v>
      </c>
      <c r="G3" s="242">
        <v>816</v>
      </c>
      <c r="H3" s="242"/>
    </row>
    <row r="4" spans="1:9" ht="149" customHeight="1" x14ac:dyDescent="0.2">
      <c r="A4" s="253"/>
      <c r="B4" s="94" t="s">
        <v>71</v>
      </c>
      <c r="C4" s="95">
        <v>5.6</v>
      </c>
      <c r="D4" s="110">
        <v>95000</v>
      </c>
      <c r="E4" s="112">
        <f t="shared" si="0"/>
        <v>532000</v>
      </c>
      <c r="F4" s="241"/>
      <c r="G4" s="244"/>
      <c r="H4" s="244"/>
    </row>
    <row r="5" spans="1:9" ht="149" customHeight="1" x14ac:dyDescent="0.2">
      <c r="A5" s="251">
        <v>46126</v>
      </c>
      <c r="B5" s="94" t="s">
        <v>71</v>
      </c>
      <c r="C5" s="95">
        <v>5.3</v>
      </c>
      <c r="D5" s="110">
        <v>95000</v>
      </c>
      <c r="E5" s="112">
        <f t="shared" si="0"/>
        <v>503500</v>
      </c>
      <c r="F5" s="239">
        <f>SUM(E5:E6)</f>
        <v>1489500</v>
      </c>
      <c r="G5" s="242">
        <v>783</v>
      </c>
      <c r="H5" s="242"/>
    </row>
    <row r="6" spans="1:9" ht="149" customHeight="1" x14ac:dyDescent="0.2">
      <c r="A6" s="253"/>
      <c r="B6" s="94" t="s">
        <v>172</v>
      </c>
      <c r="C6" s="95">
        <v>3.4</v>
      </c>
      <c r="D6" s="110">
        <v>290000</v>
      </c>
      <c r="E6" s="112">
        <f t="shared" si="0"/>
        <v>986000</v>
      </c>
      <c r="F6" s="241"/>
      <c r="G6" s="244"/>
      <c r="H6" s="244"/>
    </row>
    <row r="7" spans="1:9" ht="297" customHeight="1" x14ac:dyDescent="0.2">
      <c r="A7" s="15">
        <v>46128</v>
      </c>
      <c r="B7" s="93" t="s">
        <v>172</v>
      </c>
      <c r="C7" s="95">
        <v>5.6</v>
      </c>
      <c r="D7" s="110">
        <v>290000</v>
      </c>
      <c r="E7" s="112">
        <f t="shared" si="0"/>
        <v>1624000</v>
      </c>
      <c r="F7" s="112">
        <f>SUM(E7)</f>
        <v>1624000</v>
      </c>
      <c r="G7" s="16">
        <v>4</v>
      </c>
      <c r="H7" s="20"/>
    </row>
    <row r="8" spans="1:9" ht="303" customHeight="1" x14ac:dyDescent="0.2">
      <c r="A8" s="46">
        <v>46132</v>
      </c>
      <c r="B8" s="94" t="s">
        <v>172</v>
      </c>
      <c r="C8" s="95">
        <v>3.7</v>
      </c>
      <c r="D8" s="110">
        <v>290000</v>
      </c>
      <c r="E8" s="112">
        <f t="shared" si="0"/>
        <v>1073000</v>
      </c>
      <c r="F8" s="112">
        <f>SUM(E8)</f>
        <v>1073000</v>
      </c>
      <c r="G8" s="16">
        <v>60</v>
      </c>
      <c r="H8" s="20"/>
    </row>
    <row r="9" spans="1:9" x14ac:dyDescent="0.2">
      <c r="A9" s="15"/>
      <c r="B9" s="94"/>
      <c r="C9" s="95"/>
      <c r="D9" s="110"/>
      <c r="E9" s="112"/>
      <c r="F9" s="112"/>
      <c r="G9" s="16"/>
      <c r="H9" s="20"/>
    </row>
    <row r="10" spans="1:9" x14ac:dyDescent="0.2">
      <c r="A10" s="15"/>
      <c r="B10" s="94"/>
      <c r="C10" s="95"/>
      <c r="D10" s="110"/>
      <c r="E10" s="112"/>
      <c r="F10" s="112"/>
      <c r="G10" s="16"/>
      <c r="H10" s="20"/>
    </row>
    <row r="11" spans="1:9" x14ac:dyDescent="0.2">
      <c r="A11" s="15"/>
      <c r="B11" s="94"/>
      <c r="C11" s="95"/>
      <c r="D11" s="110"/>
      <c r="E11" s="112"/>
      <c r="F11" s="112"/>
      <c r="G11" s="16"/>
      <c r="H11" s="20"/>
    </row>
    <row r="12" spans="1:9" x14ac:dyDescent="0.2">
      <c r="A12" s="15"/>
      <c r="B12" s="116"/>
      <c r="C12" s="95"/>
      <c r="D12" s="110"/>
      <c r="E12" s="112"/>
      <c r="F12" s="112"/>
      <c r="G12" s="16"/>
      <c r="H12" s="20"/>
    </row>
    <row r="13" spans="1:9" x14ac:dyDescent="0.2">
      <c r="A13" s="46"/>
      <c r="B13" s="94"/>
      <c r="C13" s="95"/>
      <c r="D13" s="110"/>
      <c r="E13" s="112"/>
      <c r="F13" s="112"/>
      <c r="G13" s="16"/>
      <c r="H13" s="20"/>
    </row>
    <row r="14" spans="1:9" x14ac:dyDescent="0.2">
      <c r="A14" s="46"/>
      <c r="B14" s="94"/>
      <c r="C14" s="95"/>
      <c r="D14" s="110"/>
      <c r="E14" s="112"/>
      <c r="F14" s="112"/>
      <c r="G14" s="16"/>
      <c r="H14" s="20"/>
    </row>
    <row r="15" spans="1:9" x14ac:dyDescent="0.2">
      <c r="A15" s="46"/>
      <c r="B15" s="94"/>
      <c r="C15" s="95"/>
      <c r="D15" s="110"/>
      <c r="E15" s="112"/>
      <c r="F15" s="112"/>
      <c r="G15" s="16"/>
      <c r="H15" s="20"/>
    </row>
    <row r="16" spans="1:9" x14ac:dyDescent="0.2">
      <c r="A16" s="46"/>
      <c r="B16" s="94"/>
      <c r="C16" s="95"/>
      <c r="D16" s="110"/>
      <c r="E16" s="112"/>
      <c r="F16" s="112"/>
      <c r="G16" s="16"/>
      <c r="H16" s="20"/>
    </row>
    <row r="17" spans="1:8" x14ac:dyDescent="0.2">
      <c r="A17" s="46"/>
      <c r="B17" s="94"/>
      <c r="C17" s="95"/>
      <c r="D17" s="110"/>
      <c r="E17" s="112"/>
      <c r="F17" s="112"/>
      <c r="G17" s="16"/>
      <c r="H17" s="20"/>
    </row>
    <row r="18" spans="1:8" x14ac:dyDescent="0.2">
      <c r="A18" s="46"/>
      <c r="B18" s="93"/>
      <c r="C18" s="95"/>
      <c r="D18" s="110"/>
      <c r="E18" s="112"/>
      <c r="F18" s="112"/>
      <c r="G18" s="16"/>
      <c r="H18" s="20"/>
    </row>
    <row r="19" spans="1:8" x14ac:dyDescent="0.2">
      <c r="A19" s="46"/>
      <c r="B19" s="116"/>
      <c r="C19" s="95"/>
      <c r="D19" s="110"/>
      <c r="E19" s="112"/>
      <c r="F19" s="112"/>
      <c r="G19" s="16"/>
      <c r="H19" s="20"/>
    </row>
    <row r="20" spans="1:8" x14ac:dyDescent="0.2">
      <c r="A20" s="46"/>
      <c r="B20" s="116"/>
      <c r="C20" s="95"/>
      <c r="D20" s="110"/>
      <c r="E20" s="112"/>
      <c r="F20" s="112"/>
      <c r="G20" s="16"/>
      <c r="H20" s="20"/>
    </row>
    <row r="21" spans="1:8" x14ac:dyDescent="0.2">
      <c r="A21" s="46"/>
      <c r="B21" s="116"/>
      <c r="C21" s="95"/>
      <c r="D21" s="110"/>
      <c r="E21" s="112"/>
      <c r="F21" s="112"/>
      <c r="G21" s="16"/>
      <c r="H21" s="20"/>
    </row>
    <row r="22" spans="1:8" x14ac:dyDescent="0.2">
      <c r="A22" s="46"/>
      <c r="B22" s="116"/>
      <c r="C22" s="95"/>
      <c r="D22" s="110"/>
      <c r="E22" s="112"/>
      <c r="F22" s="112"/>
      <c r="G22" s="16"/>
      <c r="H22" s="20"/>
    </row>
    <row r="23" spans="1:8" x14ac:dyDescent="0.2">
      <c r="A23" s="46"/>
      <c r="B23" s="116"/>
      <c r="C23" s="95"/>
      <c r="D23" s="110"/>
      <c r="E23" s="112"/>
      <c r="F23" s="112"/>
      <c r="G23" s="16"/>
      <c r="H23" s="20"/>
    </row>
    <row r="24" spans="1:8" x14ac:dyDescent="0.2">
      <c r="A24" s="46"/>
      <c r="B24" s="116"/>
      <c r="C24" s="95"/>
      <c r="D24" s="110"/>
      <c r="E24" s="112"/>
      <c r="F24" s="112"/>
      <c r="G24" s="16"/>
      <c r="H24" s="20"/>
    </row>
    <row r="25" spans="1:8" x14ac:dyDescent="0.2">
      <c r="A25" s="46"/>
      <c r="B25" s="116"/>
      <c r="C25" s="95"/>
      <c r="D25" s="110"/>
      <c r="E25" s="112"/>
      <c r="F25" s="112"/>
      <c r="G25" s="16"/>
      <c r="H25" s="20"/>
    </row>
    <row r="26" spans="1:8" x14ac:dyDescent="0.2">
      <c r="A26" s="46"/>
      <c r="B26" s="116"/>
      <c r="C26" s="95"/>
      <c r="D26" s="110"/>
      <c r="E26" s="112"/>
      <c r="F26" s="112"/>
      <c r="G26" s="16"/>
      <c r="H26" s="20"/>
    </row>
    <row r="27" spans="1:8" x14ac:dyDescent="0.2">
      <c r="A27" s="46"/>
      <c r="B27" s="116"/>
      <c r="C27" s="95"/>
      <c r="D27" s="110"/>
      <c r="E27" s="112"/>
      <c r="F27" s="112"/>
      <c r="G27" s="16"/>
      <c r="H27" s="20"/>
    </row>
    <row r="28" spans="1:8" x14ac:dyDescent="0.2">
      <c r="A28" s="46"/>
      <c r="B28" s="94"/>
      <c r="C28" s="95"/>
      <c r="D28" s="110"/>
      <c r="E28" s="112"/>
      <c r="F28" s="112"/>
      <c r="G28" s="16"/>
      <c r="H28" s="20"/>
    </row>
    <row r="29" spans="1:8" x14ac:dyDescent="0.2">
      <c r="A29" s="46"/>
      <c r="B29" s="94"/>
      <c r="C29" s="95"/>
      <c r="D29" s="110"/>
      <c r="E29" s="112"/>
      <c r="F29" s="112"/>
      <c r="G29" s="16"/>
      <c r="H29" s="20"/>
    </row>
    <row r="30" spans="1:8" x14ac:dyDescent="0.2">
      <c r="A30" s="46"/>
      <c r="B30" s="94"/>
      <c r="C30" s="95"/>
      <c r="D30" s="110"/>
      <c r="E30" s="112"/>
      <c r="F30" s="112"/>
      <c r="G30" s="16"/>
      <c r="H30" s="20"/>
    </row>
    <row r="31" spans="1:8" x14ac:dyDescent="0.2">
      <c r="A31" s="46"/>
      <c r="B31" s="94"/>
      <c r="C31" s="95"/>
      <c r="D31" s="110"/>
      <c r="E31" s="112"/>
      <c r="F31" s="112"/>
      <c r="G31" s="16"/>
      <c r="H31" s="20"/>
    </row>
    <row r="32" spans="1:8" x14ac:dyDescent="0.2">
      <c r="A32" s="46"/>
      <c r="B32" s="94"/>
      <c r="C32" s="95"/>
      <c r="D32" s="110"/>
      <c r="E32" s="112"/>
      <c r="F32" s="112"/>
      <c r="G32" s="16"/>
      <c r="H32" s="20"/>
    </row>
    <row r="33" spans="1:8" x14ac:dyDescent="0.2">
      <c r="A33" s="46"/>
      <c r="B33" s="94"/>
      <c r="C33" s="95"/>
      <c r="D33" s="110"/>
      <c r="E33" s="112"/>
      <c r="F33" s="112"/>
      <c r="G33" s="16"/>
      <c r="H33" s="20"/>
    </row>
    <row r="34" spans="1:8" x14ac:dyDescent="0.2">
      <c r="A34" s="46"/>
      <c r="B34" s="94"/>
      <c r="C34" s="95"/>
      <c r="D34" s="110"/>
      <c r="E34" s="112"/>
      <c r="F34" s="112"/>
      <c r="G34" s="16"/>
      <c r="H34" s="20"/>
    </row>
    <row r="35" spans="1:8" x14ac:dyDescent="0.2">
      <c r="A35" s="46"/>
      <c r="B35" s="94"/>
      <c r="C35" s="95"/>
      <c r="D35" s="94"/>
      <c r="E35" s="112"/>
      <c r="F35" s="112"/>
      <c r="G35" s="16"/>
      <c r="H35" s="20"/>
    </row>
    <row r="36" spans="1:8" x14ac:dyDescent="0.2">
      <c r="A36" s="46"/>
      <c r="B36" s="94"/>
      <c r="C36" s="95"/>
      <c r="D36" s="94"/>
      <c r="E36" s="112"/>
      <c r="F36" s="94"/>
      <c r="G36" s="96"/>
      <c r="H36" s="93"/>
    </row>
    <row r="37" spans="1:8" x14ac:dyDescent="0.2">
      <c r="A37" s="46"/>
      <c r="B37" s="94"/>
      <c r="C37" s="95"/>
      <c r="D37" s="94"/>
      <c r="E37" s="112"/>
      <c r="F37" s="94"/>
      <c r="G37" s="96"/>
      <c r="H37" s="93"/>
    </row>
    <row r="38" spans="1:8" x14ac:dyDescent="0.2">
      <c r="A38" s="46"/>
      <c r="B38" s="94"/>
      <c r="C38" s="95"/>
      <c r="D38" s="94"/>
      <c r="E38" s="112"/>
      <c r="F38" s="94"/>
      <c r="G38" s="96"/>
      <c r="H38" s="93"/>
    </row>
    <row r="39" spans="1:8" x14ac:dyDescent="0.2">
      <c r="A39" s="46"/>
      <c r="B39" s="94"/>
      <c r="C39" s="95"/>
      <c r="D39" s="94"/>
      <c r="E39" s="112"/>
      <c r="F39" s="94"/>
      <c r="G39" s="96"/>
      <c r="H39" s="93"/>
    </row>
    <row r="40" spans="1:8" x14ac:dyDescent="0.2">
      <c r="A40" s="46"/>
      <c r="B40" s="94"/>
      <c r="C40" s="95"/>
      <c r="D40" s="94"/>
      <c r="E40" s="94"/>
      <c r="F40" s="94"/>
      <c r="G40" s="96"/>
      <c r="H40" s="93"/>
    </row>
    <row r="41" spans="1:8" x14ac:dyDescent="0.2">
      <c r="A41" s="46"/>
      <c r="B41" s="94"/>
      <c r="C41" s="95"/>
      <c r="D41" s="94"/>
      <c r="E41" s="94"/>
      <c r="F41" s="94"/>
      <c r="G41" s="96"/>
      <c r="H41" s="93"/>
    </row>
    <row r="42" spans="1:8" x14ac:dyDescent="0.2">
      <c r="A42" s="46"/>
      <c r="B42" s="94"/>
      <c r="C42" s="95"/>
      <c r="D42" s="94"/>
      <c r="E42" s="94"/>
      <c r="F42" s="94"/>
      <c r="G42" s="96"/>
      <c r="H42" s="93"/>
    </row>
    <row r="43" spans="1:8" x14ac:dyDescent="0.2">
      <c r="A43" s="46"/>
      <c r="B43" s="94"/>
      <c r="C43" s="95"/>
      <c r="D43" s="94"/>
      <c r="E43" s="94"/>
      <c r="F43" s="94"/>
      <c r="G43" s="96"/>
      <c r="H43" s="93"/>
    </row>
    <row r="44" spans="1:8" x14ac:dyDescent="0.2">
      <c r="A44" s="46"/>
      <c r="B44" s="94"/>
      <c r="C44" s="95"/>
      <c r="D44" s="94"/>
      <c r="E44" s="94"/>
      <c r="F44" s="94"/>
      <c r="G44" s="96"/>
      <c r="H44" s="93"/>
    </row>
    <row r="45" spans="1:8" x14ac:dyDescent="0.2">
      <c r="A45" s="46"/>
      <c r="B45" s="94"/>
      <c r="C45" s="95"/>
      <c r="D45" s="110"/>
      <c r="E45" s="94"/>
      <c r="F45" s="112"/>
      <c r="G45" s="16"/>
      <c r="H45" s="93"/>
    </row>
    <row r="46" spans="1:8" x14ac:dyDescent="0.2">
      <c r="A46" s="46"/>
      <c r="B46" s="94"/>
      <c r="C46" s="95"/>
      <c r="D46" s="110"/>
      <c r="E46" s="94"/>
      <c r="F46" s="112"/>
      <c r="G46" s="16"/>
      <c r="H46" s="93"/>
    </row>
    <row r="47" spans="1:8" x14ac:dyDescent="0.2">
      <c r="A47" s="46"/>
      <c r="B47" s="94"/>
      <c r="C47" s="95"/>
      <c r="D47" s="110"/>
      <c r="E47" s="94"/>
      <c r="F47" s="112"/>
      <c r="G47" s="16"/>
      <c r="H47" s="93"/>
    </row>
    <row r="48" spans="1:8" x14ac:dyDescent="0.2">
      <c r="A48" s="46"/>
      <c r="B48" s="94"/>
      <c r="C48" s="95"/>
      <c r="D48" s="110"/>
      <c r="E48" s="94"/>
      <c r="F48" s="112"/>
      <c r="G48" s="16"/>
      <c r="H48" s="93"/>
    </row>
    <row r="49" spans="1:9" x14ac:dyDescent="0.2">
      <c r="A49" s="46"/>
      <c r="B49" s="94"/>
      <c r="C49" s="95"/>
      <c r="D49" s="110"/>
      <c r="E49" s="94"/>
      <c r="F49" s="112"/>
      <c r="G49" s="16"/>
      <c r="H49" s="20"/>
    </row>
    <row r="50" spans="1:9" x14ac:dyDescent="0.2">
      <c r="A50" s="46"/>
      <c r="B50" s="94"/>
      <c r="C50" s="95"/>
      <c r="D50" s="110"/>
      <c r="E50" s="94"/>
      <c r="F50" s="112"/>
      <c r="G50" s="16"/>
      <c r="H50" s="20"/>
      <c r="I50" s="114"/>
    </row>
    <row r="51" spans="1:9" x14ac:dyDescent="0.2">
      <c r="A51" s="46"/>
      <c r="B51" s="94"/>
      <c r="C51" s="95"/>
      <c r="D51" s="110"/>
      <c r="E51" s="94"/>
      <c r="F51" s="112"/>
      <c r="G51" s="16"/>
      <c r="H51" s="20"/>
    </row>
    <row r="52" spans="1:9" x14ac:dyDescent="0.2">
      <c r="A52" s="46"/>
      <c r="B52" s="94"/>
      <c r="C52" s="95"/>
      <c r="D52" s="110"/>
      <c r="E52" s="94"/>
      <c r="F52" s="112"/>
      <c r="G52" s="16"/>
      <c r="H52" s="20"/>
    </row>
    <row r="53" spans="1:9" x14ac:dyDescent="0.2">
      <c r="A53" s="46"/>
      <c r="B53" s="94"/>
      <c r="C53" s="95"/>
      <c r="D53" s="110"/>
      <c r="E53" s="20"/>
      <c r="F53" s="112"/>
      <c r="G53" s="16"/>
      <c r="H53" s="20"/>
    </row>
    <row r="54" spans="1:9" x14ac:dyDescent="0.2">
      <c r="A54" s="46"/>
      <c r="B54" s="94"/>
      <c r="C54" s="95"/>
      <c r="D54" s="110"/>
      <c r="E54" s="20"/>
      <c r="F54" s="112"/>
      <c r="G54" s="16"/>
      <c r="H54" s="20"/>
    </row>
    <row r="55" spans="1:9" x14ac:dyDescent="0.2">
      <c r="A55" s="46"/>
      <c r="B55" s="94"/>
      <c r="C55" s="95"/>
      <c r="D55" s="110"/>
      <c r="E55" s="20"/>
      <c r="F55" s="112"/>
      <c r="G55" s="16"/>
      <c r="H55" s="20"/>
    </row>
    <row r="56" spans="1:9" x14ac:dyDescent="0.2">
      <c r="A56" s="46"/>
      <c r="B56" s="94"/>
      <c r="C56" s="95"/>
      <c r="D56" s="110"/>
      <c r="E56" s="20"/>
      <c r="F56" s="112"/>
      <c r="G56" s="16"/>
      <c r="H56" s="20"/>
    </row>
    <row r="57" spans="1:9" x14ac:dyDescent="0.2">
      <c r="A57" s="46"/>
      <c r="B57" s="94"/>
      <c r="C57" s="95"/>
      <c r="D57" s="110"/>
      <c r="E57" s="20"/>
      <c r="F57" s="112"/>
      <c r="G57" s="16"/>
      <c r="H57" s="20"/>
    </row>
    <row r="58" spans="1:9" x14ac:dyDescent="0.2">
      <c r="A58" s="46"/>
      <c r="B58" s="94"/>
      <c r="C58" s="95"/>
      <c r="D58" s="110"/>
      <c r="E58" s="20"/>
      <c r="F58" s="112"/>
      <c r="G58" s="16"/>
      <c r="H58" s="20"/>
    </row>
    <row r="59" spans="1:9" x14ac:dyDescent="0.2">
      <c r="A59" s="289" t="s">
        <v>7</v>
      </c>
      <c r="B59" s="289"/>
      <c r="C59" s="289"/>
      <c r="D59" s="290"/>
      <c r="E59" s="254">
        <f>SUM(F2:F58)</f>
        <v>7908500</v>
      </c>
      <c r="F59" s="255"/>
      <c r="G59" s="255"/>
      <c r="H59" s="256"/>
      <c r="I59" s="114"/>
    </row>
  </sheetData>
  <mergeCells count="10">
    <mergeCell ref="H3:H4"/>
    <mergeCell ref="A3:A4"/>
    <mergeCell ref="F3:F4"/>
    <mergeCell ref="G3:G4"/>
    <mergeCell ref="E59:H59"/>
    <mergeCell ref="A59:D59"/>
    <mergeCell ref="H5:H6"/>
    <mergeCell ref="A5:A6"/>
    <mergeCell ref="F5:F6"/>
    <mergeCell ref="G5:G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58"/>
  <sheetViews>
    <sheetView zoomScaleNormal="66" workbookViewId="0">
      <pane xSplit="2" ySplit="1" topLeftCell="C17" activePane="bottomRight" state="frozen"/>
      <selection pane="topRight"/>
      <selection pane="bottomLeft"/>
      <selection pane="bottomRight" activeCell="F29" sqref="F29"/>
    </sheetView>
  </sheetViews>
  <sheetFormatPr baseColWidth="10" defaultColWidth="9.1640625" defaultRowHeight="21" x14ac:dyDescent="0.2"/>
  <cols>
    <col min="1" max="1" width="18.83203125" style="86" customWidth="1"/>
    <col min="2" max="2" width="35.5" style="85" customWidth="1"/>
    <col min="3" max="3" width="9.83203125" style="85" bestFit="1" customWidth="1"/>
    <col min="4" max="4" width="6.5" style="87" customWidth="1"/>
    <col min="5" max="5" width="24.6640625" style="85" customWidth="1"/>
    <col min="6" max="6" width="27" style="85" customWidth="1"/>
    <col min="7" max="7" width="22" style="85" customWidth="1"/>
    <col min="8" max="8" width="36.33203125" style="85" customWidth="1"/>
    <col min="9" max="9" width="19.5" style="85" customWidth="1"/>
    <col min="10" max="12" width="12.83203125" style="85"/>
    <col min="13" max="16384" width="9.1640625" style="85"/>
  </cols>
  <sheetData>
    <row r="1" spans="1:9" x14ac:dyDescent="0.2">
      <c r="A1" s="90" t="s">
        <v>0</v>
      </c>
      <c r="B1" s="92" t="s">
        <v>9</v>
      </c>
      <c r="C1" s="92" t="s">
        <v>6</v>
      </c>
      <c r="D1" s="91" t="s">
        <v>11</v>
      </c>
      <c r="E1" s="91" t="s">
        <v>3</v>
      </c>
      <c r="F1" s="91" t="s">
        <v>4</v>
      </c>
      <c r="G1" s="91" t="s">
        <v>5</v>
      </c>
      <c r="H1" s="91" t="s">
        <v>8</v>
      </c>
      <c r="I1" s="167">
        <f>E58</f>
        <v>12037000</v>
      </c>
    </row>
    <row r="2" spans="1:9" ht="100" customHeight="1" x14ac:dyDescent="0.2">
      <c r="A2" s="251">
        <v>46114</v>
      </c>
      <c r="B2" s="94" t="s">
        <v>70</v>
      </c>
      <c r="C2" s="245" t="s">
        <v>218</v>
      </c>
      <c r="D2" s="95">
        <v>3</v>
      </c>
      <c r="E2" s="110">
        <v>185000</v>
      </c>
      <c r="F2" s="112">
        <f>E2*D2</f>
        <v>555000</v>
      </c>
      <c r="G2" s="239">
        <f>SUM(F2:F4)</f>
        <v>2029500</v>
      </c>
      <c r="H2" s="242"/>
    </row>
    <row r="3" spans="1:9" ht="100" customHeight="1" x14ac:dyDescent="0.2">
      <c r="A3" s="252"/>
      <c r="B3" s="94" t="s">
        <v>71</v>
      </c>
      <c r="C3" s="246"/>
      <c r="D3" s="95">
        <v>6.3</v>
      </c>
      <c r="E3" s="110">
        <v>115000</v>
      </c>
      <c r="F3" s="112">
        <f t="shared" ref="F3:F23" si="0">E3*D3</f>
        <v>724500</v>
      </c>
      <c r="G3" s="240"/>
      <c r="H3" s="243"/>
    </row>
    <row r="4" spans="1:9" ht="100" customHeight="1" x14ac:dyDescent="0.2">
      <c r="A4" s="253"/>
      <c r="B4" s="94" t="s">
        <v>72</v>
      </c>
      <c r="C4" s="247"/>
      <c r="D4" s="95">
        <v>5</v>
      </c>
      <c r="E4" s="110">
        <v>150000</v>
      </c>
      <c r="F4" s="112">
        <f t="shared" si="0"/>
        <v>750000</v>
      </c>
      <c r="G4" s="241"/>
      <c r="H4" s="244"/>
    </row>
    <row r="5" spans="1:9" ht="75" customHeight="1" x14ac:dyDescent="0.2">
      <c r="A5" s="251">
        <v>46117</v>
      </c>
      <c r="B5" s="94" t="s">
        <v>70</v>
      </c>
      <c r="C5" s="245" t="s">
        <v>218</v>
      </c>
      <c r="D5" s="95">
        <v>4</v>
      </c>
      <c r="E5" s="110">
        <v>185000</v>
      </c>
      <c r="F5" s="112">
        <f t="shared" si="0"/>
        <v>740000</v>
      </c>
      <c r="G5" s="239">
        <f>SUM(F5:F8)</f>
        <v>2137000</v>
      </c>
      <c r="H5" s="20"/>
    </row>
    <row r="6" spans="1:9" ht="75" customHeight="1" x14ac:dyDescent="0.2">
      <c r="A6" s="252"/>
      <c r="B6" s="94" t="s">
        <v>176</v>
      </c>
      <c r="C6" s="246"/>
      <c r="D6" s="95">
        <v>3</v>
      </c>
      <c r="E6" s="110">
        <v>90000</v>
      </c>
      <c r="F6" s="112">
        <f t="shared" si="0"/>
        <v>270000</v>
      </c>
      <c r="G6" s="240"/>
      <c r="H6" s="20"/>
    </row>
    <row r="7" spans="1:9" ht="75" customHeight="1" x14ac:dyDescent="0.2">
      <c r="A7" s="252"/>
      <c r="B7" s="93" t="s">
        <v>71</v>
      </c>
      <c r="C7" s="246"/>
      <c r="D7" s="95">
        <v>7</v>
      </c>
      <c r="E7" s="110">
        <v>115000</v>
      </c>
      <c r="F7" s="112">
        <f t="shared" si="0"/>
        <v>805000</v>
      </c>
      <c r="G7" s="240"/>
      <c r="H7" s="20"/>
    </row>
    <row r="8" spans="1:9" ht="75" customHeight="1" x14ac:dyDescent="0.2">
      <c r="A8" s="253"/>
      <c r="B8" s="94" t="s">
        <v>177</v>
      </c>
      <c r="C8" s="247"/>
      <c r="D8" s="95">
        <v>2.8</v>
      </c>
      <c r="E8" s="110">
        <v>115000</v>
      </c>
      <c r="F8" s="112">
        <f t="shared" si="0"/>
        <v>322000</v>
      </c>
      <c r="G8" s="241"/>
      <c r="H8" s="20"/>
    </row>
    <row r="9" spans="1:9" ht="93" customHeight="1" x14ac:dyDescent="0.2">
      <c r="A9" s="251">
        <v>46121</v>
      </c>
      <c r="B9" s="94" t="s">
        <v>176</v>
      </c>
      <c r="C9" s="245">
        <v>563</v>
      </c>
      <c r="D9" s="95">
        <v>2</v>
      </c>
      <c r="E9" s="110">
        <v>100000</v>
      </c>
      <c r="F9" s="112">
        <f t="shared" si="0"/>
        <v>200000</v>
      </c>
      <c r="G9" s="239">
        <f>SUM(F9:F11)</f>
        <v>1735500</v>
      </c>
      <c r="H9" s="242"/>
    </row>
    <row r="10" spans="1:9" ht="93" customHeight="1" x14ac:dyDescent="0.2">
      <c r="A10" s="252"/>
      <c r="B10" s="94" t="s">
        <v>70</v>
      </c>
      <c r="C10" s="246"/>
      <c r="D10" s="95">
        <v>6</v>
      </c>
      <c r="E10" s="110">
        <v>185000</v>
      </c>
      <c r="F10" s="112">
        <f t="shared" si="0"/>
        <v>1110000</v>
      </c>
      <c r="G10" s="240"/>
      <c r="H10" s="243"/>
    </row>
    <row r="11" spans="1:9" ht="93" customHeight="1" x14ac:dyDescent="0.2">
      <c r="A11" s="253"/>
      <c r="B11" s="94" t="s">
        <v>177</v>
      </c>
      <c r="C11" s="247"/>
      <c r="D11" s="95">
        <v>3.7</v>
      </c>
      <c r="E11" s="110">
        <v>115000</v>
      </c>
      <c r="F11" s="112">
        <f t="shared" si="0"/>
        <v>425500</v>
      </c>
      <c r="G11" s="241"/>
      <c r="H11" s="244"/>
    </row>
    <row r="12" spans="1:9" ht="69" customHeight="1" x14ac:dyDescent="0.2">
      <c r="A12" s="251">
        <v>46123</v>
      </c>
      <c r="B12" s="116" t="s">
        <v>204</v>
      </c>
      <c r="C12" s="248">
        <v>584</v>
      </c>
      <c r="D12" s="95">
        <v>10</v>
      </c>
      <c r="E12" s="110">
        <v>65000</v>
      </c>
      <c r="F12" s="112">
        <f t="shared" si="0"/>
        <v>650000</v>
      </c>
      <c r="G12" s="239">
        <f>SUM(F12:F15)</f>
        <v>2300000</v>
      </c>
      <c r="H12" s="242"/>
    </row>
    <row r="13" spans="1:9" ht="69" customHeight="1" x14ac:dyDescent="0.2">
      <c r="A13" s="252"/>
      <c r="B13" s="94" t="s">
        <v>205</v>
      </c>
      <c r="C13" s="249"/>
      <c r="D13" s="95">
        <v>10</v>
      </c>
      <c r="E13" s="110">
        <v>65000</v>
      </c>
      <c r="F13" s="112">
        <f t="shared" si="0"/>
        <v>650000</v>
      </c>
      <c r="G13" s="240"/>
      <c r="H13" s="243"/>
    </row>
    <row r="14" spans="1:9" ht="69" customHeight="1" x14ac:dyDescent="0.2">
      <c r="A14" s="252"/>
      <c r="B14" s="94" t="s">
        <v>206</v>
      </c>
      <c r="C14" s="249"/>
      <c r="D14" s="95">
        <v>5</v>
      </c>
      <c r="E14" s="110">
        <v>50000</v>
      </c>
      <c r="F14" s="112">
        <f t="shared" si="0"/>
        <v>250000</v>
      </c>
      <c r="G14" s="240"/>
      <c r="H14" s="243"/>
    </row>
    <row r="15" spans="1:9" ht="69" customHeight="1" x14ac:dyDescent="0.2">
      <c r="A15" s="253"/>
      <c r="B15" s="94" t="s">
        <v>72</v>
      </c>
      <c r="C15" s="250"/>
      <c r="D15" s="95">
        <v>5</v>
      </c>
      <c r="E15" s="110">
        <v>150000</v>
      </c>
      <c r="F15" s="112">
        <f t="shared" si="0"/>
        <v>750000</v>
      </c>
      <c r="G15" s="241"/>
      <c r="H15" s="244"/>
    </row>
    <row r="16" spans="1:9" ht="93" customHeight="1" x14ac:dyDescent="0.2">
      <c r="A16" s="251">
        <v>46127</v>
      </c>
      <c r="B16" s="94" t="s">
        <v>71</v>
      </c>
      <c r="C16" s="245">
        <v>608</v>
      </c>
      <c r="D16" s="95">
        <v>5</v>
      </c>
      <c r="E16" s="110">
        <v>115000</v>
      </c>
      <c r="F16" s="112">
        <f t="shared" si="0"/>
        <v>575000</v>
      </c>
      <c r="G16" s="239">
        <f>SUM(F16:F18)</f>
        <v>1515000</v>
      </c>
      <c r="H16" s="242"/>
    </row>
    <row r="17" spans="1:8" ht="93" customHeight="1" x14ac:dyDescent="0.2">
      <c r="A17" s="252"/>
      <c r="B17" s="94" t="s">
        <v>70</v>
      </c>
      <c r="C17" s="246"/>
      <c r="D17" s="95">
        <v>4</v>
      </c>
      <c r="E17" s="110">
        <v>185000</v>
      </c>
      <c r="F17" s="112">
        <f t="shared" si="0"/>
        <v>740000</v>
      </c>
      <c r="G17" s="240"/>
      <c r="H17" s="243"/>
    </row>
    <row r="18" spans="1:8" ht="93" customHeight="1" x14ac:dyDescent="0.2">
      <c r="A18" s="253"/>
      <c r="B18" s="93" t="s">
        <v>176</v>
      </c>
      <c r="C18" s="247"/>
      <c r="D18" s="95">
        <v>2</v>
      </c>
      <c r="E18" s="110">
        <v>100000</v>
      </c>
      <c r="F18" s="112">
        <f t="shared" si="0"/>
        <v>200000</v>
      </c>
      <c r="G18" s="241"/>
      <c r="H18" s="244"/>
    </row>
    <row r="19" spans="1:8" ht="56" customHeight="1" x14ac:dyDescent="0.2">
      <c r="A19" s="251">
        <v>46131</v>
      </c>
      <c r="B19" s="116" t="s">
        <v>177</v>
      </c>
      <c r="C19" s="248">
        <v>642</v>
      </c>
      <c r="D19" s="95">
        <v>2.2000000000000002</v>
      </c>
      <c r="E19" s="110">
        <v>115000</v>
      </c>
      <c r="F19" s="112">
        <f t="shared" si="0"/>
        <v>253000.00000000003</v>
      </c>
      <c r="G19" s="239">
        <f>SUM(F19:F23)</f>
        <v>2320000</v>
      </c>
      <c r="H19" s="242"/>
    </row>
    <row r="20" spans="1:8" ht="56" customHeight="1" x14ac:dyDescent="0.2">
      <c r="A20" s="252"/>
      <c r="B20" s="116" t="s">
        <v>71</v>
      </c>
      <c r="C20" s="249"/>
      <c r="D20" s="95">
        <v>5.8</v>
      </c>
      <c r="E20" s="110">
        <v>115000</v>
      </c>
      <c r="F20" s="112">
        <f t="shared" si="0"/>
        <v>667000</v>
      </c>
      <c r="G20" s="240"/>
      <c r="H20" s="243"/>
    </row>
    <row r="21" spans="1:8" ht="56" customHeight="1" x14ac:dyDescent="0.2">
      <c r="A21" s="252"/>
      <c r="B21" s="116" t="s">
        <v>205</v>
      </c>
      <c r="C21" s="249"/>
      <c r="D21" s="95">
        <v>5</v>
      </c>
      <c r="E21" s="110">
        <v>65000</v>
      </c>
      <c r="F21" s="112">
        <f t="shared" si="0"/>
        <v>325000</v>
      </c>
      <c r="G21" s="240"/>
      <c r="H21" s="243"/>
    </row>
    <row r="22" spans="1:8" ht="56" customHeight="1" x14ac:dyDescent="0.2">
      <c r="A22" s="252"/>
      <c r="B22" s="116" t="s">
        <v>204</v>
      </c>
      <c r="C22" s="249"/>
      <c r="D22" s="95">
        <v>5</v>
      </c>
      <c r="E22" s="110">
        <v>65000</v>
      </c>
      <c r="F22" s="112">
        <f t="shared" si="0"/>
        <v>325000</v>
      </c>
      <c r="G22" s="240"/>
      <c r="H22" s="243"/>
    </row>
    <row r="23" spans="1:8" ht="56" customHeight="1" x14ac:dyDescent="0.2">
      <c r="A23" s="253"/>
      <c r="B23" s="116" t="s">
        <v>72</v>
      </c>
      <c r="C23" s="250"/>
      <c r="D23" s="95">
        <v>5</v>
      </c>
      <c r="E23" s="110">
        <v>150000</v>
      </c>
      <c r="F23" s="112">
        <f t="shared" si="0"/>
        <v>750000</v>
      </c>
      <c r="G23" s="241"/>
      <c r="H23" s="244"/>
    </row>
    <row r="24" spans="1:8" x14ac:dyDescent="0.2">
      <c r="A24" s="15"/>
      <c r="B24" s="116"/>
      <c r="C24" s="237"/>
      <c r="D24" s="95"/>
      <c r="E24" s="110"/>
      <c r="F24" s="112"/>
      <c r="G24" s="112"/>
      <c r="H24" s="20"/>
    </row>
    <row r="25" spans="1:8" x14ac:dyDescent="0.2">
      <c r="A25" s="15"/>
      <c r="B25" s="116"/>
      <c r="C25" s="237"/>
      <c r="D25" s="95"/>
      <c r="E25" s="110"/>
      <c r="F25" s="112"/>
      <c r="G25" s="112"/>
      <c r="H25" s="20"/>
    </row>
    <row r="26" spans="1:8" x14ac:dyDescent="0.2">
      <c r="A26" s="15"/>
      <c r="B26" s="116"/>
      <c r="C26" s="237"/>
      <c r="D26" s="95"/>
      <c r="E26" s="110"/>
      <c r="F26" s="112"/>
      <c r="G26" s="112"/>
      <c r="H26" s="20"/>
    </row>
    <row r="27" spans="1:8" x14ac:dyDescent="0.2">
      <c r="A27" s="15"/>
      <c r="B27" s="116"/>
      <c r="C27" s="237"/>
      <c r="D27" s="95"/>
      <c r="E27" s="110"/>
      <c r="F27" s="112"/>
      <c r="G27" s="112"/>
      <c r="H27" s="20"/>
    </row>
    <row r="28" spans="1:8" x14ac:dyDescent="0.2">
      <c r="A28" s="15"/>
      <c r="B28" s="94"/>
      <c r="C28" s="93"/>
      <c r="D28" s="95"/>
      <c r="E28" s="110"/>
      <c r="F28" s="112"/>
      <c r="G28" s="112"/>
      <c r="H28" s="20"/>
    </row>
    <row r="29" spans="1:8" x14ac:dyDescent="0.2">
      <c r="A29" s="46"/>
      <c r="B29" s="94"/>
      <c r="C29" s="93"/>
      <c r="D29" s="95"/>
      <c r="E29" s="110"/>
      <c r="F29" s="112"/>
      <c r="G29" s="112"/>
      <c r="H29" s="20"/>
    </row>
    <row r="30" spans="1:8" x14ac:dyDescent="0.2">
      <c r="A30" s="46"/>
      <c r="B30" s="94"/>
      <c r="C30" s="93"/>
      <c r="D30" s="95"/>
      <c r="E30" s="110"/>
      <c r="F30" s="112"/>
      <c r="G30" s="112"/>
      <c r="H30" s="20"/>
    </row>
    <row r="31" spans="1:8" x14ac:dyDescent="0.2">
      <c r="A31" s="46"/>
      <c r="B31" s="94"/>
      <c r="C31" s="93"/>
      <c r="D31" s="95"/>
      <c r="E31" s="110"/>
      <c r="F31" s="112"/>
      <c r="G31" s="112"/>
      <c r="H31" s="20"/>
    </row>
    <row r="32" spans="1:8" x14ac:dyDescent="0.2">
      <c r="A32" s="46"/>
      <c r="B32" s="94"/>
      <c r="C32" s="93"/>
      <c r="D32" s="95"/>
      <c r="E32" s="110"/>
      <c r="F32" s="112"/>
      <c r="G32" s="112"/>
      <c r="H32" s="20"/>
    </row>
    <row r="33" spans="1:8" x14ac:dyDescent="0.2">
      <c r="A33" s="46"/>
      <c r="B33" s="94"/>
      <c r="C33" s="93"/>
      <c r="D33" s="95"/>
      <c r="E33" s="110"/>
      <c r="F33" s="112"/>
      <c r="G33" s="112"/>
      <c r="H33" s="20"/>
    </row>
    <row r="34" spans="1:8" x14ac:dyDescent="0.2">
      <c r="A34" s="46"/>
      <c r="B34" s="94"/>
      <c r="C34" s="93"/>
      <c r="D34" s="95"/>
      <c r="E34" s="110"/>
      <c r="F34" s="112"/>
      <c r="G34" s="112"/>
      <c r="H34" s="20"/>
    </row>
    <row r="35" spans="1:8" x14ac:dyDescent="0.2">
      <c r="A35" s="46"/>
      <c r="B35" s="94"/>
      <c r="C35" s="93"/>
      <c r="D35" s="95"/>
      <c r="E35" s="94"/>
      <c r="F35" s="112"/>
      <c r="G35" s="112"/>
      <c r="H35" s="20"/>
    </row>
    <row r="36" spans="1:8" x14ac:dyDescent="0.2">
      <c r="A36" s="46"/>
      <c r="B36" s="94"/>
      <c r="C36" s="93"/>
      <c r="D36" s="95"/>
      <c r="E36" s="94"/>
      <c r="F36" s="112"/>
      <c r="G36" s="112"/>
      <c r="H36" s="20"/>
    </row>
    <row r="37" spans="1:8" x14ac:dyDescent="0.2">
      <c r="A37" s="46"/>
      <c r="B37" s="94"/>
      <c r="C37" s="93"/>
      <c r="D37" s="95"/>
      <c r="E37" s="94"/>
      <c r="F37" s="112"/>
      <c r="G37" s="112"/>
      <c r="H37" s="20"/>
    </row>
    <row r="38" spans="1:8" x14ac:dyDescent="0.2">
      <c r="A38" s="46"/>
      <c r="B38" s="94"/>
      <c r="C38" s="93"/>
      <c r="D38" s="95"/>
      <c r="E38" s="94"/>
      <c r="F38" s="112"/>
      <c r="G38" s="112"/>
      <c r="H38" s="20"/>
    </row>
    <row r="39" spans="1:8" x14ac:dyDescent="0.2">
      <c r="A39" s="46"/>
      <c r="B39" s="94"/>
      <c r="C39" s="93"/>
      <c r="D39" s="95"/>
      <c r="E39" s="94"/>
      <c r="F39" s="94"/>
      <c r="G39" s="94"/>
      <c r="H39" s="93"/>
    </row>
    <row r="40" spans="1:8" x14ac:dyDescent="0.2">
      <c r="A40" s="46"/>
      <c r="B40" s="94"/>
      <c r="C40" s="93"/>
      <c r="D40" s="95"/>
      <c r="E40" s="94"/>
      <c r="F40" s="94"/>
      <c r="G40" s="94"/>
      <c r="H40" s="93"/>
    </row>
    <row r="41" spans="1:8" x14ac:dyDescent="0.2">
      <c r="A41" s="46"/>
      <c r="B41" s="94"/>
      <c r="C41" s="93"/>
      <c r="D41" s="95"/>
      <c r="E41" s="94"/>
      <c r="F41" s="94"/>
      <c r="G41" s="94"/>
      <c r="H41" s="93"/>
    </row>
    <row r="42" spans="1:8" x14ac:dyDescent="0.2">
      <c r="A42" s="46"/>
      <c r="B42" s="94"/>
      <c r="C42" s="93"/>
      <c r="D42" s="95"/>
      <c r="E42" s="94"/>
      <c r="F42" s="94"/>
      <c r="G42" s="94"/>
      <c r="H42" s="93"/>
    </row>
    <row r="43" spans="1:8" x14ac:dyDescent="0.2">
      <c r="A43" s="46"/>
      <c r="B43" s="94"/>
      <c r="C43" s="93"/>
      <c r="D43" s="95"/>
      <c r="E43" s="94"/>
      <c r="F43" s="94"/>
      <c r="G43" s="94"/>
      <c r="H43" s="93"/>
    </row>
    <row r="44" spans="1:8" x14ac:dyDescent="0.2">
      <c r="A44" s="46"/>
      <c r="B44" s="94"/>
      <c r="C44" s="93"/>
      <c r="D44" s="95"/>
      <c r="E44" s="110"/>
      <c r="F44" s="94"/>
      <c r="G44" s="112"/>
      <c r="H44" s="93"/>
    </row>
    <row r="45" spans="1:8" x14ac:dyDescent="0.2">
      <c r="A45" s="46"/>
      <c r="B45" s="94"/>
      <c r="C45" s="93"/>
      <c r="D45" s="95"/>
      <c r="E45" s="110"/>
      <c r="F45" s="94"/>
      <c r="G45" s="112"/>
      <c r="H45" s="93"/>
    </row>
    <row r="46" spans="1:8" x14ac:dyDescent="0.2">
      <c r="A46" s="46"/>
      <c r="B46" s="94"/>
      <c r="C46" s="93"/>
      <c r="D46" s="95"/>
      <c r="E46" s="110"/>
      <c r="F46" s="94"/>
      <c r="G46" s="112"/>
      <c r="H46" s="93"/>
    </row>
    <row r="47" spans="1:8" x14ac:dyDescent="0.2">
      <c r="A47" s="46"/>
      <c r="B47" s="94"/>
      <c r="C47" s="93"/>
      <c r="D47" s="95"/>
      <c r="E47" s="110"/>
      <c r="F47" s="94"/>
      <c r="G47" s="112"/>
      <c r="H47" s="93"/>
    </row>
    <row r="48" spans="1:8" x14ac:dyDescent="0.2">
      <c r="A48" s="46"/>
      <c r="B48" s="94"/>
      <c r="C48" s="93"/>
      <c r="D48" s="95"/>
      <c r="E48" s="110"/>
      <c r="F48" s="94"/>
      <c r="G48" s="112"/>
      <c r="H48" s="20"/>
    </row>
    <row r="49" spans="1:9" x14ac:dyDescent="0.2">
      <c r="A49" s="46"/>
      <c r="B49" s="94"/>
      <c r="C49" s="93"/>
      <c r="D49" s="95"/>
      <c r="E49" s="110"/>
      <c r="F49" s="94"/>
      <c r="G49" s="112"/>
      <c r="H49" s="20"/>
      <c r="I49" s="114"/>
    </row>
    <row r="50" spans="1:9" x14ac:dyDescent="0.2">
      <c r="A50" s="46"/>
      <c r="B50" s="94"/>
      <c r="C50" s="93"/>
      <c r="D50" s="95"/>
      <c r="E50" s="110"/>
      <c r="F50" s="94"/>
      <c r="G50" s="112"/>
      <c r="H50" s="20"/>
    </row>
    <row r="51" spans="1:9" x14ac:dyDescent="0.2">
      <c r="A51" s="46"/>
      <c r="B51" s="94"/>
      <c r="C51" s="93"/>
      <c r="D51" s="95"/>
      <c r="E51" s="110"/>
      <c r="F51" s="94"/>
      <c r="G51" s="112"/>
      <c r="H51" s="20"/>
    </row>
    <row r="52" spans="1:9" x14ac:dyDescent="0.2">
      <c r="A52" s="46"/>
      <c r="B52" s="94"/>
      <c r="C52" s="93"/>
      <c r="D52" s="95"/>
      <c r="E52" s="110"/>
      <c r="F52" s="20"/>
      <c r="G52" s="112"/>
      <c r="H52" s="20"/>
    </row>
    <row r="53" spans="1:9" x14ac:dyDescent="0.2">
      <c r="A53" s="46"/>
      <c r="B53" s="94"/>
      <c r="C53" s="93"/>
      <c r="D53" s="95"/>
      <c r="E53" s="110"/>
      <c r="F53" s="20"/>
      <c r="G53" s="112"/>
      <c r="H53" s="20"/>
    </row>
    <row r="54" spans="1:9" x14ac:dyDescent="0.2">
      <c r="A54" s="46"/>
      <c r="B54" s="94"/>
      <c r="C54" s="93"/>
      <c r="D54" s="95"/>
      <c r="E54" s="110"/>
      <c r="F54" s="20"/>
      <c r="G54" s="112"/>
      <c r="H54" s="20"/>
    </row>
    <row r="55" spans="1:9" x14ac:dyDescent="0.2">
      <c r="A55" s="46"/>
      <c r="B55" s="94"/>
      <c r="C55" s="93"/>
      <c r="D55" s="95"/>
      <c r="E55" s="110"/>
      <c r="F55" s="20"/>
      <c r="G55" s="112"/>
      <c r="H55" s="20"/>
    </row>
    <row r="56" spans="1:9" x14ac:dyDescent="0.2">
      <c r="A56" s="46"/>
      <c r="B56" s="94"/>
      <c r="C56" s="93"/>
      <c r="D56" s="95"/>
      <c r="E56" s="110"/>
      <c r="F56" s="20"/>
      <c r="G56" s="112"/>
      <c r="H56" s="20"/>
    </row>
    <row r="57" spans="1:9" x14ac:dyDescent="0.2">
      <c r="A57" s="46"/>
      <c r="B57" s="94"/>
      <c r="C57" s="93"/>
      <c r="D57" s="95"/>
      <c r="E57" s="110"/>
      <c r="F57" s="20"/>
      <c r="G57" s="112"/>
      <c r="H57" s="20"/>
    </row>
    <row r="58" spans="1:9" x14ac:dyDescent="0.2">
      <c r="A58" s="97"/>
      <c r="B58" s="98"/>
      <c r="C58" s="98"/>
      <c r="D58" s="99"/>
      <c r="E58" s="254">
        <f>SUM(G2:G57)</f>
        <v>12037000</v>
      </c>
      <c r="F58" s="255"/>
      <c r="G58" s="256"/>
      <c r="H58" s="216"/>
      <c r="I58" s="114"/>
    </row>
  </sheetData>
  <mergeCells count="24">
    <mergeCell ref="H2:H4"/>
    <mergeCell ref="A5:A8"/>
    <mergeCell ref="G5:G8"/>
    <mergeCell ref="G9:G11"/>
    <mergeCell ref="H9:H11"/>
    <mergeCell ref="A9:A11"/>
    <mergeCell ref="C2:C4"/>
    <mergeCell ref="A19:A23"/>
    <mergeCell ref="C19:C23"/>
    <mergeCell ref="E58:G58"/>
    <mergeCell ref="A2:A4"/>
    <mergeCell ref="G2:G4"/>
    <mergeCell ref="A12:A15"/>
    <mergeCell ref="G12:G15"/>
    <mergeCell ref="A16:A18"/>
    <mergeCell ref="G16:G18"/>
    <mergeCell ref="G19:G23"/>
    <mergeCell ref="H19:H23"/>
    <mergeCell ref="C5:C8"/>
    <mergeCell ref="C9:C11"/>
    <mergeCell ref="C12:C15"/>
    <mergeCell ref="C16:C18"/>
    <mergeCell ref="H12:H15"/>
    <mergeCell ref="H16:H18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K26"/>
  <sheetViews>
    <sheetView zoomScaleNormal="66" workbookViewId="0">
      <pane xSplit="1" ySplit="1" topLeftCell="B2" activePane="bottomRight" state="frozen"/>
      <selection pane="topRight"/>
      <selection pane="bottomLeft"/>
      <selection pane="bottomRight" activeCell="F6" sqref="F6"/>
    </sheetView>
  </sheetViews>
  <sheetFormatPr baseColWidth="10" defaultColWidth="9.1640625" defaultRowHeight="21" x14ac:dyDescent="0.2"/>
  <cols>
    <col min="1" max="1" width="14.6640625" style="86" bestFit="1" customWidth="1"/>
    <col min="2" max="2" width="9.83203125" style="87" bestFit="1" customWidth="1"/>
    <col min="3" max="3" width="17.6640625" style="87" bestFit="1" customWidth="1"/>
    <col min="4" max="4" width="12.5" style="87" bestFit="1" customWidth="1"/>
    <col min="5" max="5" width="14.33203125" style="85" bestFit="1" customWidth="1"/>
    <col min="6" max="7" width="15.6640625" style="85" bestFit="1" customWidth="1"/>
    <col min="8" max="8" width="15.6640625" style="225" bestFit="1" customWidth="1"/>
    <col min="9" max="9" width="21" style="87" bestFit="1" customWidth="1"/>
    <col min="10" max="10" width="37" style="85" customWidth="1"/>
    <col min="11" max="11" width="16.5" style="85" bestFit="1" customWidth="1"/>
    <col min="12" max="12" width="12.83203125" style="85"/>
    <col min="13" max="16384" width="9.1640625" style="85"/>
  </cols>
  <sheetData>
    <row r="1" spans="1:11" x14ac:dyDescent="0.2">
      <c r="A1" s="90" t="s">
        <v>0</v>
      </c>
      <c r="B1" s="91" t="s">
        <v>6</v>
      </c>
      <c r="C1" s="91" t="s">
        <v>9</v>
      </c>
      <c r="D1" s="91" t="s">
        <v>10</v>
      </c>
      <c r="E1" s="91" t="s">
        <v>3</v>
      </c>
      <c r="F1" s="91" t="s">
        <v>4</v>
      </c>
      <c r="G1" s="91" t="s">
        <v>5</v>
      </c>
      <c r="H1" s="222" t="s">
        <v>12</v>
      </c>
      <c r="I1" s="91" t="s">
        <v>13</v>
      </c>
      <c r="J1" s="91" t="s">
        <v>8</v>
      </c>
      <c r="K1" s="196">
        <f>E24</f>
        <v>1350000</v>
      </c>
    </row>
    <row r="2" spans="1:11" ht="145" customHeight="1" x14ac:dyDescent="0.2">
      <c r="A2" s="15">
        <v>46115</v>
      </c>
      <c r="B2" s="96">
        <v>8948</v>
      </c>
      <c r="C2" s="115" t="s">
        <v>92</v>
      </c>
      <c r="D2" s="95">
        <v>70</v>
      </c>
      <c r="E2" s="110">
        <v>13500</v>
      </c>
      <c r="F2" s="112">
        <f>E2*D2</f>
        <v>945000</v>
      </c>
      <c r="G2" s="112">
        <f>SUM(F2)</f>
        <v>945000</v>
      </c>
      <c r="H2" s="223">
        <v>46129</v>
      </c>
      <c r="I2" s="24" t="s">
        <v>14</v>
      </c>
      <c r="J2" s="20"/>
    </row>
    <row r="3" spans="1:11" ht="126" customHeight="1" x14ac:dyDescent="0.2">
      <c r="A3" s="15">
        <v>46128</v>
      </c>
      <c r="B3" s="96">
        <v>9181</v>
      </c>
      <c r="C3" s="115" t="s">
        <v>92</v>
      </c>
      <c r="D3" s="95">
        <v>30</v>
      </c>
      <c r="E3" s="110">
        <v>13500</v>
      </c>
      <c r="F3" s="112">
        <f>E3*D3</f>
        <v>405000</v>
      </c>
      <c r="G3" s="112">
        <f>SUM(F3)</f>
        <v>405000</v>
      </c>
      <c r="H3" s="223">
        <v>46142</v>
      </c>
      <c r="I3" s="24" t="s">
        <v>14</v>
      </c>
      <c r="J3" s="20"/>
    </row>
    <row r="4" spans="1:11" x14ac:dyDescent="0.2">
      <c r="A4" s="15"/>
      <c r="B4" s="96"/>
      <c r="C4" s="115"/>
      <c r="D4" s="95"/>
      <c r="E4" s="110"/>
      <c r="F4" s="112"/>
      <c r="G4" s="112"/>
      <c r="H4" s="223"/>
      <c r="I4" s="24"/>
      <c r="J4" s="20"/>
    </row>
    <row r="5" spans="1:11" x14ac:dyDescent="0.2">
      <c r="A5" s="15"/>
      <c r="B5" s="96"/>
      <c r="C5" s="115"/>
      <c r="D5" s="95"/>
      <c r="E5" s="110"/>
      <c r="F5" s="112"/>
      <c r="G5" s="112"/>
      <c r="H5" s="223"/>
      <c r="I5" s="24"/>
      <c r="J5" s="20"/>
    </row>
    <row r="6" spans="1:11" x14ac:dyDescent="0.2">
      <c r="A6" s="15"/>
      <c r="B6" s="96"/>
      <c r="C6" s="115"/>
      <c r="D6" s="95"/>
      <c r="E6" s="110"/>
      <c r="F6" s="112"/>
      <c r="G6" s="112"/>
      <c r="H6" s="223"/>
      <c r="I6" s="24"/>
      <c r="J6" s="20"/>
    </row>
    <row r="7" spans="1:11" x14ac:dyDescent="0.2">
      <c r="A7" s="15"/>
      <c r="B7" s="96"/>
      <c r="C7" s="115"/>
      <c r="D7" s="95"/>
      <c r="E7" s="94"/>
      <c r="F7" s="112"/>
      <c r="G7" s="112"/>
      <c r="H7" s="223"/>
      <c r="I7" s="24"/>
      <c r="J7" s="93"/>
    </row>
    <row r="8" spans="1:11" x14ac:dyDescent="0.2">
      <c r="A8" s="15"/>
      <c r="B8" s="96"/>
      <c r="C8" s="115"/>
      <c r="D8" s="95"/>
      <c r="E8" s="94"/>
      <c r="F8" s="112"/>
      <c r="H8" s="223"/>
      <c r="I8" s="24"/>
      <c r="J8" s="93"/>
    </row>
    <row r="9" spans="1:11" x14ac:dyDescent="0.2">
      <c r="A9" s="15"/>
      <c r="B9" s="96"/>
      <c r="C9" s="115"/>
      <c r="D9" s="95"/>
      <c r="E9" s="94"/>
      <c r="F9" s="112"/>
      <c r="G9" s="112"/>
      <c r="H9" s="223"/>
      <c r="I9" s="24"/>
      <c r="J9" s="93"/>
    </row>
    <row r="10" spans="1:11" x14ac:dyDescent="0.2">
      <c r="A10" s="15"/>
      <c r="B10" s="96"/>
      <c r="C10" s="115"/>
      <c r="D10" s="95"/>
      <c r="E10" s="94"/>
      <c r="F10" s="112"/>
      <c r="G10" s="112"/>
      <c r="H10" s="223"/>
      <c r="I10" s="24"/>
      <c r="J10" s="93"/>
    </row>
    <row r="11" spans="1:11" x14ac:dyDescent="0.2">
      <c r="A11" s="15"/>
      <c r="B11" s="96"/>
      <c r="C11" s="115"/>
      <c r="D11" s="95"/>
      <c r="E11" s="110"/>
      <c r="F11" s="112"/>
      <c r="G11" s="112"/>
      <c r="H11" s="223"/>
      <c r="I11" s="24"/>
      <c r="J11" s="47"/>
    </row>
    <row r="12" spans="1:11" x14ac:dyDescent="0.2">
      <c r="A12" s="15"/>
      <c r="B12" s="96"/>
      <c r="C12" s="115"/>
      <c r="D12" s="95"/>
      <c r="E12" s="110"/>
      <c r="F12" s="112"/>
      <c r="G12" s="112"/>
      <c r="H12" s="223"/>
      <c r="I12" s="24"/>
      <c r="J12" s="93"/>
    </row>
    <row r="13" spans="1:11" x14ac:dyDescent="0.2">
      <c r="A13" s="15"/>
      <c r="B13" s="96"/>
      <c r="C13" s="115"/>
      <c r="D13" s="95"/>
      <c r="E13" s="110"/>
      <c r="F13" s="112"/>
      <c r="G13" s="112"/>
      <c r="H13" s="223"/>
      <c r="I13" s="24"/>
      <c r="J13" s="93"/>
    </row>
    <row r="14" spans="1:11" x14ac:dyDescent="0.2">
      <c r="A14" s="15"/>
      <c r="B14" s="96"/>
      <c r="C14" s="115"/>
      <c r="D14" s="95"/>
      <c r="E14" s="110"/>
      <c r="F14" s="112"/>
      <c r="G14" s="112"/>
      <c r="H14" s="223"/>
      <c r="I14" s="24"/>
      <c r="J14" s="93"/>
    </row>
    <row r="15" spans="1:11" x14ac:dyDescent="0.2">
      <c r="A15" s="15"/>
      <c r="B15" s="96"/>
      <c r="C15" s="115"/>
      <c r="D15" s="95"/>
      <c r="E15" s="110"/>
      <c r="F15" s="112"/>
      <c r="G15" s="112"/>
      <c r="H15" s="223"/>
      <c r="I15" s="24"/>
      <c r="J15" s="93"/>
    </row>
    <row r="16" spans="1:11" x14ac:dyDescent="0.2">
      <c r="A16" s="15"/>
      <c r="B16" s="96"/>
      <c r="C16" s="115"/>
      <c r="D16" s="95"/>
      <c r="E16" s="110"/>
      <c r="F16" s="112"/>
      <c r="G16" s="112"/>
      <c r="H16" s="223"/>
      <c r="I16" s="24"/>
      <c r="J16" s="20"/>
    </row>
    <row r="17" spans="1:10" x14ac:dyDescent="0.2">
      <c r="A17" s="15"/>
      <c r="B17" s="96"/>
      <c r="C17" s="115"/>
      <c r="D17" s="95"/>
      <c r="E17" s="110"/>
      <c r="F17" s="112"/>
      <c r="G17" s="112"/>
      <c r="H17" s="223"/>
      <c r="I17" s="24"/>
      <c r="J17" s="20"/>
    </row>
    <row r="18" spans="1:10" x14ac:dyDescent="0.2">
      <c r="A18" s="15"/>
      <c r="B18" s="96"/>
      <c r="C18" s="115"/>
      <c r="D18" s="95"/>
      <c r="E18" s="110"/>
      <c r="F18" s="112"/>
      <c r="G18" s="112"/>
      <c r="H18" s="223"/>
      <c r="I18" s="24"/>
      <c r="J18" s="20"/>
    </row>
    <row r="19" spans="1:10" x14ac:dyDescent="0.2">
      <c r="A19" s="15"/>
      <c r="B19" s="96"/>
      <c r="C19" s="115"/>
      <c r="D19" s="95"/>
      <c r="E19" s="110"/>
      <c r="F19" s="112"/>
      <c r="G19" s="112"/>
      <c r="H19" s="223"/>
      <c r="I19" s="24"/>
      <c r="J19" s="20"/>
    </row>
    <row r="20" spans="1:10" x14ac:dyDescent="0.2">
      <c r="A20" s="15"/>
      <c r="B20" s="96"/>
      <c r="C20" s="115"/>
      <c r="D20" s="95"/>
      <c r="E20" s="110"/>
      <c r="F20" s="112"/>
      <c r="G20" s="112"/>
      <c r="H20" s="223"/>
      <c r="I20" s="24"/>
      <c r="J20" s="20"/>
    </row>
    <row r="21" spans="1:10" x14ac:dyDescent="0.2">
      <c r="A21" s="15"/>
      <c r="B21" s="96"/>
      <c r="C21" s="115"/>
      <c r="D21" s="95"/>
      <c r="E21" s="110"/>
      <c r="F21" s="112"/>
      <c r="G21" s="112"/>
      <c r="H21" s="223"/>
      <c r="I21" s="24"/>
      <c r="J21" s="20"/>
    </row>
    <row r="22" spans="1:10" x14ac:dyDescent="0.2">
      <c r="A22" s="15"/>
      <c r="B22" s="96"/>
      <c r="C22" s="115"/>
      <c r="D22" s="95"/>
      <c r="E22" s="110"/>
      <c r="F22" s="112"/>
      <c r="G22" s="112"/>
      <c r="H22" s="223"/>
      <c r="I22" s="24"/>
      <c r="J22" s="20"/>
    </row>
    <row r="23" spans="1:10" x14ac:dyDescent="0.2">
      <c r="A23" s="15"/>
      <c r="B23" s="96"/>
      <c r="C23" s="115"/>
      <c r="D23" s="95"/>
      <c r="E23" s="110"/>
      <c r="F23" s="112"/>
      <c r="G23" s="112"/>
      <c r="H23" s="224"/>
      <c r="I23" s="24"/>
      <c r="J23" s="20"/>
    </row>
    <row r="24" spans="1:10" x14ac:dyDescent="0.2">
      <c r="A24" s="97"/>
      <c r="B24" s="97"/>
      <c r="C24" s="97"/>
      <c r="D24" s="99"/>
      <c r="E24" s="254" cm="1">
        <f t="array" ref="E24">SUM(G2:G23)-SUM(SUMIFS(G:G,I:I,{"PAID","MAKER"}))</f>
        <v>1350000</v>
      </c>
      <c r="F24" s="255"/>
      <c r="G24" s="255"/>
      <c r="H24" s="202"/>
      <c r="I24" s="24"/>
      <c r="J24" s="215"/>
    </row>
    <row r="26" spans="1:10" x14ac:dyDescent="0.2">
      <c r="F26" s="114"/>
    </row>
  </sheetData>
  <mergeCells count="1">
    <mergeCell ref="E24:G24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28"/>
  <sheetViews>
    <sheetView zoomScale="81" zoomScaleNormal="61" workbookViewId="0">
      <pane xSplit="1" ySplit="1" topLeftCell="B8" activePane="bottomRight" state="frozen"/>
      <selection pane="topRight"/>
      <selection pane="bottomLeft"/>
      <selection pane="bottomRight" activeCell="E10" sqref="E10"/>
    </sheetView>
  </sheetViews>
  <sheetFormatPr baseColWidth="10" defaultColWidth="9.1640625" defaultRowHeight="21" x14ac:dyDescent="0.2"/>
  <cols>
    <col min="1" max="1" width="18.83203125" style="86" customWidth="1"/>
    <col min="2" max="2" width="35.5" style="85" customWidth="1"/>
    <col min="3" max="3" width="24.1640625" style="87" customWidth="1"/>
    <col min="4" max="4" width="24.6640625" style="85" customWidth="1"/>
    <col min="5" max="5" width="27" style="85" customWidth="1"/>
    <col min="6" max="7" width="22" style="85" customWidth="1"/>
    <col min="8" max="8" width="37" style="85" customWidth="1"/>
    <col min="9" max="9" width="16.83203125" style="85" bestFit="1" customWidth="1"/>
    <col min="10" max="10" width="12.83203125" style="85"/>
    <col min="11" max="16384" width="9.1640625" style="85"/>
  </cols>
  <sheetData>
    <row r="1" spans="1:9" x14ac:dyDescent="0.2">
      <c r="A1" s="90" t="s">
        <v>0</v>
      </c>
      <c r="B1" s="92" t="s">
        <v>9</v>
      </c>
      <c r="C1" s="91" t="s">
        <v>10</v>
      </c>
      <c r="D1" s="91" t="s">
        <v>3</v>
      </c>
      <c r="E1" s="91" t="s">
        <v>4</v>
      </c>
      <c r="F1" s="91" t="s">
        <v>5</v>
      </c>
      <c r="G1" s="91" t="s">
        <v>223</v>
      </c>
      <c r="H1" s="91" t="s">
        <v>8</v>
      </c>
      <c r="I1" s="196">
        <f>D26</f>
        <v>1337550</v>
      </c>
    </row>
    <row r="2" spans="1:9" ht="196" customHeight="1" x14ac:dyDescent="0.2">
      <c r="A2" s="251">
        <v>46115</v>
      </c>
      <c r="B2" s="94" t="s">
        <v>88</v>
      </c>
      <c r="C2" s="95">
        <v>25</v>
      </c>
      <c r="D2" s="110">
        <v>5000</v>
      </c>
      <c r="E2" s="112">
        <f>D2*C2</f>
        <v>125000</v>
      </c>
      <c r="F2" s="239">
        <f>SUM(E2:E3)</f>
        <v>270000</v>
      </c>
      <c r="G2" s="239">
        <f>(F2*11%)+F2</f>
        <v>299700</v>
      </c>
      <c r="H2" s="242"/>
    </row>
    <row r="3" spans="1:9" ht="196" customHeight="1" x14ac:dyDescent="0.2">
      <c r="A3" s="253"/>
      <c r="B3" s="94" t="s">
        <v>89</v>
      </c>
      <c r="C3" s="95">
        <v>10</v>
      </c>
      <c r="D3" s="110">
        <v>14500</v>
      </c>
      <c r="E3" s="112">
        <f t="shared" ref="E3:E25" si="0">D3*C3</f>
        <v>145000</v>
      </c>
      <c r="F3" s="241"/>
      <c r="G3" s="241"/>
      <c r="H3" s="244"/>
    </row>
    <row r="4" spans="1:9" ht="194" customHeight="1" x14ac:dyDescent="0.2">
      <c r="A4" s="251">
        <v>46121</v>
      </c>
      <c r="B4" s="94" t="s">
        <v>88</v>
      </c>
      <c r="C4" s="95">
        <v>30</v>
      </c>
      <c r="D4" s="110">
        <v>5000</v>
      </c>
      <c r="E4" s="112">
        <f t="shared" si="0"/>
        <v>150000</v>
      </c>
      <c r="F4" s="239">
        <f>SUM(E4:E5)</f>
        <v>295000</v>
      </c>
      <c r="G4" s="239">
        <f>(F4*11%)+F4</f>
        <v>327450</v>
      </c>
      <c r="H4" s="242"/>
    </row>
    <row r="5" spans="1:9" ht="194" customHeight="1" x14ac:dyDescent="0.2">
      <c r="A5" s="253"/>
      <c r="B5" s="94" t="s">
        <v>89</v>
      </c>
      <c r="C5" s="95">
        <v>10</v>
      </c>
      <c r="D5" s="110">
        <v>14500</v>
      </c>
      <c r="E5" s="112">
        <f t="shared" si="0"/>
        <v>145000</v>
      </c>
      <c r="F5" s="241"/>
      <c r="G5" s="241"/>
      <c r="H5" s="244"/>
    </row>
    <row r="6" spans="1:9" ht="194" customHeight="1" x14ac:dyDescent="0.2">
      <c r="A6" s="251">
        <v>46126</v>
      </c>
      <c r="B6" s="94" t="s">
        <v>88</v>
      </c>
      <c r="C6" s="95">
        <v>30</v>
      </c>
      <c r="D6" s="110">
        <v>5000</v>
      </c>
      <c r="E6" s="112">
        <f t="shared" ref="E6:E7" si="1">D6*C6</f>
        <v>150000</v>
      </c>
      <c r="F6" s="239">
        <f>SUM(E6:E7)</f>
        <v>295000</v>
      </c>
      <c r="G6" s="239">
        <f>(F6*11%)+F6</f>
        <v>327450</v>
      </c>
      <c r="H6" s="242"/>
    </row>
    <row r="7" spans="1:9" ht="194" customHeight="1" x14ac:dyDescent="0.2">
      <c r="A7" s="253"/>
      <c r="B7" s="94" t="s">
        <v>89</v>
      </c>
      <c r="C7" s="95">
        <v>10</v>
      </c>
      <c r="D7" s="110">
        <v>14500</v>
      </c>
      <c r="E7" s="112">
        <f t="shared" si="1"/>
        <v>145000</v>
      </c>
      <c r="F7" s="241"/>
      <c r="G7" s="241"/>
      <c r="H7" s="244"/>
    </row>
    <row r="8" spans="1:9" ht="147" customHeight="1" x14ac:dyDescent="0.2">
      <c r="A8" s="251">
        <v>46128</v>
      </c>
      <c r="B8" s="94" t="s">
        <v>89</v>
      </c>
      <c r="C8" s="95">
        <v>10</v>
      </c>
      <c r="D8" s="110">
        <v>14500</v>
      </c>
      <c r="E8" s="112">
        <f t="shared" si="0"/>
        <v>145000</v>
      </c>
      <c r="F8" s="239">
        <f>SUM(E8:E9)</f>
        <v>245000</v>
      </c>
      <c r="G8" s="239">
        <f>(F8*11%)+F8</f>
        <v>271950</v>
      </c>
      <c r="H8" s="242"/>
    </row>
    <row r="9" spans="1:9" ht="147" customHeight="1" x14ac:dyDescent="0.2">
      <c r="A9" s="253"/>
      <c r="B9" s="94" t="s">
        <v>88</v>
      </c>
      <c r="C9" s="95">
        <v>20</v>
      </c>
      <c r="D9" s="94">
        <v>5000</v>
      </c>
      <c r="E9" s="112">
        <f t="shared" si="0"/>
        <v>100000</v>
      </c>
      <c r="F9" s="241"/>
      <c r="G9" s="241"/>
      <c r="H9" s="244"/>
    </row>
    <row r="10" spans="1:9" ht="390" customHeight="1" x14ac:dyDescent="0.2">
      <c r="A10" s="46">
        <v>46131</v>
      </c>
      <c r="B10" s="94" t="s">
        <v>88</v>
      </c>
      <c r="C10" s="95">
        <v>20</v>
      </c>
      <c r="D10" s="94">
        <v>5000</v>
      </c>
      <c r="E10" s="112">
        <f t="shared" si="0"/>
        <v>100000</v>
      </c>
      <c r="F10" s="112">
        <f>SUM(E10)</f>
        <v>100000</v>
      </c>
      <c r="G10" s="359">
        <f>(F10*11%)+F10</f>
        <v>111000</v>
      </c>
      <c r="H10" s="93"/>
    </row>
    <row r="11" spans="1:9" x14ac:dyDescent="0.2">
      <c r="A11" s="15"/>
      <c r="B11" s="94"/>
      <c r="C11" s="95"/>
      <c r="D11" s="94"/>
      <c r="E11" s="112">
        <f t="shared" si="0"/>
        <v>0</v>
      </c>
      <c r="F11" s="112"/>
      <c r="G11" s="358"/>
      <c r="H11" s="93"/>
    </row>
    <row r="12" spans="1:9" x14ac:dyDescent="0.2">
      <c r="A12" s="15"/>
      <c r="B12" s="94"/>
      <c r="C12" s="95"/>
      <c r="D12" s="94"/>
      <c r="E12" s="112">
        <f t="shared" si="0"/>
        <v>0</v>
      </c>
      <c r="F12" s="112"/>
      <c r="G12" s="112"/>
      <c r="H12" s="93"/>
    </row>
    <row r="13" spans="1:9" x14ac:dyDescent="0.2">
      <c r="A13" s="46"/>
      <c r="B13" s="94"/>
      <c r="C13" s="95"/>
      <c r="D13" s="110"/>
      <c r="E13" s="112">
        <f t="shared" si="0"/>
        <v>0</v>
      </c>
      <c r="F13" s="112"/>
      <c r="G13" s="112"/>
      <c r="H13" s="93"/>
    </row>
    <row r="14" spans="1:9" x14ac:dyDescent="0.2">
      <c r="A14" s="15"/>
      <c r="B14" s="94"/>
      <c r="C14" s="95"/>
      <c r="D14" s="110"/>
      <c r="E14" s="112">
        <f t="shared" si="0"/>
        <v>0</v>
      </c>
      <c r="F14" s="112"/>
      <c r="G14" s="112"/>
      <c r="H14" s="93"/>
    </row>
    <row r="15" spans="1:9" x14ac:dyDescent="0.2">
      <c r="A15" s="15"/>
      <c r="B15" s="94"/>
      <c r="C15" s="95"/>
      <c r="D15" s="110"/>
      <c r="E15" s="112">
        <f t="shared" si="0"/>
        <v>0</v>
      </c>
      <c r="F15" s="112"/>
      <c r="G15" s="112"/>
      <c r="H15" s="93"/>
    </row>
    <row r="16" spans="1:9" x14ac:dyDescent="0.2">
      <c r="A16" s="46"/>
      <c r="B16" s="94"/>
      <c r="D16" s="110"/>
      <c r="E16" s="112">
        <f t="shared" si="0"/>
        <v>0</v>
      </c>
      <c r="F16" s="112"/>
      <c r="G16" s="112"/>
      <c r="H16" s="93"/>
    </row>
    <row r="17" spans="1:8" x14ac:dyDescent="0.2">
      <c r="A17" s="46"/>
      <c r="B17" s="94"/>
      <c r="C17" s="95"/>
      <c r="D17" s="110"/>
      <c r="E17" s="112">
        <f t="shared" si="0"/>
        <v>0</v>
      </c>
      <c r="F17" s="112"/>
      <c r="G17" s="112"/>
      <c r="H17" s="93"/>
    </row>
    <row r="18" spans="1:8" x14ac:dyDescent="0.2">
      <c r="A18" s="46"/>
      <c r="B18" s="94"/>
      <c r="C18" s="95"/>
      <c r="D18" s="110"/>
      <c r="E18" s="112">
        <f t="shared" si="0"/>
        <v>0</v>
      </c>
      <c r="F18" s="112"/>
      <c r="G18" s="112"/>
      <c r="H18" s="20"/>
    </row>
    <row r="19" spans="1:8" x14ac:dyDescent="0.2">
      <c r="A19" s="46"/>
      <c r="B19" s="94"/>
      <c r="C19" s="95"/>
      <c r="D19" s="110"/>
      <c r="E19" s="112">
        <f t="shared" si="0"/>
        <v>0</v>
      </c>
      <c r="F19" s="112"/>
      <c r="G19" s="112"/>
      <c r="H19" s="20"/>
    </row>
    <row r="20" spans="1:8" x14ac:dyDescent="0.2">
      <c r="A20" s="46"/>
      <c r="B20" s="94"/>
      <c r="C20" s="95"/>
      <c r="D20" s="110"/>
      <c r="E20" s="112">
        <f t="shared" si="0"/>
        <v>0</v>
      </c>
      <c r="F20" s="112"/>
      <c r="G20" s="112"/>
      <c r="H20" s="20"/>
    </row>
    <row r="21" spans="1:8" x14ac:dyDescent="0.2">
      <c r="A21" s="46"/>
      <c r="B21" s="94"/>
      <c r="C21" s="95"/>
      <c r="D21" s="110"/>
      <c r="E21" s="112">
        <f t="shared" si="0"/>
        <v>0</v>
      </c>
      <c r="F21" s="112"/>
      <c r="G21" s="112"/>
      <c r="H21" s="20"/>
    </row>
    <row r="22" spans="1:8" x14ac:dyDescent="0.2">
      <c r="A22" s="46"/>
      <c r="B22" s="94"/>
      <c r="C22" s="95"/>
      <c r="D22" s="110"/>
      <c r="E22" s="112">
        <f t="shared" si="0"/>
        <v>0</v>
      </c>
      <c r="F22" s="112"/>
      <c r="G22" s="112"/>
      <c r="H22" s="20"/>
    </row>
    <row r="23" spans="1:8" x14ac:dyDescent="0.2">
      <c r="A23" s="46"/>
      <c r="B23" s="94"/>
      <c r="C23" s="95"/>
      <c r="D23" s="110"/>
      <c r="E23" s="112">
        <f t="shared" si="0"/>
        <v>0</v>
      </c>
      <c r="F23" s="112"/>
      <c r="G23" s="112"/>
      <c r="H23" s="20"/>
    </row>
    <row r="24" spans="1:8" x14ac:dyDescent="0.2">
      <c r="A24" s="46"/>
      <c r="B24" s="94"/>
      <c r="C24" s="95"/>
      <c r="D24" s="110"/>
      <c r="E24" s="112">
        <f t="shared" si="0"/>
        <v>0</v>
      </c>
      <c r="F24" s="112"/>
      <c r="G24" s="112"/>
      <c r="H24" s="20"/>
    </row>
    <row r="25" spans="1:8" x14ac:dyDescent="0.2">
      <c r="A25" s="46"/>
      <c r="B25" s="94"/>
      <c r="C25" s="95"/>
      <c r="D25" s="111"/>
      <c r="E25" s="112">
        <f t="shared" si="0"/>
        <v>0</v>
      </c>
      <c r="F25" s="113"/>
      <c r="G25" s="113"/>
      <c r="H25" s="105"/>
    </row>
    <row r="26" spans="1:8" x14ac:dyDescent="0.2">
      <c r="A26" s="97"/>
      <c r="B26" s="98"/>
      <c r="C26" s="99"/>
      <c r="D26" s="229">
        <f>SUM(G:G)</f>
        <v>1337550</v>
      </c>
      <c r="E26" s="215"/>
      <c r="F26" s="230"/>
      <c r="G26" s="201"/>
      <c r="H26" s="215"/>
    </row>
    <row r="28" spans="1:8" x14ac:dyDescent="0.2">
      <c r="E28" s="114"/>
    </row>
  </sheetData>
  <mergeCells count="16">
    <mergeCell ref="G8:G9"/>
    <mergeCell ref="A2:A3"/>
    <mergeCell ref="H2:H3"/>
    <mergeCell ref="F2:F3"/>
    <mergeCell ref="F4:F5"/>
    <mergeCell ref="A4:A5"/>
    <mergeCell ref="H4:H5"/>
    <mergeCell ref="G2:G3"/>
    <mergeCell ref="G4:G5"/>
    <mergeCell ref="A6:A7"/>
    <mergeCell ref="F6:F7"/>
    <mergeCell ref="G6:G7"/>
    <mergeCell ref="H6:H7"/>
    <mergeCell ref="H8:H9"/>
    <mergeCell ref="A8:A9"/>
    <mergeCell ref="F8:F9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FC26"/>
  <sheetViews>
    <sheetView topLeftCell="H1" workbookViewId="0">
      <selection activeCell="J28" sqref="J28"/>
    </sheetView>
  </sheetViews>
  <sheetFormatPr baseColWidth="10" defaultColWidth="9.1640625" defaultRowHeight="21" x14ac:dyDescent="0.2"/>
  <cols>
    <col min="1" max="1" width="18.83203125" style="86" customWidth="1"/>
    <col min="2" max="2" width="21.6640625" style="87" customWidth="1"/>
    <col min="3" max="3" width="35.5" style="85" customWidth="1"/>
    <col min="4" max="4" width="24.1640625" style="87" customWidth="1"/>
    <col min="5" max="5" width="24.6640625" style="88" customWidth="1"/>
    <col min="6" max="6" width="27" style="88" customWidth="1"/>
    <col min="7" max="7" width="22" style="88" customWidth="1"/>
    <col min="8" max="10" width="22.1640625" style="89" customWidth="1"/>
    <col min="11" max="11" width="25.1640625" style="87" customWidth="1"/>
    <col min="12" max="12" width="37" style="85" customWidth="1"/>
    <col min="13" max="14" width="12.83203125" style="85"/>
    <col min="15" max="16382" width="9.1640625" style="85"/>
    <col min="16384" max="16384" width="9.1640625" style="85"/>
  </cols>
  <sheetData>
    <row r="1" spans="1:13" s="85" customFormat="1" x14ac:dyDescent="0.2">
      <c r="A1" s="90" t="s">
        <v>0</v>
      </c>
      <c r="B1" s="91" t="s">
        <v>6</v>
      </c>
      <c r="C1" s="92" t="s">
        <v>9</v>
      </c>
      <c r="D1" s="91" t="s">
        <v>10</v>
      </c>
      <c r="E1" s="100" t="s">
        <v>3</v>
      </c>
      <c r="F1" s="100" t="s">
        <v>4</v>
      </c>
      <c r="G1" s="100" t="s">
        <v>5</v>
      </c>
      <c r="H1" s="100" t="s">
        <v>15</v>
      </c>
      <c r="I1" s="100" t="s">
        <v>16</v>
      </c>
      <c r="J1" s="100" t="s">
        <v>5</v>
      </c>
      <c r="K1" s="91" t="s">
        <v>13</v>
      </c>
      <c r="L1" s="91" t="s">
        <v>8</v>
      </c>
      <c r="M1" s="214">
        <f>I24</f>
        <v>0</v>
      </c>
    </row>
    <row r="2" spans="1:13" s="85" customFormat="1" x14ac:dyDescent="0.2">
      <c r="A2" s="15"/>
      <c r="B2" s="93"/>
      <c r="C2" s="94"/>
      <c r="D2" s="95"/>
      <c r="E2" s="101"/>
      <c r="F2" s="102"/>
      <c r="G2" s="102"/>
      <c r="H2" s="102"/>
      <c r="I2" s="102">
        <f>G2*11%</f>
        <v>0</v>
      </c>
      <c r="J2" s="102">
        <f>SUM(G2)-H2+I2</f>
        <v>0</v>
      </c>
      <c r="K2" s="24"/>
      <c r="L2" s="20"/>
    </row>
    <row r="3" spans="1:13" s="85" customFormat="1" x14ac:dyDescent="0.2">
      <c r="A3" s="15"/>
      <c r="B3" s="93"/>
      <c r="C3" s="94"/>
      <c r="D3" s="95"/>
      <c r="E3" s="101"/>
      <c r="F3" s="102"/>
      <c r="G3" s="102"/>
      <c r="H3" s="102"/>
      <c r="I3" s="102"/>
      <c r="J3" s="102"/>
      <c r="K3" s="24"/>
      <c r="L3" s="20"/>
    </row>
    <row r="4" spans="1:13" s="85" customFormat="1" x14ac:dyDescent="0.2">
      <c r="A4" s="15"/>
      <c r="B4" s="96"/>
      <c r="C4" s="94"/>
      <c r="D4" s="95"/>
      <c r="E4" s="101"/>
      <c r="F4" s="102"/>
      <c r="G4" s="102"/>
      <c r="H4" s="108"/>
      <c r="I4" s="108"/>
      <c r="J4" s="108"/>
      <c r="K4" s="24"/>
      <c r="L4" s="20"/>
    </row>
    <row r="5" spans="1:13" s="85" customFormat="1" x14ac:dyDescent="0.2">
      <c r="A5" s="15"/>
      <c r="B5" s="96"/>
      <c r="C5" s="94"/>
      <c r="D5" s="95"/>
      <c r="E5" s="101"/>
      <c r="F5" s="102"/>
      <c r="G5" s="102"/>
      <c r="H5" s="108"/>
      <c r="I5" s="108"/>
      <c r="J5" s="108"/>
      <c r="K5" s="24"/>
      <c r="L5" s="20"/>
    </row>
    <row r="6" spans="1:13" s="85" customFormat="1" x14ac:dyDescent="0.2">
      <c r="A6" s="15"/>
      <c r="B6" s="96"/>
      <c r="C6" s="94"/>
      <c r="D6" s="95"/>
      <c r="E6" s="101"/>
      <c r="F6" s="102"/>
      <c r="G6" s="102"/>
      <c r="H6" s="108"/>
      <c r="I6" s="108"/>
      <c r="J6" s="108"/>
      <c r="K6" s="24"/>
      <c r="L6" s="20"/>
    </row>
    <row r="7" spans="1:13" s="85" customFormat="1" x14ac:dyDescent="0.2">
      <c r="A7" s="15"/>
      <c r="B7" s="96"/>
      <c r="C7" s="94"/>
      <c r="D7" s="95"/>
      <c r="E7" s="103"/>
      <c r="F7" s="102"/>
      <c r="G7" s="102"/>
      <c r="H7" s="108"/>
      <c r="I7" s="108"/>
      <c r="J7" s="108"/>
      <c r="K7" s="24"/>
      <c r="L7" s="93"/>
    </row>
    <row r="8" spans="1:13" s="85" customFormat="1" x14ac:dyDescent="0.2">
      <c r="A8" s="15"/>
      <c r="B8" s="96"/>
      <c r="C8" s="94"/>
      <c r="D8" s="95"/>
      <c r="E8" s="103"/>
      <c r="F8" s="102"/>
      <c r="G8" s="102"/>
      <c r="H8" s="108"/>
      <c r="I8" s="108"/>
      <c r="J8" s="108"/>
      <c r="K8" s="24"/>
      <c r="L8" s="93"/>
    </row>
    <row r="9" spans="1:13" s="85" customFormat="1" x14ac:dyDescent="0.2">
      <c r="A9" s="15"/>
      <c r="B9" s="96"/>
      <c r="C9" s="94"/>
      <c r="D9" s="95"/>
      <c r="E9" s="103"/>
      <c r="F9" s="102"/>
      <c r="G9" s="102"/>
      <c r="H9" s="108"/>
      <c r="I9" s="108"/>
      <c r="J9" s="108"/>
      <c r="K9" s="24"/>
      <c r="L9" s="93"/>
    </row>
    <row r="10" spans="1:13" s="85" customFormat="1" x14ac:dyDescent="0.2">
      <c r="A10" s="15"/>
      <c r="B10" s="96"/>
      <c r="C10" s="94"/>
      <c r="D10" s="95"/>
      <c r="E10" s="103"/>
      <c r="F10" s="102"/>
      <c r="G10" s="102"/>
      <c r="H10" s="108"/>
      <c r="I10" s="108"/>
      <c r="J10" s="108"/>
      <c r="K10" s="24"/>
      <c r="L10" s="93"/>
    </row>
    <row r="11" spans="1:13" s="85" customFormat="1" x14ac:dyDescent="0.2">
      <c r="A11" s="15"/>
      <c r="B11" s="96"/>
      <c r="C11" s="94"/>
      <c r="D11" s="95"/>
      <c r="E11" s="101"/>
      <c r="F11" s="102"/>
      <c r="G11" s="102"/>
      <c r="H11" s="108"/>
      <c r="I11" s="108"/>
      <c r="J11" s="108"/>
      <c r="K11" s="24"/>
      <c r="L11" s="93"/>
    </row>
    <row r="12" spans="1:13" s="85" customFormat="1" x14ac:dyDescent="0.2">
      <c r="A12" s="15"/>
      <c r="B12" s="96"/>
      <c r="C12" s="94"/>
      <c r="D12" s="95"/>
      <c r="E12" s="101"/>
      <c r="F12" s="102"/>
      <c r="G12" s="102"/>
      <c r="H12" s="108"/>
      <c r="I12" s="108"/>
      <c r="J12" s="108"/>
      <c r="K12" s="24"/>
      <c r="L12" s="93"/>
    </row>
    <row r="13" spans="1:13" s="85" customFormat="1" x14ac:dyDescent="0.2">
      <c r="A13" s="15"/>
      <c r="B13" s="96"/>
      <c r="C13" s="94"/>
      <c r="D13" s="95"/>
      <c r="E13" s="101"/>
      <c r="F13" s="102"/>
      <c r="G13" s="102"/>
      <c r="H13" s="108"/>
      <c r="I13" s="108"/>
      <c r="J13" s="108"/>
      <c r="K13" s="24"/>
      <c r="L13" s="93"/>
    </row>
    <row r="14" spans="1:13" s="85" customFormat="1" x14ac:dyDescent="0.2">
      <c r="A14" s="15"/>
      <c r="B14" s="96"/>
      <c r="C14" s="94"/>
      <c r="D14" s="95"/>
      <c r="E14" s="101"/>
      <c r="F14" s="102"/>
      <c r="G14" s="102"/>
      <c r="H14" s="108"/>
      <c r="I14" s="108"/>
      <c r="J14" s="108"/>
      <c r="K14" s="24"/>
      <c r="L14" s="93"/>
    </row>
    <row r="15" spans="1:13" s="85" customFormat="1" x14ac:dyDescent="0.2">
      <c r="A15" s="15"/>
      <c r="B15" s="96"/>
      <c r="C15" s="94"/>
      <c r="D15" s="95"/>
      <c r="E15" s="101"/>
      <c r="F15" s="102"/>
      <c r="G15" s="102"/>
      <c r="H15" s="108"/>
      <c r="I15" s="108"/>
      <c r="J15" s="108"/>
      <c r="K15" s="24"/>
      <c r="L15" s="93"/>
    </row>
    <row r="16" spans="1:13" s="85" customFormat="1" x14ac:dyDescent="0.2">
      <c r="A16" s="15"/>
      <c r="B16" s="96"/>
      <c r="C16" s="94"/>
      <c r="D16" s="95"/>
      <c r="E16" s="101"/>
      <c r="F16" s="102"/>
      <c r="G16" s="102"/>
      <c r="H16" s="108"/>
      <c r="I16" s="108"/>
      <c r="J16" s="108"/>
      <c r="K16" s="24"/>
      <c r="L16" s="20"/>
    </row>
    <row r="17" spans="1:12" s="85" customFormat="1" x14ac:dyDescent="0.2">
      <c r="A17" s="15"/>
      <c r="B17" s="96"/>
      <c r="C17" s="94"/>
      <c r="D17" s="95"/>
      <c r="E17" s="101"/>
      <c r="F17" s="102"/>
      <c r="G17" s="102"/>
      <c r="H17" s="108"/>
      <c r="I17" s="108"/>
      <c r="J17" s="108"/>
      <c r="K17" s="24"/>
      <c r="L17" s="20"/>
    </row>
    <row r="18" spans="1:12" s="85" customFormat="1" x14ac:dyDescent="0.2">
      <c r="A18" s="15"/>
      <c r="B18" s="96"/>
      <c r="C18" s="94"/>
      <c r="D18" s="95"/>
      <c r="E18" s="101"/>
      <c r="F18" s="102"/>
      <c r="G18" s="102"/>
      <c r="H18" s="108"/>
      <c r="I18" s="108"/>
      <c r="J18" s="108"/>
      <c r="K18" s="24"/>
      <c r="L18" s="20"/>
    </row>
    <row r="19" spans="1:12" s="85" customFormat="1" x14ac:dyDescent="0.2">
      <c r="A19" s="15"/>
      <c r="B19" s="96"/>
      <c r="C19" s="94"/>
      <c r="D19" s="95"/>
      <c r="E19" s="101"/>
      <c r="F19" s="102"/>
      <c r="G19" s="102"/>
      <c r="H19" s="108"/>
      <c r="I19" s="108"/>
      <c r="J19" s="108"/>
      <c r="K19" s="24"/>
      <c r="L19" s="20"/>
    </row>
    <row r="20" spans="1:12" s="85" customFormat="1" x14ac:dyDescent="0.2">
      <c r="A20" s="15"/>
      <c r="B20" s="96"/>
      <c r="C20" s="94"/>
      <c r="D20" s="95"/>
      <c r="E20" s="101"/>
      <c r="F20" s="102"/>
      <c r="G20" s="102"/>
      <c r="H20" s="108"/>
      <c r="I20" s="108"/>
      <c r="J20" s="108"/>
      <c r="K20" s="24"/>
      <c r="L20" s="20"/>
    </row>
    <row r="21" spans="1:12" s="85" customFormat="1" x14ac:dyDescent="0.2">
      <c r="A21" s="15"/>
      <c r="B21" s="96"/>
      <c r="C21" s="94"/>
      <c r="D21" s="95"/>
      <c r="E21" s="101"/>
      <c r="F21" s="102"/>
      <c r="G21" s="102"/>
      <c r="H21" s="108"/>
      <c r="I21" s="108"/>
      <c r="J21" s="108"/>
      <c r="K21" s="24"/>
      <c r="L21" s="20"/>
    </row>
    <row r="22" spans="1:12" s="85" customFormat="1" x14ac:dyDescent="0.2">
      <c r="A22" s="15"/>
      <c r="B22" s="96"/>
      <c r="C22" s="94"/>
      <c r="D22" s="95"/>
      <c r="E22" s="101"/>
      <c r="F22" s="102"/>
      <c r="G22" s="102"/>
      <c r="H22" s="108"/>
      <c r="I22" s="108"/>
      <c r="J22" s="108"/>
      <c r="K22" s="24"/>
      <c r="L22" s="20"/>
    </row>
    <row r="23" spans="1:12" s="85" customFormat="1" x14ac:dyDescent="0.2">
      <c r="A23" s="15"/>
      <c r="B23" s="96"/>
      <c r="C23" s="94"/>
      <c r="D23" s="95"/>
      <c r="E23" s="104"/>
      <c r="F23" s="106"/>
      <c r="G23" s="106"/>
      <c r="H23" s="109"/>
      <c r="I23" s="109"/>
      <c r="J23" s="109"/>
      <c r="K23" s="24"/>
      <c r="L23" s="105"/>
    </row>
    <row r="24" spans="1:12" s="85" customFormat="1" x14ac:dyDescent="0.2">
      <c r="A24" s="97"/>
      <c r="B24" s="97"/>
      <c r="C24" s="98"/>
      <c r="D24" s="99"/>
      <c r="E24" s="107"/>
      <c r="F24" s="107"/>
      <c r="G24" s="107"/>
      <c r="H24" s="107"/>
      <c r="I24" s="291">
        <f>SUM(J:J)-SUMIF(K:K,"PAID*",J:J)</f>
        <v>0</v>
      </c>
      <c r="J24" s="292"/>
      <c r="K24" s="226"/>
      <c r="L24" s="107"/>
    </row>
    <row r="26" spans="1:12" s="85" customFormat="1" x14ac:dyDescent="0.2">
      <c r="A26" s="86"/>
      <c r="B26" s="87"/>
      <c r="D26" s="87"/>
      <c r="E26" s="88"/>
      <c r="F26" s="88"/>
      <c r="G26" s="88"/>
      <c r="H26" s="89"/>
      <c r="I26" s="89"/>
      <c r="J26" s="89"/>
      <c r="K26" s="87"/>
    </row>
  </sheetData>
  <mergeCells count="1">
    <mergeCell ref="I24:J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I12"/>
  <sheetViews>
    <sheetView topLeftCell="F1" workbookViewId="0">
      <pane ySplit="1" topLeftCell="A2" activePane="bottomLeft" state="frozen"/>
      <selection pane="bottomLeft" activeCell="G10" sqref="G10"/>
    </sheetView>
  </sheetViews>
  <sheetFormatPr baseColWidth="10" defaultColWidth="9.1640625" defaultRowHeight="21" x14ac:dyDescent="0.2"/>
  <cols>
    <col min="1" max="1" width="19.1640625" style="71" customWidth="1"/>
    <col min="2" max="2" width="26.6640625" style="70" customWidth="1"/>
    <col min="3" max="3" width="34" style="72" customWidth="1"/>
    <col min="4" max="4" width="29.6640625" style="72" customWidth="1"/>
    <col min="5" max="5" width="23.33203125" style="70" customWidth="1"/>
    <col min="6" max="7" width="19.33203125" style="70" customWidth="1"/>
    <col min="8" max="8" width="48" style="70" customWidth="1"/>
    <col min="9" max="9" width="12.83203125" style="70"/>
    <col min="10" max="16384" width="9.1640625" style="70"/>
  </cols>
  <sheetData>
    <row r="1" spans="1:9" ht="35" customHeight="1" x14ac:dyDescent="0.2">
      <c r="A1" s="73" t="s">
        <v>0</v>
      </c>
      <c r="B1" s="74" t="s">
        <v>6</v>
      </c>
      <c r="C1" s="74" t="s">
        <v>17</v>
      </c>
      <c r="D1" s="74" t="s">
        <v>11</v>
      </c>
      <c r="E1" s="74" t="s">
        <v>3</v>
      </c>
      <c r="F1" s="74" t="s">
        <v>4</v>
      </c>
      <c r="G1" s="82" t="s">
        <v>5</v>
      </c>
      <c r="H1" s="74" t="s">
        <v>18</v>
      </c>
      <c r="I1" s="213">
        <f>F12</f>
        <v>0</v>
      </c>
    </row>
    <row r="2" spans="1:9" x14ac:dyDescent="0.2">
      <c r="A2" s="75"/>
      <c r="B2" s="76"/>
      <c r="C2" s="77"/>
      <c r="D2" s="78"/>
      <c r="E2" s="83"/>
      <c r="F2" s="83"/>
      <c r="G2" s="83"/>
      <c r="H2" s="80"/>
    </row>
    <row r="3" spans="1:9" x14ac:dyDescent="0.2">
      <c r="A3" s="75"/>
      <c r="B3" s="76"/>
      <c r="C3" s="77"/>
      <c r="D3" s="78"/>
      <c r="E3" s="83"/>
      <c r="F3" s="83"/>
      <c r="G3" s="80"/>
      <c r="H3" s="80"/>
    </row>
    <row r="4" spans="1:9" x14ac:dyDescent="0.2">
      <c r="A4" s="75"/>
      <c r="B4" s="76"/>
      <c r="C4" s="77"/>
      <c r="D4" s="78"/>
      <c r="E4" s="83"/>
      <c r="F4" s="83"/>
      <c r="G4" s="80"/>
      <c r="H4" s="80"/>
    </row>
    <row r="5" spans="1:9" x14ac:dyDescent="0.2">
      <c r="A5" s="75"/>
      <c r="B5" s="76"/>
      <c r="C5" s="79"/>
      <c r="D5" s="80"/>
      <c r="E5" s="83"/>
      <c r="F5" s="83"/>
      <c r="G5" s="80"/>
      <c r="H5" s="80"/>
    </row>
    <row r="6" spans="1:9" x14ac:dyDescent="0.2">
      <c r="A6" s="75"/>
      <c r="B6" s="76"/>
      <c r="C6" s="79"/>
      <c r="D6" s="80"/>
      <c r="E6" s="83"/>
      <c r="F6" s="83"/>
      <c r="G6" s="80"/>
      <c r="H6" s="80"/>
    </row>
    <row r="7" spans="1:9" x14ac:dyDescent="0.2">
      <c r="A7" s="75"/>
      <c r="B7" s="76"/>
      <c r="C7" s="79"/>
      <c r="D7" s="80"/>
      <c r="E7" s="83"/>
      <c r="F7" s="83"/>
      <c r="G7" s="80"/>
      <c r="H7" s="80"/>
    </row>
    <row r="8" spans="1:9" x14ac:dyDescent="0.2">
      <c r="A8" s="75"/>
      <c r="B8" s="76"/>
      <c r="C8" s="79"/>
      <c r="D8" s="80"/>
      <c r="E8" s="83"/>
      <c r="F8" s="83"/>
      <c r="G8" s="80"/>
      <c r="H8" s="80"/>
    </row>
    <row r="9" spans="1:9" x14ac:dyDescent="0.2">
      <c r="A9" s="75"/>
      <c r="B9" s="76"/>
      <c r="C9" s="79"/>
      <c r="D9" s="80"/>
      <c r="E9" s="83"/>
      <c r="F9" s="83"/>
      <c r="G9" s="80"/>
      <c r="H9" s="80"/>
    </row>
    <row r="10" spans="1:9" x14ac:dyDescent="0.2">
      <c r="A10" s="75"/>
      <c r="B10" s="76"/>
      <c r="C10" s="79"/>
      <c r="D10" s="80"/>
      <c r="E10" s="83"/>
      <c r="F10" s="83"/>
      <c r="G10" s="80"/>
      <c r="H10" s="80"/>
    </row>
    <row r="11" spans="1:9" x14ac:dyDescent="0.2">
      <c r="A11" s="75"/>
      <c r="B11" s="76"/>
      <c r="C11" s="79"/>
      <c r="D11" s="80"/>
      <c r="E11" s="83"/>
      <c r="F11" s="83"/>
      <c r="G11" s="80"/>
      <c r="H11" s="80"/>
    </row>
    <row r="12" spans="1:9" ht="21" customHeight="1" x14ac:dyDescent="0.2">
      <c r="A12" s="293"/>
      <c r="B12" s="294"/>
      <c r="C12" s="294"/>
      <c r="D12" s="81"/>
      <c r="E12" s="212" t="s">
        <v>19</v>
      </c>
      <c r="F12" s="84">
        <f>SUM(G2:G11)</f>
        <v>0</v>
      </c>
    </row>
  </sheetData>
  <mergeCells count="1">
    <mergeCell ref="A12:C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26"/>
  <sheetViews>
    <sheetView zoomScale="115" zoomScaleNormal="115" workbookViewId="0">
      <pane xSplit="3" ySplit="1" topLeftCell="E3" activePane="bottomRight" state="frozen"/>
      <selection pane="topRight" activeCell="D1" sqref="D1"/>
      <selection pane="bottomLeft" activeCell="A2" sqref="A2"/>
      <selection pane="bottomRight" activeCell="F10" sqref="F10"/>
    </sheetView>
  </sheetViews>
  <sheetFormatPr baseColWidth="10" defaultColWidth="9.1640625" defaultRowHeight="15" x14ac:dyDescent="0.2"/>
  <cols>
    <col min="1" max="1" width="11.5" style="11" bestFit="1" customWidth="1"/>
    <col min="2" max="2" width="17.83203125" bestFit="1" customWidth="1"/>
    <col min="3" max="3" width="20.83203125" style="7" bestFit="1" customWidth="1"/>
    <col min="4" max="4" width="7.33203125" style="61" bestFit="1" customWidth="1"/>
    <col min="5" max="5" width="10.5" bestFit="1" customWidth="1"/>
    <col min="6" max="6" width="13.83203125" bestFit="1" customWidth="1"/>
    <col min="7" max="7" width="13" bestFit="1" customWidth="1"/>
    <col min="8" max="8" width="36.5" customWidth="1"/>
    <col min="9" max="9" width="13.33203125" customWidth="1"/>
  </cols>
  <sheetData>
    <row r="1" spans="1:9" ht="19" x14ac:dyDescent="0.2">
      <c r="A1" s="62" t="s">
        <v>0</v>
      </c>
      <c r="B1" s="63" t="s">
        <v>6</v>
      </c>
      <c r="C1" s="64" t="s">
        <v>17</v>
      </c>
      <c r="D1" s="64" t="s">
        <v>11</v>
      </c>
      <c r="E1" s="63" t="s">
        <v>3</v>
      </c>
      <c r="F1" s="63" t="s">
        <v>20</v>
      </c>
      <c r="G1" s="63" t="s">
        <v>5</v>
      </c>
      <c r="H1" s="63" t="s">
        <v>8</v>
      </c>
      <c r="I1" s="168">
        <f>G26</f>
        <v>3184800</v>
      </c>
    </row>
    <row r="2" spans="1:9" ht="42" customHeight="1" x14ac:dyDescent="0.2">
      <c r="A2" s="299">
        <v>46113</v>
      </c>
      <c r="B2" s="301" t="s">
        <v>76</v>
      </c>
      <c r="C2" s="65" t="s">
        <v>77</v>
      </c>
      <c r="D2" s="66">
        <v>5.2</v>
      </c>
      <c r="E2" s="68">
        <v>53000</v>
      </c>
      <c r="F2" s="68">
        <f t="shared" ref="F2:F11" si="0">E2*D2</f>
        <v>275600</v>
      </c>
      <c r="G2" s="304">
        <f>SUM(F2:F4)</f>
        <v>1096300</v>
      </c>
      <c r="H2" s="295"/>
    </row>
    <row r="3" spans="1:9" ht="42" customHeight="1" x14ac:dyDescent="0.2">
      <c r="A3" s="315"/>
      <c r="B3" s="316"/>
      <c r="C3" s="190" t="s">
        <v>78</v>
      </c>
      <c r="D3" s="55">
        <v>11.9</v>
      </c>
      <c r="E3" s="68">
        <v>53000</v>
      </c>
      <c r="F3" s="68">
        <f t="shared" si="0"/>
        <v>630700</v>
      </c>
      <c r="G3" s="305"/>
      <c r="H3" s="303"/>
    </row>
    <row r="4" spans="1:9" ht="42" customHeight="1" x14ac:dyDescent="0.2">
      <c r="A4" s="300"/>
      <c r="B4" s="302"/>
      <c r="C4" s="190" t="s">
        <v>79</v>
      </c>
      <c r="D4" s="55">
        <v>5</v>
      </c>
      <c r="E4" s="68">
        <v>38000</v>
      </c>
      <c r="F4" s="68">
        <f t="shared" si="0"/>
        <v>190000</v>
      </c>
      <c r="G4" s="306"/>
      <c r="H4" s="296"/>
    </row>
    <row r="5" spans="1:9" ht="43" customHeight="1" x14ac:dyDescent="0.2">
      <c r="A5" s="307">
        <v>46119</v>
      </c>
      <c r="B5" s="308" t="s">
        <v>178</v>
      </c>
      <c r="C5" s="190" t="s">
        <v>77</v>
      </c>
      <c r="D5" s="55">
        <v>5</v>
      </c>
      <c r="E5" s="68">
        <v>51000</v>
      </c>
      <c r="F5" s="68">
        <f t="shared" si="0"/>
        <v>255000</v>
      </c>
      <c r="G5" s="310">
        <f>SUM(F5:F7)</f>
        <v>1104200</v>
      </c>
      <c r="H5" s="295"/>
    </row>
    <row r="6" spans="1:9" ht="43" customHeight="1" x14ac:dyDescent="0.2">
      <c r="A6" s="307"/>
      <c r="B6" s="309"/>
      <c r="C6" s="190" t="s">
        <v>78</v>
      </c>
      <c r="D6" s="55">
        <v>13</v>
      </c>
      <c r="E6" s="69">
        <v>51000</v>
      </c>
      <c r="F6" s="68">
        <f t="shared" si="0"/>
        <v>663000</v>
      </c>
      <c r="G6" s="310"/>
      <c r="H6" s="303"/>
    </row>
    <row r="7" spans="1:9" ht="43" customHeight="1" x14ac:dyDescent="0.2">
      <c r="A7" s="307"/>
      <c r="B7" s="309"/>
      <c r="C7" s="189" t="s">
        <v>79</v>
      </c>
      <c r="D7" s="55">
        <v>4.9000000000000004</v>
      </c>
      <c r="E7" s="69">
        <v>38000</v>
      </c>
      <c r="F7" s="68">
        <f t="shared" si="0"/>
        <v>186200</v>
      </c>
      <c r="G7" s="310"/>
      <c r="H7" s="296"/>
    </row>
    <row r="8" spans="1:9" ht="62" customHeight="1" x14ac:dyDescent="0.2">
      <c r="A8" s="299">
        <v>46126</v>
      </c>
      <c r="B8" s="301" t="s">
        <v>217</v>
      </c>
      <c r="C8" s="235" t="s">
        <v>215</v>
      </c>
      <c r="D8" s="55">
        <v>5.6</v>
      </c>
      <c r="E8" s="69">
        <v>51000</v>
      </c>
      <c r="F8" s="68">
        <f t="shared" si="0"/>
        <v>285600</v>
      </c>
      <c r="G8" s="304">
        <f>SUM(F8:F9)</f>
        <v>984300</v>
      </c>
      <c r="H8" s="295"/>
    </row>
    <row r="9" spans="1:9" ht="62" customHeight="1" x14ac:dyDescent="0.2">
      <c r="A9" s="300"/>
      <c r="B9" s="311"/>
      <c r="C9" s="235" t="s">
        <v>216</v>
      </c>
      <c r="D9" s="55">
        <v>13.7</v>
      </c>
      <c r="E9" s="69">
        <v>51000</v>
      </c>
      <c r="F9" s="69">
        <f t="shared" si="0"/>
        <v>698700</v>
      </c>
      <c r="G9" s="306"/>
      <c r="H9" s="296"/>
    </row>
    <row r="10" spans="1:9" ht="60" customHeight="1" x14ac:dyDescent="0.2">
      <c r="A10" s="299"/>
      <c r="B10" s="301"/>
      <c r="C10" s="190"/>
      <c r="D10" s="55"/>
      <c r="E10" s="69"/>
      <c r="F10" s="69">
        <f>E10*D10</f>
        <v>0</v>
      </c>
      <c r="G10" s="280">
        <f>SUM(F10:F11)</f>
        <v>0</v>
      </c>
      <c r="H10" s="295"/>
    </row>
    <row r="11" spans="1:9" ht="60" customHeight="1" x14ac:dyDescent="0.2">
      <c r="A11" s="300"/>
      <c r="B11" s="302"/>
      <c r="C11" s="190"/>
      <c r="D11" s="55"/>
      <c r="E11" s="69"/>
      <c r="F11" s="69">
        <f t="shared" si="0"/>
        <v>0</v>
      </c>
      <c r="G11" s="282"/>
      <c r="H11" s="296"/>
    </row>
    <row r="12" spans="1:9" x14ac:dyDescent="0.2">
      <c r="A12" s="56"/>
      <c r="B12" s="67"/>
      <c r="C12" s="54"/>
      <c r="D12" s="55"/>
      <c r="E12" s="69"/>
      <c r="F12" s="69"/>
      <c r="G12" s="69"/>
      <c r="H12" s="42"/>
    </row>
    <row r="13" spans="1:9" x14ac:dyDescent="0.2">
      <c r="A13" s="56"/>
      <c r="B13" s="67"/>
      <c r="C13" s="54"/>
      <c r="D13" s="55"/>
      <c r="E13" s="69"/>
      <c r="F13" s="69"/>
      <c r="G13" s="69"/>
      <c r="H13" s="42"/>
    </row>
    <row r="14" spans="1:9" x14ac:dyDescent="0.2">
      <c r="A14" s="56"/>
      <c r="B14" s="67"/>
      <c r="C14" s="54"/>
      <c r="D14" s="55"/>
      <c r="E14" s="69"/>
      <c r="F14" s="69"/>
      <c r="G14" s="69"/>
      <c r="H14" s="42"/>
    </row>
    <row r="15" spans="1:9" x14ac:dyDescent="0.2">
      <c r="A15" s="56"/>
      <c r="B15" s="67"/>
      <c r="C15" s="54"/>
      <c r="D15" s="55"/>
      <c r="E15" s="69"/>
      <c r="F15" s="69"/>
      <c r="G15" s="69"/>
      <c r="H15" s="42"/>
    </row>
    <row r="16" spans="1:9" x14ac:dyDescent="0.2">
      <c r="A16" s="56"/>
      <c r="B16" s="67"/>
      <c r="C16" s="54"/>
      <c r="D16" s="55"/>
      <c r="E16" s="69"/>
      <c r="F16" s="69"/>
      <c r="G16" s="69"/>
      <c r="H16" s="42"/>
    </row>
    <row r="17" spans="1:8" x14ac:dyDescent="0.2">
      <c r="A17" s="56"/>
      <c r="B17" s="67"/>
      <c r="C17" s="54"/>
      <c r="D17" s="55"/>
      <c r="E17" s="69"/>
      <c r="F17" s="69"/>
      <c r="G17" s="69"/>
      <c r="H17" s="42"/>
    </row>
    <row r="18" spans="1:8" x14ac:dyDescent="0.2">
      <c r="A18" s="56"/>
      <c r="B18" s="67"/>
      <c r="C18" s="54"/>
      <c r="D18" s="55"/>
      <c r="E18" s="69"/>
      <c r="F18" s="69"/>
      <c r="G18" s="69"/>
      <c r="H18" s="42"/>
    </row>
    <row r="19" spans="1:8" x14ac:dyDescent="0.2">
      <c r="A19" s="56"/>
      <c r="B19" s="67"/>
      <c r="C19" s="54"/>
      <c r="D19" s="55"/>
      <c r="E19" s="69"/>
      <c r="F19" s="69"/>
      <c r="G19" s="69"/>
      <c r="H19" s="42"/>
    </row>
    <row r="20" spans="1:8" x14ac:dyDescent="0.2">
      <c r="A20" s="56"/>
      <c r="B20" s="67"/>
      <c r="C20" s="54"/>
      <c r="D20" s="55"/>
      <c r="E20" s="69"/>
      <c r="F20" s="69"/>
      <c r="G20" s="69"/>
      <c r="H20" s="42"/>
    </row>
    <row r="21" spans="1:8" x14ac:dyDescent="0.2">
      <c r="A21" s="56"/>
      <c r="B21" s="67"/>
      <c r="C21" s="54"/>
      <c r="D21" s="55"/>
      <c r="E21" s="69"/>
      <c r="F21" s="69"/>
      <c r="G21" s="69"/>
      <c r="H21" s="42"/>
    </row>
    <row r="22" spans="1:8" x14ac:dyDescent="0.2">
      <c r="A22" s="56"/>
      <c r="B22" s="67"/>
      <c r="C22" s="54"/>
      <c r="D22" s="55"/>
      <c r="E22" s="69"/>
      <c r="F22" s="69"/>
      <c r="G22" s="69"/>
      <c r="H22" s="42"/>
    </row>
    <row r="23" spans="1:8" x14ac:dyDescent="0.2">
      <c r="A23" s="56"/>
      <c r="B23" s="67"/>
      <c r="C23" s="54"/>
      <c r="D23" s="55"/>
      <c r="E23" s="69"/>
      <c r="F23" s="69"/>
      <c r="G23" s="69"/>
      <c r="H23" s="42"/>
    </row>
    <row r="24" spans="1:8" x14ac:dyDescent="0.2">
      <c r="A24" s="56"/>
      <c r="B24" s="67"/>
      <c r="C24" s="54"/>
      <c r="D24" s="55"/>
      <c r="E24" s="69"/>
      <c r="F24" s="69"/>
      <c r="G24" s="69"/>
      <c r="H24" s="42"/>
    </row>
    <row r="25" spans="1:8" x14ac:dyDescent="0.2">
      <c r="A25" s="56"/>
      <c r="B25" s="67"/>
      <c r="C25" s="54"/>
      <c r="D25" s="55"/>
      <c r="E25" s="69"/>
      <c r="F25" s="69"/>
      <c r="G25" s="69"/>
      <c r="H25" s="42"/>
    </row>
    <row r="26" spans="1:8" x14ac:dyDescent="0.2">
      <c r="A26" s="312" t="s">
        <v>7</v>
      </c>
      <c r="B26" s="313"/>
      <c r="C26" s="313"/>
      <c r="D26" s="313"/>
      <c r="E26" s="314"/>
      <c r="F26" s="69"/>
      <c r="G26" s="297">
        <f>SUM(G2:G25)</f>
        <v>3184800</v>
      </c>
      <c r="H26" s="298"/>
    </row>
  </sheetData>
  <mergeCells count="18">
    <mergeCell ref="G8:G9"/>
    <mergeCell ref="B8:B9"/>
    <mergeCell ref="A8:A9"/>
    <mergeCell ref="H8:H9"/>
    <mergeCell ref="A26:E26"/>
    <mergeCell ref="H2:H4"/>
    <mergeCell ref="G2:G4"/>
    <mergeCell ref="A5:A7"/>
    <mergeCell ref="B5:B7"/>
    <mergeCell ref="G5:G7"/>
    <mergeCell ref="H5:H7"/>
    <mergeCell ref="A2:A4"/>
    <mergeCell ref="B2:B4"/>
    <mergeCell ref="H10:H11"/>
    <mergeCell ref="G26:H26"/>
    <mergeCell ref="A10:A11"/>
    <mergeCell ref="B10:B11"/>
    <mergeCell ref="G10:G1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L14"/>
  <sheetViews>
    <sheetView topLeftCell="H1" zoomScale="131" zoomScaleNormal="85" workbookViewId="0">
      <pane ySplit="1" topLeftCell="A2" activePane="bottomLeft" state="frozen"/>
      <selection pane="bottomLeft" activeCell="L2" sqref="L2"/>
    </sheetView>
  </sheetViews>
  <sheetFormatPr baseColWidth="10" defaultColWidth="9.1640625" defaultRowHeight="15" x14ac:dyDescent="0.2"/>
  <cols>
    <col min="1" max="1" width="19" style="51" customWidth="1"/>
    <col min="2" max="2" width="13.6640625" customWidth="1"/>
    <col min="3" max="3" width="28.83203125" customWidth="1"/>
    <col min="4" max="4" width="7.33203125" style="12" bestFit="1" customWidth="1"/>
    <col min="5" max="5" width="10.6640625" bestFit="1" customWidth="1"/>
    <col min="6" max="6" width="16.6640625" bestFit="1" customWidth="1"/>
    <col min="7" max="7" width="12.1640625" bestFit="1" customWidth="1"/>
    <col min="8" max="8" width="16.83203125" bestFit="1" customWidth="1"/>
    <col min="9" max="9" width="11.83203125" style="12" customWidth="1"/>
    <col min="10" max="10" width="36.5" customWidth="1"/>
    <col min="11" max="12" width="13.1640625" bestFit="1" customWidth="1"/>
  </cols>
  <sheetData>
    <row r="1" spans="1:12" ht="24" x14ac:dyDescent="0.2">
      <c r="A1" s="52" t="s">
        <v>0</v>
      </c>
      <c r="B1" s="53" t="s">
        <v>6</v>
      </c>
      <c r="C1" s="53" t="s">
        <v>17</v>
      </c>
      <c r="D1" s="53" t="s">
        <v>11</v>
      </c>
      <c r="E1" s="53" t="s">
        <v>3</v>
      </c>
      <c r="F1" s="53" t="s">
        <v>4</v>
      </c>
      <c r="G1" s="53" t="s">
        <v>5</v>
      </c>
      <c r="H1" s="53" t="s">
        <v>12</v>
      </c>
      <c r="I1" s="53" t="s">
        <v>21</v>
      </c>
      <c r="J1" s="53" t="s">
        <v>8</v>
      </c>
      <c r="K1" s="198">
        <f>F14</f>
        <v>17031900</v>
      </c>
      <c r="L1" s="7">
        <f>K1+'[1]WARUNG EKA (Drinks, Etc)'!$H$1</f>
        <v>24163900</v>
      </c>
    </row>
    <row r="2" spans="1:12" ht="61" customHeight="1" x14ac:dyDescent="0.2">
      <c r="A2" s="299">
        <v>46114</v>
      </c>
      <c r="B2" s="318" t="s">
        <v>73</v>
      </c>
      <c r="C2" s="190" t="s">
        <v>74</v>
      </c>
      <c r="D2" s="55">
        <v>10.15</v>
      </c>
      <c r="E2" s="5">
        <v>250000</v>
      </c>
      <c r="F2" s="5">
        <f>E2*D2</f>
        <v>2537500</v>
      </c>
      <c r="G2" s="320">
        <f>SUM(F2:F3)</f>
        <v>5383300</v>
      </c>
      <c r="H2" s="324">
        <v>46144</v>
      </c>
      <c r="I2" s="322" t="s">
        <v>14</v>
      </c>
      <c r="J2" s="330"/>
    </row>
    <row r="3" spans="1:12" ht="61" customHeight="1" x14ac:dyDescent="0.2">
      <c r="A3" s="300"/>
      <c r="B3" s="329"/>
      <c r="C3" s="190" t="s">
        <v>75</v>
      </c>
      <c r="D3" s="55">
        <v>15.81</v>
      </c>
      <c r="E3" s="5">
        <v>180000</v>
      </c>
      <c r="F3" s="5">
        <f>E3*D3</f>
        <v>2845800</v>
      </c>
      <c r="G3" s="321"/>
      <c r="H3" s="325"/>
      <c r="I3" s="296"/>
      <c r="J3" s="331"/>
    </row>
    <row r="4" spans="1:12" ht="64" customHeight="1" x14ac:dyDescent="0.2">
      <c r="A4" s="317">
        <v>46128</v>
      </c>
      <c r="B4" s="318" t="s">
        <v>222</v>
      </c>
      <c r="C4" s="190" t="s">
        <v>75</v>
      </c>
      <c r="D4" s="55">
        <v>7.03</v>
      </c>
      <c r="E4" s="5">
        <v>180000</v>
      </c>
      <c r="F4" s="5">
        <f>E4*D4</f>
        <v>1265400</v>
      </c>
      <c r="G4" s="320">
        <f>SUM(F4:F5)</f>
        <v>6335400</v>
      </c>
      <c r="H4" s="324">
        <v>46158</v>
      </c>
      <c r="I4" s="322" t="s">
        <v>14</v>
      </c>
      <c r="J4" s="330"/>
    </row>
    <row r="5" spans="1:12" ht="64" customHeight="1" x14ac:dyDescent="0.2">
      <c r="A5" s="300"/>
      <c r="B5" s="319"/>
      <c r="C5" s="193" t="s">
        <v>74</v>
      </c>
      <c r="D5" s="25">
        <v>20.28</v>
      </c>
      <c r="E5" s="5">
        <v>250000</v>
      </c>
      <c r="F5" s="5">
        <f>E5*D5</f>
        <v>5070000</v>
      </c>
      <c r="G5" s="321"/>
      <c r="H5" s="325"/>
      <c r="I5" s="323"/>
      <c r="J5" s="331"/>
    </row>
    <row r="6" spans="1:12" ht="63" customHeight="1" x14ac:dyDescent="0.2">
      <c r="A6" s="299">
        <v>46132</v>
      </c>
      <c r="B6" s="318" t="s">
        <v>234</v>
      </c>
      <c r="C6" s="194" t="s">
        <v>74</v>
      </c>
      <c r="D6" s="25">
        <v>12.44</v>
      </c>
      <c r="E6" s="5">
        <v>250000</v>
      </c>
      <c r="F6" s="5">
        <f>E6*D6</f>
        <v>3110000</v>
      </c>
      <c r="G6" s="320">
        <f>SUM(F6:F7)</f>
        <v>5313200</v>
      </c>
      <c r="H6" s="324">
        <v>46162</v>
      </c>
      <c r="I6" s="322" t="s">
        <v>14</v>
      </c>
      <c r="J6" s="330"/>
    </row>
    <row r="7" spans="1:12" ht="63" customHeight="1" x14ac:dyDescent="0.2">
      <c r="A7" s="300"/>
      <c r="B7" s="319"/>
      <c r="C7" s="194" t="s">
        <v>75</v>
      </c>
      <c r="D7" s="25">
        <v>12.24</v>
      </c>
      <c r="E7" s="5">
        <v>180000</v>
      </c>
      <c r="F7" s="5">
        <f>E7*D7</f>
        <v>2203200</v>
      </c>
      <c r="G7" s="321"/>
      <c r="H7" s="325"/>
      <c r="I7" s="296"/>
      <c r="J7" s="331"/>
    </row>
    <row r="8" spans="1:12" x14ac:dyDescent="0.2">
      <c r="A8" s="58"/>
      <c r="B8" s="3"/>
      <c r="C8" s="57"/>
      <c r="D8" s="25"/>
      <c r="E8" s="5"/>
      <c r="F8" s="5"/>
      <c r="G8" s="5"/>
      <c r="H8" s="59"/>
      <c r="I8" s="42"/>
      <c r="J8" s="3"/>
    </row>
    <row r="9" spans="1:12" x14ac:dyDescent="0.2">
      <c r="A9" s="58"/>
      <c r="B9" s="3"/>
      <c r="C9" s="3"/>
      <c r="D9" s="25"/>
      <c r="E9" s="5"/>
      <c r="F9" s="5"/>
      <c r="G9" s="5"/>
      <c r="H9" s="59"/>
      <c r="I9" s="42"/>
      <c r="J9" s="5"/>
    </row>
    <row r="10" spans="1:12" x14ac:dyDescent="0.2">
      <c r="A10" s="58"/>
      <c r="B10" s="3"/>
      <c r="C10" s="3"/>
      <c r="D10" s="25"/>
      <c r="E10" s="5"/>
      <c r="F10" s="5"/>
      <c r="G10" s="5"/>
      <c r="H10" s="59"/>
      <c r="I10" s="60"/>
      <c r="J10" s="5"/>
    </row>
    <row r="11" spans="1:12" x14ac:dyDescent="0.2">
      <c r="A11" s="58"/>
      <c r="B11" s="3"/>
      <c r="C11" s="3"/>
      <c r="D11" s="25"/>
      <c r="E11" s="5"/>
      <c r="F11" s="5"/>
      <c r="G11" s="5"/>
      <c r="H11" s="59"/>
      <c r="I11" s="60"/>
      <c r="J11" s="5"/>
    </row>
    <row r="12" spans="1:12" x14ac:dyDescent="0.2">
      <c r="A12" s="58"/>
      <c r="B12" s="3"/>
      <c r="C12" s="3"/>
      <c r="D12" s="25"/>
      <c r="E12" s="5"/>
      <c r="F12" s="5"/>
      <c r="G12" s="5"/>
      <c r="H12" s="59"/>
      <c r="I12" s="60"/>
      <c r="J12" s="5"/>
    </row>
    <row r="13" spans="1:12" x14ac:dyDescent="0.2">
      <c r="A13" s="58"/>
      <c r="B13" s="3"/>
      <c r="C13" s="3"/>
      <c r="D13" s="25"/>
      <c r="E13" s="5"/>
      <c r="F13" s="5"/>
      <c r="G13" s="5"/>
      <c r="H13" s="59"/>
      <c r="I13" s="60"/>
      <c r="J13" s="5"/>
    </row>
    <row r="14" spans="1:12" ht="24" x14ac:dyDescent="0.2">
      <c r="A14" s="332" t="s">
        <v>5</v>
      </c>
      <c r="B14" s="333"/>
      <c r="C14" s="333"/>
      <c r="D14" s="333"/>
      <c r="E14" s="334"/>
      <c r="F14" s="326" cm="1">
        <f t="array" ref="F14">SUM(G:G)-SUM(SUMIFS(G:G,I:I,{"PAID","MAKER"}))</f>
        <v>17031900</v>
      </c>
      <c r="G14" s="327"/>
      <c r="H14" s="327"/>
      <c r="I14" s="328"/>
      <c r="J14" s="211"/>
    </row>
  </sheetData>
  <mergeCells count="20">
    <mergeCell ref="F14:I14"/>
    <mergeCell ref="A2:A3"/>
    <mergeCell ref="B2:B3"/>
    <mergeCell ref="J2:J3"/>
    <mergeCell ref="G2:G3"/>
    <mergeCell ref="H2:H3"/>
    <mergeCell ref="I2:I3"/>
    <mergeCell ref="A14:E14"/>
    <mergeCell ref="J4:J5"/>
    <mergeCell ref="J6:J7"/>
    <mergeCell ref="A6:A7"/>
    <mergeCell ref="B6:B7"/>
    <mergeCell ref="G6:G7"/>
    <mergeCell ref="H6:H7"/>
    <mergeCell ref="I6:I7"/>
    <mergeCell ref="A4:A5"/>
    <mergeCell ref="B4:B5"/>
    <mergeCell ref="G4:G5"/>
    <mergeCell ref="I4:I5"/>
    <mergeCell ref="H4:H5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046C-8173-2740-A339-BFD01AD743C2}">
  <sheetPr codeName="Sheet13"/>
  <dimension ref="A1:I13"/>
  <sheetViews>
    <sheetView topLeftCell="D1" workbookViewId="0">
      <selection activeCell="F3" sqref="F3"/>
    </sheetView>
  </sheetViews>
  <sheetFormatPr baseColWidth="10" defaultRowHeight="15" x14ac:dyDescent="0.2"/>
  <cols>
    <col min="1" max="1" width="11.1640625" bestFit="1" customWidth="1"/>
    <col min="2" max="2" width="22.6640625" bestFit="1" customWidth="1"/>
    <col min="4" max="4" width="9.6640625" bestFit="1" customWidth="1"/>
    <col min="5" max="5" width="20.1640625" bestFit="1" customWidth="1"/>
    <col min="7" max="7" width="12" bestFit="1" customWidth="1"/>
    <col min="8" max="8" width="35.83203125" customWidth="1"/>
  </cols>
  <sheetData>
    <row r="1" spans="1:9" ht="24" x14ac:dyDescent="0.2">
      <c r="A1" s="169" t="s">
        <v>0</v>
      </c>
      <c r="B1" s="170" t="s">
        <v>17</v>
      </c>
      <c r="C1" s="170" t="s">
        <v>11</v>
      </c>
      <c r="D1" s="170" t="s">
        <v>3</v>
      </c>
      <c r="E1" s="170" t="s">
        <v>4</v>
      </c>
      <c r="F1" s="170" t="s">
        <v>5</v>
      </c>
      <c r="G1" s="170" t="s">
        <v>21</v>
      </c>
      <c r="H1" s="170" t="s">
        <v>8</v>
      </c>
      <c r="I1" s="198">
        <f>E13</f>
        <v>0</v>
      </c>
    </row>
    <row r="2" spans="1:9" ht="281" customHeight="1" x14ac:dyDescent="0.2">
      <c r="A2" s="180">
        <v>46115</v>
      </c>
      <c r="B2" s="181" t="s">
        <v>91</v>
      </c>
      <c r="C2" s="182">
        <v>6</v>
      </c>
      <c r="D2" s="184">
        <v>50000</v>
      </c>
      <c r="E2" s="184">
        <f>D2*C2</f>
        <v>300000</v>
      </c>
      <c r="F2" s="185">
        <f>SUM(E2)</f>
        <v>300000</v>
      </c>
      <c r="G2" s="221" t="s">
        <v>90</v>
      </c>
      <c r="H2" s="183"/>
    </row>
    <row r="3" spans="1:9" ht="24" x14ac:dyDescent="0.2">
      <c r="A3" s="186"/>
      <c r="B3" s="181"/>
      <c r="C3" s="182"/>
      <c r="D3" s="184"/>
      <c r="E3" s="184"/>
      <c r="F3" s="184"/>
      <c r="G3" s="188"/>
      <c r="H3" s="187"/>
    </row>
    <row r="4" spans="1:9" x14ac:dyDescent="0.2">
      <c r="A4" s="172"/>
      <c r="B4" s="173"/>
      <c r="C4" s="175"/>
      <c r="D4" s="171"/>
      <c r="E4" s="171"/>
      <c r="F4" s="171"/>
      <c r="G4" s="174"/>
      <c r="H4" s="173"/>
    </row>
    <row r="5" spans="1:9" x14ac:dyDescent="0.2">
      <c r="A5" s="172"/>
      <c r="B5" s="176"/>
      <c r="C5" s="175"/>
      <c r="D5" s="171"/>
      <c r="E5" s="171"/>
      <c r="F5" s="171"/>
      <c r="G5" s="174"/>
      <c r="H5" s="173"/>
    </row>
    <row r="6" spans="1:9" x14ac:dyDescent="0.2">
      <c r="A6" s="172"/>
      <c r="B6" s="176"/>
      <c r="C6" s="175"/>
      <c r="D6" s="171"/>
      <c r="E6" s="184"/>
      <c r="F6" s="171"/>
      <c r="G6" s="174"/>
      <c r="H6" s="173"/>
    </row>
    <row r="7" spans="1:9" x14ac:dyDescent="0.2">
      <c r="A7" s="172"/>
      <c r="B7" s="176"/>
      <c r="C7" s="179"/>
      <c r="D7" s="171"/>
      <c r="E7" s="171"/>
      <c r="F7" s="171"/>
      <c r="G7" s="174"/>
      <c r="H7" s="173"/>
    </row>
    <row r="8" spans="1:9" x14ac:dyDescent="0.2">
      <c r="A8" s="172"/>
      <c r="B8" s="173"/>
      <c r="C8" s="175"/>
      <c r="D8" s="171"/>
      <c r="E8" s="171"/>
      <c r="F8" s="171"/>
      <c r="G8" s="174"/>
      <c r="H8" s="171"/>
    </row>
    <row r="9" spans="1:9" x14ac:dyDescent="0.2">
      <c r="A9" s="177"/>
      <c r="B9" s="173"/>
      <c r="C9" s="175"/>
      <c r="D9" s="171"/>
      <c r="E9" s="171"/>
      <c r="F9" s="171"/>
      <c r="G9" s="178"/>
      <c r="H9" s="171"/>
    </row>
    <row r="10" spans="1:9" x14ac:dyDescent="0.2">
      <c r="A10" s="177"/>
      <c r="B10" s="173"/>
      <c r="C10" s="175"/>
      <c r="D10" s="171"/>
      <c r="E10" s="171"/>
      <c r="F10" s="171"/>
      <c r="G10" s="178"/>
      <c r="H10" s="171"/>
    </row>
    <row r="11" spans="1:9" x14ac:dyDescent="0.2">
      <c r="A11" s="177"/>
      <c r="B11" s="173"/>
      <c r="C11" s="175"/>
      <c r="D11" s="171"/>
      <c r="E11" s="171"/>
      <c r="F11" s="171"/>
      <c r="G11" s="178"/>
      <c r="H11" s="171"/>
    </row>
    <row r="12" spans="1:9" x14ac:dyDescent="0.2">
      <c r="A12" s="177"/>
      <c r="B12" s="173"/>
      <c r="C12" s="175"/>
      <c r="D12" s="171"/>
      <c r="E12" s="171"/>
      <c r="F12" s="171"/>
      <c r="G12" s="178"/>
      <c r="H12" s="171"/>
    </row>
    <row r="13" spans="1:9" ht="24" x14ac:dyDescent="0.2">
      <c r="A13" s="335" t="s">
        <v>5</v>
      </c>
      <c r="B13" s="336"/>
      <c r="C13" s="336"/>
      <c r="D13" s="337"/>
      <c r="E13" s="338">
        <f>SUM(F:F)-SUMIF(G:G,"PAID",F:F)</f>
        <v>0</v>
      </c>
      <c r="F13" s="339"/>
      <c r="G13" s="340"/>
      <c r="H13" s="210"/>
    </row>
  </sheetData>
  <mergeCells count="2">
    <mergeCell ref="A13:D13"/>
    <mergeCell ref="E13:G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H5"/>
  <sheetViews>
    <sheetView zoomScale="82" zoomScaleNormal="82" workbookViewId="0">
      <selection activeCell="G3" sqref="G3"/>
    </sheetView>
  </sheetViews>
  <sheetFormatPr baseColWidth="10" defaultColWidth="9.1640625" defaultRowHeight="15" x14ac:dyDescent="0.2"/>
  <cols>
    <col min="1" max="1" width="16.6640625" style="11"/>
    <col min="2" max="2" width="17.1640625" customWidth="1"/>
    <col min="3" max="3" width="25.83203125" customWidth="1"/>
    <col min="4" max="4" width="19.6640625" customWidth="1"/>
    <col min="5" max="5" width="21" customWidth="1"/>
    <col min="6" max="6" width="24.83203125" customWidth="1"/>
    <col min="7" max="7" width="34.6640625" customWidth="1"/>
    <col min="8" max="8" width="22.83203125" customWidth="1"/>
  </cols>
  <sheetData>
    <row r="1" spans="1:8" s="43" customFormat="1" ht="23" x14ac:dyDescent="0.2">
      <c r="A1" s="44" t="s">
        <v>0</v>
      </c>
      <c r="B1" s="45" t="s">
        <v>6</v>
      </c>
      <c r="C1" s="45" t="s">
        <v>17</v>
      </c>
      <c r="D1" s="45" t="s">
        <v>11</v>
      </c>
      <c r="E1" s="45" t="s">
        <v>3</v>
      </c>
      <c r="F1" s="45" t="s">
        <v>5</v>
      </c>
      <c r="G1" s="45" t="s">
        <v>8</v>
      </c>
      <c r="H1" s="238">
        <f>E5</f>
        <v>7740000</v>
      </c>
    </row>
    <row r="2" spans="1:8" ht="289" customHeight="1" x14ac:dyDescent="0.2">
      <c r="A2" s="46">
        <v>46130</v>
      </c>
      <c r="B2" s="16">
        <v>1915</v>
      </c>
      <c r="C2" s="47" t="s">
        <v>228</v>
      </c>
      <c r="D2" s="24">
        <v>9</v>
      </c>
      <c r="E2" s="49">
        <v>860000</v>
      </c>
      <c r="F2" s="49">
        <f>E2*D2</f>
        <v>7740000</v>
      </c>
      <c r="G2" s="47"/>
    </row>
    <row r="3" spans="1:8" ht="288" customHeight="1" x14ac:dyDescent="0.2">
      <c r="A3" s="46"/>
      <c r="B3" s="16"/>
      <c r="C3" s="47"/>
      <c r="D3" s="24"/>
      <c r="E3" s="49"/>
      <c r="F3" s="49">
        <f>E3*D3</f>
        <v>0</v>
      </c>
      <c r="G3" s="50"/>
    </row>
    <row r="4" spans="1:8" ht="21" x14ac:dyDescent="0.2">
      <c r="A4" s="46"/>
      <c r="B4" s="16"/>
      <c r="C4" s="47"/>
      <c r="D4" s="24"/>
      <c r="E4" s="49"/>
      <c r="F4" s="49">
        <f>D4*E4</f>
        <v>0</v>
      </c>
      <c r="G4" s="50"/>
    </row>
    <row r="5" spans="1:8" ht="24" x14ac:dyDescent="0.2">
      <c r="A5" s="333" t="s">
        <v>5</v>
      </c>
      <c r="B5" s="341"/>
      <c r="C5" s="341"/>
      <c r="D5" s="48"/>
      <c r="E5" s="326">
        <f>SUM(F2:F4)</f>
        <v>7740000</v>
      </c>
      <c r="F5" s="328"/>
    </row>
  </sheetData>
  <mergeCells count="2">
    <mergeCell ref="A5:C5"/>
    <mergeCell ref="E5:F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F3"/>
  <sheetViews>
    <sheetView workbookViewId="0">
      <selection activeCell="F1" sqref="F1"/>
    </sheetView>
  </sheetViews>
  <sheetFormatPr baseColWidth="10" defaultColWidth="9.1640625" defaultRowHeight="15" x14ac:dyDescent="0.2"/>
  <cols>
    <col min="1" max="1" width="6.6640625" customWidth="1"/>
    <col min="3" max="3" width="12.6640625" customWidth="1"/>
    <col min="4" max="4" width="34.1640625" customWidth="1"/>
    <col min="5" max="5" width="10.83203125" customWidth="1"/>
  </cols>
  <sheetData>
    <row r="1" spans="1:6" s="12" customFormat="1" ht="44" customHeight="1" x14ac:dyDescent="0.2">
      <c r="A1" s="40" t="s">
        <v>22</v>
      </c>
      <c r="B1" s="40" t="s">
        <v>0</v>
      </c>
      <c r="C1" s="40" t="s">
        <v>5</v>
      </c>
      <c r="D1" s="40" t="s">
        <v>23</v>
      </c>
      <c r="E1" s="40" t="s">
        <v>21</v>
      </c>
      <c r="F1" s="61">
        <f>D3</f>
        <v>0</v>
      </c>
    </row>
    <row r="2" spans="1:6" ht="246" customHeight="1" x14ac:dyDescent="0.2">
      <c r="A2" s="25"/>
      <c r="B2" s="41"/>
      <c r="C2" s="4"/>
      <c r="D2" s="42"/>
      <c r="E2" s="42"/>
    </row>
    <row r="3" spans="1:6" x14ac:dyDescent="0.2">
      <c r="A3" s="342" t="s">
        <v>24</v>
      </c>
      <c r="B3" s="343"/>
      <c r="C3" s="344"/>
      <c r="D3" s="297">
        <f>SUM(C2:C2)</f>
        <v>0</v>
      </c>
      <c r="E3" s="344"/>
    </row>
  </sheetData>
  <mergeCells count="2">
    <mergeCell ref="A3:C3"/>
    <mergeCell ref="D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I5"/>
  <sheetViews>
    <sheetView zoomScaleNormal="84" workbookViewId="0">
      <selection activeCell="H8" sqref="H8"/>
    </sheetView>
  </sheetViews>
  <sheetFormatPr baseColWidth="10" defaultColWidth="9.1640625" defaultRowHeight="15" x14ac:dyDescent="0.2"/>
  <cols>
    <col min="1" max="1" width="17.83203125" style="157" bestFit="1" customWidth="1"/>
    <col min="2" max="2" width="35.5" bestFit="1" customWidth="1"/>
    <col min="3" max="3" width="30.6640625" customWidth="1"/>
    <col min="4" max="4" width="7.1640625" style="12" bestFit="1" customWidth="1"/>
    <col min="5" max="5" width="17.83203125" bestFit="1" customWidth="1"/>
    <col min="6" max="6" width="16" bestFit="1" customWidth="1"/>
    <col min="7" max="7" width="14.6640625" bestFit="1" customWidth="1"/>
    <col min="8" max="8" width="44.5" customWidth="1"/>
    <col min="9" max="9" width="19" bestFit="1" customWidth="1"/>
  </cols>
  <sheetData>
    <row r="1" spans="1:9" s="10" customFormat="1" ht="26" x14ac:dyDescent="0.2">
      <c r="A1" s="155" t="s">
        <v>0</v>
      </c>
      <c r="B1" s="14" t="s">
        <v>25</v>
      </c>
      <c r="C1" s="14" t="s">
        <v>9</v>
      </c>
      <c r="D1" s="14" t="s">
        <v>11</v>
      </c>
      <c r="E1" s="14" t="s">
        <v>3</v>
      </c>
      <c r="F1" s="14" t="s">
        <v>4</v>
      </c>
      <c r="G1" s="14" t="s">
        <v>5</v>
      </c>
      <c r="H1" s="14" t="s">
        <v>8</v>
      </c>
      <c r="I1" s="203">
        <f>E5</f>
        <v>160000</v>
      </c>
    </row>
    <row r="2" spans="1:9" ht="75" customHeight="1" x14ac:dyDescent="0.2">
      <c r="A2" s="352">
        <v>46128</v>
      </c>
      <c r="B2" s="350" t="s">
        <v>219</v>
      </c>
      <c r="C2" s="29" t="s">
        <v>220</v>
      </c>
      <c r="D2" s="18">
        <v>2</v>
      </c>
      <c r="E2" s="23">
        <v>50000</v>
      </c>
      <c r="F2" s="23">
        <f>E2*D2</f>
        <v>100000</v>
      </c>
      <c r="G2" s="348">
        <f>SUM(F2:F3)</f>
        <v>160000</v>
      </c>
      <c r="H2" s="242"/>
    </row>
    <row r="3" spans="1:9" ht="75" customHeight="1" x14ac:dyDescent="0.2">
      <c r="A3" s="353"/>
      <c r="B3" s="351"/>
      <c r="C3" s="29" t="s">
        <v>221</v>
      </c>
      <c r="D3" s="18">
        <v>2</v>
      </c>
      <c r="E3" s="23">
        <v>30000</v>
      </c>
      <c r="F3" s="23">
        <f>E3*D3</f>
        <v>60000</v>
      </c>
      <c r="G3" s="349"/>
      <c r="H3" s="244"/>
    </row>
    <row r="4" spans="1:9" ht="21" x14ac:dyDescent="0.2">
      <c r="A4" s="156"/>
      <c r="B4" s="38"/>
      <c r="C4" s="29"/>
      <c r="D4" s="18"/>
      <c r="E4" s="23"/>
      <c r="F4" s="23"/>
      <c r="G4" s="23"/>
      <c r="H4" s="20"/>
    </row>
    <row r="5" spans="1:9" ht="24" x14ac:dyDescent="0.2">
      <c r="A5" s="345" t="s">
        <v>5</v>
      </c>
      <c r="B5" s="346"/>
      <c r="C5" s="347"/>
      <c r="D5" s="39"/>
      <c r="E5" s="207">
        <f>SUM(G2:G4)</f>
        <v>160000</v>
      </c>
      <c r="F5" s="208"/>
      <c r="G5" s="209"/>
    </row>
  </sheetData>
  <mergeCells count="5">
    <mergeCell ref="A5:C5"/>
    <mergeCell ref="G2:G3"/>
    <mergeCell ref="B2:B3"/>
    <mergeCell ref="A2:A3"/>
    <mergeCell ref="H2:H3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I10"/>
  <sheetViews>
    <sheetView topLeftCell="E1" zoomScale="75" zoomScaleNormal="55" workbookViewId="0">
      <pane ySplit="1" topLeftCell="A2" activePane="bottomLeft" state="frozen"/>
      <selection pane="bottomLeft" activeCell="G16" sqref="G16"/>
    </sheetView>
  </sheetViews>
  <sheetFormatPr baseColWidth="10" defaultColWidth="9.1640625" defaultRowHeight="15" x14ac:dyDescent="0.2"/>
  <cols>
    <col min="1" max="1" width="19.5" style="11" customWidth="1"/>
    <col min="2" max="2" width="19" customWidth="1"/>
    <col min="3" max="3" width="34.6640625" customWidth="1"/>
    <col min="4" max="4" width="30.6640625" customWidth="1"/>
    <col min="5" max="7" width="32.33203125" customWidth="1"/>
    <col min="8" max="8" width="48" customWidth="1"/>
    <col min="9" max="9" width="21.83203125" customWidth="1"/>
    <col min="10" max="10" width="12.83203125"/>
  </cols>
  <sheetData>
    <row r="1" spans="1:9" s="26" customFormat="1" ht="26" x14ac:dyDescent="0.2">
      <c r="A1" s="27" t="s">
        <v>0</v>
      </c>
      <c r="B1" s="28" t="s">
        <v>25</v>
      </c>
      <c r="C1" s="28" t="s">
        <v>9</v>
      </c>
      <c r="D1" s="28" t="s">
        <v>11</v>
      </c>
      <c r="E1" s="28" t="s">
        <v>3</v>
      </c>
      <c r="F1" s="28" t="s">
        <v>4</v>
      </c>
      <c r="G1" s="28" t="s">
        <v>5</v>
      </c>
      <c r="H1" s="28" t="s">
        <v>8</v>
      </c>
      <c r="I1" s="206">
        <f>G10</f>
        <v>0</v>
      </c>
    </row>
    <row r="2" spans="1:9" ht="21" x14ac:dyDescent="0.2">
      <c r="A2" s="15"/>
      <c r="B2" s="20"/>
      <c r="C2" s="29"/>
      <c r="D2" s="30"/>
      <c r="E2" s="23"/>
      <c r="F2" s="23"/>
      <c r="G2" s="23"/>
      <c r="H2" s="20"/>
    </row>
    <row r="3" spans="1:9" ht="24" x14ac:dyDescent="0.2">
      <c r="A3" s="15"/>
      <c r="B3" s="20"/>
      <c r="C3" s="31"/>
      <c r="D3" s="31"/>
      <c r="E3" s="34"/>
      <c r="F3" s="23"/>
      <c r="G3" s="23"/>
      <c r="H3" s="20"/>
    </row>
    <row r="4" spans="1:9" ht="24" x14ac:dyDescent="0.2">
      <c r="A4" s="15"/>
      <c r="B4" s="20"/>
      <c r="C4" s="31"/>
      <c r="D4" s="31"/>
      <c r="E4" s="34"/>
      <c r="F4" s="23"/>
      <c r="G4" s="23"/>
      <c r="H4" s="20"/>
    </row>
    <row r="5" spans="1:9" ht="24" x14ac:dyDescent="0.2">
      <c r="A5" s="15"/>
      <c r="B5" s="20"/>
      <c r="C5" s="31"/>
      <c r="D5" s="31"/>
      <c r="E5" s="34"/>
      <c r="F5" s="23"/>
      <c r="G5" s="23"/>
      <c r="H5" s="20"/>
    </row>
    <row r="6" spans="1:9" ht="24" x14ac:dyDescent="0.2">
      <c r="A6" s="32"/>
      <c r="B6" s="31"/>
      <c r="C6" s="31"/>
      <c r="D6" s="31"/>
      <c r="E6" s="34"/>
      <c r="F6" s="23"/>
      <c r="G6" s="34"/>
      <c r="H6" s="3"/>
    </row>
    <row r="7" spans="1:9" ht="24" x14ac:dyDescent="0.2">
      <c r="A7" s="32"/>
      <c r="B7" s="31"/>
      <c r="C7" s="31"/>
      <c r="D7" s="31"/>
      <c r="E7" s="34"/>
      <c r="F7" s="23"/>
      <c r="G7" s="34"/>
      <c r="H7" s="3"/>
    </row>
    <row r="8" spans="1:9" ht="24" x14ac:dyDescent="0.2">
      <c r="A8" s="32"/>
      <c r="B8" s="31"/>
      <c r="C8" s="31"/>
      <c r="D8" s="31"/>
      <c r="E8" s="34"/>
      <c r="F8" s="23"/>
      <c r="G8" s="34"/>
      <c r="H8" s="3"/>
    </row>
    <row r="9" spans="1:9" ht="24" x14ac:dyDescent="0.2">
      <c r="A9" s="32"/>
      <c r="B9" s="31"/>
      <c r="C9" s="31"/>
      <c r="D9" s="31"/>
      <c r="E9" s="34"/>
      <c r="F9" s="23"/>
      <c r="G9" s="34"/>
      <c r="H9" s="3"/>
    </row>
    <row r="10" spans="1:9" ht="24" x14ac:dyDescent="0.2">
      <c r="A10" s="354" t="s">
        <v>5</v>
      </c>
      <c r="B10" s="355"/>
      <c r="C10" s="355"/>
      <c r="D10" s="33"/>
      <c r="E10" s="35"/>
      <c r="F10" s="36"/>
      <c r="G10" s="37">
        <f>SUM(G2:G9)</f>
        <v>0</v>
      </c>
      <c r="H10" s="3"/>
    </row>
  </sheetData>
  <mergeCells count="1">
    <mergeCell ref="A10:C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N5"/>
  <sheetViews>
    <sheetView topLeftCell="L1" zoomScale="97" zoomScaleNormal="97" workbookViewId="0">
      <pane ySplit="1" topLeftCell="A2" activePane="bottomLeft" state="frozen"/>
      <selection pane="bottomLeft" activeCell="N2" sqref="N2"/>
    </sheetView>
  </sheetViews>
  <sheetFormatPr baseColWidth="10" defaultColWidth="9.1640625" defaultRowHeight="15" x14ac:dyDescent="0.2"/>
  <cols>
    <col min="1" max="1" width="16.6640625" style="11" customWidth="1"/>
    <col min="2" max="2" width="19" style="12" customWidth="1"/>
    <col min="3" max="4" width="30.6640625" customWidth="1"/>
    <col min="5" max="10" width="32.33203125" customWidth="1"/>
    <col min="11" max="11" width="43" customWidth="1"/>
    <col min="12" max="12" width="15.5" style="12" customWidth="1"/>
    <col min="13" max="13" width="37.1640625" customWidth="1"/>
    <col min="14" max="14" width="18.33203125" bestFit="1" customWidth="1"/>
  </cols>
  <sheetData>
    <row r="1" spans="1:14" s="10" customFormat="1" ht="26" x14ac:dyDescent="0.2">
      <c r="A1" s="13" t="s">
        <v>0</v>
      </c>
      <c r="B1" s="14" t="s">
        <v>25</v>
      </c>
      <c r="C1" s="14" t="s">
        <v>9</v>
      </c>
      <c r="D1" s="14" t="s">
        <v>11</v>
      </c>
      <c r="E1" s="14" t="s">
        <v>3</v>
      </c>
      <c r="F1" s="14" t="s">
        <v>4</v>
      </c>
      <c r="G1" s="14" t="s">
        <v>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21</v>
      </c>
      <c r="M1" s="14" t="s">
        <v>8</v>
      </c>
      <c r="N1" s="203">
        <f>H5</f>
        <v>0</v>
      </c>
    </row>
    <row r="2" spans="1:14" ht="246" customHeight="1" x14ac:dyDescent="0.2">
      <c r="A2" s="15"/>
      <c r="B2" s="16"/>
      <c r="C2" s="17"/>
      <c r="D2" s="18"/>
      <c r="E2" s="21"/>
      <c r="F2" s="22">
        <f>D2*E2</f>
        <v>0</v>
      </c>
      <c r="G2" s="23">
        <f>SUM(F2:F4)</f>
        <v>0</v>
      </c>
      <c r="H2" s="23">
        <v>0</v>
      </c>
      <c r="I2" s="23">
        <f>G2-H2</f>
        <v>0</v>
      </c>
      <c r="J2" s="23">
        <f>I2*10%</f>
        <v>0</v>
      </c>
      <c r="K2" s="23">
        <f>I2+J2</f>
        <v>0</v>
      </c>
      <c r="L2" s="24" t="s">
        <v>14</v>
      </c>
      <c r="M2" s="195"/>
    </row>
    <row r="3" spans="1:14" ht="21" x14ac:dyDescent="0.2">
      <c r="A3" s="15"/>
      <c r="B3" s="16"/>
      <c r="C3" s="17"/>
      <c r="D3" s="19"/>
      <c r="E3" s="21"/>
      <c r="F3" s="22">
        <f>D3*E3</f>
        <v>0</v>
      </c>
      <c r="G3" s="23"/>
      <c r="H3" s="23"/>
      <c r="I3" s="23"/>
      <c r="J3" s="23"/>
      <c r="K3" s="23"/>
      <c r="L3" s="25"/>
      <c r="M3" s="20"/>
    </row>
    <row r="4" spans="1:14" ht="21" x14ac:dyDescent="0.2">
      <c r="A4" s="15"/>
      <c r="B4" s="16"/>
      <c r="C4" s="17"/>
      <c r="D4" s="19"/>
      <c r="E4" s="21"/>
      <c r="F4" s="22">
        <f>D4*E4</f>
        <v>0</v>
      </c>
      <c r="G4" s="23"/>
      <c r="H4" s="23"/>
      <c r="I4" s="23"/>
      <c r="J4" s="23"/>
      <c r="K4" s="23"/>
      <c r="L4" s="25"/>
      <c r="M4" s="20"/>
    </row>
    <row r="5" spans="1:14" ht="24" x14ac:dyDescent="0.2">
      <c r="A5" s="204" t="s">
        <v>19</v>
      </c>
      <c r="B5" s="205"/>
      <c r="C5" s="205"/>
      <c r="D5" s="205"/>
      <c r="E5" s="205"/>
      <c r="F5" s="205"/>
      <c r="G5" s="205"/>
      <c r="H5" s="356">
        <f>SUM(K:K)-SUMIF(L:L,"PAID*",K:K)</f>
        <v>0</v>
      </c>
      <c r="I5" s="356"/>
      <c r="J5" s="356"/>
      <c r="K5" s="357"/>
      <c r="L5" s="25"/>
      <c r="M5" s="205"/>
    </row>
  </sheetData>
  <mergeCells count="1">
    <mergeCell ref="H5:K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C20"/>
  <sheetViews>
    <sheetView workbookViewId="0">
      <selection activeCell="C10" sqref="C10"/>
    </sheetView>
  </sheetViews>
  <sheetFormatPr baseColWidth="10" defaultColWidth="9.1640625" defaultRowHeight="15" x14ac:dyDescent="0.2"/>
  <cols>
    <col min="1" max="1" width="28.5" customWidth="1"/>
    <col min="2" max="2" width="16" customWidth="1"/>
    <col min="3" max="3" width="15.5"/>
  </cols>
  <sheetData>
    <row r="1" spans="1:2" ht="33" customHeight="1" x14ac:dyDescent="0.2">
      <c r="A1" s="1" t="s">
        <v>30</v>
      </c>
      <c r="B1" s="2" t="s">
        <v>31</v>
      </c>
    </row>
    <row r="2" spans="1:2" x14ac:dyDescent="0.2">
      <c r="A2" s="154" t="s">
        <v>150</v>
      </c>
      <c r="B2" s="4">
        <f>'TEGAL JAYA (Groceries)'!H1</f>
        <v>2687700</v>
      </c>
    </row>
    <row r="3" spans="1:2" x14ac:dyDescent="0.2">
      <c r="A3" s="3" t="s">
        <v>32</v>
      </c>
      <c r="B3" s="4">
        <f>'BUK BUNGA (Groceries)'!G1</f>
        <v>25635000</v>
      </c>
    </row>
    <row r="4" spans="1:2" x14ac:dyDescent="0.2">
      <c r="A4" s="3" t="s">
        <v>33</v>
      </c>
      <c r="B4" s="4">
        <f>'SEDANA JAYA (Groceries)'!H1</f>
        <v>29623780</v>
      </c>
    </row>
    <row r="5" spans="1:2" x14ac:dyDescent="0.2">
      <c r="A5" s="3" t="s">
        <v>34</v>
      </c>
      <c r="B5" s="4">
        <f>'AD supplier (Groceries)'!J1</f>
        <v>13063000</v>
      </c>
    </row>
    <row r="6" spans="1:2" x14ac:dyDescent="0.2">
      <c r="A6" s="3" t="s">
        <v>35</v>
      </c>
      <c r="B6" s="4">
        <f>'AGUS SEAFOOD'!I1</f>
        <v>7908500</v>
      </c>
    </row>
    <row r="7" spans="1:2" x14ac:dyDescent="0.2">
      <c r="A7" s="3" t="s">
        <v>36</v>
      </c>
      <c r="B7" s="4">
        <f>'RAFI SEAFOOD (Seafood)'!I1</f>
        <v>12037000</v>
      </c>
    </row>
    <row r="8" spans="1:2" x14ac:dyDescent="0.2">
      <c r="A8" s="3" t="s">
        <v>37</v>
      </c>
      <c r="B8" s="4">
        <f>'ABISEKA (FRESH MILK)'!K1</f>
        <v>1350000</v>
      </c>
    </row>
    <row r="9" spans="1:2" x14ac:dyDescent="0.2">
      <c r="A9" s="3" t="s">
        <v>38</v>
      </c>
      <c r="B9" s="4">
        <f>'FORNO (Burger&amp;Croissant)'!I1</f>
        <v>1337550</v>
      </c>
    </row>
    <row r="10" spans="1:2" x14ac:dyDescent="0.2">
      <c r="A10" s="3" t="s">
        <v>39</v>
      </c>
      <c r="B10" s="4">
        <f>'Kemang Food (Salami)'!M1</f>
        <v>0</v>
      </c>
    </row>
    <row r="11" spans="1:2" x14ac:dyDescent="0.2">
      <c r="A11" s="3" t="s">
        <v>40</v>
      </c>
      <c r="B11" s="4">
        <f>'MAMA RADA PRODUCTION (Dumpling)'!I1</f>
        <v>0</v>
      </c>
    </row>
    <row r="12" spans="1:2" x14ac:dyDescent="0.2">
      <c r="A12" s="3" t="s">
        <v>41</v>
      </c>
      <c r="B12" s="5">
        <f>'KSP (Chicken)'!I1</f>
        <v>3184800</v>
      </c>
    </row>
    <row r="13" spans="1:2" x14ac:dyDescent="0.2">
      <c r="A13" s="3" t="s">
        <v>42</v>
      </c>
      <c r="B13" s="4">
        <f>'SURYA CIPTA NIAGA BALI (Beef)'!K1</f>
        <v>17031900</v>
      </c>
    </row>
    <row r="14" spans="1:2" x14ac:dyDescent="0.2">
      <c r="A14" s="193" t="s">
        <v>151</v>
      </c>
      <c r="B14" s="4">
        <f>'MULIA JAYA (PASSION FRUIT)'!I1</f>
        <v>0</v>
      </c>
    </row>
    <row r="15" spans="1:2" x14ac:dyDescent="0.2">
      <c r="A15" s="3" t="s">
        <v>43</v>
      </c>
      <c r="B15" s="227">
        <f>'BAYU AGNI MERTA (Gas)'!H1</f>
        <v>7740000</v>
      </c>
    </row>
    <row r="16" spans="1:2" x14ac:dyDescent="0.2">
      <c r="A16" s="6" t="s">
        <v>44</v>
      </c>
      <c r="B16" s="5">
        <f>'Joy Green (Mix Berry)'!F1</f>
        <v>0</v>
      </c>
    </row>
    <row r="17" spans="1:3" x14ac:dyDescent="0.2">
      <c r="A17" s="6" t="s">
        <v>45</v>
      </c>
      <c r="B17" s="5">
        <f>'CELEBRITY BAKERY (Bakery)'!I1</f>
        <v>160000</v>
      </c>
      <c r="C17" s="7"/>
    </row>
    <row r="18" spans="1:3" x14ac:dyDescent="0.2">
      <c r="A18" s="6" t="s">
        <v>46</v>
      </c>
      <c r="B18" s="5">
        <f>'Krop (Edible flower)'!I1</f>
        <v>0</v>
      </c>
    </row>
    <row r="19" spans="1:3" x14ac:dyDescent="0.2">
      <c r="A19" s="6" t="s">
        <v>47</v>
      </c>
      <c r="B19" s="5">
        <f>'Boiler (Dumplings&amp;Syrniki)'!N1</f>
        <v>0</v>
      </c>
      <c r="C19" s="7"/>
    </row>
    <row r="20" spans="1:3" x14ac:dyDescent="0.2">
      <c r="A20" s="8" t="s">
        <v>5</v>
      </c>
      <c r="B20" s="9">
        <f>SUM(B2:B19)</f>
        <v>121759230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TEGAL JAYA (Groceries)</vt:lpstr>
      <vt:lpstr>BUK BUNGA (Groceries)</vt:lpstr>
      <vt:lpstr>SEDANA JAYA (Groceries)</vt:lpstr>
      <vt:lpstr>AD supplier (Groceries)</vt:lpstr>
      <vt:lpstr>AGUS SEAFOOD</vt:lpstr>
      <vt:lpstr>RAFI SEAFOOD (Seafood)</vt:lpstr>
      <vt:lpstr>ABISEKA (FRESH MILK)</vt:lpstr>
      <vt:lpstr>FORNO (Burger&amp;Croissant)</vt:lpstr>
      <vt:lpstr>Kemang Food (Salami)</vt:lpstr>
      <vt:lpstr>MAMA RADA PRODUCTION (Dumpling)</vt:lpstr>
      <vt:lpstr>KSP (Chicken)</vt:lpstr>
      <vt:lpstr>SURYA CIPTA NIAGA BALI (Beef)</vt:lpstr>
      <vt:lpstr>MULIA JAYA (PASSION FRUIT)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2025-01-29T00:20:00Z</dcterms:created>
  <dcterms:modified xsi:type="dcterms:W3CDTF">2026-04-20T13:32:59Z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C91949E621BE116C42268269BA81609D_43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true</vt:bool>
  </property>
</Properties>
</file>