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/>
  <mc:AlternateContent xmlns:mc="http://schemas.openxmlformats.org/markup-compatibility/2006">
    <mc:Choice Requires="x15">
      <x15ac:absPath xmlns:x15ac="http://schemas.microsoft.com/office/spreadsheetml/2010/11/ac" url="/Users/andreal/Documents/GitHub/Purchasing-operations/FEBRUARY 2026/"/>
    </mc:Choice>
  </mc:AlternateContent>
  <xr:revisionPtr revIDLastSave="0" documentId="13_ncr:1_{BB5F9602-2884-4F48-A8FD-36CBA135DCD7}" xr6:coauthVersionLast="47" xr6:coauthVersionMax="47" xr10:uidLastSave="{00000000-0000-0000-0000-000000000000}"/>
  <bookViews>
    <workbookView xWindow="0" yWindow="780" windowWidth="18200" windowHeight="17020" xr2:uid="{00000000-000D-0000-FFFF-FFFF00000000}"/>
  </bookViews>
  <sheets>
    <sheet name="BUK BUNGA BAR (Groceries)" sheetId="28" r:id="rId1"/>
    <sheet name="WARUNG EKA (Drinks, Etc)" sheetId="10" r:id="rId2"/>
    <sheet name="DEWATA COCONUT (Coconut)" sheetId="29" r:id="rId3"/>
    <sheet name="SEDANA JAYA" sheetId="43" r:id="rId4"/>
    <sheet name="PNB (Alcohol)" sheetId="4" r:id="rId5"/>
    <sheet name="DSP (Alcohol)" sheetId="5" r:id="rId6"/>
    <sheet name="DSP ARYA BIMA (Alcohol)" sheetId="40" r:id="rId7"/>
    <sheet name="SELERA OR STIR UP (Syrup)" sheetId="6" r:id="rId8"/>
    <sheet name="DW BALI (Alcohol)" sheetId="32" r:id="rId9"/>
    <sheet name="DDB (Alcohol)" sheetId="26" r:id="rId10"/>
    <sheet name="NANO DEWATA (Alcohol)" sheetId="42" r:id="rId11"/>
    <sheet name="BALI PERMATA JAYA (Corona Beer)" sheetId="37" r:id="rId12"/>
    <sheet name="BLACK COFFEE ROASTERS (Coffee)" sheetId="13" r:id="rId13"/>
    <sheet name="PT. PRASIDA LANTUR MAJU (Wine)" sheetId="33" r:id="rId14"/>
    <sheet name="PT LOVINA BEACH BREWERY" sheetId="38" r:id="rId15"/>
    <sheet name="CHAI CHITAI (Tea Leaf,etc)" sheetId="15" r:id="rId16"/>
    <sheet name="MULIA JAYA (Passion Fruit)" sheetId="39" r:id="rId17"/>
    <sheet name="Dewata Kencana Distribusi (Vdka" sheetId="41" r:id="rId18"/>
    <sheet name="TOTAL" sheetId="35" r:id="rId19"/>
  </sheets>
  <definedNames>
    <definedName name="_xlnm._FilterDatabase" localSheetId="1" hidden="1">'WARUNG EKA (Drinks, Etc)'!$A$1:$G$93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35" l="1"/>
  <c r="C18" i="35"/>
  <c r="C17" i="35"/>
  <c r="C16" i="35"/>
  <c r="C15" i="35"/>
  <c r="C13" i="35"/>
  <c r="C12" i="35"/>
  <c r="C11" i="35"/>
  <c r="C10" i="35"/>
  <c r="C9" i="35"/>
  <c r="C8" i="35"/>
  <c r="C7" i="35"/>
  <c r="C6" i="35"/>
  <c r="C5" i="35"/>
  <c r="C4" i="35"/>
  <c r="C3" i="35"/>
  <c r="E3" i="41"/>
  <c r="D3" i="39"/>
  <c r="F2" i="39"/>
  <c r="E11" i="15"/>
  <c r="K8" i="15"/>
  <c r="J8" i="15"/>
  <c r="I8" i="15"/>
  <c r="H8" i="15"/>
  <c r="G8" i="15"/>
  <c r="G5" i="15"/>
  <c r="G4" i="15"/>
  <c r="G3" i="15"/>
  <c r="K2" i="15"/>
  <c r="J2" i="15"/>
  <c r="I2" i="15"/>
  <c r="H2" i="15"/>
  <c r="G2" i="15"/>
  <c r="D3" i="38"/>
  <c r="E11" i="33"/>
  <c r="E10" i="33"/>
  <c r="G9" i="33"/>
  <c r="D9" i="33"/>
  <c r="G8" i="33"/>
  <c r="G6" i="33"/>
  <c r="D6" i="33"/>
  <c r="G5" i="33"/>
  <c r="E4" i="33"/>
  <c r="G3" i="33"/>
  <c r="D3" i="33"/>
  <c r="G2" i="33"/>
  <c r="F4" i="13"/>
  <c r="C14" i="35" s="1"/>
  <c r="G3" i="13"/>
  <c r="G2" i="13"/>
  <c r="E17" i="37"/>
  <c r="E16" i="37"/>
  <c r="G15" i="37"/>
  <c r="E13" i="37"/>
  <c r="G12" i="37"/>
  <c r="G11" i="37"/>
  <c r="E10" i="37"/>
  <c r="G9" i="37"/>
  <c r="G8" i="37"/>
  <c r="E7" i="37"/>
  <c r="G6" i="37"/>
  <c r="D6" i="37"/>
  <c r="G5" i="37"/>
  <c r="E4" i="37"/>
  <c r="G3" i="37"/>
  <c r="D3" i="37"/>
  <c r="G2" i="37"/>
  <c r="E14" i="26"/>
  <c r="E7" i="26"/>
  <c r="G6" i="26"/>
  <c r="G5" i="26"/>
  <c r="E4" i="26"/>
  <c r="G3" i="26"/>
  <c r="G2" i="26"/>
  <c r="E6" i="32"/>
  <c r="G5" i="32"/>
  <c r="G4" i="32"/>
  <c r="G3" i="32"/>
  <c r="G2" i="32"/>
  <c r="F22" i="6"/>
  <c r="E21" i="6"/>
  <c r="H20" i="6"/>
  <c r="D20" i="6"/>
  <c r="G19" i="6"/>
  <c r="G18" i="6"/>
  <c r="G17" i="6"/>
  <c r="G16" i="6"/>
  <c r="G15" i="6"/>
  <c r="G14" i="6"/>
  <c r="G13" i="6"/>
  <c r="G12" i="6"/>
  <c r="H11" i="6"/>
  <c r="G11" i="6"/>
  <c r="E10" i="6"/>
  <c r="H9" i="6"/>
  <c r="D9" i="6"/>
  <c r="G8" i="6"/>
  <c r="G7" i="6"/>
  <c r="G6" i="6"/>
  <c r="G5" i="6"/>
  <c r="G4" i="6"/>
  <c r="G3" i="6"/>
  <c r="H2" i="6"/>
  <c r="G2" i="6"/>
  <c r="E3" i="40"/>
  <c r="G2" i="40"/>
  <c r="F16" i="5"/>
  <c r="I15" i="5"/>
  <c r="H15" i="5"/>
  <c r="G15" i="5"/>
  <c r="F15" i="5"/>
  <c r="I14" i="5"/>
  <c r="H14" i="5"/>
  <c r="G14" i="5"/>
  <c r="F14" i="5"/>
  <c r="I13" i="5"/>
  <c r="H13" i="5"/>
  <c r="G13" i="5"/>
  <c r="I12" i="5"/>
  <c r="H12" i="5"/>
  <c r="G12" i="5"/>
  <c r="F12" i="5"/>
  <c r="I11" i="5"/>
  <c r="H11" i="5"/>
  <c r="G11" i="5"/>
  <c r="F11" i="5"/>
  <c r="I10" i="5"/>
  <c r="H10" i="5"/>
  <c r="G10" i="5"/>
  <c r="F10" i="5"/>
  <c r="H9" i="5"/>
  <c r="G9" i="5"/>
  <c r="F9" i="5"/>
  <c r="H8" i="5"/>
  <c r="G8" i="5"/>
  <c r="F8" i="5"/>
  <c r="I7" i="5"/>
  <c r="H7" i="5"/>
  <c r="G7" i="5"/>
  <c r="F7" i="5"/>
  <c r="I6" i="5"/>
  <c r="H6" i="5"/>
  <c r="G6" i="5"/>
  <c r="F6" i="5"/>
  <c r="I5" i="5"/>
  <c r="H5" i="5"/>
  <c r="G5" i="5"/>
  <c r="F5" i="5"/>
  <c r="I4" i="5"/>
  <c r="H4" i="5"/>
  <c r="G4" i="5"/>
  <c r="F4" i="5"/>
  <c r="I3" i="5"/>
  <c r="H3" i="5"/>
  <c r="G3" i="5"/>
  <c r="F3" i="5"/>
  <c r="I2" i="5"/>
  <c r="H2" i="5"/>
  <c r="G2" i="5"/>
  <c r="H7" i="4"/>
  <c r="H6" i="4"/>
  <c r="G6" i="4"/>
  <c r="G5" i="4"/>
  <c r="G4" i="4"/>
  <c r="H3" i="4"/>
  <c r="G3" i="4"/>
  <c r="H2" i="4"/>
  <c r="G2" i="4"/>
  <c r="F47" i="43"/>
  <c r="E31" i="43"/>
  <c r="E30" i="43"/>
  <c r="E29" i="43"/>
  <c r="E28" i="43"/>
  <c r="E27" i="43"/>
  <c r="E26" i="43"/>
  <c r="E25" i="43"/>
  <c r="F24" i="43"/>
  <c r="E24" i="43"/>
  <c r="E23" i="43"/>
  <c r="E22" i="43"/>
  <c r="E21" i="43"/>
  <c r="E20" i="43"/>
  <c r="E19" i="43"/>
  <c r="E18" i="43"/>
  <c r="E17" i="43"/>
  <c r="E16" i="43"/>
  <c r="E15" i="43"/>
  <c r="E14" i="43"/>
  <c r="E13" i="43"/>
  <c r="E12" i="43"/>
  <c r="E11" i="43"/>
  <c r="E10" i="43"/>
  <c r="E9" i="43"/>
  <c r="E8" i="43"/>
  <c r="E7" i="43"/>
  <c r="E6" i="43"/>
  <c r="E5" i="43"/>
  <c r="E4" i="43"/>
  <c r="E3" i="43"/>
  <c r="F2" i="43"/>
  <c r="E2" i="43"/>
  <c r="E14" i="29"/>
  <c r="G13" i="29"/>
  <c r="G12" i="29"/>
  <c r="G11" i="29"/>
  <c r="G10" i="29"/>
  <c r="G9" i="29"/>
  <c r="G8" i="29"/>
  <c r="G7" i="29"/>
  <c r="G6" i="29"/>
  <c r="G5" i="29"/>
  <c r="G4" i="29"/>
  <c r="G3" i="29"/>
  <c r="G2" i="29"/>
  <c r="F125" i="10"/>
  <c r="F120" i="10"/>
  <c r="F119" i="10"/>
  <c r="F118" i="10"/>
  <c r="F117" i="10"/>
  <c r="F116" i="10"/>
  <c r="F115" i="10"/>
  <c r="F114" i="10"/>
  <c r="G113" i="10"/>
  <c r="F113" i="10"/>
  <c r="F112" i="10"/>
  <c r="F111" i="10"/>
  <c r="F110" i="10"/>
  <c r="G109" i="10"/>
  <c r="F109" i="10"/>
  <c r="F108" i="10"/>
  <c r="G107" i="10"/>
  <c r="F107" i="10"/>
  <c r="F106" i="10"/>
  <c r="F105" i="10"/>
  <c r="F104" i="10"/>
  <c r="F103" i="10"/>
  <c r="F102" i="10"/>
  <c r="G101" i="10"/>
  <c r="F101" i="10"/>
  <c r="F100" i="10"/>
  <c r="F99" i="10"/>
  <c r="F98" i="10"/>
  <c r="F97" i="10"/>
  <c r="F96" i="10"/>
  <c r="F95" i="10"/>
  <c r="G94" i="10"/>
  <c r="F94" i="10"/>
  <c r="F93" i="10"/>
  <c r="F92" i="10"/>
  <c r="F91" i="10"/>
  <c r="F90" i="10"/>
  <c r="G89" i="10"/>
  <c r="F89" i="10"/>
  <c r="F88" i="10"/>
  <c r="F87" i="10"/>
  <c r="G86" i="10"/>
  <c r="F86" i="10"/>
  <c r="F85" i="10"/>
  <c r="F84" i="10"/>
  <c r="F83" i="10"/>
  <c r="G82" i="10"/>
  <c r="F82" i="10"/>
  <c r="F81" i="10"/>
  <c r="F80" i="10"/>
  <c r="F79" i="10"/>
  <c r="F78" i="10"/>
  <c r="F77" i="10"/>
  <c r="F76" i="10"/>
  <c r="G75" i="10"/>
  <c r="F75" i="10"/>
  <c r="F74" i="10"/>
  <c r="F73" i="10"/>
  <c r="G72" i="10"/>
  <c r="F72" i="10"/>
  <c r="F71" i="10"/>
  <c r="F70" i="10"/>
  <c r="F69" i="10"/>
  <c r="G68" i="10"/>
  <c r="F68" i="10"/>
  <c r="F67" i="10"/>
  <c r="F66" i="10"/>
  <c r="G65" i="10"/>
  <c r="F65" i="10"/>
  <c r="F64" i="10"/>
  <c r="F63" i="10"/>
  <c r="G62" i="10"/>
  <c r="F62" i="10"/>
  <c r="F61" i="10"/>
  <c r="F60" i="10"/>
  <c r="F59" i="10"/>
  <c r="G58" i="10"/>
  <c r="F58" i="10"/>
  <c r="F57" i="10"/>
  <c r="F56" i="10"/>
  <c r="G55" i="10"/>
  <c r="F55" i="10"/>
  <c r="F54" i="10"/>
  <c r="F53" i="10"/>
  <c r="F52" i="10"/>
  <c r="F51" i="10"/>
  <c r="F50" i="10"/>
  <c r="G49" i="10"/>
  <c r="F49" i="10"/>
  <c r="F48" i="10"/>
  <c r="F47" i="10"/>
  <c r="G46" i="10"/>
  <c r="F46" i="10"/>
  <c r="F45" i="10"/>
  <c r="G44" i="10"/>
  <c r="F44" i="10"/>
  <c r="F43" i="10"/>
  <c r="F42" i="10"/>
  <c r="F41" i="10"/>
  <c r="F40" i="10"/>
  <c r="F39" i="10"/>
  <c r="F38" i="10"/>
  <c r="G37" i="10"/>
  <c r="F37" i="10"/>
  <c r="F36" i="10"/>
  <c r="F35" i="10"/>
  <c r="F34" i="10"/>
  <c r="G33" i="10"/>
  <c r="F33" i="10"/>
  <c r="F32" i="10"/>
  <c r="F31" i="10"/>
  <c r="F30" i="10"/>
  <c r="F29" i="10"/>
  <c r="G28" i="10"/>
  <c r="F28" i="10"/>
  <c r="F27" i="10"/>
  <c r="F26" i="10"/>
  <c r="F25" i="10"/>
  <c r="G24" i="10"/>
  <c r="F24" i="10"/>
  <c r="F23" i="10"/>
  <c r="G22" i="10"/>
  <c r="F22" i="10"/>
  <c r="F21" i="10"/>
  <c r="F20" i="10"/>
  <c r="F19" i="10"/>
  <c r="G18" i="10"/>
  <c r="F18" i="10"/>
  <c r="F17" i="10"/>
  <c r="F16" i="10"/>
  <c r="F15" i="10"/>
  <c r="F14" i="10"/>
  <c r="F13" i="10"/>
  <c r="G12" i="10"/>
  <c r="F12" i="10"/>
  <c r="G11" i="10"/>
  <c r="F11" i="10"/>
  <c r="F10" i="10"/>
  <c r="F9" i="10"/>
  <c r="F8" i="10"/>
  <c r="F7" i="10"/>
  <c r="F6" i="10"/>
  <c r="G5" i="10"/>
  <c r="F5" i="10"/>
  <c r="F4" i="10"/>
  <c r="F3" i="10"/>
  <c r="G2" i="10"/>
  <c r="F2" i="10"/>
  <c r="H1" i="10"/>
  <c r="E286" i="28"/>
  <c r="E284" i="28"/>
  <c r="E283" i="28"/>
  <c r="E282" i="28"/>
  <c r="E281" i="28"/>
  <c r="E280" i="28"/>
  <c r="E279" i="28"/>
  <c r="E278" i="28"/>
  <c r="E276" i="28"/>
  <c r="E275" i="28"/>
  <c r="E274" i="28"/>
  <c r="F273" i="28"/>
  <c r="E273" i="28"/>
  <c r="E272" i="28"/>
  <c r="E271" i="28"/>
  <c r="E270" i="28"/>
  <c r="E269" i="28"/>
  <c r="F267" i="28"/>
  <c r="E267" i="28"/>
  <c r="E266" i="28"/>
  <c r="E265" i="28"/>
  <c r="E264" i="28"/>
  <c r="E263" i="28"/>
  <c r="E261" i="28"/>
  <c r="E260" i="28"/>
  <c r="E258" i="28"/>
  <c r="E257" i="28"/>
  <c r="E256" i="28"/>
  <c r="F255" i="28"/>
  <c r="E255" i="28"/>
  <c r="E254" i="28"/>
  <c r="E253" i="28"/>
  <c r="E252" i="28"/>
  <c r="E251" i="28"/>
  <c r="E249" i="28"/>
  <c r="F248" i="28"/>
  <c r="E248" i="28"/>
  <c r="E247" i="28"/>
  <c r="E246" i="28"/>
  <c r="E245" i="28"/>
  <c r="E244" i="28"/>
  <c r="E243" i="28"/>
  <c r="E242" i="28"/>
  <c r="E240" i="28"/>
  <c r="E239" i="28"/>
  <c r="E238" i="28"/>
  <c r="E237" i="28"/>
  <c r="E236" i="28"/>
  <c r="F235" i="28"/>
  <c r="E235" i="28"/>
  <c r="E233" i="28"/>
  <c r="E232" i="28"/>
  <c r="F231" i="28"/>
  <c r="E231" i="28"/>
  <c r="E230" i="28"/>
  <c r="E229" i="28"/>
  <c r="E228" i="28"/>
  <c r="E227" i="28"/>
  <c r="E226" i="28"/>
  <c r="E225" i="28"/>
  <c r="E223" i="28"/>
  <c r="E222" i="28"/>
  <c r="E221" i="28"/>
  <c r="F220" i="28"/>
  <c r="E220" i="28"/>
  <c r="E219" i="28"/>
  <c r="E218" i="28"/>
  <c r="E217" i="28"/>
  <c r="E215" i="28"/>
  <c r="E214" i="28"/>
  <c r="E213" i="28"/>
  <c r="E212" i="28"/>
  <c r="E211" i="28"/>
  <c r="E210" i="28"/>
  <c r="E209" i="28"/>
  <c r="E208" i="28"/>
  <c r="E207" i="28"/>
  <c r="E206" i="28"/>
  <c r="E205" i="28"/>
  <c r="E204" i="28"/>
  <c r="E203" i="28"/>
  <c r="E202" i="28"/>
  <c r="F201" i="28"/>
  <c r="E201" i="28"/>
  <c r="E200" i="28"/>
  <c r="E199" i="28"/>
  <c r="E198" i="28"/>
  <c r="E197" i="28"/>
  <c r="E196" i="28"/>
  <c r="E194" i="28"/>
  <c r="E192" i="28"/>
  <c r="E191" i="28"/>
  <c r="E190" i="28"/>
  <c r="F189" i="28"/>
  <c r="E189" i="28"/>
  <c r="E188" i="28"/>
  <c r="E187" i="28"/>
  <c r="E186" i="28"/>
  <c r="E185" i="28"/>
  <c r="E184" i="28"/>
  <c r="E183" i="28"/>
  <c r="E182" i="28"/>
  <c r="E181" i="28"/>
  <c r="E180" i="28"/>
  <c r="E179" i="28"/>
  <c r="E178" i="28"/>
  <c r="E177" i="28"/>
  <c r="E176" i="28"/>
  <c r="F175" i="28"/>
  <c r="E175" i="28"/>
  <c r="E174" i="28"/>
  <c r="E173" i="28"/>
  <c r="E172" i="28"/>
  <c r="E171" i="28"/>
  <c r="E170" i="28"/>
  <c r="F169" i="28"/>
  <c r="E169" i="28"/>
  <c r="E168" i="28"/>
  <c r="E167" i="28"/>
  <c r="E166" i="28"/>
  <c r="E165" i="28"/>
  <c r="E164" i="28"/>
  <c r="E163" i="28"/>
  <c r="E161" i="28"/>
  <c r="E159" i="28"/>
  <c r="E158" i="28"/>
  <c r="E157" i="28"/>
  <c r="E156" i="28"/>
  <c r="E155" i="28"/>
  <c r="E154" i="28"/>
  <c r="F153" i="28"/>
  <c r="E153" i="28"/>
  <c r="E152" i="28"/>
  <c r="E151" i="28"/>
  <c r="E150" i="28"/>
  <c r="E149" i="28"/>
  <c r="E147" i="28"/>
  <c r="F146" i="28"/>
  <c r="E146" i="28"/>
  <c r="E145" i="28"/>
  <c r="E144" i="28"/>
  <c r="E140" i="28"/>
  <c r="F139" i="28"/>
  <c r="E139" i="28"/>
  <c r="E138" i="28"/>
  <c r="E137" i="28"/>
  <c r="E136" i="28"/>
  <c r="E135" i="28"/>
  <c r="E134" i="28"/>
  <c r="E133" i="28"/>
  <c r="E132" i="28"/>
  <c r="E131" i="28"/>
  <c r="F130" i="28"/>
  <c r="E129" i="28"/>
  <c r="E128" i="28"/>
  <c r="E127" i="28"/>
  <c r="E126" i="28"/>
  <c r="E125" i="28"/>
  <c r="E124" i="28"/>
  <c r="F123" i="28"/>
  <c r="E123" i="28"/>
  <c r="E122" i="28"/>
  <c r="E121" i="28"/>
  <c r="E119" i="28"/>
  <c r="E118" i="28"/>
  <c r="E116" i="28"/>
  <c r="E115" i="28"/>
  <c r="F114" i="28"/>
  <c r="E114" i="28"/>
  <c r="E113" i="28"/>
  <c r="E112" i="28"/>
  <c r="E111" i="28"/>
  <c r="E110" i="28"/>
  <c r="E109" i="28"/>
  <c r="E108" i="28"/>
  <c r="E107" i="28"/>
  <c r="F106" i="28"/>
  <c r="E106" i="28"/>
  <c r="E105" i="28"/>
  <c r="F104" i="28"/>
  <c r="E104" i="28"/>
  <c r="E103" i="28"/>
  <c r="E102" i="28"/>
  <c r="E101" i="28"/>
  <c r="E100" i="28"/>
  <c r="E99" i="28"/>
  <c r="E98" i="28"/>
  <c r="E97" i="28"/>
  <c r="E96" i="28"/>
  <c r="E95" i="28"/>
  <c r="E93" i="28"/>
  <c r="E92" i="28"/>
  <c r="E91" i="28"/>
  <c r="E90" i="28"/>
  <c r="E89" i="28"/>
  <c r="E88" i="28"/>
  <c r="F87" i="28"/>
  <c r="E87" i="28"/>
  <c r="E86" i="28"/>
  <c r="E85" i="28"/>
  <c r="E84" i="28"/>
  <c r="E83" i="28"/>
  <c r="E82" i="28"/>
  <c r="E81" i="28"/>
  <c r="F80" i="28"/>
  <c r="E80" i="28"/>
  <c r="E79" i="28"/>
  <c r="E77" i="28"/>
  <c r="E76" i="28"/>
  <c r="E75" i="28"/>
  <c r="E74" i="28"/>
  <c r="E73" i="28"/>
  <c r="E72" i="28"/>
  <c r="E71" i="28"/>
  <c r="E69" i="28"/>
  <c r="E68" i="28"/>
  <c r="E66" i="28"/>
  <c r="F65" i="28"/>
  <c r="E65" i="28"/>
  <c r="F64" i="28"/>
  <c r="E64" i="28"/>
  <c r="E63" i="28"/>
  <c r="E62" i="28"/>
  <c r="E61" i="28"/>
  <c r="E60" i="28"/>
  <c r="E59" i="28"/>
  <c r="E58" i="28"/>
  <c r="E57" i="28"/>
  <c r="E56" i="28"/>
  <c r="E55" i="28"/>
  <c r="E54" i="28"/>
  <c r="E53" i="28"/>
  <c r="F52" i="28"/>
  <c r="E51" i="28"/>
  <c r="E49" i="28"/>
  <c r="E48" i="28"/>
  <c r="E46" i="28"/>
  <c r="E45" i="28"/>
  <c r="E44" i="28"/>
  <c r="E43" i="28"/>
  <c r="F42" i="28"/>
  <c r="E42" i="28"/>
  <c r="E41" i="28"/>
  <c r="E39" i="28"/>
  <c r="E38" i="28"/>
  <c r="E37" i="28"/>
  <c r="E36" i="28"/>
  <c r="E35" i="28"/>
  <c r="E33" i="28"/>
  <c r="E32" i="28"/>
  <c r="E31" i="28"/>
  <c r="E30" i="28"/>
  <c r="E29" i="28"/>
  <c r="E27" i="28"/>
  <c r="E26" i="28"/>
  <c r="F25" i="28"/>
  <c r="E25" i="28"/>
  <c r="E24" i="28"/>
  <c r="E23" i="28"/>
  <c r="E22" i="28"/>
  <c r="E21" i="28"/>
  <c r="E20" i="28"/>
  <c r="E19" i="28"/>
  <c r="E18" i="28"/>
  <c r="E17" i="28"/>
  <c r="F16" i="28"/>
  <c r="E16" i="28"/>
  <c r="E15" i="28"/>
  <c r="E14" i="28"/>
  <c r="E13" i="28"/>
  <c r="E12" i="28"/>
  <c r="E11" i="28"/>
  <c r="E10" i="28"/>
  <c r="E9" i="28"/>
  <c r="E8" i="28"/>
  <c r="E6" i="28"/>
  <c r="E5" i="28"/>
  <c r="E4" i="28"/>
  <c r="E3" i="28"/>
  <c r="F2" i="28"/>
  <c r="E2" i="28"/>
  <c r="E14" i="42"/>
  <c r="E7" i="42"/>
  <c r="G5" i="42"/>
  <c r="E4" i="42"/>
  <c r="G2" i="42"/>
  <c r="F211" i="28" l="1"/>
  <c r="G1" i="28"/>
  <c r="E309" i="28"/>
  <c r="C2" i="35" s="1"/>
  <c r="C20" i="35" s="1"/>
</calcChain>
</file>

<file path=xl/sharedStrings.xml><?xml version="1.0" encoding="utf-8"?>
<sst xmlns="http://schemas.openxmlformats.org/spreadsheetml/2006/main" count="687" uniqueCount="155">
  <si>
    <t>DATE</t>
  </si>
  <si>
    <t>ITEM</t>
  </si>
  <si>
    <t>QYT</t>
  </si>
  <si>
    <t>PRICE</t>
  </si>
  <si>
    <t>SUB TOTAL</t>
  </si>
  <si>
    <t>TOTAL</t>
  </si>
  <si>
    <t>HONEY PINEAPPLE</t>
  </si>
  <si>
    <t>IMPORTED LEMON</t>
  </si>
  <si>
    <t>KINTAMANI ORANGE</t>
  </si>
  <si>
    <t>CUCUMBER</t>
  </si>
  <si>
    <t>GREEN APPLE</t>
  </si>
  <si>
    <t>WATERMELON</t>
  </si>
  <si>
    <t>GREEN MUSTARD</t>
  </si>
  <si>
    <t>LIME</t>
  </si>
  <si>
    <t>MINT LEAVES</t>
  </si>
  <si>
    <t>MANGO</t>
  </si>
  <si>
    <t>STRAWBERRY</t>
  </si>
  <si>
    <t>FRESH MILK (GREENFIELDS)</t>
  </si>
  <si>
    <t>OAT MILK</t>
  </si>
  <si>
    <t>SUGAR</t>
  </si>
  <si>
    <t>CARROT</t>
  </si>
  <si>
    <t>ALMOND MILK</t>
  </si>
  <si>
    <t>SARIWANGI</t>
  </si>
  <si>
    <t>BASIL</t>
  </si>
  <si>
    <t>ROSEMARY</t>
  </si>
  <si>
    <t>ENGLISH SPINACH</t>
  </si>
  <si>
    <t>HONEY BLOSSOM</t>
  </si>
  <si>
    <t>GINGER</t>
  </si>
  <si>
    <t>BANANA</t>
  </si>
  <si>
    <t>SUNKIST</t>
  </si>
  <si>
    <t>LEMON</t>
  </si>
  <si>
    <t>AVOCADO</t>
  </si>
  <si>
    <t>HYDRO COCO 500 ML</t>
  </si>
  <si>
    <t>YAKULT</t>
  </si>
  <si>
    <t>CHILI</t>
  </si>
  <si>
    <t>PINEAPPLE</t>
  </si>
  <si>
    <t>FRESH MILK (DIAMOND)</t>
  </si>
  <si>
    <t>CHERRY CAN</t>
  </si>
  <si>
    <t>PEANUT BUTTER</t>
  </si>
  <si>
    <t>COCOA POWDER</t>
  </si>
  <si>
    <t>MIX BERRY</t>
  </si>
  <si>
    <t>YOGHURT</t>
  </si>
  <si>
    <t>BEETROOT</t>
  </si>
  <si>
    <t>LYCHEE CAN</t>
  </si>
  <si>
    <t>SOY MILK</t>
  </si>
  <si>
    <t>BROWN SUGAR</t>
  </si>
  <si>
    <t>CANNED RED CHERRY</t>
  </si>
  <si>
    <t>INV NO</t>
  </si>
  <si>
    <t>SUBTOTAL</t>
  </si>
  <si>
    <t>TOTALPRICE</t>
  </si>
  <si>
    <t>CRYSTAL ICE 5KG</t>
  </si>
  <si>
    <t>CLEO GALLOON 19 LTR</t>
  </si>
  <si>
    <t>COCA-COLA CAN 330 ML</t>
  </si>
  <si>
    <t>AQUA GALLOON 19 LTR</t>
  </si>
  <si>
    <t>AQUA REFLECTIONS STILL 750 ML</t>
  </si>
  <si>
    <t>AQUA REFLECTIONS STILL 380 ML</t>
  </si>
  <si>
    <t>AQUA REFLECTIONS SPARKLING 750 ML</t>
  </si>
  <si>
    <t>BINTANG PINT 330 ML</t>
  </si>
  <si>
    <t>COKE ZERO CAN 330 ML</t>
  </si>
  <si>
    <t>POLARIS SODA WATER CAN 330 ML</t>
  </si>
  <si>
    <t>AQUA REFLECTIONS SPARKLING 380 ML</t>
  </si>
  <si>
    <t>SPRITE CAN 330 ML</t>
  </si>
  <si>
    <t>RADLER PINT 330 ML</t>
  </si>
  <si>
    <t>SCHWEPPES TONIC WATER CAN 250 ML</t>
  </si>
  <si>
    <t>GRAND TOTAL</t>
  </si>
  <si>
    <t>INV NO.</t>
  </si>
  <si>
    <t>DESCRIPTIONS</t>
  </si>
  <si>
    <t>AMOUNT</t>
  </si>
  <si>
    <t>BILLS</t>
  </si>
  <si>
    <t>COCONUT LOGO</t>
  </si>
  <si>
    <t>TOTAL PRICE</t>
  </si>
  <si>
    <t>QTY</t>
  </si>
  <si>
    <t>UNIT PRICE</t>
  </si>
  <si>
    <t>SPNB2602345</t>
  </si>
  <si>
    <t>MANCINO BIANCO 750 ML</t>
  </si>
  <si>
    <t>DISCOUNT</t>
  </si>
  <si>
    <t>BILL</t>
  </si>
  <si>
    <t>SOMDG/DSP/26/02/0030</t>
  </si>
  <si>
    <t>MDG - F VODKA</t>
  </si>
  <si>
    <t>SO/DSP/26/02/0284</t>
  </si>
  <si>
    <t>DA VINCI LEONARDO PROSECCO DOC</t>
  </si>
  <si>
    <t>SO/DSP/26/02/1236</t>
  </si>
  <si>
    <t>HUNTER'S RIESLING</t>
  </si>
  <si>
    <t>SO/DSP/26/02/1622</t>
  </si>
  <si>
    <t>VIGNETI DEL VULTURE - PIPOLI ROSATO BASILICATA</t>
  </si>
  <si>
    <t>SO/DSP/26/02/1668</t>
  </si>
  <si>
    <t>MCGUIGAN - BLACK LABEL SAUVIGNON BLANC</t>
  </si>
  <si>
    <t>SOPR/ABC/26/02/0071</t>
  </si>
  <si>
    <t>HAVANA CLUB 3 YO</t>
  </si>
  <si>
    <t>SO.03-260055</t>
  </si>
  <si>
    <t>CRIMINAL CARAMEL PET</t>
  </si>
  <si>
    <t>HANDSOME HAZELNUT PET</t>
  </si>
  <si>
    <t>BESPOKE BUTTERSCOTCH</t>
  </si>
  <si>
    <t>ELEGANT ELDERFLOWER PET</t>
  </si>
  <si>
    <t>BLISFUL BLUEBERRY PET</t>
  </si>
  <si>
    <t>GROOVY GRAPE</t>
  </si>
  <si>
    <t>MARVELOUS MANGO PET</t>
  </si>
  <si>
    <t>PPN (11%)</t>
  </si>
  <si>
    <t>SO.03-260075</t>
  </si>
  <si>
    <t>LOYAL LYCHEE PET</t>
  </si>
  <si>
    <t>CHEERFUL AMARENA CHERRY</t>
  </si>
  <si>
    <t>BLISSFUL BLUEBERRY PET</t>
  </si>
  <si>
    <t>CRIMINIAL CARAMEL PET</t>
  </si>
  <si>
    <t>VOILA VANILLA</t>
  </si>
  <si>
    <t>DW/71/873</t>
  </si>
  <si>
    <t>JIM BEAM BLACK 700 ML</t>
  </si>
  <si>
    <t>DW/72/553</t>
  </si>
  <si>
    <t>APEROL 700 ML</t>
  </si>
  <si>
    <t>DW/72/717</t>
  </si>
  <si>
    <t>GREY GOOSE VODKA 750 ML</t>
  </si>
  <si>
    <t>GORDON GIN PREMIUM DRY 750 ML</t>
  </si>
  <si>
    <t>PPN</t>
  </si>
  <si>
    <t>INX/NABLIX/26/02/0031</t>
  </si>
  <si>
    <t>GIFFARD PARFAIT TRIPLE SEC</t>
  </si>
  <si>
    <t>STATUS</t>
  </si>
  <si>
    <t>INV/PERMAQ/26/02/0771</t>
  </si>
  <si>
    <t>CORONA BEER</t>
  </si>
  <si>
    <t>DUE DATE</t>
  </si>
  <si>
    <t>BL2-10-2613</t>
  </si>
  <si>
    <t>CANGGU BLEND 1 KG</t>
  </si>
  <si>
    <t>PAID</t>
  </si>
  <si>
    <t>Total</t>
  </si>
  <si>
    <t>PLM-INV0351/2026</t>
  </si>
  <si>
    <t>ISOLA RISERVA SYRAH 750 ML</t>
  </si>
  <si>
    <t>PLM-INV0415/2026</t>
  </si>
  <si>
    <t>ISOLA BIANCO 750 ML</t>
  </si>
  <si>
    <t>PLM-INV0602/2026</t>
  </si>
  <si>
    <t>TAX</t>
  </si>
  <si>
    <t>#1</t>
  </si>
  <si>
    <t>MILK OOLONG</t>
  </si>
  <si>
    <t>MANGO OOLONG</t>
  </si>
  <si>
    <t>TIE GUAN YIN</t>
  </si>
  <si>
    <t>CHAMOMILE</t>
  </si>
  <si>
    <t>#2</t>
  </si>
  <si>
    <t>RED GABA</t>
  </si>
  <si>
    <t>NO</t>
  </si>
  <si>
    <t>SUPPLIER</t>
  </si>
  <si>
    <t>BUK BUNGA</t>
  </si>
  <si>
    <t>TOKO EKA WHOLESALE</t>
  </si>
  <si>
    <t>DEWATA COCONUT</t>
  </si>
  <si>
    <t>SEDANA JAYA</t>
  </si>
  <si>
    <t>PNB</t>
  </si>
  <si>
    <t>DSP</t>
  </si>
  <si>
    <t>DSP ARYA BIMA</t>
  </si>
  <si>
    <t>SELERA (SYRUP)</t>
  </si>
  <si>
    <t>DW BALI</t>
  </si>
  <si>
    <t>DDB</t>
  </si>
  <si>
    <t>NANO DEWATA</t>
  </si>
  <si>
    <t>BALI PERMATA JAYA</t>
  </si>
  <si>
    <t>BLACK COFFEE ROASTERY</t>
  </si>
  <si>
    <t>PRASIDA LANTUR MAJU</t>
  </si>
  <si>
    <t>PT. LOVINA BEACH BREWERY</t>
  </si>
  <si>
    <t>CHAI CHITAI</t>
  </si>
  <si>
    <t>MULIA JAYA</t>
  </si>
  <si>
    <t>DEWATA KENCANA DISTRIBUSI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</si>
</sst>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8" formatCode="_-&quot;Rp&quot;* #,##0_-;\-&quot;Rp&quot;* #,##0_-;_-&quot;Rp&quot;* &quot;-&quot;??_-;_-@_-"/>
    <numFmt numFmtId="169" formatCode="[$-409]d\-mmm\-yyyy;@"/>
    <numFmt numFmtId="170" formatCode="_ [$IDR]\ * #,##0_ ;_ [$IDR]\ * \-#,##0_ ;_ [$IDR]\ * &quot;-&quot;_ ;_ @_ "/>
    <numFmt numFmtId="171" formatCode="[$Rp-421]#,##0.00;[Red][$Rp-421]#,##0.00"/>
    <numFmt numFmtId="172" formatCode="_-[$Rp-421]* #,##0_-;\-[$Rp-421]* #,##0_-;_-[$Rp-421]* &quot;-&quot;_-;_-@_-"/>
    <numFmt numFmtId="173" formatCode="[$-809]dd\ mmmm\ yyyy;@"/>
    <numFmt numFmtId="174" formatCode="[$Rp-421]#,##0;[Red][$Rp-421]#,##0"/>
  </numFmts>
  <fonts count="31" x14ac:knownFonts="1">
    <font>
      <sz val="11"/>
      <color theme="1"/>
      <name val="Calibri"/>
      <charset val="134"/>
      <scheme val="minor"/>
    </font>
    <font>
      <sz val="14"/>
      <color theme="1"/>
      <name val="Garamond"/>
      <family val="1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  <font>
      <b/>
      <i/>
      <sz val="16"/>
      <color theme="1"/>
      <name val="Calibri"/>
      <family val="2"/>
    </font>
    <font>
      <sz val="20"/>
      <color theme="1"/>
      <name val="Garamond"/>
      <family val="1"/>
    </font>
    <font>
      <sz val="16"/>
      <color theme="1"/>
      <name val="Arial Narrow"/>
      <family val="2"/>
    </font>
    <font>
      <sz val="18"/>
      <color theme="1"/>
      <name val="Cambria"/>
      <family val="1"/>
    </font>
    <font>
      <sz val="20"/>
      <color theme="1"/>
      <name val="Calibri"/>
      <family val="2"/>
      <scheme val="minor"/>
    </font>
    <font>
      <sz val="11"/>
      <color theme="1"/>
      <name val="Calibri"/>
      <family val="2"/>
    </font>
    <font>
      <sz val="20"/>
      <color theme="1"/>
      <name val="Calibri"/>
      <family val="2"/>
    </font>
    <font>
      <sz val="26"/>
      <color theme="1"/>
      <name val="Calibri"/>
      <family val="2"/>
      <scheme val="minor"/>
    </font>
    <font>
      <sz val="18"/>
      <color theme="1"/>
      <name val="Cambria Math"/>
      <family val="1"/>
    </font>
    <font>
      <b/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Cambria"/>
      <family val="1"/>
    </font>
    <font>
      <sz val="12"/>
      <name val="Cambria"/>
      <family val="1"/>
    </font>
    <font>
      <sz val="12"/>
      <color theme="1"/>
      <name val="Cambria"/>
      <family val="1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168" fontId="0" fillId="4" borderId="2" xfId="0" applyNumberFormat="1" applyFill="1" applyBorder="1" applyAlignment="1">
      <alignment horizontal="left" vertical="center"/>
    </xf>
    <xf numFmtId="168" fontId="0" fillId="4" borderId="2" xfId="0" applyNumberFormat="1" applyFill="1" applyBorder="1" applyAlignment="1">
      <alignment horizontal="center" vertical="center"/>
    </xf>
    <xf numFmtId="168" fontId="0" fillId="4" borderId="2" xfId="0" applyNumberFormat="1" applyFill="1" applyBorder="1">
      <alignment vertical="center"/>
    </xf>
    <xf numFmtId="168" fontId="0" fillId="2" borderId="2" xfId="0" applyNumberFormat="1" applyFill="1" applyBorder="1">
      <alignment vertical="center"/>
    </xf>
    <xf numFmtId="0" fontId="1" fillId="5" borderId="2" xfId="0" applyFont="1" applyFill="1" applyBorder="1" applyAlignment="1">
      <alignment horizontal="center" vertical="center"/>
    </xf>
    <xf numFmtId="169" fontId="2" fillId="4" borderId="2" xfId="0" applyNumberFormat="1" applyFont="1" applyFill="1" applyBorder="1">
      <alignment vertical="center"/>
    </xf>
    <xf numFmtId="168" fontId="2" fillId="4" borderId="2" xfId="0" applyNumberFormat="1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ill="1" applyBorder="1">
      <alignment vertical="center"/>
    </xf>
    <xf numFmtId="0" fontId="0" fillId="4" borderId="4" xfId="0" applyFill="1" applyBorder="1" applyAlignment="1">
      <alignment horizontal="center" vertical="center"/>
    </xf>
    <xf numFmtId="170" fontId="0" fillId="4" borderId="2" xfId="0" applyNumberFormat="1" applyFill="1" applyBorder="1">
      <alignment vertical="center"/>
    </xf>
    <xf numFmtId="169" fontId="0" fillId="4" borderId="2" xfId="0" applyNumberFormat="1" applyFill="1" applyBorder="1" applyAlignment="1">
      <alignment horizontal="center" vertical="center"/>
    </xf>
    <xf numFmtId="168" fontId="3" fillId="4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71" fontId="0" fillId="0" borderId="0" xfId="0" applyNumberFormat="1">
      <alignment vertical="center"/>
    </xf>
    <xf numFmtId="0" fontId="6" fillId="5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8" fontId="0" fillId="4" borderId="2" xfId="0" applyNumberForma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68" fontId="0" fillId="4" borderId="1" xfId="0" applyNumberForma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171" fontId="6" fillId="5" borderId="2" xfId="0" applyNumberFormat="1" applyFont="1" applyFill="1" applyBorder="1" applyAlignment="1">
      <alignment horizontal="center" vertical="center"/>
    </xf>
    <xf numFmtId="171" fontId="6" fillId="5" borderId="2" xfId="0" applyNumberFormat="1" applyFont="1" applyFill="1" applyBorder="1">
      <alignment vertical="center"/>
    </xf>
    <xf numFmtId="171" fontId="0" fillId="4" borderId="2" xfId="0" applyNumberFormat="1" applyFill="1" applyBorder="1" applyAlignment="1">
      <alignment horizontal="center" vertical="center"/>
    </xf>
    <xf numFmtId="171" fontId="0" fillId="4" borderId="2" xfId="0" applyNumberFormat="1" applyFill="1" applyBorder="1">
      <alignment vertical="center"/>
    </xf>
    <xf numFmtId="171" fontId="0" fillId="4" borderId="1" xfId="0" applyNumberFormat="1" applyFill="1" applyBorder="1">
      <alignment vertical="center"/>
    </xf>
    <xf numFmtId="0" fontId="0" fillId="0" borderId="8" xfId="0" applyBorder="1" applyAlignment="1">
      <alignment horizontal="center" vertical="center"/>
    </xf>
    <xf numFmtId="171" fontId="8" fillId="4" borderId="2" xfId="0" applyNumberFormat="1" applyFont="1" applyFill="1" applyBorder="1" applyAlignment="1">
      <alignment horizontal="center" vertical="center"/>
    </xf>
    <xf numFmtId="171" fontId="8" fillId="4" borderId="2" xfId="0" applyNumberFormat="1" applyFont="1" applyFill="1" applyBorder="1">
      <alignment vertical="center"/>
    </xf>
    <xf numFmtId="171" fontId="9" fillId="4" borderId="1" xfId="0" applyNumberFormat="1" applyFont="1" applyFill="1" applyBorder="1">
      <alignment vertical="center"/>
    </xf>
    <xf numFmtId="0" fontId="0" fillId="4" borderId="9" xfId="0" applyFill="1" applyBorder="1" applyAlignment="1">
      <alignment horizontal="center" vertical="center"/>
    </xf>
    <xf numFmtId="168" fontId="5" fillId="4" borderId="3" xfId="0" applyNumberFormat="1" applyFont="1" applyFill="1" applyBorder="1">
      <alignment vertical="center"/>
    </xf>
    <xf numFmtId="171" fontId="5" fillId="4" borderId="4" xfId="0" applyNumberFormat="1" applyFont="1" applyFill="1" applyBorder="1">
      <alignment vertical="center"/>
    </xf>
    <xf numFmtId="171" fontId="9" fillId="4" borderId="4" xfId="0" applyNumberFormat="1" applyFont="1" applyFill="1" applyBorder="1">
      <alignment vertical="center"/>
    </xf>
    <xf numFmtId="171" fontId="9" fillId="4" borderId="2" xfId="0" applyNumberFormat="1" applyFont="1" applyFill="1" applyBorder="1">
      <alignment vertical="center"/>
    </xf>
    <xf numFmtId="169" fontId="0" fillId="4" borderId="2" xfId="0" applyNumberFormat="1" applyFill="1" applyBorder="1">
      <alignment vertical="center"/>
    </xf>
    <xf numFmtId="169" fontId="0" fillId="4" borderId="1" xfId="0" applyNumberFormat="1" applyFill="1" applyBorder="1">
      <alignment vertical="center"/>
    </xf>
    <xf numFmtId="168" fontId="0" fillId="4" borderId="2" xfId="0" applyNumberFormat="1" applyFill="1" applyBorder="1" applyAlignment="1">
      <alignment horizontal="left" vertical="center" wrapText="1"/>
    </xf>
    <xf numFmtId="169" fontId="3" fillId="4" borderId="2" xfId="0" applyNumberFormat="1" applyFont="1" applyFill="1" applyBorder="1" applyAlignment="1">
      <alignment horizontal="center" vertical="center"/>
    </xf>
    <xf numFmtId="16" fontId="3" fillId="4" borderId="2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70" fontId="3" fillId="4" borderId="2" xfId="0" applyNumberFormat="1" applyFont="1" applyFill="1" applyBorder="1">
      <alignment vertical="center"/>
    </xf>
    <xf numFmtId="168" fontId="4" fillId="4" borderId="2" xfId="0" applyNumberFormat="1" applyFont="1" applyFill="1" applyBorder="1" applyAlignment="1">
      <alignment horizontal="center" vertical="center"/>
    </xf>
    <xf numFmtId="168" fontId="3" fillId="4" borderId="2" xfId="0" applyNumberFormat="1" applyFont="1" applyFill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" fontId="0" fillId="4" borderId="2" xfId="0" applyNumberFormat="1" applyFill="1" applyBorder="1" applyAlignment="1">
      <alignment horizontal="center" vertical="center"/>
    </xf>
    <xf numFmtId="169" fontId="0" fillId="5" borderId="2" xfId="0" applyNumberFormat="1" applyFill="1" applyBorder="1" applyAlignment="1">
      <alignment horizontal="center" vertical="center"/>
    </xf>
    <xf numFmtId="169" fontId="0" fillId="0" borderId="2" xfId="0" applyNumberForma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4" fontId="0" fillId="4" borderId="2" xfId="0" applyNumberFormat="1" applyFill="1" applyBorder="1" applyAlignment="1">
      <alignment horizontal="center" vertical="center"/>
    </xf>
    <xf numFmtId="168" fontId="3" fillId="4" borderId="0" xfId="0" applyNumberFormat="1" applyFont="1" applyFill="1" applyAlignment="1">
      <alignment horizontal="center" vertical="center"/>
    </xf>
    <xf numFmtId="171" fontId="3" fillId="4" borderId="2" xfId="0" applyNumberFormat="1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168" fontId="4" fillId="4" borderId="10" xfId="0" applyNumberFormat="1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170" fontId="13" fillId="4" borderId="2" xfId="0" applyNumberFormat="1" applyFont="1" applyFill="1" applyBorder="1" applyAlignment="1">
      <alignment horizontal="center" vertical="center"/>
    </xf>
    <xf numFmtId="170" fontId="0" fillId="4" borderId="2" xfId="0" applyNumberFormat="1" applyFill="1" applyBorder="1" applyAlignment="1">
      <alignment horizontal="center" vertical="center"/>
    </xf>
    <xf numFmtId="168" fontId="13" fillId="4" borderId="2" xfId="0" applyNumberFormat="1" applyFont="1" applyFill="1" applyBorder="1" applyAlignment="1">
      <alignment horizontal="center" vertical="center"/>
    </xf>
    <xf numFmtId="170" fontId="0" fillId="0" borderId="0" xfId="0" applyNumberFormat="1">
      <alignment vertical="center"/>
    </xf>
    <xf numFmtId="0" fontId="14" fillId="0" borderId="0" xfId="0" applyFont="1">
      <alignment vertical="center"/>
    </xf>
    <xf numFmtId="0" fontId="14" fillId="5" borderId="2" xfId="0" applyFont="1" applyFill="1" applyBorder="1" applyAlignment="1">
      <alignment horizontal="center" vertical="center"/>
    </xf>
    <xf numFmtId="168" fontId="14" fillId="4" borderId="2" xfId="0" applyNumberFormat="1" applyFont="1" applyFill="1" applyBorder="1" applyAlignment="1">
      <alignment horizontal="left" vertical="center"/>
    </xf>
    <xf numFmtId="0" fontId="14" fillId="4" borderId="2" xfId="0" applyFont="1" applyFill="1" applyBorder="1" applyAlignment="1">
      <alignment horizontal="center" vertical="center" wrapText="1"/>
    </xf>
    <xf numFmtId="168" fontId="14" fillId="4" borderId="1" xfId="0" applyNumberFormat="1" applyFont="1" applyFill="1" applyBorder="1" applyAlignment="1">
      <alignment horizontal="left" vertical="center"/>
    </xf>
    <xf numFmtId="0" fontId="14" fillId="5" borderId="2" xfId="0" applyFont="1" applyFill="1" applyBorder="1">
      <alignment vertical="center"/>
    </xf>
    <xf numFmtId="170" fontId="14" fillId="4" borderId="2" xfId="0" applyNumberFormat="1" applyFont="1" applyFill="1" applyBorder="1" applyAlignment="1">
      <alignment horizontal="center" vertical="center"/>
    </xf>
    <xf numFmtId="170" fontId="14" fillId="4" borderId="2" xfId="0" applyNumberFormat="1" applyFont="1" applyFill="1" applyBorder="1">
      <alignment vertical="center"/>
    </xf>
    <xf numFmtId="0" fontId="15" fillId="4" borderId="2" xfId="0" applyFont="1" applyFill="1" applyBorder="1" applyAlignment="1">
      <alignment horizontal="center" vertical="center"/>
    </xf>
    <xf numFmtId="170" fontId="15" fillId="4" borderId="2" xfId="0" applyNumberFormat="1" applyFont="1" applyFill="1" applyBorder="1" applyAlignment="1">
      <alignment horizontal="center" vertical="center"/>
    </xf>
    <xf numFmtId="168" fontId="14" fillId="0" borderId="0" xfId="0" applyNumberFormat="1" applyFont="1">
      <alignment vertical="center"/>
    </xf>
    <xf numFmtId="0" fontId="17" fillId="5" borderId="2" xfId="0" applyFont="1" applyFill="1" applyBorder="1" applyAlignment="1">
      <alignment horizontal="center" vertical="center"/>
    </xf>
    <xf numFmtId="169" fontId="18" fillId="4" borderId="2" xfId="0" applyNumberFormat="1" applyFont="1" applyFill="1" applyBorder="1" applyAlignment="1">
      <alignment horizontal="center" vertical="center"/>
    </xf>
    <xf numFmtId="169" fontId="12" fillId="4" borderId="2" xfId="0" applyNumberFormat="1" applyFont="1" applyFill="1" applyBorder="1">
      <alignment vertical="center"/>
    </xf>
    <xf numFmtId="168" fontId="19" fillId="4" borderId="2" xfId="0" applyNumberFormat="1" applyFont="1" applyFill="1" applyBorder="1" applyAlignment="1">
      <alignment horizontal="left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/>
    </xf>
    <xf numFmtId="170" fontId="4" fillId="4" borderId="2" xfId="0" applyNumberFormat="1" applyFont="1" applyFill="1" applyBorder="1">
      <alignment vertical="center"/>
    </xf>
    <xf numFmtId="0" fontId="21" fillId="0" borderId="0" xfId="0" applyFont="1">
      <alignment vertical="center"/>
    </xf>
    <xf numFmtId="0" fontId="22" fillId="5" borderId="1" xfId="0" applyFont="1" applyFill="1" applyBorder="1" applyAlignment="1">
      <alignment horizontal="center" vertical="center"/>
    </xf>
    <xf numFmtId="0" fontId="22" fillId="5" borderId="2" xfId="0" applyFont="1" applyFill="1" applyBorder="1" applyAlignment="1">
      <alignment horizontal="center" vertical="center"/>
    </xf>
    <xf numFmtId="168" fontId="19" fillId="4" borderId="5" xfId="0" applyNumberFormat="1" applyFont="1" applyFill="1" applyBorder="1" applyAlignment="1">
      <alignment horizontal="left" vertical="center" wrapText="1"/>
    </xf>
    <xf numFmtId="169" fontId="18" fillId="4" borderId="6" xfId="0" applyNumberFormat="1" applyFont="1" applyFill="1" applyBorder="1" applyAlignment="1">
      <alignment horizontal="center" vertical="center"/>
    </xf>
    <xf numFmtId="169" fontId="12" fillId="4" borderId="6" xfId="0" applyNumberFormat="1" applyFont="1" applyFill="1" applyBorder="1" applyAlignment="1">
      <alignment horizontal="center" vertical="center"/>
    </xf>
    <xf numFmtId="168" fontId="19" fillId="4" borderId="10" xfId="0" applyNumberFormat="1" applyFont="1" applyFill="1" applyBorder="1" applyAlignment="1">
      <alignment horizontal="left" vertical="center" wrapText="1"/>
    </xf>
    <xf numFmtId="0" fontId="19" fillId="4" borderId="10" xfId="0" applyFont="1" applyFill="1" applyBorder="1" applyAlignment="1">
      <alignment horizontal="center" vertical="center" wrapText="1"/>
    </xf>
    <xf numFmtId="169" fontId="12" fillId="4" borderId="2" xfId="0" applyNumberFormat="1" applyFont="1" applyFill="1" applyBorder="1" applyAlignment="1">
      <alignment horizontal="center" vertical="center"/>
    </xf>
    <xf numFmtId="16" fontId="12" fillId="4" borderId="2" xfId="0" applyNumberFormat="1" applyFont="1" applyFill="1" applyBorder="1" applyAlignment="1">
      <alignment horizontal="center" vertical="center"/>
    </xf>
    <xf numFmtId="16" fontId="19" fillId="4" borderId="2" xfId="0" applyNumberFormat="1" applyFont="1" applyFill="1" applyBorder="1" applyAlignment="1">
      <alignment horizontal="center" vertical="center" wrapText="1"/>
    </xf>
    <xf numFmtId="169" fontId="12" fillId="4" borderId="2" xfId="0" applyNumberFormat="1" applyFont="1" applyFill="1" applyBorder="1" applyAlignment="1">
      <alignment horizontal="center" vertical="center" wrapText="1"/>
    </xf>
    <xf numFmtId="170" fontId="24" fillId="4" borderId="2" xfId="0" applyNumberFormat="1" applyFont="1" applyFill="1" applyBorder="1">
      <alignment vertical="center"/>
    </xf>
    <xf numFmtId="170" fontId="24" fillId="4" borderId="10" xfId="0" applyNumberFormat="1" applyFont="1" applyFill="1" applyBorder="1">
      <alignment vertical="center"/>
    </xf>
    <xf numFmtId="170" fontId="24" fillId="4" borderId="2" xfId="0" applyNumberFormat="1" applyFont="1" applyFill="1" applyBorder="1" applyAlignment="1">
      <alignment horizontal="center" vertical="center"/>
    </xf>
    <xf numFmtId="168" fontId="24" fillId="4" borderId="2" xfId="0" applyNumberFormat="1" applyFont="1" applyFill="1" applyBorder="1">
      <alignment vertical="center"/>
    </xf>
    <xf numFmtId="168" fontId="24" fillId="4" borderId="2" xfId="0" applyNumberFormat="1" applyFont="1" applyFill="1" applyBorder="1" applyAlignment="1">
      <alignment horizontal="center" vertical="center" wrapText="1"/>
    </xf>
    <xf numFmtId="0" fontId="0" fillId="4" borderId="10" xfId="0" applyFill="1" applyBorder="1">
      <alignment vertical="center"/>
    </xf>
    <xf numFmtId="168" fontId="24" fillId="4" borderId="2" xfId="0" applyNumberFormat="1" applyFont="1" applyFill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168" fontId="19" fillId="4" borderId="2" xfId="0" applyNumberFormat="1" applyFont="1" applyFill="1" applyBorder="1" applyAlignment="1">
      <alignment horizontal="center" vertical="center" wrapText="1"/>
    </xf>
    <xf numFmtId="169" fontId="2" fillId="4" borderId="2" xfId="0" applyNumberFormat="1" applyFont="1" applyFill="1" applyBorder="1" applyAlignment="1">
      <alignment horizontal="center" vertical="center"/>
    </xf>
    <xf numFmtId="169" fontId="2" fillId="4" borderId="1" xfId="0" applyNumberFormat="1" applyFont="1" applyFill="1" applyBorder="1" applyAlignment="1">
      <alignment horizontal="center" vertical="center"/>
    </xf>
    <xf numFmtId="168" fontId="2" fillId="4" borderId="5" xfId="0" applyNumberFormat="1" applyFont="1" applyFill="1" applyBorder="1" applyAlignment="1">
      <alignment horizontal="left" vertical="center" wrapText="1"/>
    </xf>
    <xf numFmtId="16" fontId="0" fillId="4" borderId="5" xfId="0" applyNumberFormat="1" applyFill="1" applyBorder="1" applyAlignment="1">
      <alignment horizontal="center" vertical="center"/>
    </xf>
    <xf numFmtId="170" fontId="0" fillId="4" borderId="1" xfId="0" applyNumberFormat="1" applyFill="1" applyBorder="1" applyAlignment="1">
      <alignment horizontal="center" vertical="center"/>
    </xf>
    <xf numFmtId="0" fontId="3" fillId="0" borderId="0" xfId="0" applyFont="1">
      <alignment vertical="center"/>
    </xf>
    <xf numFmtId="16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9" fontId="25" fillId="5" borderId="2" xfId="0" applyNumberFormat="1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168" fontId="3" fillId="4" borderId="2" xfId="0" applyNumberFormat="1" applyFont="1" applyFill="1" applyBorder="1">
      <alignment vertical="center"/>
    </xf>
    <xf numFmtId="16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68" fontId="3" fillId="0" borderId="0" xfId="0" applyNumberFormat="1" applyFont="1">
      <alignment vertical="center"/>
    </xf>
    <xf numFmtId="168" fontId="3" fillId="0" borderId="2" xfId="0" applyNumberFormat="1" applyFont="1" applyBorder="1">
      <alignment vertical="center"/>
    </xf>
    <xf numFmtId="173" fontId="0" fillId="0" borderId="0" xfId="0" applyNumberFormat="1">
      <alignment vertical="center"/>
    </xf>
    <xf numFmtId="173" fontId="1" fillId="5" borderId="2" xfId="0" applyNumberFormat="1" applyFont="1" applyFill="1" applyBorder="1" applyAlignment="1">
      <alignment horizontal="center" vertical="center"/>
    </xf>
    <xf numFmtId="173" fontId="0" fillId="4" borderId="2" xfId="0" applyNumberFormat="1" applyFill="1" applyBorder="1" applyAlignment="1">
      <alignment horizontal="center" vertical="center"/>
    </xf>
    <xf numFmtId="168" fontId="4" fillId="7" borderId="4" xfId="0" applyNumberFormat="1" applyFont="1" applyFill="1" applyBorder="1" applyAlignment="1">
      <alignment horizontal="center" vertical="center"/>
    </xf>
    <xf numFmtId="170" fontId="0" fillId="0" borderId="2" xfId="0" applyNumberFormat="1" applyBorder="1">
      <alignment vertical="center"/>
    </xf>
    <xf numFmtId="0" fontId="27" fillId="0" borderId="0" xfId="0" applyFont="1" applyAlignment="1">
      <alignment horizontal="left" vertical="center"/>
    </xf>
    <xf numFmtId="168" fontId="0" fillId="0" borderId="0" xfId="0" applyNumberFormat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169" fontId="29" fillId="5" borderId="2" xfId="0" applyNumberFormat="1" applyFont="1" applyFill="1" applyBorder="1" applyAlignment="1">
      <alignment horizontal="center" vertical="center"/>
    </xf>
    <xf numFmtId="0" fontId="29" fillId="5" borderId="2" xfId="0" applyFont="1" applyFill="1" applyBorder="1" applyAlignment="1">
      <alignment horizontal="center" vertical="center"/>
    </xf>
    <xf numFmtId="0" fontId="27" fillId="4" borderId="2" xfId="0" applyFont="1" applyFill="1" applyBorder="1">
      <alignment vertical="center"/>
    </xf>
    <xf numFmtId="0" fontId="0" fillId="4" borderId="10" xfId="0" applyFill="1" applyBorder="1" applyAlignment="1">
      <alignment horizontal="center" vertical="center"/>
    </xf>
    <xf numFmtId="169" fontId="0" fillId="4" borderId="10" xfId="0" applyNumberFormat="1" applyFill="1" applyBorder="1" applyAlignment="1">
      <alignment horizontal="center" vertical="center"/>
    </xf>
    <xf numFmtId="168" fontId="27" fillId="4" borderId="2" xfId="0" applyNumberFormat="1" applyFont="1" applyFill="1" applyBorder="1">
      <alignment vertical="center"/>
    </xf>
    <xf numFmtId="168" fontId="29" fillId="5" borderId="2" xfId="0" applyNumberFormat="1" applyFont="1" applyFill="1" applyBorder="1" applyAlignment="1">
      <alignment horizontal="center" vertical="center"/>
    </xf>
    <xf numFmtId="174" fontId="9" fillId="4" borderId="0" xfId="0" applyNumberFormat="1" applyFont="1" applyFill="1">
      <alignment vertical="center"/>
    </xf>
    <xf numFmtId="168" fontId="9" fillId="10" borderId="2" xfId="0" applyNumberFormat="1" applyFont="1" applyFill="1" applyBorder="1">
      <alignment vertical="center"/>
    </xf>
    <xf numFmtId="168" fontId="0" fillId="0" borderId="0" xfId="0" applyNumberFormat="1">
      <alignment vertical="center"/>
    </xf>
    <xf numFmtId="168" fontId="9" fillId="4" borderId="10" xfId="0" applyNumberFormat="1" applyFont="1" applyFill="1" applyBorder="1">
      <alignment vertical="center"/>
    </xf>
    <xf numFmtId="168" fontId="9" fillId="4" borderId="2" xfId="0" applyNumberFormat="1" applyFont="1" applyFill="1" applyBorder="1">
      <alignment vertical="center"/>
    </xf>
    <xf numFmtId="168" fontId="0" fillId="4" borderId="1" xfId="0" applyNumberFormat="1" applyFill="1" applyBorder="1">
      <alignment vertical="center"/>
    </xf>
    <xf numFmtId="168" fontId="9" fillId="4" borderId="1" xfId="0" applyNumberFormat="1" applyFont="1" applyFill="1" applyBorder="1">
      <alignment vertical="center"/>
    </xf>
    <xf numFmtId="169" fontId="30" fillId="0" borderId="0" xfId="0" applyNumberFormat="1" applyFont="1" applyAlignment="1">
      <alignment horizontal="center" vertical="center"/>
    </xf>
    <xf numFmtId="169" fontId="30" fillId="0" borderId="0" xfId="0" applyNumberFormat="1" applyFont="1">
      <alignment vertical="center"/>
    </xf>
    <xf numFmtId="169" fontId="30" fillId="4" borderId="2" xfId="0" applyNumberFormat="1" applyFont="1" applyFill="1" applyBorder="1" applyAlignment="1">
      <alignment horizontal="center" vertical="center"/>
    </xf>
    <xf numFmtId="0" fontId="27" fillId="5" borderId="2" xfId="0" applyFont="1" applyFill="1" applyBorder="1" applyAlignment="1">
      <alignment horizontal="center" vertical="center"/>
    </xf>
    <xf numFmtId="174" fontId="9" fillId="7" borderId="0" xfId="0" applyNumberFormat="1" applyFont="1" applyFill="1">
      <alignment vertical="center"/>
    </xf>
    <xf numFmtId="0" fontId="0" fillId="0" borderId="4" xfId="0" applyBorder="1">
      <alignment vertical="center"/>
    </xf>
    <xf numFmtId="168" fontId="0" fillId="4" borderId="5" xfId="0" applyNumberFormat="1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4" fontId="0" fillId="0" borderId="0" xfId="0" applyNumberFormat="1">
      <alignment vertical="center"/>
    </xf>
    <xf numFmtId="169" fontId="9" fillId="4" borderId="3" xfId="0" applyNumberFormat="1" applyFont="1" applyFill="1" applyBorder="1" applyAlignment="1">
      <alignment horizontal="center"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4" borderId="5" xfId="0" applyNumberFormat="1" applyFont="1" applyFill="1" applyBorder="1" applyAlignment="1">
      <alignment horizontal="center" vertical="center"/>
    </xf>
    <xf numFmtId="170" fontId="11" fillId="4" borderId="3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168" fontId="13" fillId="4" borderId="2" xfId="0" applyNumberFormat="1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170" fontId="5" fillId="8" borderId="3" xfId="0" applyNumberFormat="1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168" fontId="0" fillId="4" borderId="8" xfId="0" applyNumberFormat="1" applyFill="1" applyBorder="1" applyAlignment="1">
      <alignment horizontal="center" vertical="center"/>
    </xf>
    <xf numFmtId="168" fontId="0" fillId="4" borderId="0" xfId="0" applyNumberFormat="1" applyFill="1" applyAlignment="1">
      <alignment horizontal="center" vertical="center"/>
    </xf>
    <xf numFmtId="169" fontId="30" fillId="4" borderId="1" xfId="0" applyNumberFormat="1" applyFont="1" applyFill="1" applyBorder="1" applyAlignment="1">
      <alignment horizontal="center" vertical="center"/>
    </xf>
    <xf numFmtId="169" fontId="30" fillId="4" borderId="6" xfId="0" applyNumberFormat="1" applyFont="1" applyFill="1" applyBorder="1" applyAlignment="1">
      <alignment horizontal="center" vertical="center"/>
    </xf>
    <xf numFmtId="169" fontId="30" fillId="4" borderId="10" xfId="0" applyNumberFormat="1" applyFont="1" applyFill="1" applyBorder="1" applyAlignment="1">
      <alignment horizontal="center" vertical="center"/>
    </xf>
    <xf numFmtId="169" fontId="30" fillId="4" borderId="2" xfId="0" applyNumberFormat="1" applyFont="1" applyFill="1" applyBorder="1" applyAlignment="1">
      <alignment horizontal="center" vertical="center"/>
    </xf>
    <xf numFmtId="168" fontId="0" fillId="4" borderId="1" xfId="0" applyNumberFormat="1" applyFill="1" applyBorder="1" applyAlignment="1">
      <alignment horizontal="center" vertical="center"/>
    </xf>
    <xf numFmtId="168" fontId="0" fillId="4" borderId="6" xfId="0" applyNumberFormat="1" applyFill="1" applyBorder="1" applyAlignment="1">
      <alignment horizontal="center" vertical="center"/>
    </xf>
    <xf numFmtId="168" fontId="0" fillId="4" borderId="10" xfId="0" applyNumberFormat="1" applyFill="1" applyBorder="1" applyAlignment="1">
      <alignment horizontal="center" vertical="center"/>
    </xf>
    <xf numFmtId="168" fontId="0" fillId="4" borderId="2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68" fontId="9" fillId="4" borderId="2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69" fontId="0" fillId="4" borderId="1" xfId="0" applyNumberFormat="1" applyFill="1" applyBorder="1" applyAlignment="1">
      <alignment horizontal="center" vertical="center"/>
    </xf>
    <xf numFmtId="169" fontId="0" fillId="4" borderId="6" xfId="0" applyNumberFormat="1" applyFill="1" applyBorder="1" applyAlignment="1">
      <alignment horizontal="center" vertical="center"/>
    </xf>
    <xf numFmtId="169" fontId="0" fillId="4" borderId="10" xfId="0" applyNumberFormat="1" applyFill="1" applyBorder="1" applyAlignment="1">
      <alignment horizontal="center" vertical="center"/>
    </xf>
    <xf numFmtId="168" fontId="9" fillId="10" borderId="1" xfId="0" applyNumberFormat="1" applyFont="1" applyFill="1" applyBorder="1" applyAlignment="1">
      <alignment horizontal="center" vertical="center"/>
    </xf>
    <xf numFmtId="168" fontId="9" fillId="10" borderId="6" xfId="0" applyNumberFormat="1" applyFont="1" applyFill="1" applyBorder="1" applyAlignment="1">
      <alignment horizontal="center" vertical="center"/>
    </xf>
    <xf numFmtId="168" fontId="9" fillId="10" borderId="10" xfId="0" applyNumberFormat="1" applyFont="1" applyFill="1" applyBorder="1" applyAlignment="1">
      <alignment horizontal="center" vertical="center"/>
    </xf>
    <xf numFmtId="168" fontId="9" fillId="4" borderId="1" xfId="0" applyNumberFormat="1" applyFont="1" applyFill="1" applyBorder="1" applyAlignment="1">
      <alignment horizontal="center" vertical="center"/>
    </xf>
    <xf numFmtId="168" fontId="9" fillId="4" borderId="6" xfId="0" applyNumberFormat="1" applyFont="1" applyFill="1" applyBorder="1" applyAlignment="1">
      <alignment horizontal="center" vertical="center"/>
    </xf>
    <xf numFmtId="168" fontId="9" fillId="4" borderId="10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73" fontId="4" fillId="7" borderId="4" xfId="0" applyNumberFormat="1" applyFont="1" applyFill="1" applyBorder="1" applyAlignment="1">
      <alignment horizontal="center" vertical="center"/>
    </xf>
    <xf numFmtId="168" fontId="4" fillId="7" borderId="4" xfId="0" applyNumberFormat="1" applyFont="1" applyFill="1" applyBorder="1" applyAlignment="1">
      <alignment horizontal="center" vertical="center"/>
    </xf>
    <xf numFmtId="168" fontId="5" fillId="7" borderId="2" xfId="0" applyNumberFormat="1" applyFont="1" applyFill="1" applyBorder="1" applyAlignment="1">
      <alignment horizontal="center" vertical="center"/>
    </xf>
    <xf numFmtId="169" fontId="3" fillId="0" borderId="1" xfId="0" applyNumberFormat="1" applyFont="1" applyBorder="1" applyAlignment="1">
      <alignment horizontal="center" vertical="center"/>
    </xf>
    <xf numFmtId="169" fontId="3" fillId="0" borderId="6" xfId="0" applyNumberFormat="1" applyFont="1" applyBorder="1" applyAlignment="1">
      <alignment horizontal="center" vertical="center"/>
    </xf>
    <xf numFmtId="169" fontId="3" fillId="0" borderId="10" xfId="0" applyNumberFormat="1" applyFont="1" applyBorder="1" applyAlignment="1">
      <alignment horizontal="center" vertical="center"/>
    </xf>
    <xf numFmtId="168" fontId="3" fillId="0" borderId="1" xfId="0" applyNumberFormat="1" applyFont="1" applyBorder="1" applyAlignment="1">
      <alignment horizontal="center" vertical="center"/>
    </xf>
    <xf numFmtId="168" fontId="3" fillId="0" borderId="6" xfId="0" applyNumberFormat="1" applyFont="1" applyBorder="1" applyAlignment="1">
      <alignment horizontal="center" vertical="center"/>
    </xf>
    <xf numFmtId="168" fontId="3" fillId="0" borderId="10" xfId="0" applyNumberFormat="1" applyFont="1" applyBorder="1" applyAlignment="1">
      <alignment horizontal="center" vertical="center"/>
    </xf>
    <xf numFmtId="16" fontId="0" fillId="4" borderId="4" xfId="0" applyNumberFormat="1" applyFill="1" applyBorder="1" applyAlignment="1">
      <alignment horizontal="center" vertical="center"/>
    </xf>
    <xf numFmtId="16" fontId="0" fillId="4" borderId="5" xfId="0" applyNumberFormat="1" applyFill="1" applyBorder="1" applyAlignment="1">
      <alignment horizontal="center" vertical="center"/>
    </xf>
    <xf numFmtId="169" fontId="2" fillId="4" borderId="2" xfId="0" applyNumberFormat="1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70" fontId="0" fillId="4" borderId="2" xfId="0" applyNumberFormat="1" applyFill="1" applyBorder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172" fontId="23" fillId="9" borderId="0" xfId="0" applyNumberFormat="1" applyFont="1" applyFill="1" applyAlignment="1">
      <alignment horizontal="center" vertical="center"/>
    </xf>
    <xf numFmtId="169" fontId="18" fillId="4" borderId="1" xfId="0" applyNumberFormat="1" applyFont="1" applyFill="1" applyBorder="1" applyAlignment="1">
      <alignment horizontal="center" vertical="center"/>
    </xf>
    <xf numFmtId="169" fontId="18" fillId="4" borderId="6" xfId="0" applyNumberFormat="1" applyFont="1" applyFill="1" applyBorder="1" applyAlignment="1">
      <alignment horizontal="center" vertical="center"/>
    </xf>
    <xf numFmtId="169" fontId="18" fillId="4" borderId="10" xfId="0" applyNumberFormat="1" applyFont="1" applyFill="1" applyBorder="1" applyAlignment="1">
      <alignment horizontal="center" vertical="center"/>
    </xf>
    <xf numFmtId="169" fontId="12" fillId="4" borderId="1" xfId="0" applyNumberFormat="1" applyFont="1" applyFill="1" applyBorder="1" applyAlignment="1">
      <alignment horizontal="center" vertical="center"/>
    </xf>
    <xf numFmtId="169" fontId="12" fillId="4" borderId="6" xfId="0" applyNumberFormat="1" applyFont="1" applyFill="1" applyBorder="1" applyAlignment="1">
      <alignment horizontal="center" vertical="center"/>
    </xf>
    <xf numFmtId="169" fontId="12" fillId="4" borderId="10" xfId="0" applyNumberFormat="1" applyFont="1" applyFill="1" applyBorder="1" applyAlignment="1">
      <alignment horizontal="center" vertical="center"/>
    </xf>
    <xf numFmtId="170" fontId="24" fillId="4" borderId="1" xfId="0" applyNumberFormat="1" applyFont="1" applyFill="1" applyBorder="1" applyAlignment="1">
      <alignment horizontal="center" vertical="center"/>
    </xf>
    <xf numFmtId="170" fontId="24" fillId="4" borderId="6" xfId="0" applyNumberFormat="1" applyFont="1" applyFill="1" applyBorder="1" applyAlignment="1">
      <alignment horizontal="center" vertical="center"/>
    </xf>
    <xf numFmtId="170" fontId="24" fillId="4" borderId="10" xfId="0" applyNumberFormat="1" applyFont="1" applyFill="1" applyBorder="1" applyAlignment="1">
      <alignment horizontal="center" vertical="center"/>
    </xf>
    <xf numFmtId="0" fontId="0" fillId="4" borderId="10" xfId="0" applyFill="1" applyBorder="1">
      <alignment vertical="center"/>
    </xf>
    <xf numFmtId="16" fontId="20" fillId="4" borderId="4" xfId="0" applyNumberFormat="1" applyFont="1" applyFill="1" applyBorder="1" applyAlignment="1">
      <alignment horizontal="center" vertical="center"/>
    </xf>
    <xf numFmtId="16" fontId="20" fillId="4" borderId="5" xfId="0" applyNumberFormat="1" applyFont="1" applyFill="1" applyBorder="1" applyAlignment="1">
      <alignment horizontal="center" vertical="center"/>
    </xf>
    <xf numFmtId="168" fontId="5" fillId="4" borderId="3" xfId="0" applyNumberFormat="1" applyFont="1" applyFill="1" applyBorder="1" applyAlignment="1">
      <alignment horizontal="center" vertical="center"/>
    </xf>
    <xf numFmtId="168" fontId="5" fillId="4" borderId="4" xfId="0" applyNumberFormat="1" applyFont="1" applyFill="1" applyBorder="1" applyAlignment="1">
      <alignment horizontal="center" vertical="center"/>
    </xf>
    <xf numFmtId="168" fontId="5" fillId="4" borderId="5" xfId="0" applyNumberFormat="1" applyFont="1" applyFill="1" applyBorder="1" applyAlignment="1">
      <alignment horizontal="center" vertical="center"/>
    </xf>
    <xf numFmtId="169" fontId="15" fillId="4" borderId="2" xfId="0" applyNumberFormat="1" applyFont="1" applyFill="1" applyBorder="1" applyAlignment="1">
      <alignment horizontal="center" vertical="center"/>
    </xf>
    <xf numFmtId="170" fontId="15" fillId="4" borderId="2" xfId="0" applyNumberFormat="1" applyFont="1" applyFill="1" applyBorder="1" applyAlignment="1">
      <alignment horizontal="center" vertical="center"/>
    </xf>
    <xf numFmtId="171" fontId="16" fillId="4" borderId="3" xfId="0" applyNumberFormat="1" applyFont="1" applyFill="1" applyBorder="1" applyAlignment="1">
      <alignment horizontal="center" vertical="center"/>
    </xf>
    <xf numFmtId="171" fontId="16" fillId="4" borderId="13" xfId="0" applyNumberFormat="1" applyFont="1" applyFill="1" applyBorder="1" applyAlignment="1">
      <alignment horizontal="center" vertical="center"/>
    </xf>
    <xf numFmtId="171" fontId="16" fillId="4" borderId="5" xfId="0" applyNumberFormat="1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16" fontId="14" fillId="7" borderId="4" xfId="0" applyNumberFormat="1" applyFont="1" applyFill="1" applyBorder="1" applyAlignment="1">
      <alignment horizontal="center" vertical="center"/>
    </xf>
    <xf numFmtId="16" fontId="14" fillId="7" borderId="5" xfId="0" applyNumberFormat="1" applyFont="1" applyFill="1" applyBorder="1" applyAlignment="1">
      <alignment horizontal="center" vertical="center"/>
    </xf>
    <xf numFmtId="168" fontId="15" fillId="7" borderId="4" xfId="0" applyNumberFormat="1" applyFont="1" applyFill="1" applyBorder="1" applyAlignment="1">
      <alignment horizontal="center" vertical="center"/>
    </xf>
    <xf numFmtId="168" fontId="15" fillId="7" borderId="5" xfId="0" applyNumberFormat="1" applyFont="1" applyFill="1" applyBorder="1" applyAlignment="1">
      <alignment horizontal="left" vertical="center"/>
    </xf>
    <xf numFmtId="168" fontId="16" fillId="7" borderId="3" xfId="0" applyNumberFormat="1" applyFont="1" applyFill="1" applyBorder="1" applyAlignment="1">
      <alignment horizontal="center" vertical="center"/>
    </xf>
    <xf numFmtId="168" fontId="16" fillId="7" borderId="4" xfId="0" applyNumberFormat="1" applyFont="1" applyFill="1" applyBorder="1" applyAlignment="1">
      <alignment horizontal="center" vertical="center"/>
    </xf>
    <xf numFmtId="168" fontId="16" fillId="7" borderId="5" xfId="0" applyNumberFormat="1" applyFont="1" applyFill="1" applyBorder="1" applyAlignment="1">
      <alignment horizontal="center" vertical="center"/>
    </xf>
    <xf numFmtId="169" fontId="14" fillId="4" borderId="1" xfId="0" applyNumberFormat="1" applyFont="1" applyFill="1" applyBorder="1" applyAlignment="1">
      <alignment horizontal="center" vertical="center"/>
    </xf>
    <xf numFmtId="169" fontId="14" fillId="4" borderId="6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170" fontId="14" fillId="0" borderId="1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68" fontId="0" fillId="8" borderId="3" xfId="0" applyNumberFormat="1" applyFill="1" applyBorder="1" applyAlignment="1">
      <alignment horizontal="center" vertical="center"/>
    </xf>
    <xf numFmtId="168" fontId="0" fillId="8" borderId="4" xfId="0" applyNumberFormat="1" applyFill="1" applyBorder="1" applyAlignment="1">
      <alignment horizontal="center" vertical="center"/>
    </xf>
    <xf numFmtId="168" fontId="0" fillId="8" borderId="5" xfId="0" applyNumberForma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68" fontId="12" fillId="4" borderId="2" xfId="0" applyNumberFormat="1" applyFont="1" applyFill="1" applyBorder="1" applyAlignment="1">
      <alignment horizontal="center" vertical="center"/>
    </xf>
    <xf numFmtId="171" fontId="12" fillId="4" borderId="2" xfId="0" applyNumberFormat="1" applyFont="1" applyFill="1" applyBorder="1" applyAlignment="1">
      <alignment horizontal="center" vertical="center"/>
    </xf>
    <xf numFmtId="168" fontId="4" fillId="4" borderId="2" xfId="0" applyNumberFormat="1" applyFont="1" applyFill="1" applyBorder="1" applyAlignment="1">
      <alignment horizontal="center" vertical="center"/>
    </xf>
    <xf numFmtId="171" fontId="4" fillId="4" borderId="2" xfId="0" applyNumberFormat="1" applyFont="1" applyFill="1" applyBorder="1" applyAlignment="1">
      <alignment horizontal="center" vertical="center"/>
    </xf>
    <xf numFmtId="171" fontId="0" fillId="8" borderId="4" xfId="0" applyNumberForma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168" fontId="11" fillId="7" borderId="2" xfId="0" applyNumberFormat="1" applyFont="1" applyFill="1" applyBorder="1" applyAlignment="1">
      <alignment horizontal="center" vertical="center"/>
    </xf>
    <xf numFmtId="168" fontId="4" fillId="4" borderId="3" xfId="0" applyNumberFormat="1" applyFont="1" applyFill="1" applyBorder="1" applyAlignment="1">
      <alignment horizontal="center" vertical="center"/>
    </xf>
    <xf numFmtId="168" fontId="4" fillId="4" borderId="4" xfId="0" applyNumberFormat="1" applyFont="1" applyFill="1" applyBorder="1" applyAlignment="1">
      <alignment horizontal="center" vertical="center"/>
    </xf>
    <xf numFmtId="168" fontId="4" fillId="4" borderId="5" xfId="0" applyNumberFormat="1" applyFont="1" applyFill="1" applyBorder="1" applyAlignment="1">
      <alignment horizontal="center" vertical="center"/>
    </xf>
    <xf numFmtId="168" fontId="5" fillId="8" borderId="3" xfId="0" applyNumberFormat="1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16" fontId="4" fillId="7" borderId="4" xfId="0" applyNumberFormat="1" applyFont="1" applyFill="1" applyBorder="1" applyAlignment="1">
      <alignment horizontal="center" vertical="center"/>
    </xf>
    <xf numFmtId="16" fontId="4" fillId="7" borderId="5" xfId="0" applyNumberFormat="1" applyFont="1" applyFill="1" applyBorder="1" applyAlignment="1">
      <alignment horizontal="center" vertical="center"/>
    </xf>
    <xf numFmtId="168" fontId="5" fillId="7" borderId="3" xfId="0" applyNumberFormat="1" applyFont="1" applyFill="1" applyBorder="1" applyAlignment="1">
      <alignment horizontal="center" vertical="center"/>
    </xf>
    <xf numFmtId="168" fontId="5" fillId="7" borderId="4" xfId="0" applyNumberFormat="1" applyFont="1" applyFill="1" applyBorder="1" applyAlignment="1">
      <alignment horizontal="center" vertical="center"/>
    </xf>
    <xf numFmtId="168" fontId="5" fillId="7" borderId="5" xfId="0" applyNumberFormat="1" applyFont="1" applyFill="1" applyBorder="1" applyAlignment="1">
      <alignment horizontal="center" vertical="center"/>
    </xf>
    <xf numFmtId="169" fontId="7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70" fontId="5" fillId="4" borderId="3" xfId="0" applyNumberFormat="1" applyFont="1" applyFill="1" applyBorder="1" applyAlignment="1">
      <alignment horizontal="center" vertical="center"/>
    </xf>
    <xf numFmtId="171" fontId="5" fillId="4" borderId="4" xfId="0" applyNumberFormat="1" applyFont="1" applyFill="1" applyBorder="1" applyAlignment="1">
      <alignment horizontal="center" vertical="center"/>
    </xf>
    <xf numFmtId="171" fontId="5" fillId="4" borderId="4" xfId="0" applyNumberFormat="1" applyFont="1" applyFill="1" applyBorder="1">
      <alignment vertical="center"/>
    </xf>
    <xf numFmtId="171" fontId="5" fillId="4" borderId="5" xfId="0" applyNumberFormat="1" applyFont="1" applyFill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1" fontId="0" fillId="4" borderId="1" xfId="0" applyNumberFormat="1" applyFill="1" applyBorder="1">
      <alignment vertical="center"/>
    </xf>
    <xf numFmtId="171" fontId="0" fillId="4" borderId="6" xfId="0" applyNumberFormat="1" applyFill="1" applyBorder="1">
      <alignment vertical="center"/>
    </xf>
    <xf numFmtId="171" fontId="0" fillId="4" borderId="10" xfId="0" applyNumberFormat="1" applyFill="1" applyBorder="1">
      <alignment vertical="center"/>
    </xf>
    <xf numFmtId="171" fontId="0" fillId="4" borderId="2" xfId="0" applyNumberFormat="1" applyFill="1" applyBorder="1">
      <alignment vertical="center"/>
    </xf>
    <xf numFmtId="0" fontId="0" fillId="4" borderId="5" xfId="0" applyFill="1" applyBorder="1" applyAlignment="1">
      <alignment horizontal="center" vertical="center"/>
    </xf>
    <xf numFmtId="168" fontId="0" fillId="4" borderId="3" xfId="0" applyNumberFormat="1" applyFill="1" applyBorder="1" applyAlignment="1">
      <alignment horizontal="center" vertical="center"/>
    </xf>
    <xf numFmtId="168" fontId="0" fillId="4" borderId="4" xfId="0" applyNumberFormat="1" applyFill="1" applyBorder="1" applyAlignment="1">
      <alignment horizontal="center" vertical="center"/>
    </xf>
    <xf numFmtId="168" fontId="0" fillId="4" borderId="5" xfId="0" applyNumberFormat="1" applyFill="1" applyBorder="1" applyAlignment="1">
      <alignment horizontal="center" vertical="center"/>
    </xf>
    <xf numFmtId="0" fontId="0" fillId="2" borderId="2" xfId="0" applyFill="1" applyBorder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jpeg"/><Relationship Id="rId2" Type="http://schemas.openxmlformats.org/officeDocument/2006/relationships/image" Target="../media/image14.jpeg"/><Relationship Id="rId1" Type="http://schemas.openxmlformats.org/officeDocument/2006/relationships/image" Target="../media/image13.jpeg"/><Relationship Id="rId5" Type="http://schemas.openxmlformats.org/officeDocument/2006/relationships/image" Target="../media/image17.jpeg"/><Relationship Id="rId4" Type="http://schemas.openxmlformats.org/officeDocument/2006/relationships/image" Target="../media/image16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jpeg"/><Relationship Id="rId1" Type="http://schemas.openxmlformats.org/officeDocument/2006/relationships/image" Target="../media/image19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jpeg"/><Relationship Id="rId2" Type="http://schemas.openxmlformats.org/officeDocument/2006/relationships/image" Target="../media/image22.jpeg"/><Relationship Id="rId1" Type="http://schemas.openxmlformats.org/officeDocument/2006/relationships/image" Target="../media/image2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jpeg"/><Relationship Id="rId2" Type="http://schemas.openxmlformats.org/officeDocument/2006/relationships/image" Target="../media/image29.jpeg"/><Relationship Id="rId1" Type="http://schemas.openxmlformats.org/officeDocument/2006/relationships/image" Target="../media/image28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34607</xdr:colOff>
      <xdr:row>1</xdr:row>
      <xdr:rowOff>25082</xdr:rowOff>
    </xdr:from>
    <xdr:to>
      <xdr:col>4</xdr:col>
      <xdr:colOff>3153092</xdr:colOff>
      <xdr:row>1</xdr:row>
      <xdr:rowOff>1792922</xdr:rowOff>
    </xdr:to>
    <xdr:pic>
      <xdr:nvPicPr>
        <xdr:cNvPr id="3" name="ID_EB6D469F10584D88BB84B01437053670" descr="PHOTO-2026-02-01-20-10-0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995035" y="-294640"/>
          <a:ext cx="1767840" cy="311785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</xdr:colOff>
      <xdr:row>2</xdr:row>
      <xdr:rowOff>24765</xdr:rowOff>
    </xdr:from>
    <xdr:to>
      <xdr:col>4</xdr:col>
      <xdr:colOff>3152140</xdr:colOff>
      <xdr:row>2</xdr:row>
      <xdr:rowOff>1792605</xdr:rowOff>
    </xdr:to>
    <xdr:pic>
      <xdr:nvPicPr>
        <xdr:cNvPr id="4" name="ID_33A8A3BC97E147238E87E135DF908BC9" descr="PHOTO-2026-02-03-18-23-48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995035" y="1508760"/>
          <a:ext cx="1767840" cy="3117850"/>
        </a:xfrm>
        <a:prstGeom prst="rect">
          <a:avLst/>
        </a:prstGeom>
      </xdr:spPr>
    </xdr:pic>
    <xdr:clientData/>
  </xdr:twoCellAnchor>
  <xdr:twoCellAnchor editAs="oneCell">
    <xdr:from>
      <xdr:col>4</xdr:col>
      <xdr:colOff>34607</xdr:colOff>
      <xdr:row>3</xdr:row>
      <xdr:rowOff>25082</xdr:rowOff>
    </xdr:from>
    <xdr:to>
      <xdr:col>4</xdr:col>
      <xdr:colOff>3152457</xdr:colOff>
      <xdr:row>3</xdr:row>
      <xdr:rowOff>1792287</xdr:rowOff>
    </xdr:to>
    <xdr:pic>
      <xdr:nvPicPr>
        <xdr:cNvPr id="5" name="ID_02E0DEA4BFFA4DDD946AA59BF3A8FC7D" descr="PHOTO-2026-02-06-18-14-0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3967" t="3958"/>
        <a:stretch>
          <a:fillRect/>
        </a:stretch>
      </xdr:blipFill>
      <xdr:spPr>
        <a:xfrm rot="16200000">
          <a:off x="5995035" y="3312160"/>
          <a:ext cx="1767205" cy="3117850"/>
        </a:xfrm>
        <a:prstGeom prst="rect">
          <a:avLst/>
        </a:prstGeom>
      </xdr:spPr>
    </xdr:pic>
    <xdr:clientData/>
  </xdr:twoCellAnchor>
  <xdr:twoCellAnchor editAs="oneCell">
    <xdr:from>
      <xdr:col>4</xdr:col>
      <xdr:colOff>45085</xdr:colOff>
      <xdr:row>4</xdr:row>
      <xdr:rowOff>24765</xdr:rowOff>
    </xdr:from>
    <xdr:to>
      <xdr:col>4</xdr:col>
      <xdr:colOff>3141980</xdr:colOff>
      <xdr:row>4</xdr:row>
      <xdr:rowOff>1779270</xdr:rowOff>
    </xdr:to>
    <xdr:pic>
      <xdr:nvPicPr>
        <xdr:cNvPr id="9" name="ID_3BF1196B15944C09B8D28D50101835A5" descr="PHOTO-2026-02-10-13-06-45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16200000">
          <a:off x="6002020" y="5120005"/>
          <a:ext cx="1754505" cy="3096895"/>
        </a:xfrm>
        <a:prstGeom prst="rect">
          <a:avLst/>
        </a:prstGeom>
      </xdr:spPr>
    </xdr:pic>
    <xdr:clientData/>
  </xdr:twoCellAnchor>
  <xdr:twoCellAnchor editAs="oneCell">
    <xdr:from>
      <xdr:col>4</xdr:col>
      <xdr:colOff>40640</xdr:colOff>
      <xdr:row>5</xdr:row>
      <xdr:rowOff>24765</xdr:rowOff>
    </xdr:from>
    <xdr:to>
      <xdr:col>4</xdr:col>
      <xdr:colOff>3145790</xdr:colOff>
      <xdr:row>5</xdr:row>
      <xdr:rowOff>1779905</xdr:rowOff>
    </xdr:to>
    <xdr:pic>
      <xdr:nvPicPr>
        <xdr:cNvPr id="10" name="ID_9835D80B0A2641BBBFE9C64342E1DC6F" descr="PHOTO-2026-02-10-13-08-04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6001385" y="6918325"/>
          <a:ext cx="1755140" cy="3105150"/>
        </a:xfrm>
        <a:prstGeom prst="rect">
          <a:avLst/>
        </a:prstGeom>
      </xdr:spPr>
    </xdr:pic>
    <xdr:clientData/>
  </xdr:twoCellAnchor>
  <xdr:twoCellAnchor editAs="oneCell">
    <xdr:from>
      <xdr:col>4</xdr:col>
      <xdr:colOff>37782</xdr:colOff>
      <xdr:row>6</xdr:row>
      <xdr:rowOff>24447</xdr:rowOff>
    </xdr:from>
    <xdr:to>
      <xdr:col>4</xdr:col>
      <xdr:colOff>3149282</xdr:colOff>
      <xdr:row>6</xdr:row>
      <xdr:rowOff>1778952</xdr:rowOff>
    </xdr:to>
    <xdr:pic>
      <xdr:nvPicPr>
        <xdr:cNvPr id="11" name="ID_F3EC8A26AE0848BEB2EC60906970D6C1" descr="PHOTO-2026-02-14-11-54-54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6001385" y="8712200"/>
          <a:ext cx="1754505" cy="31115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</xdr:colOff>
      <xdr:row>7</xdr:row>
      <xdr:rowOff>24447</xdr:rowOff>
    </xdr:from>
    <xdr:to>
      <xdr:col>4</xdr:col>
      <xdr:colOff>3141662</xdr:colOff>
      <xdr:row>7</xdr:row>
      <xdr:rowOff>1766887</xdr:rowOff>
    </xdr:to>
    <xdr:pic>
      <xdr:nvPicPr>
        <xdr:cNvPr id="6" name="ID_16D7190FA9C9401AB3899BA20631B84A" descr="PHOTO-2026-02-15-14-49-5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6007100" y="10507345"/>
          <a:ext cx="1742440" cy="3096895"/>
        </a:xfrm>
        <a:prstGeom prst="rect">
          <a:avLst/>
        </a:prstGeom>
      </xdr:spPr>
    </xdr:pic>
    <xdr:clientData/>
  </xdr:twoCellAnchor>
  <xdr:twoCellAnchor editAs="oneCell">
    <xdr:from>
      <xdr:col>4</xdr:col>
      <xdr:colOff>34607</xdr:colOff>
      <xdr:row>8</xdr:row>
      <xdr:rowOff>24447</xdr:rowOff>
    </xdr:from>
    <xdr:to>
      <xdr:col>4</xdr:col>
      <xdr:colOff>3151822</xdr:colOff>
      <xdr:row>8</xdr:row>
      <xdr:rowOff>1779587</xdr:rowOff>
    </xdr:to>
    <xdr:pic>
      <xdr:nvPicPr>
        <xdr:cNvPr id="7" name="ID_901BAEB54BEB4F45ADAE8AF09388A5D4" descr="PHOTO-2026-02-18-16-49-39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6200000">
          <a:off x="6000750" y="12293600"/>
          <a:ext cx="1755140" cy="3117215"/>
        </a:xfrm>
        <a:prstGeom prst="rect">
          <a:avLst/>
        </a:prstGeom>
      </xdr:spPr>
    </xdr:pic>
    <xdr:clientData/>
  </xdr:twoCellAnchor>
  <xdr:twoCellAnchor editAs="oneCell">
    <xdr:from>
      <xdr:col>4</xdr:col>
      <xdr:colOff>43180</xdr:colOff>
      <xdr:row>9</xdr:row>
      <xdr:rowOff>24765</xdr:rowOff>
    </xdr:from>
    <xdr:to>
      <xdr:col>4</xdr:col>
      <xdr:colOff>3143885</xdr:colOff>
      <xdr:row>9</xdr:row>
      <xdr:rowOff>1779905</xdr:rowOff>
    </xdr:to>
    <xdr:pic>
      <xdr:nvPicPr>
        <xdr:cNvPr id="13" name="ID_B68E3B613DB84A1C826440DBE607D3BB" descr="PHOTO-2026-02-25-21-15-00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28920" y="14766925"/>
          <a:ext cx="3100705" cy="1755140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</xdr:colOff>
      <xdr:row>10</xdr:row>
      <xdr:rowOff>24765</xdr:rowOff>
    </xdr:from>
    <xdr:to>
      <xdr:col>4</xdr:col>
      <xdr:colOff>3143250</xdr:colOff>
      <xdr:row>10</xdr:row>
      <xdr:rowOff>1780540</xdr:rowOff>
    </xdr:to>
    <xdr:pic>
      <xdr:nvPicPr>
        <xdr:cNvPr id="14" name="ID_AF69EFDAC862404FB001179F2B7364E4" descr="PHOTO-2026-02-25-21-15-32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30190" y="16567150"/>
          <a:ext cx="3098800" cy="1755775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</xdr:colOff>
      <xdr:row>11</xdr:row>
      <xdr:rowOff>24765</xdr:rowOff>
    </xdr:from>
    <xdr:to>
      <xdr:col>4</xdr:col>
      <xdr:colOff>3142615</xdr:colOff>
      <xdr:row>11</xdr:row>
      <xdr:rowOff>1767205</xdr:rowOff>
    </xdr:to>
    <xdr:pic>
      <xdr:nvPicPr>
        <xdr:cNvPr id="8" name="ID_D9AEA2E82F494C34BB417648325D77C8" descr="PHOTO-2026-02-27-15-47-1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5400000">
          <a:off x="6007735" y="17690465"/>
          <a:ext cx="1742440" cy="3098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</xdr:colOff>
      <xdr:row>1</xdr:row>
      <xdr:rowOff>26670</xdr:rowOff>
    </xdr:from>
    <xdr:to>
      <xdr:col>4</xdr:col>
      <xdr:colOff>4051300</xdr:colOff>
      <xdr:row>1</xdr:row>
      <xdr:rowOff>2291715</xdr:rowOff>
    </xdr:to>
    <xdr:pic>
      <xdr:nvPicPr>
        <xdr:cNvPr id="3" name="ID_CCE8CCF6CB934EC0917AFA736A8BFEE9" descr="PHOTO-2026-02-06-18-13-28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778625" y="-641350"/>
          <a:ext cx="2265045" cy="40074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325755</xdr:colOff>
      <xdr:row>1</xdr:row>
      <xdr:rowOff>31750</xdr:rowOff>
    </xdr:from>
    <xdr:to>
      <xdr:col>9</xdr:col>
      <xdr:colOff>4413250</xdr:colOff>
      <xdr:row>1</xdr:row>
      <xdr:rowOff>5169535</xdr:rowOff>
    </xdr:to>
    <xdr:pic>
      <xdr:nvPicPr>
        <xdr:cNvPr id="5" name="ID_526AD5818F044446A0D4A4FF77C53EE4" descr="PHOTO-2026-02-06-18-16-00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29264"/>
        <a:stretch>
          <a:fillRect/>
        </a:stretch>
      </xdr:blipFill>
      <xdr:spPr>
        <a:xfrm>
          <a:off x="21605240" y="463550"/>
          <a:ext cx="4087495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339090</xdr:colOff>
      <xdr:row>2</xdr:row>
      <xdr:rowOff>31750</xdr:rowOff>
    </xdr:from>
    <xdr:to>
      <xdr:col>9</xdr:col>
      <xdr:colOff>4399280</xdr:colOff>
      <xdr:row>2</xdr:row>
      <xdr:rowOff>5169535</xdr:rowOff>
    </xdr:to>
    <xdr:pic>
      <xdr:nvPicPr>
        <xdr:cNvPr id="6" name="ID_243DDF3EC6A2436B934FBDA7565819A9" descr="PHOTO-2026-02-06-18-15-2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b="28641"/>
        <a:stretch>
          <a:fillRect/>
        </a:stretch>
      </xdr:blipFill>
      <xdr:spPr>
        <a:xfrm>
          <a:off x="21618575" y="5664200"/>
          <a:ext cx="4060190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347980</xdr:colOff>
      <xdr:row>3</xdr:row>
      <xdr:rowOff>31750</xdr:rowOff>
    </xdr:from>
    <xdr:to>
      <xdr:col>9</xdr:col>
      <xdr:colOff>4391025</xdr:colOff>
      <xdr:row>3</xdr:row>
      <xdr:rowOff>5169535</xdr:rowOff>
    </xdr:to>
    <xdr:pic>
      <xdr:nvPicPr>
        <xdr:cNvPr id="10" name="ID_7389103D9AC842A3A9365AE816D9AC18" descr="PHOTO-2026-02-25-21-19-56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b="29030"/>
        <a:stretch>
          <a:fillRect/>
        </a:stretch>
      </xdr:blipFill>
      <xdr:spPr>
        <a:xfrm>
          <a:off x="21627465" y="10864850"/>
          <a:ext cx="4043045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391160</xdr:colOff>
      <xdr:row>4</xdr:row>
      <xdr:rowOff>31115</xdr:rowOff>
    </xdr:from>
    <xdr:to>
      <xdr:col>9</xdr:col>
      <xdr:colOff>4347845</xdr:colOff>
      <xdr:row>4</xdr:row>
      <xdr:rowOff>5168900</xdr:rowOff>
    </xdr:to>
    <xdr:pic>
      <xdr:nvPicPr>
        <xdr:cNvPr id="3" name="ID_98F6A49B6B4745A4929D2C584B48763C" descr="PHOTO-2026-03-01-08-12-49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 b="27120"/>
        <a:stretch>
          <a:fillRect/>
        </a:stretch>
      </xdr:blipFill>
      <xdr:spPr>
        <a:xfrm>
          <a:off x="21670645" y="16064865"/>
          <a:ext cx="3956685" cy="5137785"/>
        </a:xfrm>
        <a:prstGeom prst="rect">
          <a:avLst/>
        </a:prstGeom>
      </xdr:spPr>
    </xdr:pic>
    <xdr:clientData/>
  </xdr:twoCellAnchor>
  <xdr:twoCellAnchor editAs="oneCell">
    <xdr:from>
      <xdr:col>9</xdr:col>
      <xdr:colOff>363855</xdr:colOff>
      <xdr:row>5</xdr:row>
      <xdr:rowOff>31750</xdr:rowOff>
    </xdr:from>
    <xdr:to>
      <xdr:col>9</xdr:col>
      <xdr:colOff>4375150</xdr:colOff>
      <xdr:row>5</xdr:row>
      <xdr:rowOff>5169535</xdr:rowOff>
    </xdr:to>
    <xdr:pic>
      <xdr:nvPicPr>
        <xdr:cNvPr id="7" name="ID_77293669FD254791AFFDDB2305B2A55F" descr="PHOTO-2026-03-01-08-11-08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b="28253"/>
        <a:stretch>
          <a:fillRect/>
        </a:stretch>
      </xdr:blipFill>
      <xdr:spPr>
        <a:xfrm>
          <a:off x="21643340" y="21266150"/>
          <a:ext cx="4011295" cy="51377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525145</xdr:colOff>
      <xdr:row>1</xdr:row>
      <xdr:rowOff>29210</xdr:rowOff>
    </xdr:from>
    <xdr:to>
      <xdr:col>4</xdr:col>
      <xdr:colOff>4382135</xdr:colOff>
      <xdr:row>1</xdr:row>
      <xdr:rowOff>5166995</xdr:rowOff>
    </xdr:to>
    <xdr:pic>
      <xdr:nvPicPr>
        <xdr:cNvPr id="7" name="ID_F1AB6C0B27B44FDBBD5C0BFA2D5550E7" descr="PHOTO-2026-02-06-19-51-2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28213"/>
        <a:stretch>
          <a:fillRect/>
        </a:stretch>
      </xdr:blipFill>
      <xdr:spPr>
        <a:xfrm>
          <a:off x="9191625" y="461010"/>
          <a:ext cx="3856990" cy="51377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38735</xdr:colOff>
      <xdr:row>1</xdr:row>
      <xdr:rowOff>31750</xdr:rowOff>
    </xdr:from>
    <xdr:to>
      <xdr:col>4</xdr:col>
      <xdr:colOff>3642360</xdr:colOff>
      <xdr:row>7</xdr:row>
      <xdr:rowOff>705485</xdr:rowOff>
    </xdr:to>
    <xdr:pic>
      <xdr:nvPicPr>
        <xdr:cNvPr id="2" name="ID_F74A17FFD92347DBBA4785707FAC6771" descr="PHOTO-2026-02-04-00-00-07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21181"/>
        <a:stretch>
          <a:fillRect/>
        </a:stretch>
      </xdr:blipFill>
      <xdr:spPr>
        <a:xfrm>
          <a:off x="7067550" y="463550"/>
          <a:ext cx="3603625" cy="5093335"/>
        </a:xfrm>
        <a:prstGeom prst="rect">
          <a:avLst/>
        </a:prstGeom>
      </xdr:spPr>
    </xdr:pic>
    <xdr:clientData/>
  </xdr:twoCellAnchor>
  <xdr:twoCellAnchor editAs="oneCell">
    <xdr:from>
      <xdr:col>4</xdr:col>
      <xdr:colOff>31750</xdr:colOff>
      <xdr:row>10</xdr:row>
      <xdr:rowOff>67945</xdr:rowOff>
    </xdr:from>
    <xdr:to>
      <xdr:col>4</xdr:col>
      <xdr:colOff>3649345</xdr:colOff>
      <xdr:row>18</xdr:row>
      <xdr:rowOff>514350</xdr:rowOff>
    </xdr:to>
    <xdr:pic>
      <xdr:nvPicPr>
        <xdr:cNvPr id="11" name="ID_B339A833EDE849EAA6410274ECE198BF" descr="PHOTO-2026-02-25-21-19-01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b="22567"/>
        <a:stretch>
          <a:fillRect/>
        </a:stretch>
      </xdr:blipFill>
      <xdr:spPr>
        <a:xfrm>
          <a:off x="7060565" y="6544945"/>
          <a:ext cx="3617595" cy="50184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35877</xdr:colOff>
      <xdr:row>1</xdr:row>
      <xdr:rowOff>24447</xdr:rowOff>
    </xdr:from>
    <xdr:to>
      <xdr:col>4</xdr:col>
      <xdr:colOff>3756977</xdr:colOff>
      <xdr:row>1</xdr:row>
      <xdr:rowOff>2438082</xdr:rowOff>
    </xdr:to>
    <xdr:pic>
      <xdr:nvPicPr>
        <xdr:cNvPr id="8" name="ID_6BEC050E1BF14F60BC98535C8F1A7036" descr="PHOTO-2026-02-07-13-40-25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361" b="6750"/>
        <a:stretch>
          <a:fillRect/>
        </a:stretch>
      </xdr:blipFill>
      <xdr:spPr>
        <a:xfrm rot="16200000">
          <a:off x="5704205" y="-426085"/>
          <a:ext cx="2413635" cy="3720465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</xdr:colOff>
      <xdr:row>2</xdr:row>
      <xdr:rowOff>23812</xdr:rowOff>
    </xdr:from>
    <xdr:to>
      <xdr:col>4</xdr:col>
      <xdr:colOff>3756342</xdr:colOff>
      <xdr:row>2</xdr:row>
      <xdr:rowOff>2210752</xdr:rowOff>
    </xdr:to>
    <xdr:pic>
      <xdr:nvPicPr>
        <xdr:cNvPr id="3" name="ID_B54E9E75F8ED4D9B98D95E11A1E6C24D" descr="PHOTO-2026-02-18-16-52-2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817870" y="1920875"/>
          <a:ext cx="2186940" cy="3719195"/>
        </a:xfrm>
        <a:prstGeom prst="rect">
          <a:avLst/>
        </a:prstGeom>
      </xdr:spPr>
    </xdr:pic>
    <xdr:clientData/>
  </xdr:twoCellAnchor>
  <xdr:twoCellAnchor editAs="oneCell">
    <xdr:from>
      <xdr:col>4</xdr:col>
      <xdr:colOff>381952</xdr:colOff>
      <xdr:row>3</xdr:row>
      <xdr:rowOff>24447</xdr:rowOff>
    </xdr:from>
    <xdr:to>
      <xdr:col>4</xdr:col>
      <xdr:colOff>3411537</xdr:colOff>
      <xdr:row>3</xdr:row>
      <xdr:rowOff>1938337</xdr:rowOff>
    </xdr:to>
    <xdr:pic>
      <xdr:nvPicPr>
        <xdr:cNvPr id="9" name="ID_FE33417ECC5E4C5BBCAF3962DAD8C565" descr="PHOTO-2026-02-21-15-34-50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b="10483"/>
        <a:stretch>
          <a:fillRect/>
        </a:stretch>
      </xdr:blipFill>
      <xdr:spPr>
        <a:xfrm rot="16200000">
          <a:off x="5954395" y="4361180"/>
          <a:ext cx="1913890" cy="30295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132080</xdr:colOff>
      <xdr:row>1</xdr:row>
      <xdr:rowOff>25400</xdr:rowOff>
    </xdr:from>
    <xdr:to>
      <xdr:col>4</xdr:col>
      <xdr:colOff>3439795</xdr:colOff>
      <xdr:row>1</xdr:row>
      <xdr:rowOff>2116455</xdr:rowOff>
    </xdr:to>
    <xdr:pic>
      <xdr:nvPicPr>
        <xdr:cNvPr id="8" name="ID_6F25DB51F1644169B51BEC0C4933BDF8" descr="PHOTO-2026-02-21-15-34-19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10004"/>
        <a:stretch>
          <a:fillRect/>
        </a:stretch>
      </xdr:blipFill>
      <xdr:spPr>
        <a:xfrm rot="16200000">
          <a:off x="5755640" y="-379730"/>
          <a:ext cx="2091055" cy="330771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40005</xdr:colOff>
      <xdr:row>1</xdr:row>
      <xdr:rowOff>24765</xdr:rowOff>
    </xdr:from>
    <xdr:to>
      <xdr:col>4</xdr:col>
      <xdr:colOff>3757930</xdr:colOff>
      <xdr:row>1</xdr:row>
      <xdr:rowOff>2435225</xdr:rowOff>
    </xdr:to>
    <xdr:pic>
      <xdr:nvPicPr>
        <xdr:cNvPr id="3" name="ID_49DCD39D51DC4AC5A569D68E4F16AB4F" descr="PHOTO-2026-02-27-15-06-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3700" y="227965"/>
          <a:ext cx="3717925" cy="24104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58102</xdr:colOff>
      <xdr:row>1</xdr:row>
      <xdr:rowOff>30797</xdr:rowOff>
    </xdr:from>
    <xdr:to>
      <xdr:col>4</xdr:col>
      <xdr:colOff>3652202</xdr:colOff>
      <xdr:row>1</xdr:row>
      <xdr:rowOff>2256472</xdr:rowOff>
    </xdr:to>
    <xdr:pic>
      <xdr:nvPicPr>
        <xdr:cNvPr id="15" name="ID_2677AF8603394823A39ABC079EEEC25D" descr="PHOTO-2026-02-26-13-42-49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b="8964"/>
        <a:stretch>
          <a:fillRect/>
        </a:stretch>
      </xdr:blipFill>
      <xdr:spPr>
        <a:xfrm rot="16200000">
          <a:off x="6538595" y="-450215"/>
          <a:ext cx="2225675" cy="359346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26987</xdr:colOff>
      <xdr:row>1</xdr:row>
      <xdr:rowOff>23812</xdr:rowOff>
    </xdr:from>
    <xdr:to>
      <xdr:col>5</xdr:col>
      <xdr:colOff>3683952</xdr:colOff>
      <xdr:row>1</xdr:row>
      <xdr:rowOff>2139632</xdr:rowOff>
    </xdr:to>
    <xdr:pic>
      <xdr:nvPicPr>
        <xdr:cNvPr id="3" name="ID_1E2B4F3BDC4D4FE1B79CC6498AD7FE8E" descr="PHOTO-2026-02-04-14-19-56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842760" y="-543560"/>
          <a:ext cx="2115820" cy="365633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44132</xdr:colOff>
      <xdr:row>1</xdr:row>
      <xdr:rowOff>26352</xdr:rowOff>
    </xdr:from>
    <xdr:to>
      <xdr:col>4</xdr:col>
      <xdr:colOff>2279967</xdr:colOff>
      <xdr:row>1</xdr:row>
      <xdr:rowOff>1324292</xdr:rowOff>
    </xdr:to>
    <xdr:pic>
      <xdr:nvPicPr>
        <xdr:cNvPr id="3" name="ID_196B8F66A7BE492A97F43F63ED46691C" descr="PHOTO-2026-02-03-22-12-30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6094095" y="-239395"/>
          <a:ext cx="1297940" cy="223520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4</xdr:row>
      <xdr:rowOff>26670</xdr:rowOff>
    </xdr:from>
    <xdr:to>
      <xdr:col>4</xdr:col>
      <xdr:colOff>2296795</xdr:colOff>
      <xdr:row>4</xdr:row>
      <xdr:rowOff>3088640</xdr:rowOff>
    </xdr:to>
    <xdr:pic>
      <xdr:nvPicPr>
        <xdr:cNvPr id="2" name="ID_3BC2409208B746588761AA2CAF8F81BA" descr="PHOTO-2026-02-06-18-16-35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b="28870"/>
        <a:stretch>
          <a:fillRect/>
        </a:stretch>
      </xdr:blipFill>
      <xdr:spPr>
        <a:xfrm>
          <a:off x="5610225" y="2238375"/>
          <a:ext cx="2268220" cy="3061970"/>
        </a:xfrm>
        <a:prstGeom prst="rect">
          <a:avLst/>
        </a:prstGeom>
      </xdr:spPr>
    </xdr:pic>
    <xdr:clientData/>
  </xdr:twoCellAnchor>
  <xdr:twoCellAnchor editAs="oneCell">
    <xdr:from>
      <xdr:col>4</xdr:col>
      <xdr:colOff>44450</xdr:colOff>
      <xdr:row>7</xdr:row>
      <xdr:rowOff>26670</xdr:rowOff>
    </xdr:from>
    <xdr:to>
      <xdr:col>4</xdr:col>
      <xdr:colOff>2280285</xdr:colOff>
      <xdr:row>7</xdr:row>
      <xdr:rowOff>1338580</xdr:rowOff>
    </xdr:to>
    <xdr:pic>
      <xdr:nvPicPr>
        <xdr:cNvPr id="4" name="ID_76BB44EDCF0B40B7BBC56E20E008B896" descr="PHOTO-2026-02-25-21-16-12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26100" y="6012180"/>
          <a:ext cx="2235835" cy="131191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24130</xdr:colOff>
      <xdr:row>1</xdr:row>
      <xdr:rowOff>67310</xdr:rowOff>
    </xdr:from>
    <xdr:to>
      <xdr:col>4</xdr:col>
      <xdr:colOff>3693160</xdr:colOff>
      <xdr:row>4</xdr:row>
      <xdr:rowOff>756920</xdr:rowOff>
    </xdr:to>
    <xdr:pic>
      <xdr:nvPicPr>
        <xdr:cNvPr id="8" name="ID_BF6CC3CD91544791ADB985CF5CA328E4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0285" y="270510"/>
          <a:ext cx="3669030" cy="3128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95885</xdr:colOff>
      <xdr:row>7</xdr:row>
      <xdr:rowOff>24130</xdr:rowOff>
    </xdr:from>
    <xdr:to>
      <xdr:col>4</xdr:col>
      <xdr:colOff>3620770</xdr:colOff>
      <xdr:row>7</xdr:row>
      <xdr:rowOff>2505710</xdr:rowOff>
    </xdr:to>
    <xdr:pic>
      <xdr:nvPicPr>
        <xdr:cNvPr id="7" name="ID_E92B78E5544D4317B79802DC48EE3770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92040" y="3961130"/>
          <a:ext cx="3524885" cy="24815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2"/>
  <sheetViews>
    <sheetView tabSelected="1" zoomScale="111" zoomScaleNormal="90" workbookViewId="0">
      <pane xSplit="1" ySplit="1" topLeftCell="B201" activePane="bottomRight" state="frozen"/>
      <selection pane="topRight"/>
      <selection pane="bottomLeft"/>
      <selection pane="bottomRight" activeCell="D214" sqref="D214"/>
    </sheetView>
  </sheetViews>
  <sheetFormatPr baseColWidth="10" defaultColWidth="9.1640625" defaultRowHeight="15" x14ac:dyDescent="0.2"/>
  <cols>
    <col min="1" max="1" width="17.5" style="52" customWidth="1"/>
    <col min="2" max="2" width="30.5" customWidth="1"/>
    <col min="3" max="3" width="9.1640625" style="53"/>
    <col min="4" max="4" width="15.83203125" customWidth="1"/>
    <col min="5" max="5" width="13.6640625" customWidth="1"/>
    <col min="6" max="6" width="25.83203125" customWidth="1"/>
    <col min="7" max="8" width="13.1640625"/>
  </cols>
  <sheetData>
    <row r="1" spans="1:7" ht="20" customHeight="1" x14ac:dyDescent="0.2">
      <c r="A1" s="138" t="s">
        <v>0</v>
      </c>
      <c r="B1" s="139" t="s">
        <v>1</v>
      </c>
      <c r="C1" s="139" t="s">
        <v>2</v>
      </c>
      <c r="D1" s="139" t="s">
        <v>3</v>
      </c>
      <c r="E1" s="139" t="s">
        <v>4</v>
      </c>
      <c r="F1" s="155" t="s">
        <v>5</v>
      </c>
      <c r="G1" s="156">
        <f>SUM(F:F)</f>
        <v>17802000</v>
      </c>
    </row>
    <row r="2" spans="1:7" ht="14" customHeight="1" x14ac:dyDescent="0.2">
      <c r="A2" s="180">
        <v>46054</v>
      </c>
      <c r="B2" s="4" t="s">
        <v>6</v>
      </c>
      <c r="C2" s="59">
        <v>15</v>
      </c>
      <c r="D2" s="7">
        <v>10000</v>
      </c>
      <c r="E2" s="7">
        <f t="shared" ref="E2:E6" si="0">SUM(C2*D2)</f>
        <v>150000</v>
      </c>
      <c r="F2" s="184">
        <f>SUM(E2:E15)</f>
        <v>974000</v>
      </c>
    </row>
    <row r="3" spans="1:7" ht="14" customHeight="1" x14ac:dyDescent="0.2">
      <c r="A3" s="181"/>
      <c r="B3" s="4" t="s">
        <v>7</v>
      </c>
      <c r="C3" s="59">
        <v>3</v>
      </c>
      <c r="D3" s="7">
        <v>70000</v>
      </c>
      <c r="E3" s="7">
        <f t="shared" si="0"/>
        <v>210000</v>
      </c>
      <c r="F3" s="185"/>
    </row>
    <row r="4" spans="1:7" ht="14" customHeight="1" x14ac:dyDescent="0.2">
      <c r="A4" s="181"/>
      <c r="B4" s="4" t="s">
        <v>8</v>
      </c>
      <c r="C4" s="59">
        <v>5</v>
      </c>
      <c r="D4" s="7">
        <v>25000</v>
      </c>
      <c r="E4" s="7">
        <f t="shared" si="0"/>
        <v>125000</v>
      </c>
      <c r="F4" s="185"/>
    </row>
    <row r="5" spans="1:7" ht="14" customHeight="1" x14ac:dyDescent="0.2">
      <c r="A5" s="181"/>
      <c r="B5" s="4" t="s">
        <v>9</v>
      </c>
      <c r="C5" s="59">
        <v>1</v>
      </c>
      <c r="D5" s="7">
        <v>15000</v>
      </c>
      <c r="E5" s="7">
        <f t="shared" si="0"/>
        <v>15000</v>
      </c>
      <c r="F5" s="185"/>
    </row>
    <row r="6" spans="1:7" ht="14" customHeight="1" x14ac:dyDescent="0.2">
      <c r="A6" s="181"/>
      <c r="B6" s="4" t="s">
        <v>10</v>
      </c>
      <c r="C6" s="59">
        <v>1</v>
      </c>
      <c r="D6" s="7">
        <v>48000</v>
      </c>
      <c r="E6" s="7">
        <f t="shared" si="0"/>
        <v>48000</v>
      </c>
      <c r="F6" s="185"/>
    </row>
    <row r="7" spans="1:7" ht="14" customHeight="1" x14ac:dyDescent="0.2">
      <c r="A7" s="181"/>
      <c r="B7" s="4" t="s">
        <v>11</v>
      </c>
      <c r="C7" s="59">
        <v>7.74</v>
      </c>
      <c r="D7" s="7">
        <v>15000</v>
      </c>
      <c r="E7" s="7">
        <v>116000</v>
      </c>
      <c r="F7" s="185"/>
    </row>
    <row r="8" spans="1:7" ht="14" customHeight="1" x14ac:dyDescent="0.2">
      <c r="A8" s="181"/>
      <c r="B8" s="4" t="s">
        <v>12</v>
      </c>
      <c r="C8" s="59">
        <v>0.5</v>
      </c>
      <c r="D8" s="7">
        <v>20000</v>
      </c>
      <c r="E8" s="7">
        <f t="shared" ref="E8:E15" si="1">SUM(C8*D8)</f>
        <v>10000</v>
      </c>
      <c r="F8" s="185"/>
    </row>
    <row r="9" spans="1:7" ht="14" customHeight="1" x14ac:dyDescent="0.2">
      <c r="A9" s="181"/>
      <c r="B9" s="4" t="s">
        <v>13</v>
      </c>
      <c r="C9" s="59">
        <v>0.5</v>
      </c>
      <c r="D9" s="7">
        <v>30000</v>
      </c>
      <c r="E9" s="7">
        <f t="shared" si="1"/>
        <v>15000</v>
      </c>
      <c r="F9" s="185"/>
    </row>
    <row r="10" spans="1:7" ht="14" customHeight="1" x14ac:dyDescent="0.2">
      <c r="A10" s="181"/>
      <c r="B10" s="4" t="s">
        <v>14</v>
      </c>
      <c r="C10" s="59">
        <v>0.3</v>
      </c>
      <c r="D10" s="7">
        <v>80000</v>
      </c>
      <c r="E10" s="7">
        <f t="shared" si="1"/>
        <v>24000</v>
      </c>
      <c r="F10" s="185"/>
    </row>
    <row r="11" spans="1:7" ht="14" customHeight="1" x14ac:dyDescent="0.2">
      <c r="A11" s="181"/>
      <c r="B11" s="4" t="s">
        <v>15</v>
      </c>
      <c r="C11" s="59">
        <v>1</v>
      </c>
      <c r="D11" s="7">
        <v>40000</v>
      </c>
      <c r="E11" s="7">
        <f t="shared" si="1"/>
        <v>40000</v>
      </c>
      <c r="F11" s="185"/>
    </row>
    <row r="12" spans="1:7" ht="14" customHeight="1" x14ac:dyDescent="0.2">
      <c r="A12" s="181"/>
      <c r="B12" s="4" t="s">
        <v>16</v>
      </c>
      <c r="C12" s="59">
        <v>0.25</v>
      </c>
      <c r="D12" s="7">
        <v>100000</v>
      </c>
      <c r="E12" s="7">
        <f t="shared" si="1"/>
        <v>25000</v>
      </c>
      <c r="F12" s="185"/>
    </row>
    <row r="13" spans="1:7" ht="14" customHeight="1" x14ac:dyDescent="0.2">
      <c r="A13" s="181"/>
      <c r="B13" s="4" t="s">
        <v>17</v>
      </c>
      <c r="C13" s="59">
        <v>4</v>
      </c>
      <c r="D13" s="7">
        <v>24000</v>
      </c>
      <c r="E13" s="7">
        <f t="shared" si="1"/>
        <v>96000</v>
      </c>
      <c r="F13" s="185"/>
    </row>
    <row r="14" spans="1:7" ht="14" customHeight="1" x14ac:dyDescent="0.2">
      <c r="A14" s="181"/>
      <c r="B14" s="4" t="s">
        <v>18</v>
      </c>
      <c r="C14" s="59">
        <v>1</v>
      </c>
      <c r="D14" s="7">
        <v>40000</v>
      </c>
      <c r="E14" s="7">
        <f t="shared" si="1"/>
        <v>40000</v>
      </c>
      <c r="F14" s="185"/>
    </row>
    <row r="15" spans="1:7" ht="14" customHeight="1" x14ac:dyDescent="0.2">
      <c r="A15" s="182"/>
      <c r="B15" s="4" t="s">
        <v>19</v>
      </c>
      <c r="C15" s="59">
        <v>3</v>
      </c>
      <c r="D15" s="7">
        <v>20000</v>
      </c>
      <c r="E15" s="7">
        <f t="shared" si="1"/>
        <v>60000</v>
      </c>
      <c r="F15" s="186"/>
    </row>
    <row r="16" spans="1:7" ht="14" customHeight="1" x14ac:dyDescent="0.2">
      <c r="A16" s="180">
        <v>46055</v>
      </c>
      <c r="B16" s="4" t="s">
        <v>6</v>
      </c>
      <c r="C16" s="59">
        <v>3</v>
      </c>
      <c r="D16" s="7">
        <v>10000</v>
      </c>
      <c r="E16" s="7">
        <f t="shared" ref="E16:E24" si="2">SUM(C16*D16)</f>
        <v>30000</v>
      </c>
      <c r="F16" s="184">
        <f>SUM(E16:E24)</f>
        <v>524000</v>
      </c>
    </row>
    <row r="17" spans="1:6" ht="14" customHeight="1" x14ac:dyDescent="0.2">
      <c r="A17" s="181"/>
      <c r="B17" s="4" t="s">
        <v>8</v>
      </c>
      <c r="C17" s="59">
        <v>4</v>
      </c>
      <c r="D17" s="7">
        <v>25000</v>
      </c>
      <c r="E17" s="7">
        <f t="shared" si="2"/>
        <v>100000</v>
      </c>
      <c r="F17" s="185"/>
    </row>
    <row r="18" spans="1:6" ht="14" customHeight="1" x14ac:dyDescent="0.2">
      <c r="A18" s="181"/>
      <c r="B18" s="4" t="s">
        <v>7</v>
      </c>
      <c r="C18" s="59">
        <v>2</v>
      </c>
      <c r="D18" s="7">
        <v>70000</v>
      </c>
      <c r="E18" s="7">
        <f t="shared" si="2"/>
        <v>140000</v>
      </c>
      <c r="F18" s="185"/>
    </row>
    <row r="19" spans="1:6" ht="14" customHeight="1" x14ac:dyDescent="0.2">
      <c r="A19" s="181"/>
      <c r="B19" s="4" t="s">
        <v>20</v>
      </c>
      <c r="C19" s="59">
        <v>1</v>
      </c>
      <c r="D19" s="7">
        <v>30000</v>
      </c>
      <c r="E19" s="7">
        <f t="shared" si="2"/>
        <v>30000</v>
      </c>
      <c r="F19" s="185"/>
    </row>
    <row r="20" spans="1:6" ht="14" customHeight="1" x14ac:dyDescent="0.2">
      <c r="A20" s="181"/>
      <c r="B20" s="4" t="s">
        <v>13</v>
      </c>
      <c r="C20" s="59">
        <v>0.5</v>
      </c>
      <c r="D20" s="7">
        <v>30000</v>
      </c>
      <c r="E20" s="7">
        <f t="shared" si="2"/>
        <v>15000</v>
      </c>
      <c r="F20" s="185"/>
    </row>
    <row r="21" spans="1:6" ht="14" customHeight="1" x14ac:dyDescent="0.2">
      <c r="A21" s="181"/>
      <c r="B21" s="4" t="s">
        <v>17</v>
      </c>
      <c r="C21" s="59">
        <v>4</v>
      </c>
      <c r="D21" s="7">
        <v>24000</v>
      </c>
      <c r="E21" s="7">
        <f t="shared" si="2"/>
        <v>96000</v>
      </c>
      <c r="F21" s="185"/>
    </row>
    <row r="22" spans="1:6" ht="14" customHeight="1" x14ac:dyDescent="0.2">
      <c r="A22" s="181"/>
      <c r="B22" s="4" t="s">
        <v>21</v>
      </c>
      <c r="C22" s="59">
        <v>1</v>
      </c>
      <c r="D22" s="7">
        <v>48000</v>
      </c>
      <c r="E22" s="7">
        <f t="shared" si="2"/>
        <v>48000</v>
      </c>
      <c r="F22" s="185"/>
    </row>
    <row r="23" spans="1:6" ht="14" customHeight="1" x14ac:dyDescent="0.2">
      <c r="A23" s="181"/>
      <c r="B23" s="4" t="s">
        <v>18</v>
      </c>
      <c r="C23" s="59">
        <v>1</v>
      </c>
      <c r="D23" s="7">
        <v>40000</v>
      </c>
      <c r="E23" s="7">
        <f t="shared" si="2"/>
        <v>40000</v>
      </c>
      <c r="F23" s="185"/>
    </row>
    <row r="24" spans="1:6" ht="14" customHeight="1" x14ac:dyDescent="0.2">
      <c r="A24" s="182"/>
      <c r="B24" s="4" t="s">
        <v>22</v>
      </c>
      <c r="C24" s="59">
        <v>1</v>
      </c>
      <c r="D24" s="7">
        <v>25000</v>
      </c>
      <c r="E24" s="7">
        <f t="shared" si="2"/>
        <v>25000</v>
      </c>
      <c r="F24" s="186"/>
    </row>
    <row r="25" spans="1:6" ht="14" customHeight="1" x14ac:dyDescent="0.2">
      <c r="A25" s="180">
        <v>46056</v>
      </c>
      <c r="B25" s="4" t="s">
        <v>7</v>
      </c>
      <c r="C25" s="59">
        <v>1</v>
      </c>
      <c r="D25" s="7">
        <v>70000</v>
      </c>
      <c r="E25" s="7">
        <f t="shared" ref="E25:E41" si="3">SUM(C25*D25)</f>
        <v>70000</v>
      </c>
      <c r="F25" s="184">
        <f>SUM(E25:E41)</f>
        <v>918000</v>
      </c>
    </row>
    <row r="26" spans="1:6" ht="14" customHeight="1" x14ac:dyDescent="0.2">
      <c r="A26" s="181"/>
      <c r="B26" s="4" t="s">
        <v>8</v>
      </c>
      <c r="C26" s="59">
        <v>3</v>
      </c>
      <c r="D26" s="7">
        <v>25000</v>
      </c>
      <c r="E26" s="7">
        <f t="shared" si="3"/>
        <v>75000</v>
      </c>
      <c r="F26" s="185"/>
    </row>
    <row r="27" spans="1:6" ht="14" customHeight="1" x14ac:dyDescent="0.2">
      <c r="A27" s="181"/>
      <c r="B27" s="4" t="s">
        <v>23</v>
      </c>
      <c r="C27" s="59">
        <v>0.3</v>
      </c>
      <c r="D27" s="7">
        <v>80000</v>
      </c>
      <c r="E27" s="7">
        <f t="shared" si="3"/>
        <v>24000</v>
      </c>
      <c r="F27" s="185"/>
    </row>
    <row r="28" spans="1:6" ht="14" customHeight="1" x14ac:dyDescent="0.2">
      <c r="A28" s="181"/>
      <c r="B28" s="4" t="s">
        <v>11</v>
      </c>
      <c r="C28" s="59">
        <v>3.415</v>
      </c>
      <c r="D28" s="7">
        <v>15000</v>
      </c>
      <c r="E28" s="7">
        <v>51000</v>
      </c>
      <c r="F28" s="185"/>
    </row>
    <row r="29" spans="1:6" ht="14" customHeight="1" x14ac:dyDescent="0.2">
      <c r="A29" s="181"/>
      <c r="B29" s="4" t="s">
        <v>9</v>
      </c>
      <c r="C29" s="59">
        <v>1</v>
      </c>
      <c r="D29" s="7">
        <v>15000</v>
      </c>
      <c r="E29" s="7">
        <f t="shared" si="3"/>
        <v>15000</v>
      </c>
      <c r="F29" s="185"/>
    </row>
    <row r="30" spans="1:6" ht="14" customHeight="1" x14ac:dyDescent="0.2">
      <c r="A30" s="181"/>
      <c r="B30" s="4" t="s">
        <v>20</v>
      </c>
      <c r="C30" s="59">
        <v>1</v>
      </c>
      <c r="D30" s="7">
        <v>30000</v>
      </c>
      <c r="E30" s="7">
        <f t="shared" si="3"/>
        <v>30000</v>
      </c>
      <c r="F30" s="185"/>
    </row>
    <row r="31" spans="1:6" ht="14" customHeight="1" x14ac:dyDescent="0.2">
      <c r="A31" s="181"/>
      <c r="B31" s="4" t="s">
        <v>10</v>
      </c>
      <c r="C31" s="59">
        <v>2</v>
      </c>
      <c r="D31" s="7">
        <v>48000</v>
      </c>
      <c r="E31" s="7">
        <f t="shared" si="3"/>
        <v>96000</v>
      </c>
      <c r="F31" s="185"/>
    </row>
    <row r="32" spans="1:6" ht="14" customHeight="1" x14ac:dyDescent="0.2">
      <c r="A32" s="181"/>
      <c r="B32" s="4" t="s">
        <v>6</v>
      </c>
      <c r="C32" s="59">
        <v>8</v>
      </c>
      <c r="D32" s="7">
        <v>10000</v>
      </c>
      <c r="E32" s="7">
        <f t="shared" si="3"/>
        <v>80000</v>
      </c>
      <c r="F32" s="185"/>
    </row>
    <row r="33" spans="1:6" ht="14" customHeight="1" x14ac:dyDescent="0.2">
      <c r="A33" s="181"/>
      <c r="B33" s="4" t="s">
        <v>16</v>
      </c>
      <c r="C33" s="59">
        <v>0.75</v>
      </c>
      <c r="D33" s="7">
        <v>100000</v>
      </c>
      <c r="E33" s="7">
        <f t="shared" si="3"/>
        <v>75000</v>
      </c>
      <c r="F33" s="185"/>
    </row>
    <row r="34" spans="1:6" ht="14" customHeight="1" x14ac:dyDescent="0.2">
      <c r="A34" s="181"/>
      <c r="B34" s="4" t="s">
        <v>24</v>
      </c>
      <c r="C34" s="59">
        <v>0.05</v>
      </c>
      <c r="D34" s="7">
        <v>150000</v>
      </c>
      <c r="E34" s="7">
        <v>8000</v>
      </c>
      <c r="F34" s="185"/>
    </row>
    <row r="35" spans="1:6" ht="14" customHeight="1" x14ac:dyDescent="0.2">
      <c r="A35" s="181"/>
      <c r="B35" s="4" t="s">
        <v>17</v>
      </c>
      <c r="C35" s="59">
        <v>6</v>
      </c>
      <c r="D35" s="7">
        <v>24000</v>
      </c>
      <c r="E35" s="7">
        <f t="shared" si="3"/>
        <v>144000</v>
      </c>
      <c r="F35" s="185"/>
    </row>
    <row r="36" spans="1:6" ht="14" customHeight="1" x14ac:dyDescent="0.2">
      <c r="A36" s="181"/>
      <c r="B36" s="4" t="s">
        <v>18</v>
      </c>
      <c r="C36" s="59">
        <v>2</v>
      </c>
      <c r="D36" s="7">
        <v>40000</v>
      </c>
      <c r="E36" s="7">
        <f t="shared" si="3"/>
        <v>80000</v>
      </c>
      <c r="F36" s="185"/>
    </row>
    <row r="37" spans="1:6" ht="14" customHeight="1" x14ac:dyDescent="0.2">
      <c r="A37" s="181"/>
      <c r="B37" s="4" t="s">
        <v>21</v>
      </c>
      <c r="C37" s="59">
        <v>1</v>
      </c>
      <c r="D37" s="7">
        <v>49000</v>
      </c>
      <c r="E37" s="7">
        <f t="shared" si="3"/>
        <v>49000</v>
      </c>
      <c r="F37" s="185"/>
    </row>
    <row r="38" spans="1:6" ht="14" customHeight="1" x14ac:dyDescent="0.2">
      <c r="A38" s="181"/>
      <c r="B38" s="4" t="s">
        <v>12</v>
      </c>
      <c r="C38" s="59">
        <v>0.5</v>
      </c>
      <c r="D38" s="7">
        <v>20000</v>
      </c>
      <c r="E38" s="7">
        <f t="shared" si="3"/>
        <v>10000</v>
      </c>
      <c r="F38" s="185"/>
    </row>
    <row r="39" spans="1:6" ht="14" customHeight="1" x14ac:dyDescent="0.2">
      <c r="A39" s="181"/>
      <c r="B39" s="4" t="s">
        <v>15</v>
      </c>
      <c r="C39" s="59">
        <v>1</v>
      </c>
      <c r="D39" s="7">
        <v>40000</v>
      </c>
      <c r="E39" s="7">
        <f t="shared" si="3"/>
        <v>40000</v>
      </c>
      <c r="F39" s="185"/>
    </row>
    <row r="40" spans="1:6" ht="14" customHeight="1" x14ac:dyDescent="0.2">
      <c r="A40" s="181"/>
      <c r="B40" s="4" t="s">
        <v>25</v>
      </c>
      <c r="C40" s="59">
        <v>0.3</v>
      </c>
      <c r="D40" s="7">
        <v>35000</v>
      </c>
      <c r="E40" s="7">
        <v>11000</v>
      </c>
      <c r="F40" s="185"/>
    </row>
    <row r="41" spans="1:6" ht="14" customHeight="1" x14ac:dyDescent="0.2">
      <c r="A41" s="182"/>
      <c r="B41" s="4" t="s">
        <v>20</v>
      </c>
      <c r="C41" s="59">
        <v>2</v>
      </c>
      <c r="D41" s="7">
        <v>30000</v>
      </c>
      <c r="E41" s="7">
        <f t="shared" si="3"/>
        <v>60000</v>
      </c>
      <c r="F41" s="186"/>
    </row>
    <row r="42" spans="1:6" ht="14" customHeight="1" x14ac:dyDescent="0.2">
      <c r="A42" s="180">
        <v>46057</v>
      </c>
      <c r="B42" s="4" t="s">
        <v>26</v>
      </c>
      <c r="C42" s="59">
        <v>1</v>
      </c>
      <c r="D42" s="7">
        <v>35000</v>
      </c>
      <c r="E42" s="7">
        <f t="shared" ref="E42:E51" si="4">SUM(C42*D42)</f>
        <v>35000</v>
      </c>
      <c r="F42" s="184">
        <f>SUM(E42:E51)</f>
        <v>594000</v>
      </c>
    </row>
    <row r="43" spans="1:6" ht="14" customHeight="1" x14ac:dyDescent="0.2">
      <c r="A43" s="181"/>
      <c r="B43" s="4" t="s">
        <v>17</v>
      </c>
      <c r="C43" s="59">
        <v>5</v>
      </c>
      <c r="D43" s="7">
        <v>24000</v>
      </c>
      <c r="E43" s="7">
        <f t="shared" si="4"/>
        <v>120000</v>
      </c>
      <c r="F43" s="185"/>
    </row>
    <row r="44" spans="1:6" ht="14" customHeight="1" x14ac:dyDescent="0.2">
      <c r="A44" s="181"/>
      <c r="B44" s="4" t="s">
        <v>18</v>
      </c>
      <c r="C44" s="59">
        <v>3</v>
      </c>
      <c r="D44" s="7">
        <v>40000</v>
      </c>
      <c r="E44" s="7">
        <f t="shared" si="4"/>
        <v>120000</v>
      </c>
      <c r="F44" s="185"/>
    </row>
    <row r="45" spans="1:6" ht="14" customHeight="1" x14ac:dyDescent="0.2">
      <c r="A45" s="181"/>
      <c r="B45" s="4" t="s">
        <v>21</v>
      </c>
      <c r="C45" s="59">
        <v>1</v>
      </c>
      <c r="D45" s="7">
        <v>49000</v>
      </c>
      <c r="E45" s="7">
        <f t="shared" si="4"/>
        <v>49000</v>
      </c>
      <c r="F45" s="185"/>
    </row>
    <row r="46" spans="1:6" ht="14" customHeight="1" x14ac:dyDescent="0.2">
      <c r="A46" s="181"/>
      <c r="B46" s="4" t="s">
        <v>13</v>
      </c>
      <c r="C46" s="59">
        <v>0.5</v>
      </c>
      <c r="D46" s="7">
        <v>30000</v>
      </c>
      <c r="E46" s="7">
        <f t="shared" si="4"/>
        <v>15000</v>
      </c>
      <c r="F46" s="185"/>
    </row>
    <row r="47" spans="1:6" ht="14" customHeight="1" x14ac:dyDescent="0.2">
      <c r="A47" s="181"/>
      <c r="B47" s="4" t="s">
        <v>27</v>
      </c>
      <c r="C47" s="59">
        <v>0.5</v>
      </c>
      <c r="D47" s="7">
        <v>35000</v>
      </c>
      <c r="E47" s="7">
        <v>18000</v>
      </c>
      <c r="F47" s="185"/>
    </row>
    <row r="48" spans="1:6" ht="14" customHeight="1" x14ac:dyDescent="0.2">
      <c r="A48" s="181"/>
      <c r="B48" s="4" t="s">
        <v>28</v>
      </c>
      <c r="C48" s="59">
        <v>16</v>
      </c>
      <c r="D48" s="7">
        <v>2000</v>
      </c>
      <c r="E48" s="7">
        <f t="shared" si="4"/>
        <v>32000</v>
      </c>
      <c r="F48" s="185"/>
    </row>
    <row r="49" spans="1:6" ht="14" customHeight="1" x14ac:dyDescent="0.2">
      <c r="A49" s="181"/>
      <c r="B49" s="4" t="s">
        <v>8</v>
      </c>
      <c r="C49" s="59">
        <v>5</v>
      </c>
      <c r="D49" s="7">
        <v>25000</v>
      </c>
      <c r="E49" s="7">
        <f t="shared" si="4"/>
        <v>125000</v>
      </c>
      <c r="F49" s="185"/>
    </row>
    <row r="50" spans="1:6" ht="14" customHeight="1" x14ac:dyDescent="0.2">
      <c r="A50" s="181"/>
      <c r="B50" s="4" t="s">
        <v>29</v>
      </c>
      <c r="C50" s="59">
        <v>0.65</v>
      </c>
      <c r="D50" s="7">
        <v>38000</v>
      </c>
      <c r="E50" s="7">
        <v>25000</v>
      </c>
      <c r="F50" s="185"/>
    </row>
    <row r="51" spans="1:6" ht="14" customHeight="1" x14ac:dyDescent="0.2">
      <c r="A51" s="182"/>
      <c r="B51" s="4" t="s">
        <v>30</v>
      </c>
      <c r="C51" s="59">
        <v>1</v>
      </c>
      <c r="D51" s="7">
        <v>55000</v>
      </c>
      <c r="E51" s="7">
        <f t="shared" si="4"/>
        <v>55000</v>
      </c>
      <c r="F51" s="186"/>
    </row>
    <row r="52" spans="1:6" ht="14" customHeight="1" x14ac:dyDescent="0.2">
      <c r="A52" s="180">
        <v>46058</v>
      </c>
      <c r="B52" s="4" t="s">
        <v>7</v>
      </c>
      <c r="C52" s="59">
        <v>1.0900000000000001</v>
      </c>
      <c r="D52" s="7">
        <v>70000</v>
      </c>
      <c r="E52" s="7">
        <v>76000</v>
      </c>
      <c r="F52" s="184">
        <f>SUM(E52:E63)</f>
        <v>538000</v>
      </c>
    </row>
    <row r="53" spans="1:6" ht="14" customHeight="1" x14ac:dyDescent="0.2">
      <c r="A53" s="181"/>
      <c r="B53" s="4" t="s">
        <v>8</v>
      </c>
      <c r="C53" s="59">
        <v>3</v>
      </c>
      <c r="D53" s="7">
        <v>25000</v>
      </c>
      <c r="E53" s="7">
        <f t="shared" ref="E53:E64" si="5">SUM(C53*D53)</f>
        <v>75000</v>
      </c>
      <c r="F53" s="185"/>
    </row>
    <row r="54" spans="1:6" ht="14" customHeight="1" x14ac:dyDescent="0.2">
      <c r="A54" s="181"/>
      <c r="B54" s="4" t="s">
        <v>9</v>
      </c>
      <c r="C54" s="59">
        <v>1</v>
      </c>
      <c r="D54" s="7">
        <v>15000</v>
      </c>
      <c r="E54" s="7">
        <f t="shared" si="5"/>
        <v>15000</v>
      </c>
      <c r="F54" s="185"/>
    </row>
    <row r="55" spans="1:6" ht="14" customHeight="1" x14ac:dyDescent="0.2">
      <c r="A55" s="181"/>
      <c r="B55" s="4" t="s">
        <v>20</v>
      </c>
      <c r="C55" s="59">
        <v>1</v>
      </c>
      <c r="D55" s="7">
        <v>30000</v>
      </c>
      <c r="E55" s="7">
        <f t="shared" si="5"/>
        <v>30000</v>
      </c>
      <c r="F55" s="185"/>
    </row>
    <row r="56" spans="1:6" ht="14" customHeight="1" x14ac:dyDescent="0.2">
      <c r="A56" s="181"/>
      <c r="B56" s="4" t="s">
        <v>10</v>
      </c>
      <c r="C56" s="59">
        <v>1</v>
      </c>
      <c r="D56" s="7">
        <v>48000</v>
      </c>
      <c r="E56" s="7">
        <f t="shared" si="5"/>
        <v>48000</v>
      </c>
      <c r="F56" s="185"/>
    </row>
    <row r="57" spans="1:6" ht="14" customHeight="1" x14ac:dyDescent="0.2">
      <c r="A57" s="181"/>
      <c r="B57" s="4" t="s">
        <v>13</v>
      </c>
      <c r="C57" s="59">
        <v>0.5</v>
      </c>
      <c r="D57" s="7">
        <v>30000</v>
      </c>
      <c r="E57" s="7">
        <f t="shared" si="5"/>
        <v>15000</v>
      </c>
      <c r="F57" s="185"/>
    </row>
    <row r="58" spans="1:6" ht="14" customHeight="1" x14ac:dyDescent="0.2">
      <c r="A58" s="181"/>
      <c r="B58" s="4" t="s">
        <v>16</v>
      </c>
      <c r="C58" s="59">
        <v>0.75</v>
      </c>
      <c r="D58" s="7">
        <v>100000</v>
      </c>
      <c r="E58" s="7">
        <f t="shared" si="5"/>
        <v>75000</v>
      </c>
      <c r="F58" s="185"/>
    </row>
    <row r="59" spans="1:6" ht="14" customHeight="1" x14ac:dyDescent="0.2">
      <c r="A59" s="181"/>
      <c r="B59" s="4" t="s">
        <v>15</v>
      </c>
      <c r="C59" s="59">
        <v>1</v>
      </c>
      <c r="D59" s="7">
        <v>40000</v>
      </c>
      <c r="E59" s="7">
        <f t="shared" si="5"/>
        <v>40000</v>
      </c>
      <c r="F59" s="185"/>
    </row>
    <row r="60" spans="1:6" ht="14" customHeight="1" x14ac:dyDescent="0.2">
      <c r="A60" s="181"/>
      <c r="B60" s="4" t="s">
        <v>31</v>
      </c>
      <c r="C60" s="59">
        <v>1</v>
      </c>
      <c r="D60" s="7">
        <v>40000</v>
      </c>
      <c r="E60" s="7">
        <f t="shared" si="5"/>
        <v>40000</v>
      </c>
      <c r="F60" s="185"/>
    </row>
    <row r="61" spans="1:6" ht="14" customHeight="1" x14ac:dyDescent="0.2">
      <c r="A61" s="181"/>
      <c r="B61" s="4" t="s">
        <v>32</v>
      </c>
      <c r="C61" s="59">
        <v>4</v>
      </c>
      <c r="D61" s="7">
        <v>17000</v>
      </c>
      <c r="E61" s="7">
        <f t="shared" si="5"/>
        <v>68000</v>
      </c>
      <c r="F61" s="185"/>
    </row>
    <row r="62" spans="1:6" ht="14" customHeight="1" x14ac:dyDescent="0.2">
      <c r="A62" s="181"/>
      <c r="B62" s="4" t="s">
        <v>33</v>
      </c>
      <c r="C62" s="59">
        <v>1</v>
      </c>
      <c r="D62" s="7">
        <v>20000</v>
      </c>
      <c r="E62" s="7">
        <f t="shared" si="5"/>
        <v>20000</v>
      </c>
      <c r="F62" s="185"/>
    </row>
    <row r="63" spans="1:6" ht="14" customHeight="1" x14ac:dyDescent="0.2">
      <c r="A63" s="182"/>
      <c r="B63" s="4" t="s">
        <v>34</v>
      </c>
      <c r="C63" s="59">
        <v>0.4</v>
      </c>
      <c r="D63" s="7">
        <v>90000</v>
      </c>
      <c r="E63" s="7">
        <f t="shared" si="5"/>
        <v>36000</v>
      </c>
      <c r="F63" s="186"/>
    </row>
    <row r="64" spans="1:6" ht="14" customHeight="1" x14ac:dyDescent="0.2">
      <c r="A64" s="154">
        <v>46058</v>
      </c>
      <c r="B64" s="4" t="s">
        <v>12</v>
      </c>
      <c r="C64" s="59">
        <v>0.5</v>
      </c>
      <c r="D64" s="7">
        <v>20000</v>
      </c>
      <c r="E64" s="7">
        <f t="shared" si="5"/>
        <v>10000</v>
      </c>
      <c r="F64" s="7">
        <f>SUM(E64)</f>
        <v>10000</v>
      </c>
    </row>
    <row r="65" spans="1:8" ht="14" customHeight="1" x14ac:dyDescent="0.2">
      <c r="A65" s="180">
        <v>46059</v>
      </c>
      <c r="B65" s="4" t="s">
        <v>6</v>
      </c>
      <c r="C65" s="59">
        <v>15</v>
      </c>
      <c r="D65" s="7">
        <v>10000</v>
      </c>
      <c r="E65" s="7">
        <f t="shared" ref="E65:E79" si="6">SUM(C65*D65)</f>
        <v>150000</v>
      </c>
      <c r="F65" s="184">
        <f>SUM(E65:E79)</f>
        <v>979000</v>
      </c>
    </row>
    <row r="66" spans="1:8" ht="14" customHeight="1" x14ac:dyDescent="0.2">
      <c r="A66" s="181"/>
      <c r="B66" s="4" t="s">
        <v>8</v>
      </c>
      <c r="C66" s="59">
        <v>4</v>
      </c>
      <c r="D66" s="7">
        <v>25000</v>
      </c>
      <c r="E66" s="7">
        <f t="shared" si="6"/>
        <v>100000</v>
      </c>
      <c r="F66" s="185"/>
    </row>
    <row r="67" spans="1:8" ht="14" customHeight="1" x14ac:dyDescent="0.2">
      <c r="A67" s="181"/>
      <c r="B67" s="4" t="s">
        <v>29</v>
      </c>
      <c r="C67" s="59">
        <v>0.89</v>
      </c>
      <c r="D67" s="7">
        <v>38000</v>
      </c>
      <c r="E67" s="7">
        <v>34000</v>
      </c>
      <c r="F67" s="185"/>
    </row>
    <row r="68" spans="1:8" ht="14" customHeight="1" x14ac:dyDescent="0.2">
      <c r="A68" s="181"/>
      <c r="B68" s="4" t="s">
        <v>9</v>
      </c>
      <c r="C68" s="59">
        <v>2</v>
      </c>
      <c r="D68" s="7">
        <v>15000</v>
      </c>
      <c r="E68" s="7">
        <f t="shared" si="6"/>
        <v>30000</v>
      </c>
      <c r="F68" s="185"/>
    </row>
    <row r="69" spans="1:8" ht="14" customHeight="1" x14ac:dyDescent="0.2">
      <c r="A69" s="181"/>
      <c r="B69" s="4" t="s">
        <v>7</v>
      </c>
      <c r="C69" s="59">
        <v>2</v>
      </c>
      <c r="D69" s="7">
        <v>70000</v>
      </c>
      <c r="E69" s="7">
        <f t="shared" si="6"/>
        <v>140000</v>
      </c>
      <c r="F69" s="185"/>
    </row>
    <row r="70" spans="1:8" ht="14" customHeight="1" x14ac:dyDescent="0.2">
      <c r="A70" s="181"/>
      <c r="B70" s="4" t="s">
        <v>11</v>
      </c>
      <c r="C70" s="59">
        <v>3.19</v>
      </c>
      <c r="D70" s="7">
        <v>15000</v>
      </c>
      <c r="E70" s="7">
        <v>48000</v>
      </c>
      <c r="F70" s="185"/>
    </row>
    <row r="71" spans="1:8" ht="14" customHeight="1" x14ac:dyDescent="0.2">
      <c r="A71" s="181"/>
      <c r="B71" s="4" t="s">
        <v>14</v>
      </c>
      <c r="C71" s="59">
        <v>0.5</v>
      </c>
      <c r="D71" s="7">
        <v>70000</v>
      </c>
      <c r="E71" s="7">
        <f t="shared" si="6"/>
        <v>35000</v>
      </c>
      <c r="F71" s="185"/>
    </row>
    <row r="72" spans="1:8" ht="14" customHeight="1" x14ac:dyDescent="0.2">
      <c r="A72" s="181"/>
      <c r="B72" s="4" t="s">
        <v>13</v>
      </c>
      <c r="C72" s="59">
        <v>0.5</v>
      </c>
      <c r="D72" s="7">
        <v>30000</v>
      </c>
      <c r="E72" s="7">
        <f t="shared" si="6"/>
        <v>15000</v>
      </c>
      <c r="F72" s="185"/>
    </row>
    <row r="73" spans="1:8" ht="14" customHeight="1" x14ac:dyDescent="0.2">
      <c r="A73" s="181"/>
      <c r="B73" s="4" t="s">
        <v>10</v>
      </c>
      <c r="C73" s="59">
        <v>1</v>
      </c>
      <c r="D73" s="7">
        <v>48000</v>
      </c>
      <c r="E73" s="7">
        <f t="shared" si="6"/>
        <v>48000</v>
      </c>
      <c r="F73" s="185"/>
    </row>
    <row r="74" spans="1:8" ht="14" customHeight="1" x14ac:dyDescent="0.2">
      <c r="A74" s="181"/>
      <c r="B74" s="4" t="s">
        <v>17</v>
      </c>
      <c r="C74" s="59">
        <v>7</v>
      </c>
      <c r="D74" s="7">
        <v>24000</v>
      </c>
      <c r="E74" s="7">
        <f t="shared" si="6"/>
        <v>168000</v>
      </c>
      <c r="F74" s="185"/>
      <c r="H74" s="147"/>
    </row>
    <row r="75" spans="1:8" ht="14" customHeight="1" x14ac:dyDescent="0.2">
      <c r="A75" s="181"/>
      <c r="B75" s="4" t="s">
        <v>18</v>
      </c>
      <c r="C75" s="59">
        <v>2</v>
      </c>
      <c r="D75" s="7">
        <v>40000</v>
      </c>
      <c r="E75" s="7">
        <f t="shared" si="6"/>
        <v>80000</v>
      </c>
      <c r="F75" s="185"/>
    </row>
    <row r="76" spans="1:8" ht="14" customHeight="1" x14ac:dyDescent="0.2">
      <c r="A76" s="181"/>
      <c r="B76" s="4" t="s">
        <v>16</v>
      </c>
      <c r="C76" s="59">
        <v>0.5</v>
      </c>
      <c r="D76" s="7">
        <v>100000</v>
      </c>
      <c r="E76" s="7">
        <f t="shared" si="6"/>
        <v>50000</v>
      </c>
      <c r="F76" s="185"/>
    </row>
    <row r="77" spans="1:8" ht="14" customHeight="1" x14ac:dyDescent="0.2">
      <c r="A77" s="181"/>
      <c r="B77" s="4" t="s">
        <v>12</v>
      </c>
      <c r="C77" s="59">
        <v>0.5</v>
      </c>
      <c r="D77" s="7">
        <v>20000</v>
      </c>
      <c r="E77" s="7">
        <f t="shared" si="6"/>
        <v>10000</v>
      </c>
      <c r="F77" s="185"/>
    </row>
    <row r="78" spans="1:8" ht="14" customHeight="1" x14ac:dyDescent="0.2">
      <c r="A78" s="181"/>
      <c r="B78" s="4" t="s">
        <v>27</v>
      </c>
      <c r="C78" s="59">
        <v>0.3</v>
      </c>
      <c r="D78" s="7">
        <v>35000</v>
      </c>
      <c r="E78" s="7">
        <v>11000</v>
      </c>
      <c r="F78" s="185"/>
    </row>
    <row r="79" spans="1:8" ht="14" customHeight="1" x14ac:dyDescent="0.2">
      <c r="A79" s="181"/>
      <c r="B79" s="4" t="s">
        <v>19</v>
      </c>
      <c r="C79" s="59">
        <v>3</v>
      </c>
      <c r="D79" s="7">
        <v>20000</v>
      </c>
      <c r="E79" s="7">
        <f t="shared" si="6"/>
        <v>60000</v>
      </c>
      <c r="F79" s="186"/>
    </row>
    <row r="80" spans="1:8" ht="14" customHeight="1" x14ac:dyDescent="0.2">
      <c r="A80" s="183">
        <v>46060</v>
      </c>
      <c r="B80" s="157" t="s">
        <v>35</v>
      </c>
      <c r="C80" s="59">
        <v>10</v>
      </c>
      <c r="D80" s="158">
        <v>10000</v>
      </c>
      <c r="E80" s="7">
        <f t="shared" ref="E80:E86" si="7">D80*C80</f>
        <v>100000</v>
      </c>
      <c r="F80" s="184">
        <f>SUM(E80:E86)</f>
        <v>618000</v>
      </c>
    </row>
    <row r="81" spans="1:6" ht="14" customHeight="1" x14ac:dyDescent="0.2">
      <c r="A81" s="183"/>
      <c r="B81" s="157" t="s">
        <v>8</v>
      </c>
      <c r="C81" s="59">
        <v>4</v>
      </c>
      <c r="D81" s="158">
        <v>25000</v>
      </c>
      <c r="E81" s="7">
        <f t="shared" si="7"/>
        <v>100000</v>
      </c>
      <c r="F81" s="185"/>
    </row>
    <row r="82" spans="1:6" ht="14" customHeight="1" x14ac:dyDescent="0.2">
      <c r="A82" s="183"/>
      <c r="B82" s="157" t="s">
        <v>7</v>
      </c>
      <c r="C82" s="59">
        <v>2</v>
      </c>
      <c r="D82" s="158">
        <v>70000</v>
      </c>
      <c r="E82" s="7">
        <f t="shared" si="7"/>
        <v>140000</v>
      </c>
      <c r="F82" s="185"/>
    </row>
    <row r="83" spans="1:6" ht="14" customHeight="1" x14ac:dyDescent="0.2">
      <c r="A83" s="183"/>
      <c r="B83" s="157" t="s">
        <v>10</v>
      </c>
      <c r="C83" s="59">
        <v>1</v>
      </c>
      <c r="D83" s="158">
        <v>48000</v>
      </c>
      <c r="E83" s="7">
        <f t="shared" si="7"/>
        <v>48000</v>
      </c>
      <c r="F83" s="185"/>
    </row>
    <row r="84" spans="1:6" ht="14" customHeight="1" x14ac:dyDescent="0.2">
      <c r="A84" s="183"/>
      <c r="B84" s="157" t="s">
        <v>12</v>
      </c>
      <c r="C84" s="59">
        <v>0.3</v>
      </c>
      <c r="D84" s="158">
        <v>20000</v>
      </c>
      <c r="E84" s="7">
        <f t="shared" si="7"/>
        <v>6000</v>
      </c>
      <c r="F84" s="185"/>
    </row>
    <row r="85" spans="1:6" ht="14" customHeight="1" x14ac:dyDescent="0.2">
      <c r="A85" s="183"/>
      <c r="B85" s="157" t="s">
        <v>36</v>
      </c>
      <c r="C85" s="59">
        <v>6</v>
      </c>
      <c r="D85" s="158">
        <v>24000</v>
      </c>
      <c r="E85" s="7">
        <f t="shared" si="7"/>
        <v>144000</v>
      </c>
      <c r="F85" s="185"/>
    </row>
    <row r="86" spans="1:6" ht="14" customHeight="1" x14ac:dyDescent="0.2">
      <c r="A86" s="183"/>
      <c r="B86" s="157" t="s">
        <v>18</v>
      </c>
      <c r="C86" s="59">
        <v>2</v>
      </c>
      <c r="D86" s="158">
        <v>40000</v>
      </c>
      <c r="E86" s="7">
        <f t="shared" si="7"/>
        <v>80000</v>
      </c>
      <c r="F86" s="186"/>
    </row>
    <row r="87" spans="1:6" ht="14" customHeight="1" x14ac:dyDescent="0.2">
      <c r="A87" s="181">
        <v>46061</v>
      </c>
      <c r="B87" s="4" t="s">
        <v>6</v>
      </c>
      <c r="C87" s="59">
        <v>5</v>
      </c>
      <c r="D87" s="7">
        <v>10000</v>
      </c>
      <c r="E87" s="7">
        <f t="shared" ref="E87:E105" si="8">D87*C87</f>
        <v>50000</v>
      </c>
      <c r="F87" s="184">
        <f>SUM(E87:E103)</f>
        <v>1349000</v>
      </c>
    </row>
    <row r="88" spans="1:6" ht="14" customHeight="1" x14ac:dyDescent="0.2">
      <c r="A88" s="181"/>
      <c r="B88" s="4" t="s">
        <v>7</v>
      </c>
      <c r="C88" s="59">
        <v>2</v>
      </c>
      <c r="D88" s="7">
        <v>70000</v>
      </c>
      <c r="E88" s="7">
        <f t="shared" si="8"/>
        <v>140000</v>
      </c>
      <c r="F88" s="185"/>
    </row>
    <row r="89" spans="1:6" ht="14" customHeight="1" x14ac:dyDescent="0.2">
      <c r="A89" s="181"/>
      <c r="B89" s="4" t="s">
        <v>8</v>
      </c>
      <c r="C89" s="59">
        <v>4</v>
      </c>
      <c r="D89" s="7">
        <v>35000</v>
      </c>
      <c r="E89" s="7">
        <f t="shared" si="8"/>
        <v>140000</v>
      </c>
      <c r="F89" s="185"/>
    </row>
    <row r="90" spans="1:6" ht="14" customHeight="1" x14ac:dyDescent="0.2">
      <c r="A90" s="181"/>
      <c r="B90" s="4" t="s">
        <v>15</v>
      </c>
      <c r="C90" s="59">
        <v>1</v>
      </c>
      <c r="D90" s="7">
        <v>50000</v>
      </c>
      <c r="E90" s="7">
        <f t="shared" si="8"/>
        <v>50000</v>
      </c>
      <c r="F90" s="185"/>
    </row>
    <row r="91" spans="1:6" ht="14" customHeight="1" x14ac:dyDescent="0.2">
      <c r="A91" s="181"/>
      <c r="B91" s="4" t="s">
        <v>9</v>
      </c>
      <c r="C91" s="59">
        <v>1</v>
      </c>
      <c r="D91" s="7">
        <v>15000</v>
      </c>
      <c r="E91" s="7">
        <f t="shared" si="8"/>
        <v>15000</v>
      </c>
      <c r="F91" s="185"/>
    </row>
    <row r="92" spans="1:6" ht="14" customHeight="1" x14ac:dyDescent="0.2">
      <c r="A92" s="181"/>
      <c r="B92" s="4" t="s">
        <v>12</v>
      </c>
      <c r="C92" s="59">
        <v>0.4</v>
      </c>
      <c r="D92" s="7">
        <v>20000</v>
      </c>
      <c r="E92" s="7">
        <f t="shared" si="8"/>
        <v>8000</v>
      </c>
      <c r="F92" s="185"/>
    </row>
    <row r="93" spans="1:6" ht="14" customHeight="1" x14ac:dyDescent="0.2">
      <c r="A93" s="181"/>
      <c r="B93" s="4" t="s">
        <v>10</v>
      </c>
      <c r="C93" s="59">
        <v>1</v>
      </c>
      <c r="D93" s="7">
        <v>48000</v>
      </c>
      <c r="E93" s="7">
        <f t="shared" si="8"/>
        <v>48000</v>
      </c>
      <c r="F93" s="185"/>
    </row>
    <row r="94" spans="1:6" ht="14" customHeight="1" x14ac:dyDescent="0.2">
      <c r="A94" s="181"/>
      <c r="B94" s="4" t="s">
        <v>11</v>
      </c>
      <c r="C94" s="59">
        <v>3.23</v>
      </c>
      <c r="D94" s="7">
        <v>15000</v>
      </c>
      <c r="E94" s="7">
        <v>48000</v>
      </c>
      <c r="F94" s="185"/>
    </row>
    <row r="95" spans="1:6" ht="14" customHeight="1" x14ac:dyDescent="0.2">
      <c r="A95" s="181"/>
      <c r="B95" s="4" t="s">
        <v>13</v>
      </c>
      <c r="C95" s="59">
        <v>0.4</v>
      </c>
      <c r="D95" s="7">
        <v>30000</v>
      </c>
      <c r="E95" s="7">
        <f t="shared" si="8"/>
        <v>12000</v>
      </c>
      <c r="F95" s="185"/>
    </row>
    <row r="96" spans="1:6" ht="14" customHeight="1" x14ac:dyDescent="0.2">
      <c r="A96" s="181"/>
      <c r="B96" s="4" t="s">
        <v>29</v>
      </c>
      <c r="C96" s="59">
        <v>1</v>
      </c>
      <c r="D96" s="7">
        <v>38000</v>
      </c>
      <c r="E96" s="7">
        <f t="shared" si="8"/>
        <v>38000</v>
      </c>
      <c r="F96" s="185"/>
    </row>
    <row r="97" spans="1:6" ht="14" customHeight="1" x14ac:dyDescent="0.2">
      <c r="A97" s="181"/>
      <c r="B97" s="4" t="s">
        <v>17</v>
      </c>
      <c r="C97" s="59">
        <v>4</v>
      </c>
      <c r="D97" s="7">
        <v>24000</v>
      </c>
      <c r="E97" s="7">
        <f t="shared" si="8"/>
        <v>96000</v>
      </c>
      <c r="F97" s="185"/>
    </row>
    <row r="98" spans="1:6" ht="14" customHeight="1" x14ac:dyDescent="0.2">
      <c r="A98" s="181"/>
      <c r="B98" s="4" t="s">
        <v>37</v>
      </c>
      <c r="C98" s="59">
        <v>1</v>
      </c>
      <c r="D98" s="7">
        <v>70000</v>
      </c>
      <c r="E98" s="7">
        <f t="shared" si="8"/>
        <v>70000</v>
      </c>
      <c r="F98" s="185"/>
    </row>
    <row r="99" spans="1:6" ht="14" customHeight="1" x14ac:dyDescent="0.2">
      <c r="A99" s="181"/>
      <c r="B99" s="4" t="s">
        <v>16</v>
      </c>
      <c r="C99" s="59">
        <v>0.5</v>
      </c>
      <c r="D99" s="7">
        <v>100000</v>
      </c>
      <c r="E99" s="7">
        <f t="shared" si="8"/>
        <v>50000</v>
      </c>
      <c r="F99" s="185"/>
    </row>
    <row r="100" spans="1:6" ht="14" customHeight="1" x14ac:dyDescent="0.2">
      <c r="A100" s="181"/>
      <c r="B100" s="4" t="s">
        <v>26</v>
      </c>
      <c r="C100" s="59">
        <v>2</v>
      </c>
      <c r="D100" s="7">
        <v>35000</v>
      </c>
      <c r="E100" s="7">
        <f t="shared" si="8"/>
        <v>70000</v>
      </c>
      <c r="F100" s="185"/>
    </row>
    <row r="101" spans="1:6" ht="14" customHeight="1" x14ac:dyDescent="0.2">
      <c r="A101" s="181"/>
      <c r="B101" s="4" t="s">
        <v>17</v>
      </c>
      <c r="C101" s="59">
        <v>6</v>
      </c>
      <c r="D101" s="7">
        <v>24000</v>
      </c>
      <c r="E101" s="7">
        <f t="shared" si="8"/>
        <v>144000</v>
      </c>
      <c r="F101" s="185"/>
    </row>
    <row r="102" spans="1:6" ht="14" customHeight="1" x14ac:dyDescent="0.2">
      <c r="A102" s="181"/>
      <c r="B102" s="4" t="s">
        <v>18</v>
      </c>
      <c r="C102" s="59">
        <v>2</v>
      </c>
      <c r="D102" s="7">
        <v>40000</v>
      </c>
      <c r="E102" s="7">
        <f t="shared" si="8"/>
        <v>80000</v>
      </c>
      <c r="F102" s="185"/>
    </row>
    <row r="103" spans="1:6" ht="14" customHeight="1" x14ac:dyDescent="0.2">
      <c r="A103" s="182"/>
      <c r="B103" s="4" t="s">
        <v>38</v>
      </c>
      <c r="C103" s="59">
        <v>2</v>
      </c>
      <c r="D103" s="7">
        <v>145000</v>
      </c>
      <c r="E103" s="7">
        <f t="shared" si="8"/>
        <v>290000</v>
      </c>
      <c r="F103" s="186"/>
    </row>
    <row r="104" spans="1:6" ht="14" customHeight="1" x14ac:dyDescent="0.2">
      <c r="A104" s="180">
        <v>46062</v>
      </c>
      <c r="B104" s="4" t="s">
        <v>8</v>
      </c>
      <c r="C104" s="59">
        <v>4</v>
      </c>
      <c r="D104" s="7">
        <v>35000</v>
      </c>
      <c r="E104" s="7">
        <f t="shared" si="8"/>
        <v>140000</v>
      </c>
      <c r="F104" s="184">
        <f>SUM(E104:E105)</f>
        <v>280000</v>
      </c>
    </row>
    <row r="105" spans="1:6" ht="14" customHeight="1" x14ac:dyDescent="0.2">
      <c r="A105" s="182"/>
      <c r="B105" s="4" t="s">
        <v>7</v>
      </c>
      <c r="C105" s="59">
        <v>2</v>
      </c>
      <c r="D105" s="7">
        <v>70000</v>
      </c>
      <c r="E105" s="7">
        <f t="shared" si="8"/>
        <v>140000</v>
      </c>
      <c r="F105" s="186"/>
    </row>
    <row r="106" spans="1:6" ht="14" customHeight="1" x14ac:dyDescent="0.2">
      <c r="A106" s="180">
        <v>46063</v>
      </c>
      <c r="B106" s="4" t="s">
        <v>6</v>
      </c>
      <c r="C106" s="59">
        <v>7</v>
      </c>
      <c r="D106" s="7">
        <v>10000</v>
      </c>
      <c r="E106" s="7">
        <f t="shared" ref="E106:E113" si="9">D106*C106</f>
        <v>70000</v>
      </c>
      <c r="F106" s="184">
        <f>SUM(E106:E113)</f>
        <v>448000</v>
      </c>
    </row>
    <row r="107" spans="1:6" ht="14" customHeight="1" x14ac:dyDescent="0.2">
      <c r="A107" s="181"/>
      <c r="B107" s="4" t="s">
        <v>28</v>
      </c>
      <c r="C107" s="59">
        <v>17</v>
      </c>
      <c r="D107" s="7">
        <v>2000</v>
      </c>
      <c r="E107" s="7">
        <f t="shared" si="9"/>
        <v>34000</v>
      </c>
      <c r="F107" s="185"/>
    </row>
    <row r="108" spans="1:6" ht="14" customHeight="1" x14ac:dyDescent="0.2">
      <c r="A108" s="181"/>
      <c r="B108" s="4" t="s">
        <v>13</v>
      </c>
      <c r="C108" s="59">
        <v>0.5</v>
      </c>
      <c r="D108" s="7">
        <v>30000</v>
      </c>
      <c r="E108" s="7">
        <f t="shared" si="9"/>
        <v>15000</v>
      </c>
      <c r="F108" s="185"/>
    </row>
    <row r="109" spans="1:6" ht="14" customHeight="1" x14ac:dyDescent="0.2">
      <c r="A109" s="181"/>
      <c r="B109" s="4" t="s">
        <v>12</v>
      </c>
      <c r="C109" s="59">
        <v>0.3</v>
      </c>
      <c r="D109" s="7">
        <v>20000</v>
      </c>
      <c r="E109" s="7">
        <f t="shared" si="9"/>
        <v>6000</v>
      </c>
      <c r="F109" s="185"/>
    </row>
    <row r="110" spans="1:6" ht="14" customHeight="1" x14ac:dyDescent="0.2">
      <c r="A110" s="181"/>
      <c r="B110" s="4" t="s">
        <v>17</v>
      </c>
      <c r="C110" s="59">
        <v>5</v>
      </c>
      <c r="D110" s="7">
        <v>24000</v>
      </c>
      <c r="E110" s="7">
        <f t="shared" si="9"/>
        <v>120000</v>
      </c>
      <c r="F110" s="185"/>
    </row>
    <row r="111" spans="1:6" ht="14" customHeight="1" x14ac:dyDescent="0.2">
      <c r="A111" s="181"/>
      <c r="B111" s="4" t="s">
        <v>18</v>
      </c>
      <c r="C111" s="59">
        <v>2</v>
      </c>
      <c r="D111" s="7">
        <v>40000</v>
      </c>
      <c r="E111" s="7">
        <f t="shared" si="9"/>
        <v>80000</v>
      </c>
      <c r="F111" s="185"/>
    </row>
    <row r="112" spans="1:6" ht="14" customHeight="1" x14ac:dyDescent="0.2">
      <c r="A112" s="181"/>
      <c r="B112" s="4" t="s">
        <v>21</v>
      </c>
      <c r="C112" s="59">
        <v>2</v>
      </c>
      <c r="D112" s="7">
        <v>49000</v>
      </c>
      <c r="E112" s="7">
        <f t="shared" si="9"/>
        <v>98000</v>
      </c>
      <c r="F112" s="185"/>
    </row>
    <row r="113" spans="1:7" ht="14" customHeight="1" x14ac:dyDescent="0.2">
      <c r="A113" s="182"/>
      <c r="B113" s="4" t="s">
        <v>22</v>
      </c>
      <c r="C113" s="59">
        <v>1</v>
      </c>
      <c r="D113" s="7">
        <v>25000</v>
      </c>
      <c r="E113" s="7">
        <f t="shared" si="9"/>
        <v>25000</v>
      </c>
      <c r="F113" s="186"/>
    </row>
    <row r="114" spans="1:7" ht="14" customHeight="1" x14ac:dyDescent="0.2">
      <c r="A114" s="180">
        <v>46064</v>
      </c>
      <c r="B114" s="4" t="s">
        <v>6</v>
      </c>
      <c r="C114" s="59">
        <v>10</v>
      </c>
      <c r="D114" s="7">
        <v>10000</v>
      </c>
      <c r="E114" s="7">
        <f t="shared" ref="E114:E122" si="10">D114*C114</f>
        <v>100000</v>
      </c>
      <c r="F114" s="184">
        <f>SUM(E114:E122)</f>
        <v>641000</v>
      </c>
    </row>
    <row r="115" spans="1:7" ht="14" customHeight="1" x14ac:dyDescent="0.2">
      <c r="A115" s="181"/>
      <c r="B115" s="4" t="s">
        <v>8</v>
      </c>
      <c r="C115" s="59">
        <v>4</v>
      </c>
      <c r="D115" s="7">
        <v>35000</v>
      </c>
      <c r="E115" s="7">
        <f t="shared" si="10"/>
        <v>140000</v>
      </c>
      <c r="F115" s="185"/>
    </row>
    <row r="116" spans="1:7" ht="14" customHeight="1" x14ac:dyDescent="0.2">
      <c r="A116" s="181"/>
      <c r="B116" s="4" t="s">
        <v>10</v>
      </c>
      <c r="C116" s="59">
        <v>1</v>
      </c>
      <c r="D116" s="7">
        <v>48000</v>
      </c>
      <c r="E116" s="7">
        <f t="shared" si="10"/>
        <v>48000</v>
      </c>
      <c r="F116" s="185"/>
    </row>
    <row r="117" spans="1:7" ht="14" customHeight="1" x14ac:dyDescent="0.2">
      <c r="A117" s="181"/>
      <c r="B117" s="4" t="s">
        <v>9</v>
      </c>
      <c r="C117" s="59">
        <v>2.1</v>
      </c>
      <c r="D117" s="7">
        <v>15000</v>
      </c>
      <c r="E117" s="7">
        <v>32000</v>
      </c>
      <c r="F117" s="185"/>
    </row>
    <row r="118" spans="1:7" ht="14" customHeight="1" x14ac:dyDescent="0.2">
      <c r="A118" s="181"/>
      <c r="B118" s="4" t="s">
        <v>14</v>
      </c>
      <c r="C118" s="59">
        <v>0.3</v>
      </c>
      <c r="D118" s="7">
        <v>70000</v>
      </c>
      <c r="E118" s="7">
        <f t="shared" si="10"/>
        <v>21000</v>
      </c>
      <c r="F118" s="185"/>
    </row>
    <row r="119" spans="1:7" ht="14" customHeight="1" x14ac:dyDescent="0.2">
      <c r="A119" s="181"/>
      <c r="B119" s="4" t="s">
        <v>13</v>
      </c>
      <c r="C119" s="59">
        <v>0.5</v>
      </c>
      <c r="D119" s="7">
        <v>30000</v>
      </c>
      <c r="E119" s="7">
        <f t="shared" si="10"/>
        <v>15000</v>
      </c>
      <c r="F119" s="185"/>
    </row>
    <row r="120" spans="1:7" ht="14" customHeight="1" x14ac:dyDescent="0.2">
      <c r="A120" s="181"/>
      <c r="B120" s="4" t="s">
        <v>11</v>
      </c>
      <c r="C120" s="59">
        <v>6.4749999999999996</v>
      </c>
      <c r="D120" s="7">
        <v>15000</v>
      </c>
      <c r="E120" s="7">
        <v>97000</v>
      </c>
      <c r="F120" s="185"/>
    </row>
    <row r="121" spans="1:7" ht="14" customHeight="1" x14ac:dyDescent="0.2">
      <c r="A121" s="181"/>
      <c r="B121" s="4" t="s">
        <v>17</v>
      </c>
      <c r="C121" s="59">
        <v>2</v>
      </c>
      <c r="D121" s="7">
        <v>24000</v>
      </c>
      <c r="E121" s="7">
        <f t="shared" si="10"/>
        <v>48000</v>
      </c>
      <c r="F121" s="185"/>
    </row>
    <row r="122" spans="1:7" ht="14" customHeight="1" x14ac:dyDescent="0.2">
      <c r="A122" s="182"/>
      <c r="B122" s="4" t="s">
        <v>7</v>
      </c>
      <c r="C122" s="59">
        <v>2</v>
      </c>
      <c r="D122" s="7">
        <v>70000</v>
      </c>
      <c r="E122" s="7">
        <f t="shared" si="10"/>
        <v>140000</v>
      </c>
      <c r="F122" s="186"/>
    </row>
    <row r="123" spans="1:7" ht="14" customHeight="1" x14ac:dyDescent="0.2">
      <c r="A123" s="180">
        <v>46065</v>
      </c>
      <c r="B123" s="4" t="s">
        <v>15</v>
      </c>
      <c r="C123" s="59">
        <v>1.34</v>
      </c>
      <c r="D123" s="7">
        <v>50000</v>
      </c>
      <c r="E123" s="7">
        <f t="shared" ref="E123:E129" si="11">D123*C123</f>
        <v>67000</v>
      </c>
      <c r="F123" s="184">
        <f>SUM(E123:E129)</f>
        <v>745000</v>
      </c>
      <c r="G123" s="147"/>
    </row>
    <row r="124" spans="1:7" x14ac:dyDescent="0.2">
      <c r="A124" s="181"/>
      <c r="B124" s="4" t="s">
        <v>8</v>
      </c>
      <c r="C124" s="59">
        <v>3</v>
      </c>
      <c r="D124" s="7">
        <v>35000</v>
      </c>
      <c r="E124" s="7">
        <f t="shared" si="11"/>
        <v>105000</v>
      </c>
      <c r="F124" s="185"/>
    </row>
    <row r="125" spans="1:7" x14ac:dyDescent="0.2">
      <c r="A125" s="181"/>
      <c r="B125" s="4" t="s">
        <v>20</v>
      </c>
      <c r="C125" s="59">
        <v>1</v>
      </c>
      <c r="D125" s="7">
        <v>25000</v>
      </c>
      <c r="E125" s="7">
        <f t="shared" si="11"/>
        <v>25000</v>
      </c>
      <c r="F125" s="185"/>
    </row>
    <row r="126" spans="1:7" x14ac:dyDescent="0.2">
      <c r="A126" s="181"/>
      <c r="B126" s="4" t="s">
        <v>17</v>
      </c>
      <c r="C126" s="59">
        <v>12</v>
      </c>
      <c r="D126" s="7">
        <v>24000</v>
      </c>
      <c r="E126" s="7">
        <f t="shared" si="11"/>
        <v>288000</v>
      </c>
      <c r="F126" s="185"/>
    </row>
    <row r="127" spans="1:7" x14ac:dyDescent="0.2">
      <c r="A127" s="181"/>
      <c r="B127" s="4" t="s">
        <v>18</v>
      </c>
      <c r="C127" s="59">
        <v>2</v>
      </c>
      <c r="D127" s="7">
        <v>40000</v>
      </c>
      <c r="E127" s="7">
        <f t="shared" si="11"/>
        <v>80000</v>
      </c>
      <c r="F127" s="185"/>
    </row>
    <row r="128" spans="1:7" x14ac:dyDescent="0.2">
      <c r="A128" s="181"/>
      <c r="B128" s="4" t="s">
        <v>39</v>
      </c>
      <c r="C128" s="59">
        <v>1</v>
      </c>
      <c r="D128" s="7">
        <v>50000</v>
      </c>
      <c r="E128" s="7">
        <f t="shared" si="11"/>
        <v>50000</v>
      </c>
      <c r="F128" s="185"/>
    </row>
    <row r="129" spans="1:6" x14ac:dyDescent="0.2">
      <c r="A129" s="182"/>
      <c r="B129" s="4" t="s">
        <v>40</v>
      </c>
      <c r="C129" s="59">
        <v>1</v>
      </c>
      <c r="D129" s="7">
        <v>130000</v>
      </c>
      <c r="E129" s="7">
        <f t="shared" si="11"/>
        <v>130000</v>
      </c>
      <c r="F129" s="186"/>
    </row>
    <row r="130" spans="1:6" x14ac:dyDescent="0.2">
      <c r="A130" s="180">
        <v>46066</v>
      </c>
      <c r="B130" s="4" t="s">
        <v>29</v>
      </c>
      <c r="C130" s="59">
        <v>1.17</v>
      </c>
      <c r="D130" s="7">
        <v>38000</v>
      </c>
      <c r="E130" s="7">
        <v>44000</v>
      </c>
      <c r="F130" s="184">
        <f>SUM(E130:E138)</f>
        <v>507000</v>
      </c>
    </row>
    <row r="131" spans="1:6" x14ac:dyDescent="0.2">
      <c r="A131" s="181"/>
      <c r="B131" s="4" t="s">
        <v>7</v>
      </c>
      <c r="C131" s="59">
        <v>1</v>
      </c>
      <c r="D131" s="7">
        <v>70000</v>
      </c>
      <c r="E131" s="7">
        <f t="shared" ref="E131:E138" si="12">D131*C131</f>
        <v>70000</v>
      </c>
      <c r="F131" s="185"/>
    </row>
    <row r="132" spans="1:6" x14ac:dyDescent="0.2">
      <c r="A132" s="181"/>
      <c r="B132" s="4" t="s">
        <v>8</v>
      </c>
      <c r="C132" s="59">
        <v>2</v>
      </c>
      <c r="D132" s="7">
        <v>35000</v>
      </c>
      <c r="E132" s="7">
        <f t="shared" si="12"/>
        <v>70000</v>
      </c>
      <c r="F132" s="185"/>
    </row>
    <row r="133" spans="1:6" x14ac:dyDescent="0.2">
      <c r="A133" s="181"/>
      <c r="B133" s="4" t="s">
        <v>13</v>
      </c>
      <c r="C133" s="59">
        <v>0.5</v>
      </c>
      <c r="D133" s="7">
        <v>30000</v>
      </c>
      <c r="E133" s="7">
        <f t="shared" si="12"/>
        <v>15000</v>
      </c>
      <c r="F133" s="185"/>
    </row>
    <row r="134" spans="1:6" x14ac:dyDescent="0.2">
      <c r="A134" s="181"/>
      <c r="B134" s="4" t="s">
        <v>12</v>
      </c>
      <c r="C134" s="59">
        <v>0.5</v>
      </c>
      <c r="D134" s="7">
        <v>20000</v>
      </c>
      <c r="E134" s="7">
        <f t="shared" si="12"/>
        <v>10000</v>
      </c>
      <c r="F134" s="185"/>
    </row>
    <row r="135" spans="1:6" x14ac:dyDescent="0.2">
      <c r="A135" s="181"/>
      <c r="B135" s="4" t="s">
        <v>19</v>
      </c>
      <c r="C135" s="59">
        <v>4</v>
      </c>
      <c r="D135" s="7">
        <v>20000</v>
      </c>
      <c r="E135" s="7">
        <f t="shared" si="12"/>
        <v>80000</v>
      </c>
      <c r="F135" s="185"/>
    </row>
    <row r="136" spans="1:6" x14ac:dyDescent="0.2">
      <c r="A136" s="181"/>
      <c r="B136" s="4" t="s">
        <v>41</v>
      </c>
      <c r="C136" s="59">
        <v>1</v>
      </c>
      <c r="D136" s="7">
        <v>90000</v>
      </c>
      <c r="E136" s="7">
        <f t="shared" si="12"/>
        <v>90000</v>
      </c>
      <c r="F136" s="185"/>
    </row>
    <row r="137" spans="1:6" x14ac:dyDescent="0.2">
      <c r="A137" s="181"/>
      <c r="B137" s="4" t="s">
        <v>17</v>
      </c>
      <c r="C137" s="59">
        <v>2</v>
      </c>
      <c r="D137" s="7">
        <v>24000</v>
      </c>
      <c r="E137" s="7">
        <f t="shared" si="12"/>
        <v>48000</v>
      </c>
      <c r="F137" s="185"/>
    </row>
    <row r="138" spans="1:6" x14ac:dyDescent="0.2">
      <c r="A138" s="182"/>
      <c r="B138" s="4" t="s">
        <v>18</v>
      </c>
      <c r="C138" s="59">
        <v>2</v>
      </c>
      <c r="D138" s="7">
        <v>40000</v>
      </c>
      <c r="E138" s="7">
        <f t="shared" si="12"/>
        <v>80000</v>
      </c>
      <c r="F138" s="186"/>
    </row>
    <row r="139" spans="1:6" x14ac:dyDescent="0.2">
      <c r="A139" s="180">
        <v>46067</v>
      </c>
      <c r="B139" s="4" t="s">
        <v>6</v>
      </c>
      <c r="C139" s="59">
        <v>2</v>
      </c>
      <c r="D139" s="7">
        <v>10000</v>
      </c>
      <c r="E139" s="7">
        <f t="shared" ref="E139:E145" si="13">D139*C139</f>
        <v>20000</v>
      </c>
      <c r="F139" s="184">
        <f>SUM(E139:E145)</f>
        <v>190000</v>
      </c>
    </row>
    <row r="140" spans="1:6" x14ac:dyDescent="0.2">
      <c r="A140" s="181"/>
      <c r="B140" s="4" t="s">
        <v>20</v>
      </c>
      <c r="C140" s="59">
        <v>0.5</v>
      </c>
      <c r="D140" s="7">
        <v>30000</v>
      </c>
      <c r="E140" s="7">
        <f t="shared" si="13"/>
        <v>15000</v>
      </c>
      <c r="F140" s="185"/>
    </row>
    <row r="141" spans="1:6" x14ac:dyDescent="0.2">
      <c r="A141" s="181"/>
      <c r="B141" s="4" t="s">
        <v>9</v>
      </c>
      <c r="C141" s="59">
        <v>0.5</v>
      </c>
      <c r="D141" s="7">
        <v>15000</v>
      </c>
      <c r="E141" s="7">
        <v>8000</v>
      </c>
      <c r="F141" s="185"/>
    </row>
    <row r="142" spans="1:6" x14ac:dyDescent="0.2">
      <c r="A142" s="181"/>
      <c r="B142" s="4" t="s">
        <v>10</v>
      </c>
      <c r="C142" s="59">
        <v>0.5</v>
      </c>
      <c r="D142" s="7">
        <v>48000</v>
      </c>
      <c r="E142" s="7">
        <v>27000</v>
      </c>
      <c r="F142" s="185"/>
    </row>
    <row r="143" spans="1:6" x14ac:dyDescent="0.2">
      <c r="A143" s="181"/>
      <c r="B143" s="4" t="s">
        <v>42</v>
      </c>
      <c r="C143" s="59">
        <v>0.5</v>
      </c>
      <c r="D143" s="7">
        <v>45000</v>
      </c>
      <c r="E143" s="7">
        <v>23000</v>
      </c>
      <c r="F143" s="185"/>
    </row>
    <row r="144" spans="1:6" x14ac:dyDescent="0.2">
      <c r="A144" s="181"/>
      <c r="B144" s="4" t="s">
        <v>17</v>
      </c>
      <c r="C144" s="59">
        <v>2</v>
      </c>
      <c r="D144" s="7">
        <v>24000</v>
      </c>
      <c r="E144" s="7">
        <f t="shared" si="13"/>
        <v>48000</v>
      </c>
      <c r="F144" s="185"/>
    </row>
    <row r="145" spans="1:6" x14ac:dyDescent="0.2">
      <c r="A145" s="182"/>
      <c r="B145" s="4" t="s">
        <v>21</v>
      </c>
      <c r="C145" s="59">
        <v>1</v>
      </c>
      <c r="D145" s="7">
        <v>49000</v>
      </c>
      <c r="E145" s="7">
        <f t="shared" si="13"/>
        <v>49000</v>
      </c>
      <c r="F145" s="186"/>
    </row>
    <row r="146" spans="1:6" x14ac:dyDescent="0.2">
      <c r="A146" s="180">
        <v>46068</v>
      </c>
      <c r="B146" s="4" t="s">
        <v>6</v>
      </c>
      <c r="C146" s="59">
        <v>2</v>
      </c>
      <c r="D146" s="7">
        <v>10000</v>
      </c>
      <c r="E146" s="7">
        <f t="shared" ref="E146:E152" si="14">D146*C146</f>
        <v>20000</v>
      </c>
      <c r="F146" s="184">
        <f>SUM(E146:E152)</f>
        <v>393000</v>
      </c>
    </row>
    <row r="147" spans="1:6" x14ac:dyDescent="0.2">
      <c r="A147" s="181"/>
      <c r="B147" s="4" t="s">
        <v>8</v>
      </c>
      <c r="C147" s="59">
        <v>3</v>
      </c>
      <c r="D147" s="7">
        <v>35000</v>
      </c>
      <c r="E147" s="7">
        <f t="shared" si="14"/>
        <v>105000</v>
      </c>
      <c r="F147" s="185"/>
    </row>
    <row r="148" spans="1:6" x14ac:dyDescent="0.2">
      <c r="A148" s="181"/>
      <c r="B148" s="4" t="s">
        <v>7</v>
      </c>
      <c r="C148" s="59">
        <v>1.1200000000000001</v>
      </c>
      <c r="D148" s="7">
        <v>70000</v>
      </c>
      <c r="E148" s="7">
        <v>78000</v>
      </c>
      <c r="F148" s="185"/>
    </row>
    <row r="149" spans="1:6" x14ac:dyDescent="0.2">
      <c r="A149" s="181"/>
      <c r="B149" s="4" t="s">
        <v>13</v>
      </c>
      <c r="C149" s="59">
        <v>0.3</v>
      </c>
      <c r="D149" s="7">
        <v>30000</v>
      </c>
      <c r="E149" s="7">
        <f t="shared" si="14"/>
        <v>9000</v>
      </c>
      <c r="F149" s="185"/>
    </row>
    <row r="150" spans="1:6" x14ac:dyDescent="0.2">
      <c r="A150" s="181"/>
      <c r="B150" s="4" t="s">
        <v>17</v>
      </c>
      <c r="C150" s="59">
        <v>2</v>
      </c>
      <c r="D150" s="7">
        <v>24000</v>
      </c>
      <c r="E150" s="7">
        <f t="shared" si="14"/>
        <v>48000</v>
      </c>
      <c r="F150" s="185"/>
    </row>
    <row r="151" spans="1:6" x14ac:dyDescent="0.2">
      <c r="A151" s="181"/>
      <c r="B151" s="4" t="s">
        <v>21</v>
      </c>
      <c r="C151" s="59">
        <v>2</v>
      </c>
      <c r="D151" s="7">
        <v>49000</v>
      </c>
      <c r="E151" s="7">
        <f t="shared" si="14"/>
        <v>98000</v>
      </c>
      <c r="F151" s="185"/>
    </row>
    <row r="152" spans="1:6" x14ac:dyDescent="0.2">
      <c r="A152" s="182"/>
      <c r="B152" s="4" t="s">
        <v>43</v>
      </c>
      <c r="C152" s="59">
        <v>1</v>
      </c>
      <c r="D152" s="7">
        <v>35000</v>
      </c>
      <c r="E152" s="7">
        <f t="shared" si="14"/>
        <v>35000</v>
      </c>
      <c r="F152" s="186"/>
    </row>
    <row r="153" spans="1:6" x14ac:dyDescent="0.2">
      <c r="A153" s="180">
        <v>46069</v>
      </c>
      <c r="B153" s="4" t="s">
        <v>17</v>
      </c>
      <c r="C153" s="59">
        <v>4</v>
      </c>
      <c r="D153" s="7">
        <v>24000</v>
      </c>
      <c r="E153" s="7">
        <f t="shared" ref="E153:E168" si="15">D153*C153</f>
        <v>96000</v>
      </c>
      <c r="F153" s="184">
        <f>SUM(E153:E168)</f>
        <v>838000</v>
      </c>
    </row>
    <row r="154" spans="1:6" x14ac:dyDescent="0.2">
      <c r="A154" s="181"/>
      <c r="B154" s="4" t="s">
        <v>21</v>
      </c>
      <c r="C154" s="59">
        <v>1</v>
      </c>
      <c r="D154" s="7">
        <v>49000</v>
      </c>
      <c r="E154" s="7">
        <f t="shared" si="15"/>
        <v>49000</v>
      </c>
      <c r="F154" s="185"/>
    </row>
    <row r="155" spans="1:6" x14ac:dyDescent="0.2">
      <c r="A155" s="181"/>
      <c r="B155" s="4" t="s">
        <v>18</v>
      </c>
      <c r="C155" s="59">
        <v>1</v>
      </c>
      <c r="D155" s="7">
        <v>40000</v>
      </c>
      <c r="E155" s="7">
        <f t="shared" si="15"/>
        <v>40000</v>
      </c>
      <c r="F155" s="185"/>
    </row>
    <row r="156" spans="1:6" x14ac:dyDescent="0.2">
      <c r="A156" s="181"/>
      <c r="B156" s="4" t="s">
        <v>44</v>
      </c>
      <c r="C156" s="59">
        <v>1</v>
      </c>
      <c r="D156" s="7">
        <v>45000</v>
      </c>
      <c r="E156" s="7">
        <f t="shared" si="15"/>
        <v>45000</v>
      </c>
      <c r="F156" s="185"/>
    </row>
    <row r="157" spans="1:6" x14ac:dyDescent="0.2">
      <c r="A157" s="181"/>
      <c r="B157" s="4" t="s">
        <v>16</v>
      </c>
      <c r="C157" s="59">
        <v>0.5</v>
      </c>
      <c r="D157" s="7">
        <v>100000</v>
      </c>
      <c r="E157" s="7">
        <f t="shared" si="15"/>
        <v>50000</v>
      </c>
      <c r="F157" s="185"/>
    </row>
    <row r="158" spans="1:6" x14ac:dyDescent="0.2">
      <c r="A158" s="181"/>
      <c r="B158" s="4" t="s">
        <v>13</v>
      </c>
      <c r="C158" s="59">
        <v>0.3</v>
      </c>
      <c r="D158" s="7">
        <v>30000</v>
      </c>
      <c r="E158" s="7">
        <f t="shared" si="15"/>
        <v>9000</v>
      </c>
      <c r="F158" s="185"/>
    </row>
    <row r="159" spans="1:6" x14ac:dyDescent="0.2">
      <c r="A159" s="181"/>
      <c r="B159" s="4" t="s">
        <v>20</v>
      </c>
      <c r="C159" s="59">
        <v>0.5</v>
      </c>
      <c r="D159" s="7">
        <v>30000</v>
      </c>
      <c r="E159" s="7">
        <f t="shared" si="15"/>
        <v>15000</v>
      </c>
      <c r="F159" s="185"/>
    </row>
    <row r="160" spans="1:6" x14ac:dyDescent="0.2">
      <c r="A160" s="181"/>
      <c r="B160" s="4" t="s">
        <v>9</v>
      </c>
      <c r="C160" s="59">
        <v>0.64</v>
      </c>
      <c r="D160" s="7">
        <v>10000</v>
      </c>
      <c r="E160" s="7">
        <v>6000</v>
      </c>
      <c r="F160" s="185"/>
    </row>
    <row r="161" spans="1:6" x14ac:dyDescent="0.2">
      <c r="A161" s="181"/>
      <c r="B161" s="4" t="s">
        <v>10</v>
      </c>
      <c r="C161" s="59">
        <v>1</v>
      </c>
      <c r="D161" s="7">
        <v>50000</v>
      </c>
      <c r="E161" s="7">
        <f t="shared" si="15"/>
        <v>50000</v>
      </c>
      <c r="F161" s="185"/>
    </row>
    <row r="162" spans="1:6" x14ac:dyDescent="0.2">
      <c r="A162" s="181"/>
      <c r="B162" s="4" t="s">
        <v>11</v>
      </c>
      <c r="C162" s="59">
        <v>3.93</v>
      </c>
      <c r="D162" s="7">
        <v>16000</v>
      </c>
      <c r="E162" s="7">
        <v>63000</v>
      </c>
      <c r="F162" s="185"/>
    </row>
    <row r="163" spans="1:6" x14ac:dyDescent="0.2">
      <c r="A163" s="181"/>
      <c r="B163" s="4" t="s">
        <v>24</v>
      </c>
      <c r="C163" s="59">
        <v>0.3</v>
      </c>
      <c r="D163" s="7">
        <v>150000</v>
      </c>
      <c r="E163" s="7">
        <f t="shared" si="15"/>
        <v>45000</v>
      </c>
      <c r="F163" s="185"/>
    </row>
    <row r="164" spans="1:6" x14ac:dyDescent="0.2">
      <c r="A164" s="181"/>
      <c r="B164" s="4" t="s">
        <v>15</v>
      </c>
      <c r="C164" s="59">
        <v>2.14</v>
      </c>
      <c r="D164" s="7">
        <v>50000</v>
      </c>
      <c r="E164" s="7">
        <f t="shared" si="15"/>
        <v>107000</v>
      </c>
      <c r="F164" s="185"/>
    </row>
    <row r="165" spans="1:6" x14ac:dyDescent="0.2">
      <c r="A165" s="181"/>
      <c r="B165" s="4" t="s">
        <v>8</v>
      </c>
      <c r="C165" s="59">
        <v>3</v>
      </c>
      <c r="D165" s="7">
        <v>35000</v>
      </c>
      <c r="E165" s="7">
        <f t="shared" si="15"/>
        <v>105000</v>
      </c>
      <c r="F165" s="185"/>
    </row>
    <row r="166" spans="1:6" x14ac:dyDescent="0.2">
      <c r="A166" s="181"/>
      <c r="B166" s="4" t="s">
        <v>7</v>
      </c>
      <c r="C166" s="59">
        <v>1</v>
      </c>
      <c r="D166" s="7">
        <v>70000</v>
      </c>
      <c r="E166" s="7">
        <f t="shared" si="15"/>
        <v>70000</v>
      </c>
      <c r="F166" s="185"/>
    </row>
    <row r="167" spans="1:6" x14ac:dyDescent="0.2">
      <c r="A167" s="181"/>
      <c r="B167" s="4" t="s">
        <v>6</v>
      </c>
      <c r="C167" s="59">
        <v>6</v>
      </c>
      <c r="D167" s="7">
        <v>10000</v>
      </c>
      <c r="E167" s="7">
        <f t="shared" si="15"/>
        <v>60000</v>
      </c>
      <c r="F167" s="185"/>
    </row>
    <row r="168" spans="1:6" x14ac:dyDescent="0.2">
      <c r="A168" s="182"/>
      <c r="B168" s="4" t="s">
        <v>28</v>
      </c>
      <c r="C168" s="59">
        <v>14</v>
      </c>
      <c r="D168" s="7">
        <v>2000</v>
      </c>
      <c r="E168" s="7">
        <f t="shared" si="15"/>
        <v>28000</v>
      </c>
      <c r="F168" s="186"/>
    </row>
    <row r="169" spans="1:6" x14ac:dyDescent="0.2">
      <c r="A169" s="180">
        <v>46070</v>
      </c>
      <c r="B169" s="4" t="s">
        <v>6</v>
      </c>
      <c r="C169" s="59">
        <v>4</v>
      </c>
      <c r="D169" s="7">
        <v>10000</v>
      </c>
      <c r="E169" s="7">
        <f t="shared" ref="E169:E174" si="16">D169*C169</f>
        <v>40000</v>
      </c>
      <c r="F169" s="184">
        <f>SUM(E169:E174)</f>
        <v>458000</v>
      </c>
    </row>
    <row r="170" spans="1:6" x14ac:dyDescent="0.2">
      <c r="A170" s="181"/>
      <c r="B170" s="4" t="s">
        <v>11</v>
      </c>
      <c r="C170" s="59">
        <v>8</v>
      </c>
      <c r="D170" s="7">
        <v>16000</v>
      </c>
      <c r="E170" s="7">
        <f t="shared" si="16"/>
        <v>128000</v>
      </c>
      <c r="F170" s="185"/>
    </row>
    <row r="171" spans="1:6" x14ac:dyDescent="0.2">
      <c r="A171" s="181"/>
      <c r="B171" s="4" t="s">
        <v>8</v>
      </c>
      <c r="C171" s="59">
        <v>3</v>
      </c>
      <c r="D171" s="7">
        <v>35000</v>
      </c>
      <c r="E171" s="7">
        <f t="shared" si="16"/>
        <v>105000</v>
      </c>
      <c r="F171" s="185"/>
    </row>
    <row r="172" spans="1:6" x14ac:dyDescent="0.2">
      <c r="A172" s="181"/>
      <c r="B172" s="4" t="s">
        <v>17</v>
      </c>
      <c r="C172" s="59">
        <v>4</v>
      </c>
      <c r="D172" s="7">
        <v>24000</v>
      </c>
      <c r="E172" s="7">
        <f t="shared" si="16"/>
        <v>96000</v>
      </c>
      <c r="F172" s="185"/>
    </row>
    <row r="173" spans="1:6" x14ac:dyDescent="0.2">
      <c r="A173" s="181"/>
      <c r="B173" s="4" t="s">
        <v>21</v>
      </c>
      <c r="C173" s="59">
        <v>1</v>
      </c>
      <c r="D173" s="7">
        <v>49000</v>
      </c>
      <c r="E173" s="7">
        <f t="shared" si="16"/>
        <v>49000</v>
      </c>
      <c r="F173" s="185"/>
    </row>
    <row r="174" spans="1:6" x14ac:dyDescent="0.2">
      <c r="A174" s="182"/>
      <c r="B174" s="4" t="s">
        <v>18</v>
      </c>
      <c r="C174" s="59">
        <v>1</v>
      </c>
      <c r="D174" s="7">
        <v>40000</v>
      </c>
      <c r="E174" s="7">
        <f t="shared" si="16"/>
        <v>40000</v>
      </c>
      <c r="F174" s="186"/>
    </row>
    <row r="175" spans="1:6" x14ac:dyDescent="0.2">
      <c r="A175" s="180">
        <v>46071</v>
      </c>
      <c r="B175" s="4" t="s">
        <v>6</v>
      </c>
      <c r="C175" s="59">
        <v>8</v>
      </c>
      <c r="D175" s="7">
        <v>10000</v>
      </c>
      <c r="E175" s="7">
        <f t="shared" ref="E175:E188" si="17">D175*C175</f>
        <v>80000</v>
      </c>
      <c r="F175" s="184">
        <f>SUM(E175:E188)</f>
        <v>886000</v>
      </c>
    </row>
    <row r="176" spans="1:6" x14ac:dyDescent="0.2">
      <c r="A176" s="181"/>
      <c r="B176" s="4" t="s">
        <v>29</v>
      </c>
      <c r="C176" s="59">
        <v>1</v>
      </c>
      <c r="D176" s="7">
        <v>38000</v>
      </c>
      <c r="E176" s="7">
        <f t="shared" si="17"/>
        <v>38000</v>
      </c>
      <c r="F176" s="185"/>
    </row>
    <row r="177" spans="1:6" x14ac:dyDescent="0.2">
      <c r="A177" s="181"/>
      <c r="B177" s="4" t="s">
        <v>7</v>
      </c>
      <c r="C177" s="59">
        <v>2</v>
      </c>
      <c r="D177" s="7">
        <v>70000</v>
      </c>
      <c r="E177" s="7">
        <f t="shared" si="17"/>
        <v>140000</v>
      </c>
      <c r="F177" s="185"/>
    </row>
    <row r="178" spans="1:6" x14ac:dyDescent="0.2">
      <c r="A178" s="181"/>
      <c r="B178" s="4" t="s">
        <v>8</v>
      </c>
      <c r="C178" s="59">
        <v>3</v>
      </c>
      <c r="D178" s="7">
        <v>35000</v>
      </c>
      <c r="E178" s="7">
        <f t="shared" si="17"/>
        <v>105000</v>
      </c>
      <c r="F178" s="185"/>
    </row>
    <row r="179" spans="1:6" x14ac:dyDescent="0.2">
      <c r="A179" s="181"/>
      <c r="B179" s="4" t="s">
        <v>16</v>
      </c>
      <c r="C179" s="59">
        <v>1.25</v>
      </c>
      <c r="D179" s="7">
        <v>100000</v>
      </c>
      <c r="E179" s="7">
        <f t="shared" si="17"/>
        <v>125000</v>
      </c>
      <c r="F179" s="185"/>
    </row>
    <row r="180" spans="1:6" x14ac:dyDescent="0.2">
      <c r="A180" s="181"/>
      <c r="B180" s="4" t="s">
        <v>20</v>
      </c>
      <c r="C180" s="59">
        <v>2</v>
      </c>
      <c r="D180" s="7">
        <v>30000</v>
      </c>
      <c r="E180" s="7">
        <f t="shared" si="17"/>
        <v>60000</v>
      </c>
      <c r="F180" s="185"/>
    </row>
    <row r="181" spans="1:6" x14ac:dyDescent="0.2">
      <c r="A181" s="181"/>
      <c r="B181" s="4" t="s">
        <v>9</v>
      </c>
      <c r="C181" s="59">
        <v>1</v>
      </c>
      <c r="D181" s="7">
        <v>15000</v>
      </c>
      <c r="E181" s="7">
        <f t="shared" si="17"/>
        <v>15000</v>
      </c>
      <c r="F181" s="185"/>
    </row>
    <row r="182" spans="1:6" x14ac:dyDescent="0.2">
      <c r="A182" s="181"/>
      <c r="B182" s="4" t="s">
        <v>10</v>
      </c>
      <c r="C182" s="59">
        <v>1</v>
      </c>
      <c r="D182" s="7">
        <v>50000</v>
      </c>
      <c r="E182" s="7">
        <f t="shared" si="17"/>
        <v>50000</v>
      </c>
      <c r="F182" s="185"/>
    </row>
    <row r="183" spans="1:6" x14ac:dyDescent="0.2">
      <c r="A183" s="181"/>
      <c r="B183" s="4" t="s">
        <v>13</v>
      </c>
      <c r="C183" s="59">
        <v>0.5</v>
      </c>
      <c r="D183" s="7">
        <v>30000</v>
      </c>
      <c r="E183" s="7">
        <f t="shared" si="17"/>
        <v>15000</v>
      </c>
      <c r="F183" s="185"/>
    </row>
    <row r="184" spans="1:6" x14ac:dyDescent="0.2">
      <c r="A184" s="181"/>
      <c r="B184" s="4" t="s">
        <v>17</v>
      </c>
      <c r="C184" s="59">
        <v>4</v>
      </c>
      <c r="D184" s="7">
        <v>24000</v>
      </c>
      <c r="E184" s="7">
        <f t="shared" si="17"/>
        <v>96000</v>
      </c>
      <c r="F184" s="185"/>
    </row>
    <row r="185" spans="1:6" x14ac:dyDescent="0.2">
      <c r="A185" s="181"/>
      <c r="B185" s="4" t="s">
        <v>18</v>
      </c>
      <c r="C185" s="59">
        <v>1</v>
      </c>
      <c r="D185" s="7">
        <v>40000</v>
      </c>
      <c r="E185" s="7">
        <f t="shared" si="17"/>
        <v>40000</v>
      </c>
      <c r="F185" s="185"/>
    </row>
    <row r="186" spans="1:6" x14ac:dyDescent="0.2">
      <c r="A186" s="181"/>
      <c r="B186" s="4" t="s">
        <v>44</v>
      </c>
      <c r="C186" s="59">
        <v>1</v>
      </c>
      <c r="D186" s="7">
        <v>45000</v>
      </c>
      <c r="E186" s="7">
        <f t="shared" si="17"/>
        <v>45000</v>
      </c>
      <c r="F186" s="185"/>
    </row>
    <row r="187" spans="1:6" x14ac:dyDescent="0.2">
      <c r="A187" s="181"/>
      <c r="B187" s="4" t="s">
        <v>21</v>
      </c>
      <c r="C187" s="59">
        <v>1</v>
      </c>
      <c r="D187" s="7">
        <v>49000</v>
      </c>
      <c r="E187" s="7">
        <f t="shared" si="17"/>
        <v>49000</v>
      </c>
      <c r="F187" s="185"/>
    </row>
    <row r="188" spans="1:6" x14ac:dyDescent="0.2">
      <c r="A188" s="182"/>
      <c r="B188" s="4" t="s">
        <v>28</v>
      </c>
      <c r="C188" s="59">
        <v>14</v>
      </c>
      <c r="D188" s="7">
        <v>2000</v>
      </c>
      <c r="E188" s="7">
        <f t="shared" si="17"/>
        <v>28000</v>
      </c>
      <c r="F188" s="186"/>
    </row>
    <row r="189" spans="1:6" x14ac:dyDescent="0.2">
      <c r="A189" s="180">
        <v>46072</v>
      </c>
      <c r="B189" s="4" t="s">
        <v>6</v>
      </c>
      <c r="C189" s="59">
        <v>8</v>
      </c>
      <c r="D189" s="7">
        <v>10000</v>
      </c>
      <c r="E189" s="7">
        <f t="shared" ref="E189:E200" si="18">D189*C189</f>
        <v>80000</v>
      </c>
      <c r="F189" s="184">
        <f>SUM(E189:E200)</f>
        <v>820000</v>
      </c>
    </row>
    <row r="190" spans="1:6" x14ac:dyDescent="0.2">
      <c r="A190" s="181"/>
      <c r="B190" s="4" t="s">
        <v>7</v>
      </c>
      <c r="C190" s="59">
        <v>1</v>
      </c>
      <c r="D190" s="7">
        <v>70000</v>
      </c>
      <c r="E190" s="7">
        <f t="shared" si="18"/>
        <v>70000</v>
      </c>
      <c r="F190" s="185"/>
    </row>
    <row r="191" spans="1:6" x14ac:dyDescent="0.2">
      <c r="A191" s="181"/>
      <c r="B191" s="4" t="s">
        <v>8</v>
      </c>
      <c r="C191" s="59">
        <v>3</v>
      </c>
      <c r="D191" s="7">
        <v>35000</v>
      </c>
      <c r="E191" s="7">
        <f t="shared" si="18"/>
        <v>105000</v>
      </c>
      <c r="F191" s="185"/>
    </row>
    <row r="192" spans="1:6" x14ac:dyDescent="0.2">
      <c r="A192" s="181"/>
      <c r="B192" s="4" t="s">
        <v>9</v>
      </c>
      <c r="C192" s="59">
        <v>1</v>
      </c>
      <c r="D192" s="7">
        <v>15000</v>
      </c>
      <c r="E192" s="7">
        <f t="shared" si="18"/>
        <v>15000</v>
      </c>
      <c r="F192" s="185"/>
    </row>
    <row r="193" spans="1:6" x14ac:dyDescent="0.2">
      <c r="A193" s="181"/>
      <c r="B193" s="4" t="s">
        <v>15</v>
      </c>
      <c r="C193" s="59">
        <v>1.45</v>
      </c>
      <c r="D193" s="7">
        <v>50000</v>
      </c>
      <c r="E193" s="7">
        <v>73000</v>
      </c>
      <c r="F193" s="185"/>
    </row>
    <row r="194" spans="1:6" x14ac:dyDescent="0.2">
      <c r="A194" s="181"/>
      <c r="B194" s="4" t="s">
        <v>42</v>
      </c>
      <c r="C194" s="59">
        <v>1</v>
      </c>
      <c r="D194" s="7">
        <v>40000</v>
      </c>
      <c r="E194" s="7">
        <f t="shared" si="18"/>
        <v>40000</v>
      </c>
      <c r="F194" s="185"/>
    </row>
    <row r="195" spans="1:6" x14ac:dyDescent="0.2">
      <c r="A195" s="181"/>
      <c r="B195" s="4" t="s">
        <v>11</v>
      </c>
      <c r="C195" s="59">
        <v>3.34</v>
      </c>
      <c r="D195" s="7">
        <v>16000</v>
      </c>
      <c r="E195" s="7">
        <v>53000</v>
      </c>
      <c r="F195" s="185"/>
    </row>
    <row r="196" spans="1:6" x14ac:dyDescent="0.2">
      <c r="A196" s="181"/>
      <c r="B196" s="4" t="s">
        <v>22</v>
      </c>
      <c r="C196" s="59">
        <v>1</v>
      </c>
      <c r="D196" s="7">
        <v>25000</v>
      </c>
      <c r="E196" s="7">
        <f t="shared" si="18"/>
        <v>25000</v>
      </c>
      <c r="F196" s="185"/>
    </row>
    <row r="197" spans="1:6" x14ac:dyDescent="0.2">
      <c r="A197" s="181"/>
      <c r="B197" s="4" t="s">
        <v>19</v>
      </c>
      <c r="C197" s="59">
        <v>3</v>
      </c>
      <c r="D197" s="7">
        <v>20000</v>
      </c>
      <c r="E197" s="7">
        <f t="shared" si="18"/>
        <v>60000</v>
      </c>
      <c r="F197" s="185"/>
    </row>
    <row r="198" spans="1:6" x14ac:dyDescent="0.2">
      <c r="A198" s="181"/>
      <c r="B198" s="4" t="s">
        <v>16</v>
      </c>
      <c r="C198" s="59">
        <v>0.75</v>
      </c>
      <c r="D198" s="7">
        <v>100000</v>
      </c>
      <c r="E198" s="7">
        <f t="shared" si="18"/>
        <v>75000</v>
      </c>
      <c r="F198" s="185"/>
    </row>
    <row r="199" spans="1:6" x14ac:dyDescent="0.2">
      <c r="A199" s="181"/>
      <c r="B199" s="4" t="s">
        <v>18</v>
      </c>
      <c r="C199" s="59">
        <v>2</v>
      </c>
      <c r="D199" s="7">
        <v>40000</v>
      </c>
      <c r="E199" s="7">
        <f t="shared" si="18"/>
        <v>80000</v>
      </c>
      <c r="F199" s="185"/>
    </row>
    <row r="200" spans="1:6" x14ac:dyDescent="0.2">
      <c r="A200" s="182"/>
      <c r="B200" s="4" t="s">
        <v>17</v>
      </c>
      <c r="C200" s="59">
        <v>6</v>
      </c>
      <c r="D200" s="7">
        <v>24000</v>
      </c>
      <c r="E200" s="7">
        <f t="shared" si="18"/>
        <v>144000</v>
      </c>
      <c r="F200" s="186"/>
    </row>
    <row r="201" spans="1:6" x14ac:dyDescent="0.2">
      <c r="A201" s="180">
        <v>46073</v>
      </c>
      <c r="B201" s="4" t="s">
        <v>6</v>
      </c>
      <c r="C201" s="59">
        <v>5</v>
      </c>
      <c r="D201" s="7">
        <v>10000</v>
      </c>
      <c r="E201" s="7">
        <f t="shared" ref="E201:E210" si="19">D201*C201</f>
        <v>50000</v>
      </c>
      <c r="F201" s="184">
        <f>SUM(E201:E210)</f>
        <v>715000</v>
      </c>
    </row>
    <row r="202" spans="1:6" x14ac:dyDescent="0.2">
      <c r="A202" s="181"/>
      <c r="B202" s="4" t="s">
        <v>8</v>
      </c>
      <c r="C202" s="59">
        <v>3</v>
      </c>
      <c r="D202" s="7">
        <v>35000</v>
      </c>
      <c r="E202" s="7">
        <f t="shared" si="19"/>
        <v>105000</v>
      </c>
      <c r="F202" s="185"/>
    </row>
    <row r="203" spans="1:6" x14ac:dyDescent="0.2">
      <c r="A203" s="181"/>
      <c r="B203" s="4" t="s">
        <v>7</v>
      </c>
      <c r="C203" s="59">
        <v>2</v>
      </c>
      <c r="D203" s="7">
        <v>70000</v>
      </c>
      <c r="E203" s="7">
        <f t="shared" si="19"/>
        <v>140000</v>
      </c>
      <c r="F203" s="185"/>
    </row>
    <row r="204" spans="1:6" x14ac:dyDescent="0.2">
      <c r="A204" s="181"/>
      <c r="B204" s="4" t="s">
        <v>12</v>
      </c>
      <c r="C204" s="59">
        <v>0.3</v>
      </c>
      <c r="D204" s="7">
        <v>20000</v>
      </c>
      <c r="E204" s="7">
        <f t="shared" si="19"/>
        <v>6000</v>
      </c>
      <c r="F204" s="185"/>
    </row>
    <row r="205" spans="1:6" x14ac:dyDescent="0.2">
      <c r="A205" s="181"/>
      <c r="B205" s="4" t="s">
        <v>13</v>
      </c>
      <c r="C205" s="59">
        <v>0.5</v>
      </c>
      <c r="D205" s="7">
        <v>30000</v>
      </c>
      <c r="E205" s="7">
        <f t="shared" si="19"/>
        <v>15000</v>
      </c>
      <c r="F205" s="185"/>
    </row>
    <row r="206" spans="1:6" x14ac:dyDescent="0.2">
      <c r="A206" s="181"/>
      <c r="B206" s="4" t="s">
        <v>10</v>
      </c>
      <c r="C206" s="59">
        <v>2.2599999999999998</v>
      </c>
      <c r="D206" s="7">
        <v>50000</v>
      </c>
      <c r="E206" s="7">
        <f t="shared" si="19"/>
        <v>113000</v>
      </c>
      <c r="F206" s="185"/>
    </row>
    <row r="207" spans="1:6" x14ac:dyDescent="0.2">
      <c r="A207" s="181"/>
      <c r="B207" s="4" t="s">
        <v>16</v>
      </c>
      <c r="C207" s="59">
        <v>0.5</v>
      </c>
      <c r="D207" s="7">
        <v>100000</v>
      </c>
      <c r="E207" s="7">
        <f t="shared" si="19"/>
        <v>50000</v>
      </c>
      <c r="F207" s="185"/>
    </row>
    <row r="208" spans="1:6" x14ac:dyDescent="0.2">
      <c r="A208" s="181"/>
      <c r="B208" s="4" t="s">
        <v>43</v>
      </c>
      <c r="C208" s="59">
        <v>2</v>
      </c>
      <c r="D208" s="7">
        <v>35000</v>
      </c>
      <c r="E208" s="7">
        <f t="shared" si="19"/>
        <v>70000</v>
      </c>
      <c r="F208" s="185"/>
    </row>
    <row r="209" spans="1:6" x14ac:dyDescent="0.2">
      <c r="A209" s="181"/>
      <c r="B209" s="4" t="s">
        <v>17</v>
      </c>
      <c r="C209" s="59">
        <v>4</v>
      </c>
      <c r="D209" s="7">
        <v>24000</v>
      </c>
      <c r="E209" s="7">
        <f t="shared" si="19"/>
        <v>96000</v>
      </c>
      <c r="F209" s="185"/>
    </row>
    <row r="210" spans="1:6" x14ac:dyDescent="0.2">
      <c r="A210" s="182"/>
      <c r="B210" s="4" t="s">
        <v>26</v>
      </c>
      <c r="C210" s="59">
        <v>2</v>
      </c>
      <c r="D210" s="7">
        <v>35000</v>
      </c>
      <c r="E210" s="7">
        <f t="shared" si="19"/>
        <v>70000</v>
      </c>
      <c r="F210" s="186"/>
    </row>
    <row r="211" spans="1:6" x14ac:dyDescent="0.2">
      <c r="A211" s="181">
        <v>46074</v>
      </c>
      <c r="B211" s="4" t="s">
        <v>8</v>
      </c>
      <c r="C211" s="59">
        <v>3</v>
      </c>
      <c r="D211" s="7">
        <v>35000</v>
      </c>
      <c r="E211" s="7">
        <f t="shared" ref="E211:E219" si="20">D211*C211</f>
        <v>105000</v>
      </c>
      <c r="F211" s="187">
        <f>SUM(E211:E219)</f>
        <v>511000</v>
      </c>
    </row>
    <row r="212" spans="1:6" x14ac:dyDescent="0.2">
      <c r="A212" s="181"/>
      <c r="B212" s="4" t="s">
        <v>7</v>
      </c>
      <c r="C212" s="59">
        <v>2</v>
      </c>
      <c r="D212" s="7">
        <v>70000</v>
      </c>
      <c r="E212" s="7">
        <f t="shared" si="20"/>
        <v>140000</v>
      </c>
      <c r="F212" s="187"/>
    </row>
    <row r="213" spans="1:6" x14ac:dyDescent="0.2">
      <c r="A213" s="181"/>
      <c r="B213" s="4" t="s">
        <v>12</v>
      </c>
      <c r="C213" s="59">
        <v>0.3</v>
      </c>
      <c r="D213" s="7">
        <v>20000</v>
      </c>
      <c r="E213" s="7">
        <f t="shared" si="20"/>
        <v>6000</v>
      </c>
      <c r="F213" s="187"/>
    </row>
    <row r="214" spans="1:6" x14ac:dyDescent="0.2">
      <c r="A214" s="181"/>
      <c r="B214" s="4" t="s">
        <v>13</v>
      </c>
      <c r="C214" s="59">
        <v>0.3</v>
      </c>
      <c r="D214" s="7">
        <v>30000</v>
      </c>
      <c r="E214" s="7">
        <f t="shared" si="20"/>
        <v>9000</v>
      </c>
      <c r="F214" s="187"/>
    </row>
    <row r="215" spans="1:6" x14ac:dyDescent="0.2">
      <c r="A215" s="181"/>
      <c r="B215" s="4" t="s">
        <v>10</v>
      </c>
      <c r="C215" s="59">
        <v>1</v>
      </c>
      <c r="D215" s="7">
        <v>55000</v>
      </c>
      <c r="E215" s="7">
        <f t="shared" si="20"/>
        <v>55000</v>
      </c>
      <c r="F215" s="187"/>
    </row>
    <row r="216" spans="1:6" x14ac:dyDescent="0.2">
      <c r="A216" s="181"/>
      <c r="B216" s="4" t="s">
        <v>27</v>
      </c>
      <c r="C216" s="59">
        <v>0.3</v>
      </c>
      <c r="D216" s="7">
        <v>36000</v>
      </c>
      <c r="E216" s="7">
        <v>11000</v>
      </c>
      <c r="F216" s="187"/>
    </row>
    <row r="217" spans="1:6" x14ac:dyDescent="0.2">
      <c r="A217" s="181"/>
      <c r="B217" s="4" t="s">
        <v>11</v>
      </c>
      <c r="C217" s="59">
        <v>1</v>
      </c>
      <c r="D217" s="7">
        <v>49000</v>
      </c>
      <c r="E217" s="7">
        <f t="shared" si="20"/>
        <v>49000</v>
      </c>
      <c r="F217" s="187"/>
    </row>
    <row r="218" spans="1:6" x14ac:dyDescent="0.2">
      <c r="A218" s="181"/>
      <c r="B218" s="4" t="s">
        <v>17</v>
      </c>
      <c r="C218" s="59">
        <v>4</v>
      </c>
      <c r="D218" s="7">
        <v>24000</v>
      </c>
      <c r="E218" s="7">
        <f t="shared" si="20"/>
        <v>96000</v>
      </c>
      <c r="F218" s="187"/>
    </row>
    <row r="219" spans="1:6" x14ac:dyDescent="0.2">
      <c r="A219" s="181"/>
      <c r="B219" s="4" t="s">
        <v>18</v>
      </c>
      <c r="C219" s="59">
        <v>1</v>
      </c>
      <c r="D219" s="7">
        <v>40000</v>
      </c>
      <c r="E219" s="7">
        <f t="shared" si="20"/>
        <v>40000</v>
      </c>
      <c r="F219" s="187"/>
    </row>
    <row r="220" spans="1:6" x14ac:dyDescent="0.2">
      <c r="A220" s="180">
        <v>46075</v>
      </c>
      <c r="B220" s="4" t="s">
        <v>29</v>
      </c>
      <c r="C220" s="59">
        <v>1</v>
      </c>
      <c r="D220" s="7">
        <v>40000</v>
      </c>
      <c r="E220" s="7">
        <f t="shared" ref="E220:E233" si="21">D220*C220</f>
        <v>40000</v>
      </c>
      <c r="F220" s="185">
        <f>SUM(E220:E230)</f>
        <v>605000</v>
      </c>
    </row>
    <row r="221" spans="1:6" x14ac:dyDescent="0.2">
      <c r="A221" s="181"/>
      <c r="B221" s="4" t="s">
        <v>7</v>
      </c>
      <c r="C221" s="59">
        <v>1</v>
      </c>
      <c r="D221" s="7">
        <v>70000</v>
      </c>
      <c r="E221" s="7">
        <f t="shared" si="21"/>
        <v>70000</v>
      </c>
      <c r="F221" s="185"/>
    </row>
    <row r="222" spans="1:6" x14ac:dyDescent="0.2">
      <c r="A222" s="181"/>
      <c r="B222" s="4" t="s">
        <v>8</v>
      </c>
      <c r="C222" s="59">
        <v>3</v>
      </c>
      <c r="D222" s="7">
        <v>35000</v>
      </c>
      <c r="E222" s="7">
        <f t="shared" si="21"/>
        <v>105000</v>
      </c>
      <c r="F222" s="185"/>
    </row>
    <row r="223" spans="1:6" x14ac:dyDescent="0.2">
      <c r="A223" s="181"/>
      <c r="B223" s="4" t="s">
        <v>20</v>
      </c>
      <c r="C223" s="59">
        <v>1</v>
      </c>
      <c r="D223" s="7">
        <v>30000</v>
      </c>
      <c r="E223" s="7">
        <f t="shared" si="21"/>
        <v>30000</v>
      </c>
      <c r="F223" s="185"/>
    </row>
    <row r="224" spans="1:6" x14ac:dyDescent="0.2">
      <c r="A224" s="181"/>
      <c r="B224" s="4" t="s">
        <v>11</v>
      </c>
      <c r="C224" s="59">
        <v>5.67</v>
      </c>
      <c r="D224" s="7">
        <v>16000</v>
      </c>
      <c r="E224" s="7">
        <v>91000</v>
      </c>
      <c r="F224" s="185"/>
    </row>
    <row r="225" spans="1:8" x14ac:dyDescent="0.2">
      <c r="A225" s="181"/>
      <c r="B225" s="4" t="s">
        <v>15</v>
      </c>
      <c r="C225" s="59">
        <v>1</v>
      </c>
      <c r="D225" s="7">
        <v>50000</v>
      </c>
      <c r="E225" s="7">
        <f t="shared" si="21"/>
        <v>50000</v>
      </c>
      <c r="F225" s="185"/>
    </row>
    <row r="226" spans="1:8" x14ac:dyDescent="0.2">
      <c r="A226" s="181"/>
      <c r="B226" s="4" t="s">
        <v>12</v>
      </c>
      <c r="C226" s="59">
        <v>0.5</v>
      </c>
      <c r="D226" s="7">
        <v>20000</v>
      </c>
      <c r="E226" s="7">
        <f t="shared" si="21"/>
        <v>10000</v>
      </c>
      <c r="F226" s="185"/>
    </row>
    <row r="227" spans="1:8" x14ac:dyDescent="0.2">
      <c r="A227" s="181"/>
      <c r="B227" s="4" t="s">
        <v>34</v>
      </c>
      <c r="C227" s="59">
        <v>0.2</v>
      </c>
      <c r="D227" s="7">
        <v>120000</v>
      </c>
      <c r="E227" s="7">
        <f t="shared" si="21"/>
        <v>24000</v>
      </c>
      <c r="F227" s="185"/>
    </row>
    <row r="228" spans="1:8" x14ac:dyDescent="0.2">
      <c r="A228" s="181"/>
      <c r="B228" s="4" t="s">
        <v>17</v>
      </c>
      <c r="C228" s="59">
        <v>4</v>
      </c>
      <c r="D228" s="7">
        <v>24000</v>
      </c>
      <c r="E228" s="7">
        <f t="shared" si="21"/>
        <v>96000</v>
      </c>
      <c r="F228" s="185"/>
    </row>
    <row r="229" spans="1:8" x14ac:dyDescent="0.2">
      <c r="A229" s="181"/>
      <c r="B229" s="4" t="s">
        <v>21</v>
      </c>
      <c r="C229" s="59">
        <v>1</v>
      </c>
      <c r="D229" s="7">
        <v>49000</v>
      </c>
      <c r="E229" s="7">
        <f t="shared" si="21"/>
        <v>49000</v>
      </c>
      <c r="F229" s="185"/>
    </row>
    <row r="230" spans="1:8" x14ac:dyDescent="0.2">
      <c r="A230" s="181"/>
      <c r="B230" s="159" t="s">
        <v>18</v>
      </c>
      <c r="C230" s="160">
        <v>1</v>
      </c>
      <c r="D230" s="150">
        <v>40000</v>
      </c>
      <c r="E230" s="7">
        <f t="shared" si="21"/>
        <v>40000</v>
      </c>
      <c r="F230" s="185"/>
      <c r="H230" s="161"/>
    </row>
    <row r="231" spans="1:8" x14ac:dyDescent="0.2">
      <c r="A231" s="180">
        <v>46076</v>
      </c>
      <c r="B231" s="4" t="s">
        <v>17</v>
      </c>
      <c r="C231" s="59">
        <v>4</v>
      </c>
      <c r="D231" s="7">
        <v>24000</v>
      </c>
      <c r="E231" s="7">
        <f t="shared" si="21"/>
        <v>96000</v>
      </c>
      <c r="F231" s="184">
        <f>SUM(E231:E234)</f>
        <v>200000</v>
      </c>
    </row>
    <row r="232" spans="1:8" x14ac:dyDescent="0.2">
      <c r="A232" s="181"/>
      <c r="B232" s="4" t="s">
        <v>44</v>
      </c>
      <c r="C232" s="59">
        <v>1</v>
      </c>
      <c r="D232" s="7">
        <v>45000</v>
      </c>
      <c r="E232" s="7">
        <f t="shared" si="21"/>
        <v>45000</v>
      </c>
      <c r="F232" s="185"/>
    </row>
    <row r="233" spans="1:8" x14ac:dyDescent="0.2">
      <c r="A233" s="181"/>
      <c r="B233" s="4" t="s">
        <v>21</v>
      </c>
      <c r="C233" s="59">
        <v>1</v>
      </c>
      <c r="D233" s="7">
        <v>49000</v>
      </c>
      <c r="E233" s="7">
        <f t="shared" si="21"/>
        <v>49000</v>
      </c>
      <c r="F233" s="185"/>
    </row>
    <row r="234" spans="1:8" x14ac:dyDescent="0.2">
      <c r="A234" s="182"/>
      <c r="B234" s="4" t="s">
        <v>13</v>
      </c>
      <c r="C234" s="59">
        <v>0.5</v>
      </c>
      <c r="D234" s="7">
        <v>10000</v>
      </c>
      <c r="E234" s="7">
        <v>10000</v>
      </c>
      <c r="F234" s="186"/>
    </row>
    <row r="235" spans="1:8" x14ac:dyDescent="0.2">
      <c r="A235" s="180">
        <v>46077</v>
      </c>
      <c r="B235" s="4" t="s">
        <v>6</v>
      </c>
      <c r="C235" s="59">
        <v>10</v>
      </c>
      <c r="D235" s="7">
        <v>10000</v>
      </c>
      <c r="E235" s="7">
        <f t="shared" ref="E235:E247" si="22">D235*C235</f>
        <v>100000</v>
      </c>
      <c r="F235" s="184">
        <f>SUM(E235:E247)</f>
        <v>805000</v>
      </c>
    </row>
    <row r="236" spans="1:8" x14ac:dyDescent="0.2">
      <c r="A236" s="181"/>
      <c r="B236" s="4" t="s">
        <v>7</v>
      </c>
      <c r="C236" s="59">
        <v>2</v>
      </c>
      <c r="D236" s="7">
        <v>70000</v>
      </c>
      <c r="E236" s="7">
        <f t="shared" si="22"/>
        <v>140000</v>
      </c>
      <c r="F236" s="185"/>
    </row>
    <row r="237" spans="1:8" x14ac:dyDescent="0.2">
      <c r="A237" s="181"/>
      <c r="B237" s="4" t="s">
        <v>8</v>
      </c>
      <c r="C237" s="59">
        <v>4</v>
      </c>
      <c r="D237" s="7">
        <v>35000</v>
      </c>
      <c r="E237" s="7">
        <f t="shared" si="22"/>
        <v>140000</v>
      </c>
      <c r="F237" s="185"/>
    </row>
    <row r="238" spans="1:8" x14ac:dyDescent="0.2">
      <c r="A238" s="181"/>
      <c r="B238" s="4" t="s">
        <v>9</v>
      </c>
      <c r="C238" s="59">
        <v>2</v>
      </c>
      <c r="D238" s="7">
        <v>15000</v>
      </c>
      <c r="E238" s="7">
        <f t="shared" si="22"/>
        <v>30000</v>
      </c>
      <c r="F238" s="185"/>
    </row>
    <row r="239" spans="1:8" x14ac:dyDescent="0.2">
      <c r="A239" s="181"/>
      <c r="B239" s="4" t="s">
        <v>10</v>
      </c>
      <c r="C239" s="59">
        <v>1</v>
      </c>
      <c r="D239" s="7">
        <v>55000</v>
      </c>
      <c r="E239" s="7">
        <f t="shared" si="22"/>
        <v>55000</v>
      </c>
      <c r="F239" s="185"/>
    </row>
    <row r="240" spans="1:8" x14ac:dyDescent="0.2">
      <c r="A240" s="181"/>
      <c r="B240" s="4" t="s">
        <v>20</v>
      </c>
      <c r="C240" s="59">
        <v>1</v>
      </c>
      <c r="D240" s="7">
        <v>30000</v>
      </c>
      <c r="E240" s="7">
        <f t="shared" si="22"/>
        <v>30000</v>
      </c>
      <c r="F240" s="185"/>
    </row>
    <row r="241" spans="1:6" x14ac:dyDescent="0.2">
      <c r="A241" s="181"/>
      <c r="B241" s="4" t="s">
        <v>11</v>
      </c>
      <c r="C241" s="59">
        <v>4.09</v>
      </c>
      <c r="D241" s="7">
        <v>16000</v>
      </c>
      <c r="E241" s="7">
        <v>65000</v>
      </c>
      <c r="F241" s="185"/>
    </row>
    <row r="242" spans="1:6" x14ac:dyDescent="0.2">
      <c r="A242" s="181"/>
      <c r="B242" s="4" t="s">
        <v>13</v>
      </c>
      <c r="C242" s="59">
        <v>0.5</v>
      </c>
      <c r="D242" s="7">
        <v>30000</v>
      </c>
      <c r="E242" s="7">
        <f t="shared" si="22"/>
        <v>15000</v>
      </c>
      <c r="F242" s="185"/>
    </row>
    <row r="243" spans="1:6" x14ac:dyDescent="0.2">
      <c r="A243" s="181"/>
      <c r="B243" s="4" t="s">
        <v>12</v>
      </c>
      <c r="C243" s="59">
        <v>0.5</v>
      </c>
      <c r="D243" s="7">
        <v>20000</v>
      </c>
      <c r="E243" s="7">
        <f t="shared" si="22"/>
        <v>10000</v>
      </c>
      <c r="F243" s="185"/>
    </row>
    <row r="244" spans="1:6" x14ac:dyDescent="0.2">
      <c r="A244" s="181"/>
      <c r="B244" s="4" t="s">
        <v>14</v>
      </c>
      <c r="C244" s="59">
        <v>0.3</v>
      </c>
      <c r="D244" s="7">
        <v>70000</v>
      </c>
      <c r="E244" s="7">
        <f t="shared" si="22"/>
        <v>21000</v>
      </c>
      <c r="F244" s="185"/>
    </row>
    <row r="245" spans="1:6" x14ac:dyDescent="0.2">
      <c r="A245" s="181"/>
      <c r="B245" s="4" t="s">
        <v>17</v>
      </c>
      <c r="C245" s="59">
        <v>6</v>
      </c>
      <c r="D245" s="7">
        <v>24000</v>
      </c>
      <c r="E245" s="7">
        <f t="shared" si="22"/>
        <v>144000</v>
      </c>
      <c r="F245" s="185"/>
    </row>
    <row r="246" spans="1:6" x14ac:dyDescent="0.2">
      <c r="A246" s="181"/>
      <c r="B246" s="4" t="s">
        <v>18</v>
      </c>
      <c r="C246" s="59">
        <v>1</v>
      </c>
      <c r="D246" s="7">
        <v>40000</v>
      </c>
      <c r="E246" s="7">
        <f t="shared" si="22"/>
        <v>40000</v>
      </c>
      <c r="F246" s="185"/>
    </row>
    <row r="247" spans="1:6" x14ac:dyDescent="0.2">
      <c r="A247" s="182"/>
      <c r="B247" s="4" t="s">
        <v>9</v>
      </c>
      <c r="C247" s="59">
        <v>1</v>
      </c>
      <c r="D247" s="7">
        <v>15000</v>
      </c>
      <c r="E247" s="7">
        <f t="shared" si="22"/>
        <v>15000</v>
      </c>
      <c r="F247" s="186"/>
    </row>
    <row r="248" spans="1:6" x14ac:dyDescent="0.2">
      <c r="A248" s="180">
        <v>46078</v>
      </c>
      <c r="B248" s="4" t="s">
        <v>6</v>
      </c>
      <c r="C248" s="59">
        <v>5</v>
      </c>
      <c r="D248" s="7">
        <v>10000</v>
      </c>
      <c r="E248" s="7">
        <f t="shared" ref="E248:E254" si="23">D248*C248</f>
        <v>50000</v>
      </c>
      <c r="F248" s="184">
        <f>SUM(E248:E254)</f>
        <v>399000</v>
      </c>
    </row>
    <row r="249" spans="1:6" x14ac:dyDescent="0.2">
      <c r="A249" s="181"/>
      <c r="B249" s="4" t="s">
        <v>8</v>
      </c>
      <c r="C249" s="59">
        <v>3</v>
      </c>
      <c r="D249" s="7">
        <v>35000</v>
      </c>
      <c r="E249" s="7">
        <f t="shared" si="23"/>
        <v>105000</v>
      </c>
      <c r="F249" s="185"/>
    </row>
    <row r="250" spans="1:6" x14ac:dyDescent="0.2">
      <c r="A250" s="181"/>
      <c r="B250" s="4" t="s">
        <v>7</v>
      </c>
      <c r="C250" s="59">
        <v>2.08</v>
      </c>
      <c r="D250" s="7">
        <v>70000</v>
      </c>
      <c r="E250" s="7">
        <v>146000</v>
      </c>
      <c r="F250" s="185"/>
    </row>
    <row r="251" spans="1:6" x14ac:dyDescent="0.2">
      <c r="A251" s="181"/>
      <c r="B251" s="4" t="s">
        <v>13</v>
      </c>
      <c r="C251" s="59">
        <v>0.3</v>
      </c>
      <c r="D251" s="7">
        <v>30000</v>
      </c>
      <c r="E251" s="7">
        <f t="shared" si="23"/>
        <v>9000</v>
      </c>
      <c r="F251" s="185"/>
    </row>
    <row r="252" spans="1:6" x14ac:dyDescent="0.2">
      <c r="A252" s="181"/>
      <c r="B252" s="4" t="s">
        <v>18</v>
      </c>
      <c r="C252" s="59">
        <v>1</v>
      </c>
      <c r="D252" s="7">
        <v>40000</v>
      </c>
      <c r="E252" s="7">
        <f t="shared" si="23"/>
        <v>40000</v>
      </c>
      <c r="F252" s="185"/>
    </row>
    <row r="253" spans="1:6" x14ac:dyDescent="0.2">
      <c r="A253" s="181"/>
      <c r="B253" s="4" t="s">
        <v>17</v>
      </c>
      <c r="C253" s="59">
        <v>1</v>
      </c>
      <c r="D253" s="7">
        <v>24000</v>
      </c>
      <c r="E253" s="7">
        <f t="shared" si="23"/>
        <v>24000</v>
      </c>
      <c r="F253" s="185"/>
    </row>
    <row r="254" spans="1:6" x14ac:dyDescent="0.2">
      <c r="A254" s="182"/>
      <c r="B254" s="4" t="s">
        <v>22</v>
      </c>
      <c r="C254" s="59">
        <v>1</v>
      </c>
      <c r="D254" s="7">
        <v>25000</v>
      </c>
      <c r="E254" s="7">
        <f t="shared" si="23"/>
        <v>25000</v>
      </c>
      <c r="F254" s="186"/>
    </row>
    <row r="255" spans="1:6" x14ac:dyDescent="0.2">
      <c r="A255" s="183">
        <v>46079</v>
      </c>
      <c r="B255" s="4" t="s">
        <v>19</v>
      </c>
      <c r="C255" s="59">
        <v>1</v>
      </c>
      <c r="D255" s="7">
        <v>20000</v>
      </c>
      <c r="E255" s="7">
        <f t="shared" ref="E255:E266" si="24">D255*C255</f>
        <v>20000</v>
      </c>
      <c r="F255" s="184">
        <f>SUM(E255:E266)</f>
        <v>558000</v>
      </c>
    </row>
    <row r="256" spans="1:6" x14ac:dyDescent="0.2">
      <c r="A256" s="183"/>
      <c r="B256" s="4" t="s">
        <v>45</v>
      </c>
      <c r="C256" s="59">
        <v>1</v>
      </c>
      <c r="D256" s="7">
        <v>35000</v>
      </c>
      <c r="E256" s="7">
        <f t="shared" si="24"/>
        <v>35000</v>
      </c>
      <c r="F256" s="185"/>
    </row>
    <row r="257" spans="1:6" x14ac:dyDescent="0.2">
      <c r="A257" s="183"/>
      <c r="B257" s="4" t="s">
        <v>17</v>
      </c>
      <c r="C257" s="59">
        <v>3</v>
      </c>
      <c r="D257" s="7">
        <v>24000</v>
      </c>
      <c r="E257" s="7">
        <f t="shared" si="24"/>
        <v>72000</v>
      </c>
      <c r="F257" s="185"/>
    </row>
    <row r="258" spans="1:6" x14ac:dyDescent="0.2">
      <c r="A258" s="183"/>
      <c r="B258" s="4" t="s">
        <v>21</v>
      </c>
      <c r="C258" s="59">
        <v>1</v>
      </c>
      <c r="D258" s="7">
        <v>49000</v>
      </c>
      <c r="E258" s="7">
        <f t="shared" si="24"/>
        <v>49000</v>
      </c>
      <c r="F258" s="185"/>
    </row>
    <row r="259" spans="1:6" x14ac:dyDescent="0.2">
      <c r="A259" s="183"/>
      <c r="B259" s="4" t="s">
        <v>11</v>
      </c>
      <c r="C259" s="59">
        <v>4.7699999999999996</v>
      </c>
      <c r="D259" s="7">
        <v>16000</v>
      </c>
      <c r="E259" s="7">
        <v>76000</v>
      </c>
      <c r="F259" s="185"/>
    </row>
    <row r="260" spans="1:6" x14ac:dyDescent="0.2">
      <c r="A260" s="183"/>
      <c r="B260" s="4" t="s">
        <v>12</v>
      </c>
      <c r="C260" s="59">
        <v>0.3</v>
      </c>
      <c r="D260" s="7">
        <v>20000</v>
      </c>
      <c r="E260" s="7">
        <f t="shared" si="24"/>
        <v>6000</v>
      </c>
      <c r="F260" s="185"/>
    </row>
    <row r="261" spans="1:6" x14ac:dyDescent="0.2">
      <c r="A261" s="183"/>
      <c r="B261" s="4" t="s">
        <v>13</v>
      </c>
      <c r="C261" s="59">
        <v>0.3</v>
      </c>
      <c r="D261" s="7">
        <v>30000</v>
      </c>
      <c r="E261" s="7">
        <f t="shared" si="24"/>
        <v>9000</v>
      </c>
      <c r="F261" s="185"/>
    </row>
    <row r="262" spans="1:6" x14ac:dyDescent="0.2">
      <c r="A262" s="183"/>
      <c r="B262" s="4" t="s">
        <v>25</v>
      </c>
      <c r="C262" s="59">
        <v>0.3</v>
      </c>
      <c r="D262" s="7">
        <v>35000</v>
      </c>
      <c r="E262" s="7">
        <v>11000</v>
      </c>
      <c r="F262" s="185"/>
    </row>
    <row r="263" spans="1:6" x14ac:dyDescent="0.2">
      <c r="A263" s="183"/>
      <c r="B263" s="4" t="s">
        <v>7</v>
      </c>
      <c r="C263" s="59">
        <v>1</v>
      </c>
      <c r="D263" s="7">
        <v>70000</v>
      </c>
      <c r="E263" s="7">
        <f t="shared" si="24"/>
        <v>70000</v>
      </c>
      <c r="F263" s="185"/>
    </row>
    <row r="264" spans="1:6" x14ac:dyDescent="0.2">
      <c r="A264" s="183"/>
      <c r="B264" s="4" t="s">
        <v>15</v>
      </c>
      <c r="C264" s="59">
        <v>1</v>
      </c>
      <c r="D264" s="7">
        <v>50000</v>
      </c>
      <c r="E264" s="7">
        <f t="shared" si="24"/>
        <v>50000</v>
      </c>
      <c r="F264" s="185"/>
    </row>
    <row r="265" spans="1:6" x14ac:dyDescent="0.2">
      <c r="A265" s="183"/>
      <c r="B265" s="4" t="s">
        <v>10</v>
      </c>
      <c r="C265" s="59">
        <v>1</v>
      </c>
      <c r="D265" s="7">
        <v>55000</v>
      </c>
      <c r="E265" s="7">
        <f t="shared" si="24"/>
        <v>55000</v>
      </c>
      <c r="F265" s="185"/>
    </row>
    <row r="266" spans="1:6" x14ac:dyDescent="0.2">
      <c r="A266" s="183"/>
      <c r="B266" s="4" t="s">
        <v>8</v>
      </c>
      <c r="C266" s="59">
        <v>3</v>
      </c>
      <c r="D266" s="7">
        <v>35000</v>
      </c>
      <c r="E266" s="7">
        <f t="shared" si="24"/>
        <v>105000</v>
      </c>
      <c r="F266" s="186"/>
    </row>
    <row r="267" spans="1:6" x14ac:dyDescent="0.2">
      <c r="A267" s="180">
        <v>46080</v>
      </c>
      <c r="B267" s="4" t="s">
        <v>20</v>
      </c>
      <c r="C267" s="59">
        <v>1</v>
      </c>
      <c r="D267" s="7">
        <v>30000</v>
      </c>
      <c r="E267" s="7">
        <f t="shared" ref="E267:E272" si="25">D267*C267</f>
        <v>30000</v>
      </c>
      <c r="F267" s="184">
        <f>SUM(E267:E272)</f>
        <v>419000</v>
      </c>
    </row>
    <row r="268" spans="1:6" x14ac:dyDescent="0.2">
      <c r="A268" s="181"/>
      <c r="B268" s="4" t="s">
        <v>11</v>
      </c>
      <c r="C268" s="59">
        <v>3.63</v>
      </c>
      <c r="D268" s="7">
        <v>16000</v>
      </c>
      <c r="E268" s="7">
        <v>58000</v>
      </c>
      <c r="F268" s="185"/>
    </row>
    <row r="269" spans="1:6" x14ac:dyDescent="0.2">
      <c r="A269" s="181"/>
      <c r="B269" s="4" t="s">
        <v>32</v>
      </c>
      <c r="C269" s="59">
        <v>4</v>
      </c>
      <c r="D269" s="7">
        <v>20000</v>
      </c>
      <c r="E269" s="7">
        <f t="shared" si="25"/>
        <v>80000</v>
      </c>
      <c r="F269" s="185"/>
    </row>
    <row r="270" spans="1:6" x14ac:dyDescent="0.2">
      <c r="A270" s="181"/>
      <c r="B270" s="4" t="s">
        <v>16</v>
      </c>
      <c r="C270" s="59">
        <v>0.75</v>
      </c>
      <c r="D270" s="7">
        <v>100000</v>
      </c>
      <c r="E270" s="7">
        <f t="shared" si="25"/>
        <v>75000</v>
      </c>
      <c r="F270" s="185"/>
    </row>
    <row r="271" spans="1:6" x14ac:dyDescent="0.2">
      <c r="A271" s="181"/>
      <c r="B271" s="4" t="s">
        <v>17</v>
      </c>
      <c r="C271" s="59">
        <v>4</v>
      </c>
      <c r="D271" s="7">
        <v>24000</v>
      </c>
      <c r="E271" s="7">
        <f t="shared" si="25"/>
        <v>96000</v>
      </c>
      <c r="F271" s="185"/>
    </row>
    <row r="272" spans="1:6" x14ac:dyDescent="0.2">
      <c r="A272" s="182"/>
      <c r="B272" s="4" t="s">
        <v>18</v>
      </c>
      <c r="C272" s="59">
        <v>2</v>
      </c>
      <c r="D272" s="7">
        <v>40000</v>
      </c>
      <c r="E272" s="7">
        <f t="shared" si="25"/>
        <v>80000</v>
      </c>
      <c r="F272" s="186"/>
    </row>
    <row r="273" spans="1:6" x14ac:dyDescent="0.2">
      <c r="A273" s="180">
        <v>46081</v>
      </c>
      <c r="B273" s="4" t="s">
        <v>6</v>
      </c>
      <c r="C273" s="59">
        <v>8</v>
      </c>
      <c r="D273" s="7">
        <v>10000</v>
      </c>
      <c r="E273" s="7">
        <f t="shared" ref="E273:E286" si="26">D273*C273</f>
        <v>80000</v>
      </c>
      <c r="F273" s="184">
        <f>SUM(E273:E286)</f>
        <v>880000</v>
      </c>
    </row>
    <row r="274" spans="1:6" x14ac:dyDescent="0.2">
      <c r="A274" s="181"/>
      <c r="B274" s="4" t="s">
        <v>7</v>
      </c>
      <c r="C274" s="59">
        <v>2</v>
      </c>
      <c r="D274" s="7">
        <v>70000</v>
      </c>
      <c r="E274" s="7">
        <f t="shared" si="26"/>
        <v>140000</v>
      </c>
      <c r="F274" s="185"/>
    </row>
    <row r="275" spans="1:6" x14ac:dyDescent="0.2">
      <c r="A275" s="181"/>
      <c r="B275" s="4" t="s">
        <v>8</v>
      </c>
      <c r="C275" s="59">
        <v>4</v>
      </c>
      <c r="D275" s="7">
        <v>35000</v>
      </c>
      <c r="E275" s="7">
        <f t="shared" si="26"/>
        <v>140000</v>
      </c>
      <c r="F275" s="185"/>
    </row>
    <row r="276" spans="1:6" x14ac:dyDescent="0.2">
      <c r="A276" s="181"/>
      <c r="B276" s="4" t="s">
        <v>9</v>
      </c>
      <c r="C276" s="59">
        <v>1</v>
      </c>
      <c r="D276" s="7">
        <v>15000</v>
      </c>
      <c r="E276" s="7">
        <f t="shared" si="26"/>
        <v>15000</v>
      </c>
      <c r="F276" s="185"/>
    </row>
    <row r="277" spans="1:6" x14ac:dyDescent="0.2">
      <c r="A277" s="181"/>
      <c r="B277" s="4" t="s">
        <v>11</v>
      </c>
      <c r="C277" s="59">
        <v>7.5149999999999997</v>
      </c>
      <c r="D277" s="7">
        <v>16000</v>
      </c>
      <c r="E277" s="7">
        <v>120000</v>
      </c>
      <c r="F277" s="185"/>
    </row>
    <row r="278" spans="1:6" x14ac:dyDescent="0.2">
      <c r="A278" s="181"/>
      <c r="B278" s="4" t="s">
        <v>28</v>
      </c>
      <c r="C278" s="59">
        <v>16</v>
      </c>
      <c r="D278" s="7">
        <v>2000</v>
      </c>
      <c r="E278" s="7">
        <f t="shared" si="26"/>
        <v>32000</v>
      </c>
      <c r="F278" s="185"/>
    </row>
    <row r="279" spans="1:6" x14ac:dyDescent="0.2">
      <c r="A279" s="181"/>
      <c r="B279" s="4" t="s">
        <v>12</v>
      </c>
      <c r="C279" s="59">
        <v>0.5</v>
      </c>
      <c r="D279" s="7">
        <v>20000</v>
      </c>
      <c r="E279" s="7">
        <f t="shared" si="26"/>
        <v>10000</v>
      </c>
      <c r="F279" s="185"/>
    </row>
    <row r="280" spans="1:6" x14ac:dyDescent="0.2">
      <c r="A280" s="181"/>
      <c r="B280" s="4" t="s">
        <v>13</v>
      </c>
      <c r="C280" s="59">
        <v>0.5</v>
      </c>
      <c r="D280" s="7">
        <v>30000</v>
      </c>
      <c r="E280" s="7">
        <f t="shared" si="26"/>
        <v>15000</v>
      </c>
      <c r="F280" s="185"/>
    </row>
    <row r="281" spans="1:6" x14ac:dyDescent="0.2">
      <c r="A281" s="181"/>
      <c r="B281" s="4" t="s">
        <v>17</v>
      </c>
      <c r="C281" s="59">
        <v>4</v>
      </c>
      <c r="D281" s="7">
        <v>24000</v>
      </c>
      <c r="E281" s="7">
        <f t="shared" si="26"/>
        <v>96000</v>
      </c>
      <c r="F281" s="185"/>
    </row>
    <row r="282" spans="1:6" x14ac:dyDescent="0.2">
      <c r="A282" s="181"/>
      <c r="B282" s="4" t="s">
        <v>18</v>
      </c>
      <c r="C282" s="59">
        <v>1</v>
      </c>
      <c r="D282" s="7">
        <v>40000</v>
      </c>
      <c r="E282" s="7">
        <f t="shared" si="26"/>
        <v>40000</v>
      </c>
      <c r="F282" s="185"/>
    </row>
    <row r="283" spans="1:6" x14ac:dyDescent="0.2">
      <c r="A283" s="181"/>
      <c r="B283" s="4" t="s">
        <v>21</v>
      </c>
      <c r="C283" s="59">
        <v>1</v>
      </c>
      <c r="D283" s="7">
        <v>49000</v>
      </c>
      <c r="E283" s="7">
        <f t="shared" si="26"/>
        <v>49000</v>
      </c>
      <c r="F283" s="185"/>
    </row>
    <row r="284" spans="1:6" x14ac:dyDescent="0.2">
      <c r="A284" s="181"/>
      <c r="B284" s="4" t="s">
        <v>46</v>
      </c>
      <c r="C284" s="59">
        <v>1</v>
      </c>
      <c r="D284" s="7">
        <v>75000</v>
      </c>
      <c r="E284" s="7">
        <f t="shared" si="26"/>
        <v>75000</v>
      </c>
      <c r="F284" s="185"/>
    </row>
    <row r="285" spans="1:6" x14ac:dyDescent="0.2">
      <c r="A285" s="181"/>
      <c r="B285" s="4" t="s">
        <v>27</v>
      </c>
      <c r="C285" s="59">
        <v>0.5</v>
      </c>
      <c r="D285" s="7">
        <v>35000</v>
      </c>
      <c r="E285" s="7">
        <v>18000</v>
      </c>
      <c r="F285" s="185"/>
    </row>
    <row r="286" spans="1:6" x14ac:dyDescent="0.2">
      <c r="A286" s="182"/>
      <c r="B286" s="4" t="s">
        <v>16</v>
      </c>
      <c r="C286" s="59">
        <v>0.5</v>
      </c>
      <c r="D286" s="7">
        <v>100000</v>
      </c>
      <c r="E286" s="7">
        <f t="shared" si="26"/>
        <v>50000</v>
      </c>
      <c r="F286" s="186"/>
    </row>
    <row r="287" spans="1:6" ht="16" x14ac:dyDescent="0.2">
      <c r="A287" s="154"/>
      <c r="B287" s="4"/>
      <c r="C287" s="59"/>
      <c r="D287" s="7"/>
      <c r="E287" s="7"/>
      <c r="F287" s="7"/>
    </row>
    <row r="288" spans="1:6" ht="16" x14ac:dyDescent="0.2">
      <c r="A288" s="154"/>
      <c r="B288" s="4"/>
      <c r="C288" s="59"/>
      <c r="D288" s="7"/>
      <c r="E288" s="7"/>
      <c r="F288" s="7"/>
    </row>
    <row r="289" spans="1:6" ht="16" x14ac:dyDescent="0.2">
      <c r="A289" s="154"/>
      <c r="B289" s="4"/>
      <c r="C289" s="59"/>
      <c r="D289" s="7"/>
      <c r="E289" s="7"/>
      <c r="F289" s="7"/>
    </row>
    <row r="290" spans="1:6" ht="16" x14ac:dyDescent="0.2">
      <c r="A290" s="154"/>
      <c r="B290" s="4"/>
      <c r="C290" s="59"/>
      <c r="D290" s="7"/>
      <c r="E290" s="7"/>
      <c r="F290" s="7"/>
    </row>
    <row r="291" spans="1:6" ht="16" x14ac:dyDescent="0.2">
      <c r="A291" s="154"/>
      <c r="B291" s="4"/>
      <c r="C291" s="59"/>
      <c r="D291" s="7"/>
      <c r="E291" s="7"/>
      <c r="F291" s="7"/>
    </row>
    <row r="292" spans="1:6" ht="16" x14ac:dyDescent="0.2">
      <c r="A292" s="154"/>
      <c r="B292" s="4"/>
      <c r="C292" s="59"/>
      <c r="D292" s="7"/>
      <c r="E292" s="7"/>
      <c r="F292" s="7"/>
    </row>
    <row r="293" spans="1:6" ht="16" x14ac:dyDescent="0.2">
      <c r="A293" s="154"/>
      <c r="B293" s="4"/>
      <c r="C293" s="59"/>
      <c r="D293" s="7"/>
      <c r="E293" s="7"/>
      <c r="F293" s="7"/>
    </row>
    <row r="294" spans="1:6" ht="16" x14ac:dyDescent="0.2">
      <c r="A294" s="154"/>
      <c r="B294" s="4"/>
      <c r="C294" s="59"/>
      <c r="D294" s="7"/>
      <c r="E294" s="7"/>
      <c r="F294" s="7"/>
    </row>
    <row r="295" spans="1:6" ht="16" x14ac:dyDescent="0.2">
      <c r="A295" s="154"/>
      <c r="B295" s="4"/>
      <c r="C295" s="59"/>
      <c r="D295" s="7"/>
      <c r="E295" s="7"/>
      <c r="F295" s="7"/>
    </row>
    <row r="296" spans="1:6" ht="16" x14ac:dyDescent="0.2">
      <c r="A296" s="154"/>
      <c r="B296" s="4"/>
      <c r="C296" s="59"/>
      <c r="D296" s="7"/>
      <c r="E296" s="7"/>
      <c r="F296" s="7"/>
    </row>
    <row r="297" spans="1:6" ht="16" x14ac:dyDescent="0.2">
      <c r="A297" s="154"/>
      <c r="B297" s="4"/>
      <c r="C297" s="59"/>
      <c r="D297" s="7"/>
      <c r="E297" s="7"/>
      <c r="F297" s="7"/>
    </row>
    <row r="298" spans="1:6" ht="16" x14ac:dyDescent="0.2">
      <c r="A298" s="154"/>
      <c r="B298" s="4"/>
      <c r="C298" s="59"/>
      <c r="D298" s="7"/>
      <c r="E298" s="7"/>
      <c r="F298" s="7"/>
    </row>
    <row r="299" spans="1:6" ht="16" x14ac:dyDescent="0.2">
      <c r="A299" s="154"/>
      <c r="B299" s="4"/>
      <c r="C299" s="59"/>
      <c r="D299" s="7"/>
      <c r="E299" s="7"/>
      <c r="F299" s="7"/>
    </row>
    <row r="300" spans="1:6" ht="16" x14ac:dyDescent="0.2">
      <c r="A300" s="154"/>
      <c r="B300" s="4"/>
      <c r="C300" s="59"/>
      <c r="D300" s="7"/>
      <c r="E300" s="7"/>
      <c r="F300" s="7"/>
    </row>
    <row r="301" spans="1:6" ht="16" x14ac:dyDescent="0.2">
      <c r="A301" s="154"/>
      <c r="B301" s="4"/>
      <c r="C301" s="59"/>
      <c r="D301" s="7"/>
      <c r="E301" s="7"/>
      <c r="F301" s="7"/>
    </row>
    <row r="302" spans="1:6" ht="16" x14ac:dyDescent="0.2">
      <c r="A302" s="154"/>
      <c r="B302" s="4"/>
      <c r="C302" s="59"/>
      <c r="D302" s="7"/>
      <c r="E302" s="7"/>
      <c r="F302" s="7"/>
    </row>
    <row r="303" spans="1:6" ht="16" x14ac:dyDescent="0.2">
      <c r="A303" s="154"/>
      <c r="B303" s="4"/>
      <c r="C303" s="59"/>
      <c r="D303" s="7"/>
      <c r="E303" s="7"/>
      <c r="F303" s="7"/>
    </row>
    <row r="304" spans="1:6" ht="16" x14ac:dyDescent="0.2">
      <c r="A304" s="154"/>
      <c r="B304" s="4"/>
      <c r="C304" s="59"/>
      <c r="D304" s="7"/>
      <c r="E304" s="7"/>
      <c r="F304" s="7"/>
    </row>
    <row r="305" spans="1:6" ht="16" x14ac:dyDescent="0.2">
      <c r="A305" s="154"/>
      <c r="B305" s="4"/>
      <c r="C305" s="59"/>
      <c r="D305" s="7"/>
      <c r="E305" s="7"/>
      <c r="F305" s="7"/>
    </row>
    <row r="306" spans="1:6" ht="16" x14ac:dyDescent="0.2">
      <c r="A306" s="154"/>
      <c r="B306" s="4"/>
      <c r="C306" s="59"/>
      <c r="D306" s="7"/>
      <c r="E306" s="7"/>
      <c r="F306" s="7"/>
    </row>
    <row r="307" spans="1:6" ht="16" x14ac:dyDescent="0.2">
      <c r="A307" s="154"/>
      <c r="B307" s="4"/>
      <c r="C307" s="59"/>
      <c r="D307" s="7"/>
      <c r="E307" s="7"/>
      <c r="F307" s="7"/>
    </row>
    <row r="308" spans="1:6" ht="16" x14ac:dyDescent="0.2">
      <c r="A308" s="154"/>
      <c r="B308" s="4"/>
      <c r="C308" s="59"/>
      <c r="D308" s="7"/>
      <c r="E308" s="150"/>
      <c r="F308" s="150"/>
    </row>
    <row r="309" spans="1:6" x14ac:dyDescent="0.2">
      <c r="E309" s="178">
        <f>SUM(F2:F308)</f>
        <v>17802000</v>
      </c>
      <c r="F309" s="179"/>
    </row>
    <row r="412" spans="7:7" x14ac:dyDescent="0.2">
      <c r="G412" s="147"/>
    </row>
  </sheetData>
  <mergeCells count="57">
    <mergeCell ref="F235:F247"/>
    <mergeCell ref="F248:F254"/>
    <mergeCell ref="F255:F266"/>
    <mergeCell ref="F267:F272"/>
    <mergeCell ref="F273:F286"/>
    <mergeCell ref="F189:F200"/>
    <mergeCell ref="F201:F210"/>
    <mergeCell ref="F211:F219"/>
    <mergeCell ref="F220:F230"/>
    <mergeCell ref="F231:F234"/>
    <mergeCell ref="F139:F145"/>
    <mergeCell ref="F146:F152"/>
    <mergeCell ref="F153:F168"/>
    <mergeCell ref="F169:F174"/>
    <mergeCell ref="F175:F188"/>
    <mergeCell ref="A255:A266"/>
    <mergeCell ref="A267:A272"/>
    <mergeCell ref="A273:A286"/>
    <mergeCell ref="F2:F15"/>
    <mergeCell ref="F16:F24"/>
    <mergeCell ref="F25:F41"/>
    <mergeCell ref="F42:F51"/>
    <mergeCell ref="F52:F63"/>
    <mergeCell ref="F65:F79"/>
    <mergeCell ref="F80:F86"/>
    <mergeCell ref="F87:F103"/>
    <mergeCell ref="F104:F105"/>
    <mergeCell ref="F106:F113"/>
    <mergeCell ref="F114:F122"/>
    <mergeCell ref="F123:F129"/>
    <mergeCell ref="F130:F138"/>
    <mergeCell ref="A211:A219"/>
    <mergeCell ref="A220:A230"/>
    <mergeCell ref="A231:A234"/>
    <mergeCell ref="A235:A247"/>
    <mergeCell ref="A248:A254"/>
    <mergeCell ref="A153:A168"/>
    <mergeCell ref="A169:A174"/>
    <mergeCell ref="A175:A188"/>
    <mergeCell ref="A189:A200"/>
    <mergeCell ref="A201:A210"/>
    <mergeCell ref="E309:F309"/>
    <mergeCell ref="A2:A15"/>
    <mergeCell ref="A16:A24"/>
    <mergeCell ref="A25:A41"/>
    <mergeCell ref="A42:A51"/>
    <mergeCell ref="A52:A63"/>
    <mergeCell ref="A65:A79"/>
    <mergeCell ref="A80:A86"/>
    <mergeCell ref="A87:A103"/>
    <mergeCell ref="A104:A105"/>
    <mergeCell ref="A106:A113"/>
    <mergeCell ref="A114:A122"/>
    <mergeCell ref="A123:A129"/>
    <mergeCell ref="A130:A138"/>
    <mergeCell ref="A139:A145"/>
    <mergeCell ref="A146:A1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60"/>
  <sheetViews>
    <sheetView topLeftCell="C1" zoomScale="107" zoomScaleNormal="107" workbookViewId="0">
      <pane ySplit="1" topLeftCell="A92" activePane="bottomLeft" state="frozen"/>
      <selection pane="bottomLeft" activeCell="G109" sqref="G109:G112"/>
    </sheetView>
  </sheetViews>
  <sheetFormatPr baseColWidth="10" defaultColWidth="9.1640625" defaultRowHeight="15" x14ac:dyDescent="0.2"/>
  <cols>
    <col min="1" max="1" width="8.83203125" style="53" customWidth="1"/>
    <col min="2" max="2" width="12.6640625" style="52" customWidth="1"/>
    <col min="3" max="3" width="45.83203125" style="135" customWidth="1"/>
    <col min="4" max="4" width="6.83203125" style="53" customWidth="1"/>
    <col min="5" max="5" width="13.1640625" style="136" customWidth="1"/>
    <col min="6" max="6" width="13.1640625" customWidth="1"/>
    <col min="7" max="7" width="21.5" style="53" customWidth="1"/>
    <col min="8" max="8" width="14.1640625"/>
    <col min="9" max="9" width="29.33203125" customWidth="1"/>
    <col min="10" max="10" width="12.83203125"/>
    <col min="11" max="11" width="18" customWidth="1"/>
    <col min="12" max="12" width="11.5"/>
    <col min="13" max="15" width="10.33203125"/>
  </cols>
  <sheetData>
    <row r="1" spans="1:8" ht="21" customHeight="1" x14ac:dyDescent="0.2">
      <c r="A1" s="137" t="s">
        <v>47</v>
      </c>
      <c r="B1" s="138" t="s">
        <v>0</v>
      </c>
      <c r="C1" s="139" t="s">
        <v>1</v>
      </c>
      <c r="D1" s="139" t="s">
        <v>2</v>
      </c>
      <c r="E1" s="144" t="s">
        <v>3</v>
      </c>
      <c r="F1" s="139" t="s">
        <v>48</v>
      </c>
      <c r="G1" s="139" t="s">
        <v>49</v>
      </c>
      <c r="H1" s="145">
        <f>SUM(G:G)</f>
        <v>11916000</v>
      </c>
    </row>
    <row r="2" spans="1:8" ht="19" customHeight="1" x14ac:dyDescent="0.2">
      <c r="A2" s="191">
        <v>78314</v>
      </c>
      <c r="B2" s="194">
        <v>46054</v>
      </c>
      <c r="C2" s="140" t="s">
        <v>50</v>
      </c>
      <c r="D2" s="28">
        <v>6</v>
      </c>
      <c r="E2" s="7">
        <v>8000</v>
      </c>
      <c r="F2" s="7">
        <f>SUM(D2*E2)</f>
        <v>48000</v>
      </c>
      <c r="G2" s="197">
        <f>SUM(F2:F4)</f>
        <v>206000</v>
      </c>
    </row>
    <row r="3" spans="1:8" ht="19" customHeight="1" x14ac:dyDescent="0.2">
      <c r="A3" s="192"/>
      <c r="B3" s="195"/>
      <c r="C3" s="140" t="s">
        <v>51</v>
      </c>
      <c r="D3" s="28">
        <v>1</v>
      </c>
      <c r="E3" s="7">
        <v>23000</v>
      </c>
      <c r="F3" s="7">
        <f>SUM(D3*E3)</f>
        <v>23000</v>
      </c>
      <c r="G3" s="198"/>
    </row>
    <row r="4" spans="1:8" ht="19" customHeight="1" x14ac:dyDescent="0.2">
      <c r="A4" s="193"/>
      <c r="B4" s="196"/>
      <c r="C4" s="140" t="s">
        <v>52</v>
      </c>
      <c r="D4" s="28">
        <v>1</v>
      </c>
      <c r="E4" s="7">
        <v>135000</v>
      </c>
      <c r="F4" s="7">
        <f t="shared" ref="F4:F9" si="0">SUM(D4*E4)</f>
        <v>135000</v>
      </c>
      <c r="G4" s="199"/>
    </row>
    <row r="5" spans="1:8" ht="19" customHeight="1" x14ac:dyDescent="0.2">
      <c r="A5" s="191">
        <v>78428</v>
      </c>
      <c r="B5" s="194">
        <v>46055</v>
      </c>
      <c r="C5" s="140" t="s">
        <v>53</v>
      </c>
      <c r="D5" s="28">
        <v>1</v>
      </c>
      <c r="E5" s="7">
        <v>21000</v>
      </c>
      <c r="F5" s="7">
        <f t="shared" si="0"/>
        <v>21000</v>
      </c>
      <c r="G5" s="197">
        <f>SUM(F5:F10)</f>
        <v>567000</v>
      </c>
    </row>
    <row r="6" spans="1:8" ht="19" customHeight="1" x14ac:dyDescent="0.2">
      <c r="A6" s="192"/>
      <c r="B6" s="195"/>
      <c r="C6" s="140" t="s">
        <v>51</v>
      </c>
      <c r="D6" s="28">
        <v>1</v>
      </c>
      <c r="E6" s="7">
        <v>23000</v>
      </c>
      <c r="F6" s="7">
        <f t="shared" si="0"/>
        <v>23000</v>
      </c>
      <c r="G6" s="198"/>
    </row>
    <row r="7" spans="1:8" ht="18" customHeight="1" x14ac:dyDescent="0.2">
      <c r="A7" s="192"/>
      <c r="B7" s="195"/>
      <c r="C7" s="140" t="s">
        <v>54</v>
      </c>
      <c r="D7" s="28">
        <v>2</v>
      </c>
      <c r="E7" s="7">
        <v>115000</v>
      </c>
      <c r="F7" s="7">
        <f t="shared" si="0"/>
        <v>230000</v>
      </c>
      <c r="G7" s="198"/>
    </row>
    <row r="8" spans="1:8" ht="18" customHeight="1" x14ac:dyDescent="0.2">
      <c r="A8" s="192"/>
      <c r="B8" s="195"/>
      <c r="C8" s="140" t="s">
        <v>55</v>
      </c>
      <c r="D8" s="28">
        <v>1</v>
      </c>
      <c r="E8" s="7">
        <v>125000</v>
      </c>
      <c r="F8" s="7">
        <f t="shared" si="0"/>
        <v>125000</v>
      </c>
      <c r="G8" s="198"/>
    </row>
    <row r="9" spans="1:8" ht="19" customHeight="1" x14ac:dyDescent="0.2">
      <c r="A9" s="192"/>
      <c r="B9" s="195"/>
      <c r="C9" s="140" t="s">
        <v>56</v>
      </c>
      <c r="D9" s="28">
        <v>1</v>
      </c>
      <c r="E9" s="7">
        <v>120000</v>
      </c>
      <c r="F9" s="7">
        <f t="shared" si="0"/>
        <v>120000</v>
      </c>
      <c r="G9" s="198"/>
    </row>
    <row r="10" spans="1:8" ht="19" customHeight="1" x14ac:dyDescent="0.2">
      <c r="A10" s="193"/>
      <c r="B10" s="196"/>
      <c r="C10" s="140" t="s">
        <v>50</v>
      </c>
      <c r="D10" s="28">
        <v>6</v>
      </c>
      <c r="E10" s="7">
        <v>8000</v>
      </c>
      <c r="F10" s="7">
        <f t="shared" ref="F10:F27" si="1">SUM(D10*E10)</f>
        <v>48000</v>
      </c>
      <c r="G10" s="199"/>
    </row>
    <row r="11" spans="1:8" ht="19" customHeight="1" x14ac:dyDescent="0.2">
      <c r="A11" s="28">
        <v>78381</v>
      </c>
      <c r="B11" s="16">
        <v>46055</v>
      </c>
      <c r="C11" s="140" t="s">
        <v>57</v>
      </c>
      <c r="D11" s="28">
        <v>1</v>
      </c>
      <c r="E11" s="7">
        <v>480000</v>
      </c>
      <c r="F11" s="7">
        <f t="shared" si="1"/>
        <v>480000</v>
      </c>
      <c r="G11" s="146">
        <f>SUM(F11)</f>
        <v>480000</v>
      </c>
    </row>
    <row r="12" spans="1:8" ht="19" customHeight="1" x14ac:dyDescent="0.2">
      <c r="A12" s="191">
        <v>78459</v>
      </c>
      <c r="B12" s="194">
        <v>46056</v>
      </c>
      <c r="C12" s="143" t="s">
        <v>51</v>
      </c>
      <c r="D12" s="28">
        <v>1</v>
      </c>
      <c r="E12" s="7">
        <v>23000</v>
      </c>
      <c r="F12" s="7">
        <f t="shared" si="1"/>
        <v>23000</v>
      </c>
      <c r="G12" s="197">
        <f>SUM(F12:F17)</f>
        <v>480000</v>
      </c>
    </row>
    <row r="13" spans="1:8" ht="19" customHeight="1" x14ac:dyDescent="0.2">
      <c r="A13" s="192"/>
      <c r="B13" s="195"/>
      <c r="C13" s="140" t="s">
        <v>50</v>
      </c>
      <c r="D13" s="28">
        <v>5</v>
      </c>
      <c r="E13" s="7">
        <v>8000</v>
      </c>
      <c r="F13" s="7">
        <f t="shared" si="1"/>
        <v>40000</v>
      </c>
      <c r="G13" s="198"/>
    </row>
    <row r="14" spans="1:8" ht="19" customHeight="1" x14ac:dyDescent="0.2">
      <c r="A14" s="192"/>
      <c r="B14" s="195"/>
      <c r="C14" s="140" t="s">
        <v>58</v>
      </c>
      <c r="D14" s="28">
        <v>1</v>
      </c>
      <c r="E14" s="7">
        <v>135000</v>
      </c>
      <c r="F14" s="7">
        <f t="shared" si="1"/>
        <v>135000</v>
      </c>
      <c r="G14" s="198"/>
    </row>
    <row r="15" spans="1:8" ht="19" customHeight="1" x14ac:dyDescent="0.2">
      <c r="A15" s="192"/>
      <c r="B15" s="195"/>
      <c r="C15" s="143" t="s">
        <v>59</v>
      </c>
      <c r="D15" s="28">
        <v>1</v>
      </c>
      <c r="E15" s="7">
        <v>125000</v>
      </c>
      <c r="F15" s="7">
        <f t="shared" si="1"/>
        <v>125000</v>
      </c>
      <c r="G15" s="198"/>
    </row>
    <row r="16" spans="1:8" ht="19" customHeight="1" x14ac:dyDescent="0.2">
      <c r="A16" s="192"/>
      <c r="B16" s="195"/>
      <c r="C16" s="143" t="s">
        <v>54</v>
      </c>
      <c r="D16" s="28">
        <v>1</v>
      </c>
      <c r="E16" s="7">
        <v>115000</v>
      </c>
      <c r="F16" s="7">
        <f t="shared" si="1"/>
        <v>115000</v>
      </c>
      <c r="G16" s="198"/>
    </row>
    <row r="17" spans="1:7" ht="19" customHeight="1" x14ac:dyDescent="0.2">
      <c r="A17" s="193"/>
      <c r="B17" s="196"/>
      <c r="C17" s="143" t="s">
        <v>53</v>
      </c>
      <c r="D17" s="28">
        <v>2</v>
      </c>
      <c r="E17" s="7">
        <v>21000</v>
      </c>
      <c r="F17" s="7">
        <f t="shared" si="1"/>
        <v>42000</v>
      </c>
      <c r="G17" s="199"/>
    </row>
    <row r="18" spans="1:7" ht="19" customHeight="1" x14ac:dyDescent="0.2">
      <c r="A18" s="191">
        <v>78535</v>
      </c>
      <c r="B18" s="194">
        <v>46057</v>
      </c>
      <c r="C18" s="143" t="s">
        <v>54</v>
      </c>
      <c r="D18" s="28">
        <v>1</v>
      </c>
      <c r="E18" s="7">
        <v>115000</v>
      </c>
      <c r="F18" s="7">
        <f t="shared" si="1"/>
        <v>115000</v>
      </c>
      <c r="G18" s="197">
        <f>SUM(F18:F21)</f>
        <v>320000</v>
      </c>
    </row>
    <row r="19" spans="1:7" ht="19" customHeight="1" x14ac:dyDescent="0.2">
      <c r="A19" s="192"/>
      <c r="B19" s="195"/>
      <c r="C19" s="140" t="s">
        <v>60</v>
      </c>
      <c r="D19" s="28">
        <v>1</v>
      </c>
      <c r="E19" s="7">
        <v>135000</v>
      </c>
      <c r="F19" s="7">
        <f t="shared" si="1"/>
        <v>135000</v>
      </c>
      <c r="G19" s="198"/>
    </row>
    <row r="20" spans="1:7" ht="19" customHeight="1" x14ac:dyDescent="0.2">
      <c r="A20" s="192"/>
      <c r="B20" s="195"/>
      <c r="C20" s="140" t="s">
        <v>50</v>
      </c>
      <c r="D20" s="28">
        <v>3</v>
      </c>
      <c r="E20" s="7">
        <v>8000</v>
      </c>
      <c r="F20" s="7">
        <f t="shared" si="1"/>
        <v>24000</v>
      </c>
      <c r="G20" s="198"/>
    </row>
    <row r="21" spans="1:7" ht="19" customHeight="1" x14ac:dyDescent="0.2">
      <c r="A21" s="193"/>
      <c r="B21" s="196"/>
      <c r="C21" s="140" t="s">
        <v>51</v>
      </c>
      <c r="D21" s="28">
        <v>2</v>
      </c>
      <c r="E21" s="7">
        <v>23000</v>
      </c>
      <c r="F21" s="7">
        <f t="shared" si="1"/>
        <v>46000</v>
      </c>
      <c r="G21" s="199"/>
    </row>
    <row r="22" spans="1:7" ht="19" customHeight="1" x14ac:dyDescent="0.2">
      <c r="A22" s="191">
        <v>78595</v>
      </c>
      <c r="B22" s="194">
        <v>46058</v>
      </c>
      <c r="C22" s="140" t="s">
        <v>50</v>
      </c>
      <c r="D22" s="28">
        <v>4</v>
      </c>
      <c r="E22" s="7">
        <v>8000</v>
      </c>
      <c r="F22" s="7">
        <f t="shared" si="1"/>
        <v>32000</v>
      </c>
      <c r="G22" s="197">
        <f>SUM(F22:F23)</f>
        <v>74000</v>
      </c>
    </row>
    <row r="23" spans="1:7" ht="19" customHeight="1" x14ac:dyDescent="0.2">
      <c r="A23" s="193"/>
      <c r="B23" s="196"/>
      <c r="C23" s="143" t="s">
        <v>53</v>
      </c>
      <c r="D23" s="28">
        <v>2</v>
      </c>
      <c r="E23" s="7">
        <v>21000</v>
      </c>
      <c r="F23" s="7">
        <f t="shared" si="1"/>
        <v>42000</v>
      </c>
      <c r="G23" s="199"/>
    </row>
    <row r="24" spans="1:7" ht="19" customHeight="1" x14ac:dyDescent="0.2">
      <c r="A24" s="191">
        <v>78661</v>
      </c>
      <c r="B24" s="194">
        <v>46059</v>
      </c>
      <c r="C24" s="140" t="s">
        <v>50</v>
      </c>
      <c r="D24" s="28">
        <v>6</v>
      </c>
      <c r="E24" s="7">
        <v>8000</v>
      </c>
      <c r="F24" s="7">
        <f t="shared" si="1"/>
        <v>48000</v>
      </c>
      <c r="G24" s="197">
        <f>SUM(F24:F27)</f>
        <v>805000</v>
      </c>
    </row>
    <row r="25" spans="1:7" ht="19" customHeight="1" x14ac:dyDescent="0.2">
      <c r="A25" s="192"/>
      <c r="B25" s="195"/>
      <c r="C25" s="140" t="s">
        <v>51</v>
      </c>
      <c r="D25" s="28">
        <v>2</v>
      </c>
      <c r="E25" s="7">
        <v>23000</v>
      </c>
      <c r="F25" s="7">
        <f t="shared" si="1"/>
        <v>46000</v>
      </c>
      <c r="G25" s="198"/>
    </row>
    <row r="26" spans="1:7" ht="19" customHeight="1" x14ac:dyDescent="0.2">
      <c r="A26" s="192"/>
      <c r="B26" s="195"/>
      <c r="C26" s="143" t="s">
        <v>53</v>
      </c>
      <c r="D26" s="28">
        <v>1</v>
      </c>
      <c r="E26" s="7">
        <v>21000</v>
      </c>
      <c r="F26" s="7">
        <f t="shared" si="1"/>
        <v>21000</v>
      </c>
      <c r="G26" s="198"/>
    </row>
    <row r="27" spans="1:7" ht="19" customHeight="1" x14ac:dyDescent="0.2">
      <c r="A27" s="192"/>
      <c r="B27" s="195"/>
      <c r="C27" s="140" t="s">
        <v>54</v>
      </c>
      <c r="D27" s="28">
        <v>6</v>
      </c>
      <c r="E27" s="7">
        <v>115000</v>
      </c>
      <c r="F27" s="7">
        <f t="shared" si="1"/>
        <v>690000</v>
      </c>
      <c r="G27" s="198"/>
    </row>
    <row r="28" spans="1:7" ht="19" customHeight="1" x14ac:dyDescent="0.2">
      <c r="A28" s="191">
        <v>78721</v>
      </c>
      <c r="B28" s="194">
        <v>46060</v>
      </c>
      <c r="C28" s="140" t="s">
        <v>59</v>
      </c>
      <c r="D28" s="28">
        <v>1</v>
      </c>
      <c r="E28" s="7">
        <v>125000</v>
      </c>
      <c r="F28" s="7">
        <f t="shared" ref="F28:F74" si="2">SUM(D28*E28)</f>
        <v>125000</v>
      </c>
      <c r="G28" s="197">
        <f>SUM(F28:F32)</f>
        <v>329000</v>
      </c>
    </row>
    <row r="29" spans="1:7" ht="19" customHeight="1" x14ac:dyDescent="0.2">
      <c r="A29" s="192"/>
      <c r="B29" s="195"/>
      <c r="C29" s="140" t="s">
        <v>56</v>
      </c>
      <c r="D29" s="28">
        <v>1</v>
      </c>
      <c r="E29" s="7">
        <v>120000</v>
      </c>
      <c r="F29" s="7">
        <f t="shared" si="2"/>
        <v>120000</v>
      </c>
      <c r="G29" s="198"/>
    </row>
    <row r="30" spans="1:7" ht="19" customHeight="1" x14ac:dyDescent="0.2">
      <c r="A30" s="192"/>
      <c r="B30" s="195"/>
      <c r="C30" s="140" t="s">
        <v>50</v>
      </c>
      <c r="D30" s="28">
        <v>5</v>
      </c>
      <c r="E30" s="7">
        <v>8000</v>
      </c>
      <c r="F30" s="7">
        <f t="shared" si="2"/>
        <v>40000</v>
      </c>
      <c r="G30" s="198"/>
    </row>
    <row r="31" spans="1:7" ht="19" customHeight="1" x14ac:dyDescent="0.2">
      <c r="A31" s="192"/>
      <c r="B31" s="195"/>
      <c r="C31" s="140" t="s">
        <v>53</v>
      </c>
      <c r="D31" s="28">
        <v>1</v>
      </c>
      <c r="E31" s="7">
        <v>21000</v>
      </c>
      <c r="F31" s="7">
        <f t="shared" si="2"/>
        <v>21000</v>
      </c>
      <c r="G31" s="198"/>
    </row>
    <row r="32" spans="1:7" ht="19" customHeight="1" x14ac:dyDescent="0.2">
      <c r="A32" s="193"/>
      <c r="B32" s="196"/>
      <c r="C32" s="140" t="s">
        <v>51</v>
      </c>
      <c r="D32" s="28">
        <v>1</v>
      </c>
      <c r="E32" s="7">
        <v>23000</v>
      </c>
      <c r="F32" s="7">
        <f t="shared" si="2"/>
        <v>23000</v>
      </c>
      <c r="G32" s="199"/>
    </row>
    <row r="33" spans="1:7" ht="19" customHeight="1" x14ac:dyDescent="0.2">
      <c r="A33" s="191">
        <v>78787</v>
      </c>
      <c r="B33" s="194">
        <v>46061</v>
      </c>
      <c r="C33" s="140" t="s">
        <v>50</v>
      </c>
      <c r="D33" s="28">
        <v>5</v>
      </c>
      <c r="E33" s="7">
        <v>8000</v>
      </c>
      <c r="F33" s="7">
        <f t="shared" si="2"/>
        <v>40000</v>
      </c>
      <c r="G33" s="200">
        <f>SUM(F33:F36)</f>
        <v>227000</v>
      </c>
    </row>
    <row r="34" spans="1:7" ht="19" customHeight="1" x14ac:dyDescent="0.2">
      <c r="A34" s="192"/>
      <c r="B34" s="195"/>
      <c r="C34" s="140" t="s">
        <v>51</v>
      </c>
      <c r="D34" s="28">
        <v>2</v>
      </c>
      <c r="E34" s="7">
        <v>23000</v>
      </c>
      <c r="F34" s="7">
        <f t="shared" si="2"/>
        <v>46000</v>
      </c>
      <c r="G34" s="201"/>
    </row>
    <row r="35" spans="1:7" ht="19" customHeight="1" x14ac:dyDescent="0.2">
      <c r="A35" s="192"/>
      <c r="B35" s="195"/>
      <c r="C35" s="140" t="s">
        <v>53</v>
      </c>
      <c r="D35" s="28">
        <v>1</v>
      </c>
      <c r="E35" s="7">
        <v>21000</v>
      </c>
      <c r="F35" s="7">
        <f t="shared" si="2"/>
        <v>21000</v>
      </c>
      <c r="G35" s="201"/>
    </row>
    <row r="36" spans="1:7" ht="19" customHeight="1" x14ac:dyDescent="0.2">
      <c r="A36" s="193"/>
      <c r="B36" s="196"/>
      <c r="C36" s="140" t="s">
        <v>56</v>
      </c>
      <c r="D36" s="28">
        <v>1</v>
      </c>
      <c r="E36" s="7">
        <v>120000</v>
      </c>
      <c r="F36" s="7">
        <f t="shared" si="2"/>
        <v>120000</v>
      </c>
      <c r="G36" s="202"/>
    </row>
    <row r="37" spans="1:7" ht="19" customHeight="1" x14ac:dyDescent="0.2">
      <c r="A37" s="191">
        <v>78888</v>
      </c>
      <c r="B37" s="194">
        <v>46062</v>
      </c>
      <c r="C37" s="140" t="s">
        <v>50</v>
      </c>
      <c r="D37" s="28">
        <v>5</v>
      </c>
      <c r="E37" s="7">
        <v>8000</v>
      </c>
      <c r="F37" s="7">
        <f t="shared" si="2"/>
        <v>40000</v>
      </c>
      <c r="G37" s="200">
        <f>SUM(F37:F43)</f>
        <v>729000</v>
      </c>
    </row>
    <row r="38" spans="1:7" ht="19" customHeight="1" x14ac:dyDescent="0.2">
      <c r="A38" s="192"/>
      <c r="B38" s="195"/>
      <c r="C38" s="140" t="s">
        <v>53</v>
      </c>
      <c r="D38" s="28">
        <v>1</v>
      </c>
      <c r="E38" s="7">
        <v>21000</v>
      </c>
      <c r="F38" s="7">
        <f t="shared" si="2"/>
        <v>21000</v>
      </c>
      <c r="G38" s="201"/>
    </row>
    <row r="39" spans="1:7" ht="19" customHeight="1" x14ac:dyDescent="0.2">
      <c r="A39" s="192"/>
      <c r="B39" s="195"/>
      <c r="C39" s="140" t="s">
        <v>51</v>
      </c>
      <c r="D39" s="28">
        <v>1</v>
      </c>
      <c r="E39" s="7">
        <v>23000</v>
      </c>
      <c r="F39" s="7">
        <f t="shared" si="2"/>
        <v>23000</v>
      </c>
      <c r="G39" s="201"/>
    </row>
    <row r="40" spans="1:7" ht="19" customHeight="1" x14ac:dyDescent="0.2">
      <c r="A40" s="192"/>
      <c r="B40" s="195"/>
      <c r="C40" s="140" t="s">
        <v>55</v>
      </c>
      <c r="D40" s="28">
        <v>2</v>
      </c>
      <c r="E40" s="7">
        <v>125000</v>
      </c>
      <c r="F40" s="7">
        <f t="shared" si="2"/>
        <v>250000</v>
      </c>
      <c r="G40" s="201"/>
    </row>
    <row r="41" spans="1:7" ht="19" customHeight="1" x14ac:dyDescent="0.2">
      <c r="A41" s="192"/>
      <c r="B41" s="195"/>
      <c r="C41" s="140" t="s">
        <v>60</v>
      </c>
      <c r="D41" s="28">
        <v>1</v>
      </c>
      <c r="E41" s="7">
        <v>135000</v>
      </c>
      <c r="F41" s="7">
        <f t="shared" si="2"/>
        <v>135000</v>
      </c>
      <c r="G41" s="201"/>
    </row>
    <row r="42" spans="1:7" ht="19" customHeight="1" x14ac:dyDescent="0.2">
      <c r="A42" s="192"/>
      <c r="B42" s="195"/>
      <c r="C42" s="140" t="s">
        <v>61</v>
      </c>
      <c r="D42" s="28">
        <v>1</v>
      </c>
      <c r="E42" s="7">
        <v>135000</v>
      </c>
      <c r="F42" s="7">
        <f t="shared" si="2"/>
        <v>135000</v>
      </c>
      <c r="G42" s="201"/>
    </row>
    <row r="43" spans="1:7" ht="19" customHeight="1" x14ac:dyDescent="0.2">
      <c r="A43" s="193"/>
      <c r="B43" s="196"/>
      <c r="C43" s="140" t="s">
        <v>59</v>
      </c>
      <c r="D43" s="28">
        <v>1</v>
      </c>
      <c r="E43" s="7">
        <v>125000</v>
      </c>
      <c r="F43" s="7">
        <f t="shared" si="2"/>
        <v>125000</v>
      </c>
      <c r="G43" s="202"/>
    </row>
    <row r="44" spans="1:7" ht="19" customHeight="1" x14ac:dyDescent="0.2">
      <c r="A44" s="191">
        <v>78940</v>
      </c>
      <c r="B44" s="194">
        <v>46063</v>
      </c>
      <c r="C44" s="140" t="s">
        <v>51</v>
      </c>
      <c r="D44" s="28">
        <v>2</v>
      </c>
      <c r="E44" s="7">
        <v>23000</v>
      </c>
      <c r="F44" s="7">
        <f t="shared" si="2"/>
        <v>46000</v>
      </c>
      <c r="G44" s="200">
        <f>SUM(F44:F45)</f>
        <v>94000</v>
      </c>
    </row>
    <row r="45" spans="1:7" ht="19" customHeight="1" x14ac:dyDescent="0.2">
      <c r="A45" s="193"/>
      <c r="B45" s="196"/>
      <c r="C45" s="140" t="s">
        <v>50</v>
      </c>
      <c r="D45" s="28">
        <v>6</v>
      </c>
      <c r="E45" s="7">
        <v>8000</v>
      </c>
      <c r="F45" s="7">
        <f t="shared" si="2"/>
        <v>48000</v>
      </c>
      <c r="G45" s="202"/>
    </row>
    <row r="46" spans="1:7" ht="19" customHeight="1" x14ac:dyDescent="0.2">
      <c r="A46" s="192">
        <v>78994</v>
      </c>
      <c r="B46" s="195">
        <v>46064</v>
      </c>
      <c r="C46" s="140" t="s">
        <v>53</v>
      </c>
      <c r="D46" s="28">
        <v>1</v>
      </c>
      <c r="E46" s="7">
        <v>21000</v>
      </c>
      <c r="F46" s="7">
        <f t="shared" si="2"/>
        <v>21000</v>
      </c>
      <c r="G46" s="201">
        <f>SUM(F46:F48)</f>
        <v>204000</v>
      </c>
    </row>
    <row r="47" spans="1:7" ht="19" customHeight="1" x14ac:dyDescent="0.2">
      <c r="A47" s="192"/>
      <c r="B47" s="195"/>
      <c r="C47" s="140" t="s">
        <v>50</v>
      </c>
      <c r="D47" s="28">
        <v>6</v>
      </c>
      <c r="E47" s="7">
        <v>8000</v>
      </c>
      <c r="F47" s="7">
        <f t="shared" si="2"/>
        <v>48000</v>
      </c>
      <c r="G47" s="201"/>
    </row>
    <row r="48" spans="1:7" ht="19" customHeight="1" x14ac:dyDescent="0.2">
      <c r="A48" s="193"/>
      <c r="B48" s="196"/>
      <c r="C48" s="140" t="s">
        <v>58</v>
      </c>
      <c r="D48" s="28">
        <v>1</v>
      </c>
      <c r="E48" s="7">
        <v>135000</v>
      </c>
      <c r="F48" s="7">
        <f t="shared" si="2"/>
        <v>135000</v>
      </c>
      <c r="G48" s="202"/>
    </row>
    <row r="49" spans="1:7" ht="19" customHeight="1" x14ac:dyDescent="0.2">
      <c r="A49" s="191">
        <v>79070</v>
      </c>
      <c r="B49" s="194">
        <v>46065</v>
      </c>
      <c r="C49" s="140" t="s">
        <v>50</v>
      </c>
      <c r="D49" s="28">
        <v>5</v>
      </c>
      <c r="E49" s="7">
        <v>8000</v>
      </c>
      <c r="F49" s="7">
        <f t="shared" si="2"/>
        <v>40000</v>
      </c>
      <c r="G49" s="200">
        <f>SUM(F49:F54)</f>
        <v>819000</v>
      </c>
    </row>
    <row r="50" spans="1:7" ht="19" customHeight="1" x14ac:dyDescent="0.2">
      <c r="A50" s="192"/>
      <c r="B50" s="195"/>
      <c r="C50" s="140" t="s">
        <v>52</v>
      </c>
      <c r="D50" s="28">
        <v>1</v>
      </c>
      <c r="E50" s="7">
        <v>135000</v>
      </c>
      <c r="F50" s="7">
        <f t="shared" si="2"/>
        <v>135000</v>
      </c>
      <c r="G50" s="201"/>
    </row>
    <row r="51" spans="1:7" ht="19" customHeight="1" x14ac:dyDescent="0.2">
      <c r="A51" s="192"/>
      <c r="B51" s="195"/>
      <c r="C51" s="140" t="s">
        <v>57</v>
      </c>
      <c r="D51" s="28">
        <v>1</v>
      </c>
      <c r="E51" s="7">
        <v>480000</v>
      </c>
      <c r="F51" s="7">
        <f t="shared" si="2"/>
        <v>480000</v>
      </c>
      <c r="G51" s="201"/>
    </row>
    <row r="52" spans="1:7" ht="19" customHeight="1" x14ac:dyDescent="0.2">
      <c r="A52" s="192"/>
      <c r="B52" s="195"/>
      <c r="C52" s="140" t="s">
        <v>51</v>
      </c>
      <c r="D52" s="28">
        <v>1</v>
      </c>
      <c r="E52" s="7">
        <v>23000</v>
      </c>
      <c r="F52" s="7">
        <f t="shared" si="2"/>
        <v>23000</v>
      </c>
      <c r="G52" s="201"/>
    </row>
    <row r="53" spans="1:7" ht="19" customHeight="1" x14ac:dyDescent="0.2">
      <c r="A53" s="192"/>
      <c r="B53" s="195"/>
      <c r="C53" s="140" t="s">
        <v>53</v>
      </c>
      <c r="D53" s="28">
        <v>1</v>
      </c>
      <c r="E53" s="7">
        <v>21000</v>
      </c>
      <c r="F53" s="7">
        <f t="shared" si="2"/>
        <v>21000</v>
      </c>
      <c r="G53" s="201"/>
    </row>
    <row r="54" spans="1:7" ht="19" customHeight="1" x14ac:dyDescent="0.2">
      <c r="A54" s="193"/>
      <c r="B54" s="196"/>
      <c r="C54" s="143" t="s">
        <v>54</v>
      </c>
      <c r="D54" s="28">
        <v>1</v>
      </c>
      <c r="E54" s="7">
        <v>120000</v>
      </c>
      <c r="F54" s="7">
        <f t="shared" si="2"/>
        <v>120000</v>
      </c>
      <c r="G54" s="202"/>
    </row>
    <row r="55" spans="1:7" ht="19" customHeight="1" x14ac:dyDescent="0.2">
      <c r="A55" s="191">
        <v>79132</v>
      </c>
      <c r="B55" s="194">
        <v>46066</v>
      </c>
      <c r="C55" s="140" t="s">
        <v>50</v>
      </c>
      <c r="D55" s="28">
        <v>4</v>
      </c>
      <c r="E55" s="7">
        <v>8000</v>
      </c>
      <c r="F55" s="7">
        <f t="shared" si="2"/>
        <v>32000</v>
      </c>
      <c r="G55" s="200">
        <f>SUM(F55:F57)</f>
        <v>199000</v>
      </c>
    </row>
    <row r="56" spans="1:7" x14ac:dyDescent="0.2">
      <c r="A56" s="192"/>
      <c r="B56" s="195"/>
      <c r="C56" s="140" t="s">
        <v>53</v>
      </c>
      <c r="D56" s="28">
        <v>2</v>
      </c>
      <c r="E56" s="7">
        <v>21000</v>
      </c>
      <c r="F56" s="7">
        <f t="shared" si="2"/>
        <v>42000</v>
      </c>
      <c r="G56" s="201"/>
    </row>
    <row r="57" spans="1:7" x14ac:dyDescent="0.2">
      <c r="A57" s="193"/>
      <c r="B57" s="196"/>
      <c r="C57" s="140" t="s">
        <v>59</v>
      </c>
      <c r="D57" s="28">
        <v>1</v>
      </c>
      <c r="E57" s="7">
        <v>125000</v>
      </c>
      <c r="F57" s="7">
        <f t="shared" si="2"/>
        <v>125000</v>
      </c>
      <c r="G57" s="202"/>
    </row>
    <row r="58" spans="1:7" x14ac:dyDescent="0.2">
      <c r="A58" s="192">
        <v>79208</v>
      </c>
      <c r="B58" s="195">
        <v>46067</v>
      </c>
      <c r="C58" s="140" t="s">
        <v>60</v>
      </c>
      <c r="D58" s="28">
        <v>1</v>
      </c>
      <c r="E58" s="7">
        <v>135000</v>
      </c>
      <c r="F58" s="7">
        <f t="shared" si="2"/>
        <v>135000</v>
      </c>
      <c r="G58" s="201">
        <f>SUM(F58:F61)</f>
        <v>199000</v>
      </c>
    </row>
    <row r="59" spans="1:7" x14ac:dyDescent="0.2">
      <c r="A59" s="192"/>
      <c r="B59" s="195"/>
      <c r="C59" s="140" t="s">
        <v>50</v>
      </c>
      <c r="D59" s="28">
        <v>2</v>
      </c>
      <c r="E59" s="7">
        <v>10000</v>
      </c>
      <c r="F59" s="7">
        <f t="shared" si="2"/>
        <v>20000</v>
      </c>
      <c r="G59" s="201"/>
    </row>
    <row r="60" spans="1:7" x14ac:dyDescent="0.2">
      <c r="A60" s="192"/>
      <c r="B60" s="195"/>
      <c r="C60" s="140" t="s">
        <v>53</v>
      </c>
      <c r="D60" s="28">
        <v>1</v>
      </c>
      <c r="E60" s="7">
        <v>21000</v>
      </c>
      <c r="F60" s="7">
        <f t="shared" si="2"/>
        <v>21000</v>
      </c>
      <c r="G60" s="201"/>
    </row>
    <row r="61" spans="1:7" x14ac:dyDescent="0.2">
      <c r="A61" s="193"/>
      <c r="B61" s="196"/>
      <c r="C61" s="140" t="s">
        <v>51</v>
      </c>
      <c r="D61" s="28">
        <v>1</v>
      </c>
      <c r="E61" s="7">
        <v>23000</v>
      </c>
      <c r="F61" s="7">
        <f t="shared" si="2"/>
        <v>23000</v>
      </c>
      <c r="G61" s="202"/>
    </row>
    <row r="62" spans="1:7" x14ac:dyDescent="0.2">
      <c r="A62" s="191">
        <v>79283</v>
      </c>
      <c r="B62" s="194">
        <v>46068</v>
      </c>
      <c r="C62" s="140" t="s">
        <v>50</v>
      </c>
      <c r="D62" s="28">
        <v>4</v>
      </c>
      <c r="E62" s="7">
        <v>8000</v>
      </c>
      <c r="F62" s="7">
        <f t="shared" si="2"/>
        <v>32000</v>
      </c>
      <c r="G62" s="200">
        <f>SUM(F62:F64)</f>
        <v>97000</v>
      </c>
    </row>
    <row r="63" spans="1:7" x14ac:dyDescent="0.2">
      <c r="A63" s="192"/>
      <c r="B63" s="195"/>
      <c r="C63" s="140" t="s">
        <v>53</v>
      </c>
      <c r="D63" s="28">
        <v>2</v>
      </c>
      <c r="E63" s="7">
        <v>21000</v>
      </c>
      <c r="F63" s="7">
        <f t="shared" si="2"/>
        <v>42000</v>
      </c>
      <c r="G63" s="201"/>
    </row>
    <row r="64" spans="1:7" x14ac:dyDescent="0.2">
      <c r="A64" s="193"/>
      <c r="B64" s="196"/>
      <c r="C64" s="140" t="s">
        <v>51</v>
      </c>
      <c r="D64" s="28">
        <v>1</v>
      </c>
      <c r="E64" s="7">
        <v>23000</v>
      </c>
      <c r="F64" s="7">
        <f t="shared" si="2"/>
        <v>23000</v>
      </c>
      <c r="G64" s="202"/>
    </row>
    <row r="65" spans="1:14" x14ac:dyDescent="0.2">
      <c r="A65" s="191">
        <v>79344</v>
      </c>
      <c r="B65" s="194">
        <v>46069</v>
      </c>
      <c r="C65" s="140" t="s">
        <v>53</v>
      </c>
      <c r="D65" s="28">
        <v>1</v>
      </c>
      <c r="E65" s="7">
        <v>21000</v>
      </c>
      <c r="F65" s="7">
        <f t="shared" si="2"/>
        <v>21000</v>
      </c>
      <c r="G65" s="200">
        <f>SUM(F65:F67)</f>
        <v>84000</v>
      </c>
      <c r="H65" s="147"/>
    </row>
    <row r="66" spans="1:14" ht="16" x14ac:dyDescent="0.2">
      <c r="A66" s="192"/>
      <c r="B66" s="195"/>
      <c r="C66" s="140" t="s">
        <v>51</v>
      </c>
      <c r="D66" s="28">
        <v>1</v>
      </c>
      <c r="E66" s="7">
        <v>23000</v>
      </c>
      <c r="F66" s="7">
        <f t="shared" si="2"/>
        <v>23000</v>
      </c>
      <c r="G66" s="201"/>
      <c r="H66" s="147"/>
      <c r="I66" s="152"/>
      <c r="K66" s="53"/>
      <c r="L66" s="136"/>
      <c r="M66" s="136"/>
      <c r="N66" s="147"/>
    </row>
    <row r="67" spans="1:14" ht="16" x14ac:dyDescent="0.2">
      <c r="A67" s="193"/>
      <c r="B67" s="196"/>
      <c r="C67" s="140" t="s">
        <v>50</v>
      </c>
      <c r="D67" s="28">
        <v>5</v>
      </c>
      <c r="E67" s="7">
        <v>8000</v>
      </c>
      <c r="F67" s="7">
        <f t="shared" si="2"/>
        <v>40000</v>
      </c>
      <c r="G67" s="202"/>
      <c r="I67" s="153"/>
      <c r="K67" s="53"/>
      <c r="L67" s="136"/>
      <c r="M67" s="136"/>
      <c r="N67" s="203"/>
    </row>
    <row r="68" spans="1:14" ht="16" x14ac:dyDescent="0.2">
      <c r="A68" s="191">
        <v>79433</v>
      </c>
      <c r="B68" s="194">
        <v>46070</v>
      </c>
      <c r="C68" s="140" t="s">
        <v>55</v>
      </c>
      <c r="D68" s="28">
        <v>1</v>
      </c>
      <c r="E68" s="7">
        <v>125000</v>
      </c>
      <c r="F68" s="7">
        <f t="shared" si="2"/>
        <v>125000</v>
      </c>
      <c r="G68" s="200">
        <f>SUM(F68:F71)</f>
        <v>315000</v>
      </c>
      <c r="I68" s="153"/>
      <c r="K68" s="53"/>
      <c r="L68" s="136"/>
      <c r="M68" s="136"/>
      <c r="N68" s="203"/>
    </row>
    <row r="69" spans="1:14" ht="16" x14ac:dyDescent="0.2">
      <c r="A69" s="192"/>
      <c r="B69" s="195"/>
      <c r="C69" s="140" t="s">
        <v>50</v>
      </c>
      <c r="D69" s="28">
        <v>4</v>
      </c>
      <c r="E69" s="7">
        <v>8000</v>
      </c>
      <c r="F69" s="7">
        <f t="shared" si="2"/>
        <v>32000</v>
      </c>
      <c r="G69" s="201"/>
      <c r="I69" s="153"/>
      <c r="K69" s="53"/>
      <c r="L69" s="136"/>
      <c r="M69" s="136"/>
      <c r="N69" s="203"/>
    </row>
    <row r="70" spans="1:14" x14ac:dyDescent="0.2">
      <c r="A70" s="192"/>
      <c r="B70" s="195"/>
      <c r="C70" s="140" t="s">
        <v>51</v>
      </c>
      <c r="D70" s="28">
        <v>1</v>
      </c>
      <c r="E70" s="7">
        <v>23000</v>
      </c>
      <c r="F70" s="7">
        <f t="shared" si="2"/>
        <v>23000</v>
      </c>
      <c r="G70" s="201"/>
    </row>
    <row r="71" spans="1:14" x14ac:dyDescent="0.2">
      <c r="A71" s="193"/>
      <c r="B71" s="196"/>
      <c r="C71" s="140" t="s">
        <v>58</v>
      </c>
      <c r="D71" s="28">
        <v>1</v>
      </c>
      <c r="E71" s="7">
        <v>135000</v>
      </c>
      <c r="F71" s="7">
        <f t="shared" si="2"/>
        <v>135000</v>
      </c>
      <c r="G71" s="202"/>
    </row>
    <row r="72" spans="1:14" x14ac:dyDescent="0.2">
      <c r="A72" s="191">
        <v>79510</v>
      </c>
      <c r="B72" s="194">
        <v>46071</v>
      </c>
      <c r="C72" s="140" t="s">
        <v>53</v>
      </c>
      <c r="D72" s="28">
        <v>1</v>
      </c>
      <c r="E72" s="7">
        <v>21000</v>
      </c>
      <c r="F72" s="7">
        <f t="shared" si="2"/>
        <v>21000</v>
      </c>
      <c r="G72" s="200">
        <f>SUM(F72:F74)</f>
        <v>92000</v>
      </c>
    </row>
    <row r="73" spans="1:14" x14ac:dyDescent="0.2">
      <c r="A73" s="192"/>
      <c r="B73" s="195"/>
      <c r="C73" s="140" t="s">
        <v>51</v>
      </c>
      <c r="D73" s="28">
        <v>1</v>
      </c>
      <c r="E73" s="7">
        <v>23000</v>
      </c>
      <c r="F73" s="7">
        <f t="shared" si="2"/>
        <v>23000</v>
      </c>
      <c r="G73" s="201"/>
    </row>
    <row r="74" spans="1:14" x14ac:dyDescent="0.2">
      <c r="A74" s="193"/>
      <c r="B74" s="196"/>
      <c r="C74" s="140" t="s">
        <v>50</v>
      </c>
      <c r="D74" s="28">
        <v>6</v>
      </c>
      <c r="E74" s="7">
        <v>8000</v>
      </c>
      <c r="F74" s="7">
        <f t="shared" si="2"/>
        <v>48000</v>
      </c>
      <c r="G74" s="202"/>
    </row>
    <row r="75" spans="1:14" x14ac:dyDescent="0.2">
      <c r="A75" s="191">
        <v>79584</v>
      </c>
      <c r="B75" s="194">
        <v>46072</v>
      </c>
      <c r="C75" s="140" t="s">
        <v>53</v>
      </c>
      <c r="D75" s="28">
        <v>2</v>
      </c>
      <c r="E75" s="7">
        <v>21000</v>
      </c>
      <c r="F75" s="7">
        <f t="shared" ref="F75:F93" si="3">SUM(D75*E75)</f>
        <v>42000</v>
      </c>
      <c r="G75" s="200">
        <f>SUM(F75:F81)</f>
        <v>634000</v>
      </c>
    </row>
    <row r="76" spans="1:14" x14ac:dyDescent="0.2">
      <c r="A76" s="192"/>
      <c r="B76" s="195"/>
      <c r="C76" s="140" t="s">
        <v>51</v>
      </c>
      <c r="D76" s="28">
        <v>1</v>
      </c>
      <c r="E76" s="7">
        <v>23000</v>
      </c>
      <c r="F76" s="7">
        <f t="shared" si="3"/>
        <v>23000</v>
      </c>
      <c r="G76" s="201"/>
    </row>
    <row r="77" spans="1:14" x14ac:dyDescent="0.2">
      <c r="A77" s="192"/>
      <c r="B77" s="195"/>
      <c r="C77" s="140" t="s">
        <v>50</v>
      </c>
      <c r="D77" s="28">
        <v>8</v>
      </c>
      <c r="E77" s="7">
        <v>8000</v>
      </c>
      <c r="F77" s="7">
        <f t="shared" si="3"/>
        <v>64000</v>
      </c>
      <c r="G77" s="201"/>
    </row>
    <row r="78" spans="1:14" x14ac:dyDescent="0.2">
      <c r="A78" s="192"/>
      <c r="B78" s="195"/>
      <c r="C78" s="140" t="s">
        <v>52</v>
      </c>
      <c r="D78" s="28">
        <v>1</v>
      </c>
      <c r="E78" s="7">
        <v>135000</v>
      </c>
      <c r="F78" s="7">
        <f t="shared" si="3"/>
        <v>135000</v>
      </c>
      <c r="G78" s="201"/>
    </row>
    <row r="79" spans="1:14" x14ac:dyDescent="0.2">
      <c r="A79" s="192"/>
      <c r="B79" s="195"/>
      <c r="C79" s="140" t="s">
        <v>59</v>
      </c>
      <c r="D79" s="28">
        <v>1</v>
      </c>
      <c r="E79" s="7">
        <v>125000</v>
      </c>
      <c r="F79" s="7">
        <f t="shared" si="3"/>
        <v>125000</v>
      </c>
      <c r="G79" s="201"/>
    </row>
    <row r="80" spans="1:14" x14ac:dyDescent="0.2">
      <c r="A80" s="192"/>
      <c r="B80" s="195"/>
      <c r="C80" s="140" t="s">
        <v>56</v>
      </c>
      <c r="D80" s="28">
        <v>1</v>
      </c>
      <c r="E80" s="7">
        <v>120000</v>
      </c>
      <c r="F80" s="7">
        <f t="shared" si="3"/>
        <v>120000</v>
      </c>
      <c r="G80" s="201"/>
    </row>
    <row r="81" spans="1:7" x14ac:dyDescent="0.2">
      <c r="A81" s="193"/>
      <c r="B81" s="196"/>
      <c r="C81" s="140" t="s">
        <v>55</v>
      </c>
      <c r="D81" s="28">
        <v>1</v>
      </c>
      <c r="E81" s="7">
        <v>125000</v>
      </c>
      <c r="F81" s="7">
        <f t="shared" si="3"/>
        <v>125000</v>
      </c>
      <c r="G81" s="202"/>
    </row>
    <row r="82" spans="1:7" x14ac:dyDescent="0.2">
      <c r="A82" s="191">
        <v>79651</v>
      </c>
      <c r="B82" s="194">
        <v>46073</v>
      </c>
      <c r="C82" s="140" t="s">
        <v>51</v>
      </c>
      <c r="D82" s="28">
        <v>2</v>
      </c>
      <c r="E82" s="7">
        <v>23000</v>
      </c>
      <c r="F82" s="7">
        <f t="shared" si="3"/>
        <v>46000</v>
      </c>
      <c r="G82" s="200">
        <f>SUM(F82:F85)</f>
        <v>814000</v>
      </c>
    </row>
    <row r="83" spans="1:7" x14ac:dyDescent="0.2">
      <c r="A83" s="192"/>
      <c r="B83" s="195"/>
      <c r="C83" s="140" t="s">
        <v>50</v>
      </c>
      <c r="D83" s="28">
        <v>6</v>
      </c>
      <c r="E83" s="7">
        <v>8000</v>
      </c>
      <c r="F83" s="7">
        <f t="shared" si="3"/>
        <v>48000</v>
      </c>
      <c r="G83" s="201"/>
    </row>
    <row r="84" spans="1:7" x14ac:dyDescent="0.2">
      <c r="A84" s="192"/>
      <c r="B84" s="195"/>
      <c r="C84" s="140" t="s">
        <v>56</v>
      </c>
      <c r="D84" s="28">
        <v>2</v>
      </c>
      <c r="E84" s="7">
        <v>120000</v>
      </c>
      <c r="F84" s="7">
        <f t="shared" si="3"/>
        <v>240000</v>
      </c>
      <c r="G84" s="201"/>
    </row>
    <row r="85" spans="1:7" x14ac:dyDescent="0.2">
      <c r="A85" s="193"/>
      <c r="B85" s="196"/>
      <c r="C85" s="140" t="s">
        <v>57</v>
      </c>
      <c r="D85" s="28">
        <v>1</v>
      </c>
      <c r="E85" s="7">
        <v>480000</v>
      </c>
      <c r="F85" s="7">
        <f t="shared" si="3"/>
        <v>480000</v>
      </c>
      <c r="G85" s="202"/>
    </row>
    <row r="86" spans="1:7" x14ac:dyDescent="0.2">
      <c r="A86" s="191">
        <v>79795</v>
      </c>
      <c r="B86" s="194">
        <v>46075</v>
      </c>
      <c r="C86" s="140" t="s">
        <v>50</v>
      </c>
      <c r="D86" s="28">
        <v>6</v>
      </c>
      <c r="E86" s="7">
        <v>8000</v>
      </c>
      <c r="F86" s="7">
        <f t="shared" si="3"/>
        <v>48000</v>
      </c>
      <c r="G86" s="200">
        <f>SUM(F86:F88)</f>
        <v>92000</v>
      </c>
    </row>
    <row r="87" spans="1:7" x14ac:dyDescent="0.2">
      <c r="A87" s="192"/>
      <c r="B87" s="195"/>
      <c r="C87" s="140" t="s">
        <v>53</v>
      </c>
      <c r="D87" s="28">
        <v>1</v>
      </c>
      <c r="E87" s="7">
        <v>21000</v>
      </c>
      <c r="F87" s="7">
        <f t="shared" si="3"/>
        <v>21000</v>
      </c>
      <c r="G87" s="201"/>
    </row>
    <row r="88" spans="1:7" x14ac:dyDescent="0.2">
      <c r="A88" s="193"/>
      <c r="B88" s="196"/>
      <c r="C88" s="140" t="s">
        <v>51</v>
      </c>
      <c r="D88" s="28">
        <v>1</v>
      </c>
      <c r="E88" s="7">
        <v>23000</v>
      </c>
      <c r="F88" s="7">
        <f t="shared" si="3"/>
        <v>23000</v>
      </c>
      <c r="G88" s="202"/>
    </row>
    <row r="89" spans="1:7" x14ac:dyDescent="0.2">
      <c r="A89" s="191">
        <v>79855</v>
      </c>
      <c r="B89" s="194">
        <v>46076</v>
      </c>
      <c r="C89" s="140" t="s">
        <v>57</v>
      </c>
      <c r="D89" s="28">
        <v>1</v>
      </c>
      <c r="E89" s="7">
        <v>480000</v>
      </c>
      <c r="F89" s="7">
        <f t="shared" si="3"/>
        <v>480000</v>
      </c>
      <c r="G89" s="200">
        <f>SUM(F89:F93)</f>
        <v>1065000</v>
      </c>
    </row>
    <row r="90" spans="1:7" x14ac:dyDescent="0.2">
      <c r="A90" s="192"/>
      <c r="B90" s="195"/>
      <c r="C90" s="140" t="s">
        <v>50</v>
      </c>
      <c r="D90" s="28">
        <v>5</v>
      </c>
      <c r="E90" s="7">
        <v>8000</v>
      </c>
      <c r="F90" s="7">
        <f t="shared" si="3"/>
        <v>40000</v>
      </c>
      <c r="G90" s="201"/>
    </row>
    <row r="91" spans="1:7" x14ac:dyDescent="0.2">
      <c r="A91" s="192"/>
      <c r="B91" s="195"/>
      <c r="C91" s="140" t="s">
        <v>51</v>
      </c>
      <c r="D91" s="28">
        <v>1</v>
      </c>
      <c r="E91" s="7">
        <v>23000</v>
      </c>
      <c r="F91" s="7">
        <f t="shared" si="3"/>
        <v>23000</v>
      </c>
      <c r="G91" s="201"/>
    </row>
    <row r="92" spans="1:7" x14ac:dyDescent="0.2">
      <c r="A92" s="192"/>
      <c r="B92" s="195"/>
      <c r="C92" s="140" t="s">
        <v>62</v>
      </c>
      <c r="D92" s="28">
        <v>1</v>
      </c>
      <c r="E92" s="7">
        <v>480000</v>
      </c>
      <c r="F92" s="7">
        <f t="shared" si="3"/>
        <v>480000</v>
      </c>
      <c r="G92" s="201"/>
    </row>
    <row r="93" spans="1:7" x14ac:dyDescent="0.2">
      <c r="A93" s="193"/>
      <c r="B93" s="196"/>
      <c r="C93" s="140" t="s">
        <v>53</v>
      </c>
      <c r="D93" s="28">
        <v>2</v>
      </c>
      <c r="E93" s="7">
        <v>21000</v>
      </c>
      <c r="F93" s="7">
        <f t="shared" si="3"/>
        <v>42000</v>
      </c>
      <c r="G93" s="202"/>
    </row>
    <row r="94" spans="1:7" x14ac:dyDescent="0.2">
      <c r="A94" s="191">
        <v>79930</v>
      </c>
      <c r="B94" s="194">
        <v>46077</v>
      </c>
      <c r="C94" s="140" t="s">
        <v>50</v>
      </c>
      <c r="D94" s="28">
        <v>6</v>
      </c>
      <c r="E94" s="7">
        <v>8000</v>
      </c>
      <c r="F94" s="7">
        <f t="shared" ref="F94:F100" si="4">SUM(D94*E94)</f>
        <v>48000</v>
      </c>
      <c r="G94" s="200">
        <f>SUM(F94:F100)</f>
        <v>1072000</v>
      </c>
    </row>
    <row r="95" spans="1:7" x14ac:dyDescent="0.2">
      <c r="A95" s="192"/>
      <c r="B95" s="195"/>
      <c r="C95" s="140" t="s">
        <v>53</v>
      </c>
      <c r="D95" s="28">
        <v>1</v>
      </c>
      <c r="E95" s="7">
        <v>21000</v>
      </c>
      <c r="F95" s="7">
        <f t="shared" si="4"/>
        <v>21000</v>
      </c>
      <c r="G95" s="201"/>
    </row>
    <row r="96" spans="1:7" x14ac:dyDescent="0.2">
      <c r="A96" s="192"/>
      <c r="B96" s="195"/>
      <c r="C96" s="140" t="s">
        <v>51</v>
      </c>
      <c r="D96" s="28">
        <v>1</v>
      </c>
      <c r="E96" s="7">
        <v>23000</v>
      </c>
      <c r="F96" s="7">
        <f t="shared" si="4"/>
        <v>23000</v>
      </c>
      <c r="G96" s="201"/>
    </row>
    <row r="97" spans="1:7" x14ac:dyDescent="0.2">
      <c r="A97" s="192"/>
      <c r="B97" s="195"/>
      <c r="C97" s="140" t="s">
        <v>59</v>
      </c>
      <c r="D97" s="28">
        <v>2</v>
      </c>
      <c r="E97" s="7">
        <v>125000</v>
      </c>
      <c r="F97" s="7">
        <f t="shared" si="4"/>
        <v>250000</v>
      </c>
      <c r="G97" s="201"/>
    </row>
    <row r="98" spans="1:7" x14ac:dyDescent="0.2">
      <c r="A98" s="192"/>
      <c r="B98" s="195"/>
      <c r="C98" s="140" t="s">
        <v>57</v>
      </c>
      <c r="D98" s="28">
        <v>1</v>
      </c>
      <c r="E98" s="7">
        <v>480000</v>
      </c>
      <c r="F98" s="7">
        <f t="shared" si="4"/>
        <v>480000</v>
      </c>
      <c r="G98" s="201"/>
    </row>
    <row r="99" spans="1:7" x14ac:dyDescent="0.2">
      <c r="A99" s="192"/>
      <c r="B99" s="195"/>
      <c r="C99" s="140" t="s">
        <v>58</v>
      </c>
      <c r="D99" s="28">
        <v>1</v>
      </c>
      <c r="E99" s="7">
        <v>135000</v>
      </c>
      <c r="F99" s="7">
        <f t="shared" si="4"/>
        <v>135000</v>
      </c>
      <c r="G99" s="201"/>
    </row>
    <row r="100" spans="1:7" x14ac:dyDescent="0.2">
      <c r="A100" s="193"/>
      <c r="B100" s="196"/>
      <c r="C100" s="140" t="s">
        <v>54</v>
      </c>
      <c r="D100" s="28">
        <v>1</v>
      </c>
      <c r="E100" s="7">
        <v>115000</v>
      </c>
      <c r="F100" s="7">
        <f t="shared" si="4"/>
        <v>115000</v>
      </c>
      <c r="G100" s="202"/>
    </row>
    <row r="101" spans="1:7" x14ac:dyDescent="0.2">
      <c r="A101" s="191">
        <v>79992</v>
      </c>
      <c r="B101" s="194">
        <v>46078</v>
      </c>
      <c r="C101" s="140" t="s">
        <v>55</v>
      </c>
      <c r="D101" s="28">
        <v>1</v>
      </c>
      <c r="E101" s="7">
        <v>125000</v>
      </c>
      <c r="F101" s="7">
        <f t="shared" ref="F101:F112" si="5">SUM(D101*E101)</f>
        <v>125000</v>
      </c>
      <c r="G101" s="200">
        <f>SUM(F101:F106)</f>
        <v>455000</v>
      </c>
    </row>
    <row r="102" spans="1:7" x14ac:dyDescent="0.2">
      <c r="A102" s="192"/>
      <c r="B102" s="195"/>
      <c r="C102" s="140" t="s">
        <v>60</v>
      </c>
      <c r="D102" s="28">
        <v>1</v>
      </c>
      <c r="E102" s="7">
        <v>135000</v>
      </c>
      <c r="F102" s="7">
        <f t="shared" si="5"/>
        <v>135000</v>
      </c>
      <c r="G102" s="201"/>
    </row>
    <row r="103" spans="1:7" x14ac:dyDescent="0.2">
      <c r="A103" s="192"/>
      <c r="B103" s="195"/>
      <c r="C103" s="140" t="s">
        <v>58</v>
      </c>
      <c r="D103" s="28">
        <v>1</v>
      </c>
      <c r="E103" s="7">
        <v>135000</v>
      </c>
      <c r="F103" s="7">
        <f t="shared" si="5"/>
        <v>135000</v>
      </c>
      <c r="G103" s="201"/>
    </row>
    <row r="104" spans="1:7" x14ac:dyDescent="0.2">
      <c r="A104" s="192"/>
      <c r="B104" s="195"/>
      <c r="C104" s="140" t="s">
        <v>50</v>
      </c>
      <c r="D104" s="28">
        <v>2</v>
      </c>
      <c r="E104" s="7">
        <v>8000</v>
      </c>
      <c r="F104" s="7">
        <f t="shared" si="5"/>
        <v>16000</v>
      </c>
      <c r="G104" s="201"/>
    </row>
    <row r="105" spans="1:7" x14ac:dyDescent="0.2">
      <c r="A105" s="192"/>
      <c r="B105" s="195"/>
      <c r="C105" s="140" t="s">
        <v>53</v>
      </c>
      <c r="D105" s="28">
        <v>1</v>
      </c>
      <c r="E105" s="7">
        <v>21000</v>
      </c>
      <c r="F105" s="7">
        <f t="shared" si="5"/>
        <v>21000</v>
      </c>
      <c r="G105" s="201"/>
    </row>
    <row r="106" spans="1:7" x14ac:dyDescent="0.2">
      <c r="A106" s="193"/>
      <c r="B106" s="196"/>
      <c r="C106" s="140" t="s">
        <v>51</v>
      </c>
      <c r="D106" s="28">
        <v>1</v>
      </c>
      <c r="E106" s="7">
        <v>23000</v>
      </c>
      <c r="F106" s="7">
        <f t="shared" si="5"/>
        <v>23000</v>
      </c>
      <c r="G106" s="202"/>
    </row>
    <row r="107" spans="1:7" x14ac:dyDescent="0.2">
      <c r="A107" s="191">
        <v>80075</v>
      </c>
      <c r="B107" s="194">
        <v>46079</v>
      </c>
      <c r="C107" s="140" t="s">
        <v>53</v>
      </c>
      <c r="D107" s="28">
        <v>1</v>
      </c>
      <c r="E107" s="7">
        <v>21000</v>
      </c>
      <c r="F107" s="7">
        <f t="shared" si="5"/>
        <v>21000</v>
      </c>
      <c r="G107" s="200">
        <f>SUM(F107:F108)</f>
        <v>53000</v>
      </c>
    </row>
    <row r="108" spans="1:7" x14ac:dyDescent="0.2">
      <c r="A108" s="193"/>
      <c r="B108" s="196"/>
      <c r="C108" s="140" t="s">
        <v>50</v>
      </c>
      <c r="D108" s="28">
        <v>4</v>
      </c>
      <c r="E108" s="7">
        <v>8000</v>
      </c>
      <c r="F108" s="7">
        <f t="shared" si="5"/>
        <v>32000</v>
      </c>
      <c r="G108" s="202"/>
    </row>
    <row r="109" spans="1:7" x14ac:dyDescent="0.2">
      <c r="A109" s="191">
        <v>80142</v>
      </c>
      <c r="B109" s="194">
        <v>46080</v>
      </c>
      <c r="C109" s="140" t="s">
        <v>51</v>
      </c>
      <c r="D109" s="28">
        <v>1</v>
      </c>
      <c r="E109" s="7">
        <v>23000</v>
      </c>
      <c r="F109" s="7">
        <f t="shared" si="5"/>
        <v>23000</v>
      </c>
      <c r="G109" s="200">
        <f>SUM(F109:F112)</f>
        <v>556000</v>
      </c>
    </row>
    <row r="110" spans="1:7" x14ac:dyDescent="0.2">
      <c r="A110" s="192"/>
      <c r="B110" s="195"/>
      <c r="C110" s="140" t="s">
        <v>53</v>
      </c>
      <c r="D110" s="28">
        <v>1</v>
      </c>
      <c r="E110" s="7">
        <v>21000</v>
      </c>
      <c r="F110" s="7">
        <f t="shared" si="5"/>
        <v>21000</v>
      </c>
      <c r="G110" s="201"/>
    </row>
    <row r="111" spans="1:7" x14ac:dyDescent="0.2">
      <c r="A111" s="192"/>
      <c r="B111" s="195"/>
      <c r="C111" s="140" t="s">
        <v>50</v>
      </c>
      <c r="D111" s="28">
        <v>4</v>
      </c>
      <c r="E111" s="7">
        <v>8000</v>
      </c>
      <c r="F111" s="7">
        <f t="shared" si="5"/>
        <v>32000</v>
      </c>
      <c r="G111" s="201"/>
    </row>
    <row r="112" spans="1:7" x14ac:dyDescent="0.2">
      <c r="A112" s="193"/>
      <c r="B112" s="196"/>
      <c r="C112" s="140" t="s">
        <v>57</v>
      </c>
      <c r="D112" s="28">
        <v>1</v>
      </c>
      <c r="E112" s="7">
        <v>480000</v>
      </c>
      <c r="F112" s="7">
        <f t="shared" si="5"/>
        <v>480000</v>
      </c>
      <c r="G112" s="202"/>
    </row>
    <row r="113" spans="1:8" x14ac:dyDescent="0.2">
      <c r="A113" s="192">
        <v>80214</v>
      </c>
      <c r="B113" s="195">
        <v>46081</v>
      </c>
      <c r="C113" s="140" t="s">
        <v>50</v>
      </c>
      <c r="D113" s="28">
        <v>5</v>
      </c>
      <c r="E113" s="7">
        <v>8000</v>
      </c>
      <c r="F113" s="7">
        <f t="shared" ref="F113:F120" si="6">SUM(D113*E113)</f>
        <v>40000</v>
      </c>
      <c r="G113" s="201">
        <f>SUM(F113:F120)</f>
        <v>855000</v>
      </c>
    </row>
    <row r="114" spans="1:8" x14ac:dyDescent="0.2">
      <c r="A114" s="192"/>
      <c r="B114" s="195"/>
      <c r="C114" s="140" t="s">
        <v>53</v>
      </c>
      <c r="D114" s="28">
        <v>2</v>
      </c>
      <c r="E114" s="7">
        <v>21000</v>
      </c>
      <c r="F114" s="7">
        <f t="shared" si="6"/>
        <v>42000</v>
      </c>
      <c r="G114" s="201"/>
    </row>
    <row r="115" spans="1:8" x14ac:dyDescent="0.2">
      <c r="A115" s="192"/>
      <c r="B115" s="195"/>
      <c r="C115" s="140" t="s">
        <v>51</v>
      </c>
      <c r="D115" s="28">
        <v>1</v>
      </c>
      <c r="E115" s="7">
        <v>23000</v>
      </c>
      <c r="F115" s="7">
        <f t="shared" si="6"/>
        <v>23000</v>
      </c>
      <c r="G115" s="201"/>
    </row>
    <row r="116" spans="1:8" x14ac:dyDescent="0.2">
      <c r="A116" s="192"/>
      <c r="B116" s="195"/>
      <c r="C116" s="140" t="s">
        <v>63</v>
      </c>
      <c r="D116" s="28">
        <v>1</v>
      </c>
      <c r="E116" s="7">
        <v>125000</v>
      </c>
      <c r="F116" s="7">
        <f t="shared" si="6"/>
        <v>125000</v>
      </c>
      <c r="G116" s="201"/>
    </row>
    <row r="117" spans="1:8" x14ac:dyDescent="0.2">
      <c r="A117" s="192"/>
      <c r="B117" s="195"/>
      <c r="C117" s="140" t="s">
        <v>52</v>
      </c>
      <c r="D117" s="28">
        <v>1</v>
      </c>
      <c r="E117" s="7">
        <v>135000</v>
      </c>
      <c r="F117" s="7">
        <f t="shared" si="6"/>
        <v>135000</v>
      </c>
      <c r="G117" s="201"/>
    </row>
    <row r="118" spans="1:8" x14ac:dyDescent="0.2">
      <c r="A118" s="192"/>
      <c r="B118" s="195"/>
      <c r="C118" s="140" t="s">
        <v>58</v>
      </c>
      <c r="D118" s="28">
        <v>1</v>
      </c>
      <c r="E118" s="7">
        <v>135000</v>
      </c>
      <c r="F118" s="7">
        <f t="shared" si="6"/>
        <v>135000</v>
      </c>
      <c r="G118" s="201"/>
    </row>
    <row r="119" spans="1:8" x14ac:dyDescent="0.2">
      <c r="A119" s="192"/>
      <c r="B119" s="195"/>
      <c r="C119" s="140" t="s">
        <v>59</v>
      </c>
      <c r="D119" s="28">
        <v>1</v>
      </c>
      <c r="E119" s="7">
        <v>125000</v>
      </c>
      <c r="F119" s="7">
        <f t="shared" si="6"/>
        <v>125000</v>
      </c>
      <c r="G119" s="201"/>
    </row>
    <row r="120" spans="1:8" x14ac:dyDescent="0.2">
      <c r="A120" s="193"/>
      <c r="B120" s="196"/>
      <c r="C120" s="140" t="s">
        <v>54</v>
      </c>
      <c r="D120" s="28">
        <v>2</v>
      </c>
      <c r="E120" s="7">
        <v>115000</v>
      </c>
      <c r="F120" s="7">
        <f t="shared" si="6"/>
        <v>230000</v>
      </c>
      <c r="G120" s="202"/>
    </row>
    <row r="121" spans="1:8" x14ac:dyDescent="0.2">
      <c r="A121" s="141"/>
      <c r="B121" s="142"/>
      <c r="C121" s="140"/>
      <c r="D121" s="28"/>
      <c r="E121" s="7"/>
      <c r="F121" s="7"/>
      <c r="G121" s="148"/>
    </row>
    <row r="122" spans="1:8" x14ac:dyDescent="0.2">
      <c r="A122" s="141"/>
      <c r="B122" s="142"/>
      <c r="C122" s="140"/>
      <c r="D122" s="28"/>
      <c r="E122" s="7"/>
      <c r="F122" s="7"/>
      <c r="G122" s="148"/>
    </row>
    <row r="123" spans="1:8" x14ac:dyDescent="0.2">
      <c r="A123" s="28"/>
      <c r="B123" s="16"/>
      <c r="C123" s="140"/>
      <c r="D123" s="28"/>
      <c r="E123" s="7"/>
      <c r="F123" s="7"/>
      <c r="G123" s="149"/>
    </row>
    <row r="124" spans="1:8" x14ac:dyDescent="0.2">
      <c r="A124" s="28"/>
      <c r="B124" s="16"/>
      <c r="C124" s="140"/>
      <c r="D124" s="28"/>
      <c r="E124" s="7"/>
      <c r="F124" s="150"/>
      <c r="G124" s="151"/>
    </row>
    <row r="125" spans="1:8" x14ac:dyDescent="0.2">
      <c r="A125" s="188" t="s">
        <v>64</v>
      </c>
      <c r="B125" s="189"/>
      <c r="C125" s="189"/>
      <c r="D125" s="189"/>
      <c r="E125" s="189"/>
      <c r="F125" s="190">
        <f>SUM(G2:G124)</f>
        <v>11916000</v>
      </c>
      <c r="G125" s="190"/>
      <c r="H125" s="147"/>
    </row>
    <row r="160" spans="8:8" x14ac:dyDescent="0.2">
      <c r="H160" s="147"/>
    </row>
  </sheetData>
  <mergeCells count="84">
    <mergeCell ref="N67:N69"/>
    <mergeCell ref="G94:G100"/>
    <mergeCell ref="G101:G106"/>
    <mergeCell ref="G107:G108"/>
    <mergeCell ref="G109:G112"/>
    <mergeCell ref="G113:G120"/>
    <mergeCell ref="G72:G74"/>
    <mergeCell ref="G75:G81"/>
    <mergeCell ref="G82:G85"/>
    <mergeCell ref="G86:G88"/>
    <mergeCell ref="G89:G93"/>
    <mergeCell ref="G55:G57"/>
    <mergeCell ref="G58:G61"/>
    <mergeCell ref="G62:G64"/>
    <mergeCell ref="G65:G67"/>
    <mergeCell ref="G68:G71"/>
    <mergeCell ref="B101:B106"/>
    <mergeCell ref="B107:B108"/>
    <mergeCell ref="B109:B112"/>
    <mergeCell ref="B113:B120"/>
    <mergeCell ref="G2:G4"/>
    <mergeCell ref="G5:G10"/>
    <mergeCell ref="G12:G17"/>
    <mergeCell ref="G18:G21"/>
    <mergeCell ref="G22:G23"/>
    <mergeCell ref="G24:G27"/>
    <mergeCell ref="G28:G32"/>
    <mergeCell ref="G33:G36"/>
    <mergeCell ref="G37:G43"/>
    <mergeCell ref="G44:G45"/>
    <mergeCell ref="G46:G48"/>
    <mergeCell ref="G49:G54"/>
    <mergeCell ref="B75:B81"/>
    <mergeCell ref="B82:B85"/>
    <mergeCell ref="B86:B88"/>
    <mergeCell ref="B89:B93"/>
    <mergeCell ref="B94:B100"/>
    <mergeCell ref="B58:B61"/>
    <mergeCell ref="B62:B64"/>
    <mergeCell ref="B65:B67"/>
    <mergeCell ref="B68:B71"/>
    <mergeCell ref="B72:B74"/>
    <mergeCell ref="A107:A108"/>
    <mergeCell ref="A109:A112"/>
    <mergeCell ref="A113:A120"/>
    <mergeCell ref="B2:B4"/>
    <mergeCell ref="B5:B10"/>
    <mergeCell ref="B12:B17"/>
    <mergeCell ref="B18:B21"/>
    <mergeCell ref="B22:B23"/>
    <mergeCell ref="B24:B27"/>
    <mergeCell ref="B28:B32"/>
    <mergeCell ref="B33:B36"/>
    <mergeCell ref="B37:B43"/>
    <mergeCell ref="B44:B45"/>
    <mergeCell ref="B46:B48"/>
    <mergeCell ref="B49:B54"/>
    <mergeCell ref="B55:B57"/>
    <mergeCell ref="A82:A85"/>
    <mergeCell ref="A86:A88"/>
    <mergeCell ref="A89:A93"/>
    <mergeCell ref="A94:A100"/>
    <mergeCell ref="A101:A106"/>
    <mergeCell ref="A62:A64"/>
    <mergeCell ref="A65:A67"/>
    <mergeCell ref="A68:A71"/>
    <mergeCell ref="A72:A74"/>
    <mergeCell ref="A75:A81"/>
    <mergeCell ref="A125:E125"/>
    <mergeCell ref="F125:G125"/>
    <mergeCell ref="A2:A4"/>
    <mergeCell ref="A5:A10"/>
    <mergeCell ref="A12:A17"/>
    <mergeCell ref="A18:A21"/>
    <mergeCell ref="A22:A23"/>
    <mergeCell ref="A24:A27"/>
    <mergeCell ref="A28:A32"/>
    <mergeCell ref="A33:A36"/>
    <mergeCell ref="A37:A43"/>
    <mergeCell ref="A44:A45"/>
    <mergeCell ref="A46:A48"/>
    <mergeCell ref="A49:A54"/>
    <mergeCell ref="A55:A57"/>
    <mergeCell ref="A58:A6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topLeftCell="C1" zoomScale="85" zoomScaleNormal="85" workbookViewId="0">
      <pane ySplit="1" topLeftCell="A8" activePane="bottomLeft" state="frozen"/>
      <selection pane="bottomLeft" activeCell="G12" sqref="G12"/>
    </sheetView>
  </sheetViews>
  <sheetFormatPr baseColWidth="10" defaultColWidth="9.1640625" defaultRowHeight="15" x14ac:dyDescent="0.2"/>
  <cols>
    <col min="1" max="1" width="16" style="130"/>
    <col min="2" max="2" width="10.1640625" customWidth="1"/>
    <col min="3" max="4" width="19.5" customWidth="1"/>
    <col min="5" max="5" width="39" customWidth="1"/>
    <col min="6" max="7" width="17.6640625" customWidth="1"/>
  </cols>
  <sheetData>
    <row r="1" spans="1:7" ht="28" customHeight="1" x14ac:dyDescent="0.2">
      <c r="A1" s="131" t="s">
        <v>0</v>
      </c>
      <c r="B1" s="9" t="s">
        <v>65</v>
      </c>
      <c r="C1" s="9" t="s">
        <v>66</v>
      </c>
      <c r="D1" s="9" t="s">
        <v>67</v>
      </c>
      <c r="E1" s="9" t="s">
        <v>68</v>
      </c>
      <c r="F1" s="9" t="s">
        <v>3</v>
      </c>
      <c r="G1" s="9" t="s">
        <v>5</v>
      </c>
    </row>
    <row r="2" spans="1:7" ht="142" customHeight="1" x14ac:dyDescent="0.2">
      <c r="A2" s="132">
        <v>46054</v>
      </c>
      <c r="B2" s="28">
        <v>12306</v>
      </c>
      <c r="C2" s="45" t="s">
        <v>69</v>
      </c>
      <c r="D2" s="12">
        <v>15</v>
      </c>
      <c r="E2" s="4"/>
      <c r="F2" s="134">
        <v>13000</v>
      </c>
      <c r="G2" s="134">
        <f>SUM(D2*F2)</f>
        <v>195000</v>
      </c>
    </row>
    <row r="3" spans="1:7" ht="142" customHeight="1" x14ac:dyDescent="0.2">
      <c r="A3" s="132">
        <v>46056</v>
      </c>
      <c r="B3" s="28">
        <v>12381</v>
      </c>
      <c r="C3" s="45" t="s">
        <v>69</v>
      </c>
      <c r="D3" s="12">
        <v>20</v>
      </c>
      <c r="E3" s="4"/>
      <c r="F3" s="134">
        <v>13000</v>
      </c>
      <c r="G3" s="134">
        <f t="shared" ref="G3:G8" si="0">SUM(D3*F3)</f>
        <v>260000</v>
      </c>
    </row>
    <row r="4" spans="1:7" ht="142" customHeight="1" x14ac:dyDescent="0.2">
      <c r="A4" s="132">
        <v>46058</v>
      </c>
      <c r="B4" s="28">
        <v>12464</v>
      </c>
      <c r="C4" s="45" t="s">
        <v>69</v>
      </c>
      <c r="D4" s="12">
        <v>10</v>
      </c>
      <c r="E4" s="4"/>
      <c r="F4" s="134">
        <v>13000</v>
      </c>
      <c r="G4" s="134">
        <f t="shared" si="0"/>
        <v>130000</v>
      </c>
    </row>
    <row r="5" spans="1:7" ht="142" customHeight="1" x14ac:dyDescent="0.2">
      <c r="A5" s="132">
        <v>46060</v>
      </c>
      <c r="B5" s="28">
        <v>12607</v>
      </c>
      <c r="C5" s="45" t="s">
        <v>69</v>
      </c>
      <c r="D5" s="12">
        <v>20</v>
      </c>
      <c r="E5" s="4"/>
      <c r="F5" s="134">
        <v>12000</v>
      </c>
      <c r="G5" s="134">
        <f t="shared" si="0"/>
        <v>240000</v>
      </c>
    </row>
    <row r="6" spans="1:7" ht="141.5" customHeight="1" x14ac:dyDescent="0.2">
      <c r="A6" s="132">
        <v>46063</v>
      </c>
      <c r="B6" s="28">
        <v>12691</v>
      </c>
      <c r="C6" s="45" t="s">
        <v>69</v>
      </c>
      <c r="D6" s="12">
        <v>20</v>
      </c>
      <c r="E6" s="4"/>
      <c r="F6" s="134">
        <v>12000</v>
      </c>
      <c r="G6" s="134">
        <f t="shared" si="0"/>
        <v>240000</v>
      </c>
    </row>
    <row r="7" spans="1:7" ht="141.25" customHeight="1" x14ac:dyDescent="0.2">
      <c r="A7" s="132">
        <v>46065</v>
      </c>
      <c r="B7" s="28">
        <v>12773</v>
      </c>
      <c r="C7" s="45" t="s">
        <v>69</v>
      </c>
      <c r="D7" s="12">
        <v>20</v>
      </c>
      <c r="E7" s="4"/>
      <c r="F7" s="134">
        <v>13000</v>
      </c>
      <c r="G7" s="134">
        <f t="shared" si="0"/>
        <v>260000</v>
      </c>
    </row>
    <row r="8" spans="1:7" ht="141" customHeight="1" x14ac:dyDescent="0.2">
      <c r="A8" s="132">
        <v>46068</v>
      </c>
      <c r="B8" s="28">
        <v>12815</v>
      </c>
      <c r="C8" s="45" t="s">
        <v>69</v>
      </c>
      <c r="D8" s="12">
        <v>10</v>
      </c>
      <c r="E8" s="4"/>
      <c r="F8" s="134">
        <v>13000</v>
      </c>
      <c r="G8" s="134">
        <f t="shared" si="0"/>
        <v>130000</v>
      </c>
    </row>
    <row r="9" spans="1:7" ht="141" customHeight="1" x14ac:dyDescent="0.2">
      <c r="A9" s="132">
        <v>46071</v>
      </c>
      <c r="B9" s="28">
        <v>12946</v>
      </c>
      <c r="C9" s="45" t="s">
        <v>69</v>
      </c>
      <c r="D9" s="12">
        <v>20</v>
      </c>
      <c r="E9" s="4"/>
      <c r="F9" s="134">
        <v>13000</v>
      </c>
      <c r="G9" s="134">
        <f>SUM(F9*D9)</f>
        <v>260000</v>
      </c>
    </row>
    <row r="10" spans="1:7" ht="141.75" customHeight="1" x14ac:dyDescent="0.2">
      <c r="A10" s="132">
        <v>46075</v>
      </c>
      <c r="B10" s="28">
        <v>13389</v>
      </c>
      <c r="C10" s="45" t="s">
        <v>69</v>
      </c>
      <c r="D10" s="12">
        <v>20</v>
      </c>
      <c r="E10" s="4"/>
      <c r="F10" s="134">
        <v>13000</v>
      </c>
      <c r="G10" s="134">
        <f>SUM(F10*D10)</f>
        <v>260000</v>
      </c>
    </row>
    <row r="11" spans="1:7" ht="141.75" customHeight="1" x14ac:dyDescent="0.2">
      <c r="A11" s="132">
        <v>46078</v>
      </c>
      <c r="B11" s="28">
        <v>13025</v>
      </c>
      <c r="C11" s="45" t="s">
        <v>69</v>
      </c>
      <c r="D11" s="12">
        <v>15</v>
      </c>
      <c r="E11" s="4"/>
      <c r="F11" s="134">
        <v>12000</v>
      </c>
      <c r="G11" s="134">
        <f>SUM(F11*D11)</f>
        <v>180000</v>
      </c>
    </row>
    <row r="12" spans="1:7" ht="140.75" customHeight="1" x14ac:dyDescent="0.2">
      <c r="A12" s="132">
        <v>46080</v>
      </c>
      <c r="B12" s="28">
        <v>13076</v>
      </c>
      <c r="C12" s="45" t="s">
        <v>69</v>
      </c>
      <c r="D12" s="12">
        <v>20</v>
      </c>
      <c r="E12" s="4"/>
      <c r="F12" s="134">
        <v>13000</v>
      </c>
      <c r="G12" s="134">
        <f>SUM(F12*D12)</f>
        <v>260000</v>
      </c>
    </row>
    <row r="13" spans="1:7" ht="110" customHeight="1" x14ac:dyDescent="0.2">
      <c r="A13" s="132"/>
      <c r="B13" s="28"/>
      <c r="C13" s="45"/>
      <c r="D13" s="12"/>
      <c r="E13" s="4"/>
      <c r="F13" s="134"/>
      <c r="G13" s="134">
        <f t="shared" ref="G13" si="1">SUM(D13*F13)</f>
        <v>0</v>
      </c>
    </row>
    <row r="14" spans="1:7" ht="24" x14ac:dyDescent="0.2">
      <c r="A14" s="204"/>
      <c r="B14" s="205"/>
      <c r="C14" s="205"/>
      <c r="D14" s="133"/>
      <c r="E14" s="206">
        <f>SUM(G2:G13)</f>
        <v>2415000</v>
      </c>
      <c r="F14" s="206"/>
      <c r="G14" s="206"/>
    </row>
    <row r="15" spans="1:7" ht="140" customHeight="1" x14ac:dyDescent="0.2"/>
    <row r="16" spans="1:7" ht="140" customHeight="1" x14ac:dyDescent="0.2"/>
    <row r="17" ht="140" customHeight="1" x14ac:dyDescent="0.2"/>
    <row r="18" ht="140" customHeight="1" x14ac:dyDescent="0.2"/>
    <row r="19" ht="140" customHeight="1" x14ac:dyDescent="0.2"/>
  </sheetData>
  <mergeCells count="2">
    <mergeCell ref="A14:C14"/>
    <mergeCell ref="E14:G1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9"/>
  <sheetViews>
    <sheetView topLeftCell="B1" zoomScale="85" zoomScaleNormal="85" workbookViewId="0">
      <pane ySplit="1" topLeftCell="A32" activePane="bottomLeft" state="frozen"/>
      <selection pane="bottomLeft" activeCell="E22" sqref="E22"/>
    </sheetView>
  </sheetViews>
  <sheetFormatPr baseColWidth="10" defaultColWidth="9.1640625" defaultRowHeight="16" x14ac:dyDescent="0.2"/>
  <cols>
    <col min="1" max="1" width="28.33203125" style="117" customWidth="1"/>
    <col min="2" max="2" width="32.1640625" style="118" customWidth="1"/>
    <col min="3" max="3" width="9.1640625" style="119"/>
    <col min="4" max="4" width="13.33203125" style="116" customWidth="1"/>
    <col min="5" max="5" width="28" style="116" customWidth="1"/>
    <col min="6" max="6" width="28.1640625" style="116" customWidth="1"/>
    <col min="7" max="8" width="14.33203125" style="116"/>
    <col min="9" max="16384" width="9.1640625" style="116"/>
  </cols>
  <sheetData>
    <row r="1" spans="1:7" s="53" customFormat="1" ht="31" customHeight="1" x14ac:dyDescent="0.2">
      <c r="A1" s="120" t="s">
        <v>0</v>
      </c>
      <c r="B1" s="121" t="s">
        <v>1</v>
      </c>
      <c r="C1" s="122" t="s">
        <v>2</v>
      </c>
      <c r="D1" s="122" t="s">
        <v>3</v>
      </c>
      <c r="E1" s="122" t="s">
        <v>70</v>
      </c>
      <c r="F1" s="122" t="s">
        <v>5</v>
      </c>
    </row>
    <row r="2" spans="1:7" x14ac:dyDescent="0.2">
      <c r="A2" s="207"/>
      <c r="B2" s="123"/>
      <c r="C2" s="124"/>
      <c r="D2" s="125"/>
      <c r="E2" s="125">
        <f t="shared" ref="E2:E11" si="0">SUM(C2*D2)</f>
        <v>0</v>
      </c>
      <c r="F2" s="210">
        <f>SUM(E2:E23)</f>
        <v>0</v>
      </c>
    </row>
    <row r="3" spans="1:7" x14ac:dyDescent="0.2">
      <c r="A3" s="208"/>
      <c r="B3" s="123"/>
      <c r="C3" s="124"/>
      <c r="D3" s="125"/>
      <c r="E3" s="125">
        <f t="shared" si="0"/>
        <v>0</v>
      </c>
      <c r="F3" s="211"/>
    </row>
    <row r="4" spans="1:7" x14ac:dyDescent="0.2">
      <c r="A4" s="208"/>
      <c r="B4" s="123"/>
      <c r="C4" s="124"/>
      <c r="D4" s="125"/>
      <c r="E4" s="125">
        <f t="shared" si="0"/>
        <v>0</v>
      </c>
      <c r="F4" s="211"/>
      <c r="G4" s="128"/>
    </row>
    <row r="5" spans="1:7" x14ac:dyDescent="0.2">
      <c r="A5" s="208"/>
      <c r="B5" s="123"/>
      <c r="C5" s="124"/>
      <c r="D5" s="125"/>
      <c r="E5" s="125">
        <f t="shared" si="0"/>
        <v>0</v>
      </c>
      <c r="F5" s="211"/>
    </row>
    <row r="6" spans="1:7" x14ac:dyDescent="0.2">
      <c r="A6" s="208"/>
      <c r="B6" s="123"/>
      <c r="C6" s="124"/>
      <c r="D6" s="125"/>
      <c r="E6" s="125">
        <f t="shared" si="0"/>
        <v>0</v>
      </c>
      <c r="F6" s="211"/>
      <c r="G6" s="128"/>
    </row>
    <row r="7" spans="1:7" x14ac:dyDescent="0.2">
      <c r="A7" s="208"/>
      <c r="B7" s="123"/>
      <c r="C7" s="124"/>
      <c r="D7" s="125"/>
      <c r="E7" s="125">
        <f t="shared" si="0"/>
        <v>0</v>
      </c>
      <c r="F7" s="211"/>
    </row>
    <row r="8" spans="1:7" x14ac:dyDescent="0.2">
      <c r="A8" s="208"/>
      <c r="B8" s="123"/>
      <c r="C8" s="124"/>
      <c r="D8" s="125"/>
      <c r="E8" s="125">
        <f t="shared" si="0"/>
        <v>0</v>
      </c>
      <c r="F8" s="211"/>
    </row>
    <row r="9" spans="1:7" x14ac:dyDescent="0.2">
      <c r="A9" s="208"/>
      <c r="B9" s="123"/>
      <c r="C9" s="124"/>
      <c r="D9" s="125"/>
      <c r="E9" s="125">
        <f t="shared" si="0"/>
        <v>0</v>
      </c>
      <c r="F9" s="211"/>
    </row>
    <row r="10" spans="1:7" x14ac:dyDescent="0.2">
      <c r="A10" s="208"/>
      <c r="B10" s="123"/>
      <c r="C10" s="124"/>
      <c r="D10" s="125"/>
      <c r="E10" s="125">
        <f t="shared" si="0"/>
        <v>0</v>
      </c>
      <c r="F10" s="211"/>
    </row>
    <row r="11" spans="1:7" x14ac:dyDescent="0.2">
      <c r="A11" s="208"/>
      <c r="B11" s="123"/>
      <c r="C11" s="124"/>
      <c r="D11" s="125"/>
      <c r="E11" s="125">
        <f t="shared" si="0"/>
        <v>0</v>
      </c>
      <c r="F11" s="211"/>
    </row>
    <row r="12" spans="1:7" x14ac:dyDescent="0.2">
      <c r="A12" s="208"/>
      <c r="B12" s="123"/>
      <c r="C12" s="124"/>
      <c r="D12" s="125"/>
      <c r="E12" s="125">
        <f t="shared" ref="E12:E23" si="1">SUM(C12*D12)</f>
        <v>0</v>
      </c>
      <c r="F12" s="211"/>
      <c r="G12" s="128"/>
    </row>
    <row r="13" spans="1:7" x14ac:dyDescent="0.2">
      <c r="A13" s="208"/>
      <c r="B13" s="123"/>
      <c r="C13" s="124"/>
      <c r="D13" s="125"/>
      <c r="E13" s="125">
        <f t="shared" si="1"/>
        <v>0</v>
      </c>
      <c r="F13" s="211"/>
    </row>
    <row r="14" spans="1:7" x14ac:dyDescent="0.2">
      <c r="A14" s="208"/>
      <c r="B14" s="123"/>
      <c r="C14" s="124"/>
      <c r="D14" s="125"/>
      <c r="E14" s="125">
        <f t="shared" si="1"/>
        <v>0</v>
      </c>
      <c r="F14" s="211"/>
    </row>
    <row r="15" spans="1:7" x14ac:dyDescent="0.2">
      <c r="A15" s="208"/>
      <c r="B15" s="123"/>
      <c r="C15" s="124"/>
      <c r="D15" s="125"/>
      <c r="E15" s="125">
        <f t="shared" si="1"/>
        <v>0</v>
      </c>
      <c r="F15" s="211"/>
    </row>
    <row r="16" spans="1:7" x14ac:dyDescent="0.2">
      <c r="A16" s="208"/>
      <c r="B16" s="123"/>
      <c r="C16" s="124"/>
      <c r="D16" s="125"/>
      <c r="E16" s="125">
        <f t="shared" si="1"/>
        <v>0</v>
      </c>
      <c r="F16" s="211"/>
    </row>
    <row r="17" spans="1:6" x14ac:dyDescent="0.2">
      <c r="A17" s="208"/>
      <c r="B17" s="123"/>
      <c r="C17" s="124"/>
      <c r="D17" s="125"/>
      <c r="E17" s="125">
        <f t="shared" si="1"/>
        <v>0</v>
      </c>
      <c r="F17" s="211"/>
    </row>
    <row r="18" spans="1:6" x14ac:dyDescent="0.2">
      <c r="A18" s="208"/>
      <c r="B18" s="123"/>
      <c r="C18" s="124"/>
      <c r="D18" s="125"/>
      <c r="E18" s="125">
        <f t="shared" si="1"/>
        <v>0</v>
      </c>
      <c r="F18" s="211"/>
    </row>
    <row r="19" spans="1:6" x14ac:dyDescent="0.2">
      <c r="A19" s="208"/>
      <c r="B19" s="123"/>
      <c r="C19" s="124"/>
      <c r="D19" s="125"/>
      <c r="E19" s="125">
        <f t="shared" si="1"/>
        <v>0</v>
      </c>
      <c r="F19" s="211"/>
    </row>
    <row r="20" spans="1:6" x14ac:dyDescent="0.2">
      <c r="A20" s="208"/>
      <c r="B20" s="123"/>
      <c r="C20" s="124"/>
      <c r="D20" s="125"/>
      <c r="E20" s="125">
        <f t="shared" si="1"/>
        <v>0</v>
      </c>
      <c r="F20" s="211"/>
    </row>
    <row r="21" spans="1:6" x14ac:dyDescent="0.2">
      <c r="A21" s="208"/>
      <c r="B21" s="123"/>
      <c r="C21" s="124"/>
      <c r="D21" s="125"/>
      <c r="E21" s="125">
        <f t="shared" si="1"/>
        <v>0</v>
      </c>
      <c r="F21" s="211"/>
    </row>
    <row r="22" spans="1:6" x14ac:dyDescent="0.2">
      <c r="A22" s="208"/>
      <c r="B22" s="123"/>
      <c r="C22" s="124"/>
      <c r="D22" s="125"/>
      <c r="E22" s="125">
        <f t="shared" si="1"/>
        <v>0</v>
      </c>
      <c r="F22" s="211"/>
    </row>
    <row r="23" spans="1:6" x14ac:dyDescent="0.2">
      <c r="A23" s="209"/>
      <c r="B23" s="123"/>
      <c r="C23" s="124"/>
      <c r="D23" s="125"/>
      <c r="E23" s="125">
        <f t="shared" si="1"/>
        <v>0</v>
      </c>
      <c r="F23" s="212"/>
    </row>
    <row r="24" spans="1:6" x14ac:dyDescent="0.2">
      <c r="A24" s="207"/>
      <c r="B24" s="123"/>
      <c r="C24" s="124"/>
      <c r="D24" s="125"/>
      <c r="E24" s="125">
        <f t="shared" ref="E24:E31" si="2">SUM(C24*D24)</f>
        <v>0</v>
      </c>
      <c r="F24" s="210">
        <f>SUM(E24:E31)</f>
        <v>0</v>
      </c>
    </row>
    <row r="25" spans="1:6" x14ac:dyDescent="0.2">
      <c r="A25" s="208"/>
      <c r="B25" s="123"/>
      <c r="C25" s="124"/>
      <c r="D25" s="125"/>
      <c r="E25" s="125">
        <f t="shared" si="2"/>
        <v>0</v>
      </c>
      <c r="F25" s="211"/>
    </row>
    <row r="26" spans="1:6" x14ac:dyDescent="0.2">
      <c r="A26" s="208"/>
      <c r="B26" s="123"/>
      <c r="C26" s="124"/>
      <c r="D26" s="125"/>
      <c r="E26" s="125">
        <f t="shared" si="2"/>
        <v>0</v>
      </c>
      <c r="F26" s="211"/>
    </row>
    <row r="27" spans="1:6" x14ac:dyDescent="0.2">
      <c r="A27" s="208"/>
      <c r="B27" s="123"/>
      <c r="C27" s="124"/>
      <c r="D27" s="125"/>
      <c r="E27" s="125">
        <f t="shared" si="2"/>
        <v>0</v>
      </c>
      <c r="F27" s="211"/>
    </row>
    <row r="28" spans="1:6" x14ac:dyDescent="0.2">
      <c r="A28" s="208"/>
      <c r="B28" s="123"/>
      <c r="C28" s="124"/>
      <c r="D28" s="125"/>
      <c r="E28" s="125">
        <f t="shared" si="2"/>
        <v>0</v>
      </c>
      <c r="F28" s="211"/>
    </row>
    <row r="29" spans="1:6" x14ac:dyDescent="0.2">
      <c r="A29" s="208"/>
      <c r="B29" s="123"/>
      <c r="C29" s="124"/>
      <c r="D29" s="125"/>
      <c r="E29" s="125">
        <f t="shared" si="2"/>
        <v>0</v>
      </c>
      <c r="F29" s="211"/>
    </row>
    <row r="30" spans="1:6" x14ac:dyDescent="0.2">
      <c r="A30" s="208"/>
      <c r="B30" s="123"/>
      <c r="C30" s="124"/>
      <c r="D30" s="125"/>
      <c r="E30" s="125">
        <f t="shared" si="2"/>
        <v>0</v>
      </c>
      <c r="F30" s="211"/>
    </row>
    <row r="31" spans="1:6" x14ac:dyDescent="0.2">
      <c r="A31" s="209"/>
      <c r="B31" s="123"/>
      <c r="C31" s="124"/>
      <c r="D31" s="125"/>
      <c r="E31" s="125">
        <f t="shared" si="2"/>
        <v>0</v>
      </c>
      <c r="F31" s="212"/>
    </row>
    <row r="32" spans="1:6" x14ac:dyDescent="0.2">
      <c r="A32" s="126"/>
      <c r="B32" s="123"/>
      <c r="C32" s="124"/>
      <c r="D32" s="125"/>
      <c r="E32" s="125"/>
      <c r="F32" s="129"/>
    </row>
    <row r="33" spans="1:6" x14ac:dyDescent="0.2">
      <c r="A33" s="126"/>
      <c r="B33" s="123"/>
      <c r="C33" s="124"/>
      <c r="D33" s="125"/>
      <c r="E33" s="125"/>
      <c r="F33" s="129"/>
    </row>
    <row r="34" spans="1:6" x14ac:dyDescent="0.2">
      <c r="A34" s="126"/>
      <c r="B34" s="123"/>
      <c r="C34" s="124"/>
      <c r="D34" s="125"/>
      <c r="E34" s="125"/>
      <c r="F34" s="129"/>
    </row>
    <row r="35" spans="1:6" x14ac:dyDescent="0.2">
      <c r="A35" s="126"/>
      <c r="B35" s="123"/>
      <c r="C35" s="124"/>
      <c r="D35" s="125"/>
      <c r="E35" s="125"/>
      <c r="F35" s="129"/>
    </row>
    <row r="36" spans="1:6" x14ac:dyDescent="0.2">
      <c r="A36" s="126"/>
      <c r="B36" s="123"/>
      <c r="C36" s="124"/>
      <c r="D36" s="125"/>
      <c r="E36" s="125"/>
      <c r="F36" s="129"/>
    </row>
    <row r="37" spans="1:6" x14ac:dyDescent="0.2">
      <c r="A37" s="126"/>
      <c r="B37" s="123"/>
      <c r="C37" s="124"/>
      <c r="D37" s="125"/>
      <c r="E37" s="125"/>
      <c r="F37" s="129"/>
    </row>
    <row r="38" spans="1:6" x14ac:dyDescent="0.2">
      <c r="A38" s="126"/>
      <c r="B38" s="123"/>
      <c r="C38" s="124"/>
      <c r="D38" s="125"/>
      <c r="E38" s="125"/>
      <c r="F38" s="129"/>
    </row>
    <row r="39" spans="1:6" x14ac:dyDescent="0.2">
      <c r="A39" s="126"/>
      <c r="B39" s="123"/>
      <c r="C39" s="124"/>
      <c r="D39" s="125"/>
      <c r="E39" s="125"/>
      <c r="F39" s="129"/>
    </row>
    <row r="40" spans="1:6" x14ac:dyDescent="0.2">
      <c r="A40" s="126"/>
      <c r="B40" s="123"/>
      <c r="C40" s="124"/>
      <c r="D40" s="125"/>
      <c r="E40" s="125"/>
      <c r="F40" s="129"/>
    </row>
    <row r="41" spans="1:6" x14ac:dyDescent="0.2">
      <c r="A41" s="126"/>
      <c r="B41" s="123"/>
      <c r="C41" s="124"/>
      <c r="D41" s="125"/>
      <c r="E41" s="125"/>
      <c r="F41" s="129"/>
    </row>
    <row r="42" spans="1:6" x14ac:dyDescent="0.2">
      <c r="A42" s="126"/>
      <c r="B42" s="123"/>
      <c r="C42" s="124"/>
      <c r="D42" s="125"/>
      <c r="E42" s="125"/>
      <c r="F42" s="129"/>
    </row>
    <row r="43" spans="1:6" x14ac:dyDescent="0.2">
      <c r="A43" s="126"/>
      <c r="B43" s="123"/>
      <c r="C43" s="124"/>
      <c r="D43" s="125"/>
      <c r="E43" s="125"/>
      <c r="F43" s="129"/>
    </row>
    <row r="44" spans="1:6" x14ac:dyDescent="0.2">
      <c r="A44" s="126"/>
      <c r="B44" s="123"/>
      <c r="C44" s="124"/>
      <c r="D44" s="125"/>
      <c r="E44" s="125"/>
      <c r="F44" s="129"/>
    </row>
    <row r="45" spans="1:6" x14ac:dyDescent="0.2">
      <c r="A45" s="126"/>
      <c r="B45" s="123"/>
      <c r="C45" s="124"/>
      <c r="D45" s="125"/>
      <c r="E45" s="125"/>
      <c r="F45" s="129"/>
    </row>
    <row r="46" spans="1:6" x14ac:dyDescent="0.2">
      <c r="A46" s="126"/>
      <c r="B46" s="123"/>
      <c r="C46" s="124"/>
      <c r="D46" s="125"/>
      <c r="E46" s="125"/>
      <c r="F46" s="129"/>
    </row>
    <row r="47" spans="1:6" x14ac:dyDescent="0.2">
      <c r="A47" s="126"/>
      <c r="B47" s="127"/>
      <c r="C47" s="124"/>
      <c r="D47" s="123"/>
      <c r="E47" s="123"/>
      <c r="F47" s="129">
        <f>SUM(F2:F46)</f>
        <v>0</v>
      </c>
    </row>
    <row r="129" spans="7:7" x14ac:dyDescent="0.2">
      <c r="G129" s="128"/>
    </row>
  </sheetData>
  <mergeCells count="4">
    <mergeCell ref="A2:A23"/>
    <mergeCell ref="A24:A31"/>
    <mergeCell ref="F2:F23"/>
    <mergeCell ref="F24:F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2"/>
  <sheetViews>
    <sheetView topLeftCell="E1" zoomScale="78" zoomScaleNormal="78" workbookViewId="0">
      <pane ySplit="1" topLeftCell="A2" activePane="bottomLeft" state="frozen"/>
      <selection pane="bottomLeft" activeCell="C3" sqref="C3"/>
    </sheetView>
  </sheetViews>
  <sheetFormatPr baseColWidth="10" defaultColWidth="9.1640625" defaultRowHeight="15" x14ac:dyDescent="0.2"/>
  <cols>
    <col min="1" max="1" width="17.5" customWidth="1"/>
    <col min="2" max="2" width="19.1640625" customWidth="1"/>
    <col min="3" max="3" width="28.5" customWidth="1"/>
    <col min="4" max="4" width="7.1640625" customWidth="1"/>
    <col min="5" max="5" width="50.1640625" customWidth="1"/>
    <col min="6" max="6" width="20" customWidth="1"/>
    <col min="7" max="7" width="25.6640625" customWidth="1"/>
    <col min="8" max="8" width="29" customWidth="1"/>
    <col min="9" max="9" width="14.5"/>
    <col min="11" max="11" width="14.5"/>
  </cols>
  <sheetData>
    <row r="1" spans="1:8" ht="16" customHeight="1" x14ac:dyDescent="0.2">
      <c r="A1" s="9" t="s">
        <v>0</v>
      </c>
      <c r="B1" s="9" t="s">
        <v>65</v>
      </c>
      <c r="C1" s="9" t="s">
        <v>66</v>
      </c>
      <c r="D1" s="9" t="s">
        <v>71</v>
      </c>
      <c r="E1" s="9" t="s">
        <v>68</v>
      </c>
      <c r="F1" s="9" t="s">
        <v>72</v>
      </c>
      <c r="G1" s="9" t="s">
        <v>4</v>
      </c>
      <c r="H1" s="9" t="s">
        <v>5</v>
      </c>
    </row>
    <row r="2" spans="1:8" ht="182.25" customHeight="1" x14ac:dyDescent="0.2">
      <c r="A2" s="111">
        <v>46059</v>
      </c>
      <c r="B2" s="111" t="s">
        <v>73</v>
      </c>
      <c r="C2" s="11" t="s">
        <v>74</v>
      </c>
      <c r="D2" s="12">
        <v>3</v>
      </c>
      <c r="E2" s="28"/>
      <c r="F2" s="15">
        <v>500000</v>
      </c>
      <c r="G2" s="69">
        <f>D2*F2</f>
        <v>1500000</v>
      </c>
      <c r="H2" s="69">
        <f>SUM(D2*F2)</f>
        <v>1500000</v>
      </c>
    </row>
    <row r="3" spans="1:8" ht="60" customHeight="1" x14ac:dyDescent="0.2">
      <c r="A3" s="215"/>
      <c r="B3" s="215"/>
      <c r="C3" s="11"/>
      <c r="D3" s="12"/>
      <c r="E3" s="216"/>
      <c r="F3" s="15"/>
      <c r="G3" s="15">
        <f>D3*F3</f>
        <v>0</v>
      </c>
      <c r="H3" s="217">
        <f>SUM(G3:G5)</f>
        <v>0</v>
      </c>
    </row>
    <row r="4" spans="1:8" ht="60" customHeight="1" x14ac:dyDescent="0.2">
      <c r="A4" s="215"/>
      <c r="B4" s="215"/>
      <c r="C4" s="11"/>
      <c r="D4" s="12"/>
      <c r="E4" s="216"/>
      <c r="F4" s="15"/>
      <c r="G4" s="15">
        <f>D4*F4</f>
        <v>0</v>
      </c>
      <c r="H4" s="217"/>
    </row>
    <row r="5" spans="1:8" ht="60" customHeight="1" x14ac:dyDescent="0.2">
      <c r="A5" s="215"/>
      <c r="B5" s="215"/>
      <c r="C5" s="11"/>
      <c r="D5" s="12"/>
      <c r="E5" s="216"/>
      <c r="F5" s="15"/>
      <c r="G5" s="15">
        <f>D5*F5</f>
        <v>0</v>
      </c>
      <c r="H5" s="217"/>
    </row>
    <row r="6" spans="1:8" ht="152" customHeight="1" x14ac:dyDescent="0.2">
      <c r="A6" s="112"/>
      <c r="B6" s="112"/>
      <c r="C6" s="113"/>
      <c r="D6" s="12"/>
      <c r="E6" s="23"/>
      <c r="F6" s="15"/>
      <c r="G6" s="69">
        <f>D6*F6</f>
        <v>0</v>
      </c>
      <c r="H6" s="115">
        <f>SUM(G6:G6)</f>
        <v>0</v>
      </c>
    </row>
    <row r="7" spans="1:8" x14ac:dyDescent="0.2">
      <c r="A7" s="188"/>
      <c r="B7" s="213"/>
      <c r="C7" s="214"/>
      <c r="D7" s="114"/>
      <c r="E7" s="5"/>
      <c r="F7" s="5"/>
      <c r="G7" s="5"/>
      <c r="H7" s="5">
        <f>SUM(H2:H6)</f>
        <v>1500000</v>
      </c>
    </row>
    <row r="8" spans="1:8" ht="177" customHeight="1" x14ac:dyDescent="0.2"/>
    <row r="9" spans="1:8" ht="177" customHeight="1" x14ac:dyDescent="0.2"/>
    <row r="10" spans="1:8" ht="177" customHeight="1" x14ac:dyDescent="0.2"/>
    <row r="11" spans="1:8" ht="177" customHeight="1" x14ac:dyDescent="0.2"/>
    <row r="12" spans="1:8" ht="34" customHeight="1" x14ac:dyDescent="0.2"/>
    <row r="13" spans="1:8" ht="58" customHeight="1" x14ac:dyDescent="0.2"/>
    <row r="14" spans="1:8" ht="58" customHeight="1" x14ac:dyDescent="0.2"/>
    <row r="15" spans="1:8" ht="58" customHeight="1" x14ac:dyDescent="0.2"/>
    <row r="16" spans="1:8" ht="58" customHeight="1" x14ac:dyDescent="0.2"/>
    <row r="17" ht="58" customHeight="1" x14ac:dyDescent="0.2"/>
    <row r="18" ht="58" customHeight="1" x14ac:dyDescent="0.2"/>
    <row r="19" ht="58" customHeight="1" x14ac:dyDescent="0.2"/>
    <row r="20" ht="58" customHeight="1" x14ac:dyDescent="0.2"/>
    <row r="21" ht="58" customHeight="1" x14ac:dyDescent="0.2"/>
    <row r="22" ht="58" customHeight="1" x14ac:dyDescent="0.2"/>
  </sheetData>
  <mergeCells count="5">
    <mergeCell ref="A7:C7"/>
    <mergeCell ref="A3:A5"/>
    <mergeCell ref="B3:B5"/>
    <mergeCell ref="E3:E5"/>
    <mergeCell ref="H3:H5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zoomScale="55" zoomScaleNormal="55" workbookViewId="0">
      <pane xSplit="1" ySplit="1" topLeftCell="F2" activePane="bottomRight" state="frozen"/>
      <selection pane="topRight"/>
      <selection pane="bottomLeft"/>
      <selection pane="bottomRight" activeCell="I2" sqref="I2"/>
    </sheetView>
  </sheetViews>
  <sheetFormatPr baseColWidth="10" defaultColWidth="9.1640625" defaultRowHeight="15" x14ac:dyDescent="0.2"/>
  <cols>
    <col min="1" max="1" width="20.5" style="53" customWidth="1"/>
    <col min="2" max="2" width="36.5" style="53" customWidth="1"/>
    <col min="3" max="3" width="52" customWidth="1"/>
    <col min="4" max="4" width="16.1640625" customWidth="1"/>
    <col min="5" max="5" width="23.1640625" customWidth="1"/>
    <col min="6" max="6" width="33" customWidth="1"/>
    <col min="7" max="7" width="30.6640625" customWidth="1"/>
    <col min="8" max="9" width="25" customWidth="1"/>
    <col min="10" max="10" width="58.1640625" customWidth="1"/>
    <col min="11" max="11" width="12.83203125"/>
  </cols>
  <sheetData>
    <row r="1" spans="1:10" s="90" customFormat="1" ht="34" customHeight="1" x14ac:dyDescent="0.2">
      <c r="A1" s="91" t="s">
        <v>0</v>
      </c>
      <c r="B1" s="91" t="s">
        <v>65</v>
      </c>
      <c r="C1" s="92" t="s">
        <v>66</v>
      </c>
      <c r="D1" s="92" t="s">
        <v>71</v>
      </c>
      <c r="E1" s="92" t="s">
        <v>3</v>
      </c>
      <c r="F1" s="92" t="s">
        <v>75</v>
      </c>
      <c r="G1" s="92" t="s">
        <v>72</v>
      </c>
      <c r="H1" s="92" t="s">
        <v>48</v>
      </c>
      <c r="I1" s="92" t="s">
        <v>5</v>
      </c>
      <c r="J1" s="92" t="s">
        <v>76</v>
      </c>
    </row>
    <row r="2" spans="1:10" ht="409.5" customHeight="1" x14ac:dyDescent="0.2">
      <c r="A2" s="84">
        <v>46058</v>
      </c>
      <c r="B2" s="85" t="s">
        <v>77</v>
      </c>
      <c r="C2" s="93" t="s">
        <v>78</v>
      </c>
      <c r="D2" s="87">
        <v>3</v>
      </c>
      <c r="E2" s="102">
        <v>246000</v>
      </c>
      <c r="F2" s="102">
        <v>0</v>
      </c>
      <c r="G2" s="102">
        <f t="shared" ref="G2:G15" si="0">E2-F2</f>
        <v>246000</v>
      </c>
      <c r="H2" s="102">
        <f t="shared" ref="H2:H8" si="1">D2*G2</f>
        <v>738000</v>
      </c>
      <c r="I2" s="102">
        <f>SUM(H2)</f>
        <v>738000</v>
      </c>
      <c r="J2" s="13"/>
    </row>
    <row r="3" spans="1:10" ht="409.5" customHeight="1" x14ac:dyDescent="0.2">
      <c r="A3" s="84">
        <v>46058</v>
      </c>
      <c r="B3" s="85" t="s">
        <v>79</v>
      </c>
      <c r="C3" s="93" t="s">
        <v>80</v>
      </c>
      <c r="D3" s="87">
        <v>2</v>
      </c>
      <c r="E3" s="102">
        <v>370000</v>
      </c>
      <c r="F3" s="102">
        <f t="shared" ref="F3:F12" si="2">E3*10%</f>
        <v>37000</v>
      </c>
      <c r="G3" s="102">
        <f t="shared" si="0"/>
        <v>333000</v>
      </c>
      <c r="H3" s="102">
        <f t="shared" si="1"/>
        <v>666000</v>
      </c>
      <c r="I3" s="102">
        <f>SUM(H3)</f>
        <v>666000</v>
      </c>
      <c r="J3" s="13"/>
    </row>
    <row r="4" spans="1:10" ht="409.5" customHeight="1" x14ac:dyDescent="0.2">
      <c r="A4" s="94">
        <v>46074</v>
      </c>
      <c r="B4" s="95" t="s">
        <v>81</v>
      </c>
      <c r="C4" s="96" t="s">
        <v>82</v>
      </c>
      <c r="D4" s="97">
        <v>2</v>
      </c>
      <c r="E4" s="103">
        <v>385000</v>
      </c>
      <c r="F4" s="104">
        <f t="shared" si="2"/>
        <v>38500</v>
      </c>
      <c r="G4" s="103">
        <f t="shared" si="0"/>
        <v>346500</v>
      </c>
      <c r="H4" s="103">
        <f t="shared" si="1"/>
        <v>693000</v>
      </c>
      <c r="I4" s="102">
        <f>SUM(H4)</f>
        <v>693000</v>
      </c>
      <c r="J4" s="13"/>
    </row>
    <row r="5" spans="1:10" ht="409.5" customHeight="1" x14ac:dyDescent="0.2">
      <c r="A5" s="84">
        <v>46080</v>
      </c>
      <c r="B5" s="98" t="s">
        <v>83</v>
      </c>
      <c r="C5" s="86" t="s">
        <v>84</v>
      </c>
      <c r="D5" s="87">
        <v>1</v>
      </c>
      <c r="E5" s="102">
        <v>350000</v>
      </c>
      <c r="F5" s="102">
        <f t="shared" si="2"/>
        <v>35000</v>
      </c>
      <c r="G5" s="102">
        <f t="shared" si="0"/>
        <v>315000</v>
      </c>
      <c r="H5" s="102">
        <f t="shared" si="1"/>
        <v>315000</v>
      </c>
      <c r="I5" s="102">
        <f>SUM(H5)</f>
        <v>315000</v>
      </c>
      <c r="J5" s="13"/>
    </row>
    <row r="6" spans="1:10" ht="409.5" customHeight="1" x14ac:dyDescent="0.2">
      <c r="A6" s="84">
        <v>46081</v>
      </c>
      <c r="B6" s="98" t="s">
        <v>85</v>
      </c>
      <c r="C6" s="86" t="s">
        <v>86</v>
      </c>
      <c r="D6" s="87">
        <v>4</v>
      </c>
      <c r="E6" s="102">
        <v>295000</v>
      </c>
      <c r="F6" s="102">
        <f t="shared" si="2"/>
        <v>29500</v>
      </c>
      <c r="G6" s="102">
        <f t="shared" si="0"/>
        <v>265500</v>
      </c>
      <c r="H6" s="102">
        <f t="shared" si="1"/>
        <v>1062000</v>
      </c>
      <c r="I6" s="102">
        <f>SUM(H6)</f>
        <v>1062000</v>
      </c>
      <c r="J6" s="13"/>
    </row>
    <row r="7" spans="1:10" ht="139.5" customHeight="1" x14ac:dyDescent="0.2">
      <c r="A7" s="220"/>
      <c r="B7" s="223"/>
      <c r="C7" s="86"/>
      <c r="D7" s="87"/>
      <c r="E7" s="102"/>
      <c r="F7" s="102">
        <f t="shared" si="2"/>
        <v>0</v>
      </c>
      <c r="G7" s="102">
        <f t="shared" si="0"/>
        <v>0</v>
      </c>
      <c r="H7" s="102">
        <f t="shared" si="1"/>
        <v>0</v>
      </c>
      <c r="I7" s="226">
        <f>SUM(H7:H9)</f>
        <v>0</v>
      </c>
      <c r="J7" s="191"/>
    </row>
    <row r="8" spans="1:10" ht="23" x14ac:dyDescent="0.2">
      <c r="A8" s="221"/>
      <c r="B8" s="224"/>
      <c r="C8" s="86"/>
      <c r="D8" s="87"/>
      <c r="E8" s="102"/>
      <c r="F8" s="102">
        <f t="shared" si="2"/>
        <v>0</v>
      </c>
      <c r="G8" s="102">
        <f t="shared" si="0"/>
        <v>0</v>
      </c>
      <c r="H8" s="102">
        <f t="shared" si="1"/>
        <v>0</v>
      </c>
      <c r="I8" s="227"/>
      <c r="J8" s="192"/>
    </row>
    <row r="9" spans="1:10" ht="23" x14ac:dyDescent="0.2">
      <c r="A9" s="222"/>
      <c r="B9" s="225"/>
      <c r="C9" s="86"/>
      <c r="D9" s="87"/>
      <c r="E9" s="102"/>
      <c r="F9" s="102">
        <f t="shared" si="2"/>
        <v>0</v>
      </c>
      <c r="G9" s="102">
        <f t="shared" si="0"/>
        <v>0</v>
      </c>
      <c r="H9" s="105">
        <f t="shared" ref="H9:H15" si="3">SUM(D9*G9)</f>
        <v>0</v>
      </c>
      <c r="I9" s="228"/>
      <c r="J9" s="229"/>
    </row>
    <row r="10" spans="1:10" ht="381.5" customHeight="1" x14ac:dyDescent="0.2">
      <c r="A10" s="98"/>
      <c r="B10" s="99"/>
      <c r="C10" s="100"/>
      <c r="D10" s="87"/>
      <c r="E10" s="102"/>
      <c r="F10" s="102">
        <f t="shared" si="2"/>
        <v>0</v>
      </c>
      <c r="G10" s="102">
        <f t="shared" si="0"/>
        <v>0</v>
      </c>
      <c r="H10" s="105">
        <f t="shared" si="3"/>
        <v>0</v>
      </c>
      <c r="I10" s="108">
        <f t="shared" ref="I10:I15" si="4">SUM(H10)</f>
        <v>0</v>
      </c>
      <c r="J10" s="107"/>
    </row>
    <row r="11" spans="1:10" ht="386.25" customHeight="1" x14ac:dyDescent="0.2">
      <c r="A11" s="98"/>
      <c r="B11" s="99"/>
      <c r="C11" s="100"/>
      <c r="D11" s="87"/>
      <c r="E11" s="102"/>
      <c r="F11" s="102">
        <f t="shared" si="2"/>
        <v>0</v>
      </c>
      <c r="G11" s="102">
        <f t="shared" si="0"/>
        <v>0</v>
      </c>
      <c r="H11" s="105">
        <f t="shared" si="3"/>
        <v>0</v>
      </c>
      <c r="I11" s="108">
        <f t="shared" si="4"/>
        <v>0</v>
      </c>
      <c r="J11" s="13"/>
    </row>
    <row r="12" spans="1:10" ht="382.5" customHeight="1" x14ac:dyDescent="0.2">
      <c r="A12" s="101"/>
      <c r="B12" s="87"/>
      <c r="C12" s="87"/>
      <c r="D12" s="87"/>
      <c r="E12" s="106"/>
      <c r="F12" s="106">
        <f t="shared" si="2"/>
        <v>0</v>
      </c>
      <c r="G12" s="106">
        <f t="shared" si="0"/>
        <v>0</v>
      </c>
      <c r="H12" s="106">
        <f t="shared" si="3"/>
        <v>0</v>
      </c>
      <c r="I12" s="106">
        <f t="shared" si="4"/>
        <v>0</v>
      </c>
      <c r="J12" s="109"/>
    </row>
    <row r="13" spans="1:10" ht="379.75" customHeight="1" x14ac:dyDescent="0.2">
      <c r="A13" s="101"/>
      <c r="B13" s="87"/>
      <c r="C13" s="87"/>
      <c r="D13" s="87"/>
      <c r="E13" s="106"/>
      <c r="F13" s="106"/>
      <c r="G13" s="106">
        <f t="shared" si="0"/>
        <v>0</v>
      </c>
      <c r="H13" s="106">
        <f t="shared" si="3"/>
        <v>0</v>
      </c>
      <c r="I13" s="110">
        <f t="shared" si="4"/>
        <v>0</v>
      </c>
      <c r="J13" s="109"/>
    </row>
    <row r="14" spans="1:10" ht="409.5" customHeight="1" x14ac:dyDescent="0.2">
      <c r="A14" s="101"/>
      <c r="B14" s="87"/>
      <c r="C14" s="87"/>
      <c r="D14" s="87"/>
      <c r="E14" s="106"/>
      <c r="F14" s="106">
        <f>E14*10%</f>
        <v>0</v>
      </c>
      <c r="G14" s="106">
        <f t="shared" si="0"/>
        <v>0</v>
      </c>
      <c r="H14" s="106">
        <f t="shared" si="3"/>
        <v>0</v>
      </c>
      <c r="I14" s="110">
        <f t="shared" si="4"/>
        <v>0</v>
      </c>
      <c r="J14" s="109"/>
    </row>
    <row r="15" spans="1:10" ht="388.5" customHeight="1" x14ac:dyDescent="0.2">
      <c r="A15" s="101"/>
      <c r="B15" s="87"/>
      <c r="C15" s="87"/>
      <c r="D15" s="87"/>
      <c r="E15" s="106"/>
      <c r="F15" s="106">
        <f>E15*10%</f>
        <v>0</v>
      </c>
      <c r="G15" s="106">
        <f t="shared" si="0"/>
        <v>0</v>
      </c>
      <c r="H15" s="106">
        <f t="shared" si="3"/>
        <v>0</v>
      </c>
      <c r="I15" s="110">
        <f t="shared" si="4"/>
        <v>0</v>
      </c>
      <c r="J15" s="109"/>
    </row>
    <row r="16" spans="1:10" ht="34" x14ac:dyDescent="0.2">
      <c r="A16" s="218" t="s">
        <v>5</v>
      </c>
      <c r="B16" s="218"/>
      <c r="C16" s="218"/>
      <c r="D16" s="218"/>
      <c r="E16" s="218"/>
      <c r="F16" s="219">
        <f>SUM(I2:I15)</f>
        <v>3474000</v>
      </c>
      <c r="G16" s="219"/>
      <c r="H16" s="219"/>
      <c r="I16" s="219"/>
      <c r="J16" s="219"/>
    </row>
  </sheetData>
  <mergeCells count="6">
    <mergeCell ref="A16:E16"/>
    <mergeCell ref="F16:J16"/>
    <mergeCell ref="A7:A9"/>
    <mergeCell ref="B7:B9"/>
    <mergeCell ref="I7:I9"/>
    <mergeCell ref="J7:J9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topLeftCell="C1" zoomScale="62" zoomScaleNormal="62" workbookViewId="0">
      <selection activeCell="G2" sqref="G2"/>
    </sheetView>
  </sheetViews>
  <sheetFormatPr baseColWidth="10" defaultColWidth="9.1640625" defaultRowHeight="15" x14ac:dyDescent="0.2"/>
  <cols>
    <col min="1" max="1" width="19" style="53" customWidth="1"/>
    <col min="2" max="2" width="33" customWidth="1"/>
    <col min="3" max="3" width="29.33203125" customWidth="1"/>
    <col min="4" max="4" width="25.33203125" style="53" customWidth="1"/>
    <col min="5" max="5" width="60.33203125" customWidth="1"/>
    <col min="6" max="7" width="30.6640625" customWidth="1"/>
  </cols>
  <sheetData>
    <row r="1" spans="1:7" ht="34" customHeight="1" x14ac:dyDescent="0.2">
      <c r="A1" s="83" t="s">
        <v>0</v>
      </c>
      <c r="B1" s="83" t="s">
        <v>65</v>
      </c>
      <c r="C1" s="83" t="s">
        <v>66</v>
      </c>
      <c r="D1" s="83" t="s">
        <v>71</v>
      </c>
      <c r="E1" s="83" t="s">
        <v>68</v>
      </c>
      <c r="F1" s="83" t="s">
        <v>3</v>
      </c>
      <c r="G1" s="83" t="s">
        <v>5</v>
      </c>
    </row>
    <row r="2" spans="1:7" ht="409.5" customHeight="1" x14ac:dyDescent="0.2">
      <c r="A2" s="84">
        <v>46058</v>
      </c>
      <c r="B2" s="85" t="s">
        <v>87</v>
      </c>
      <c r="C2" s="86" t="s">
        <v>88</v>
      </c>
      <c r="D2" s="87">
        <v>2</v>
      </c>
      <c r="E2" s="13"/>
      <c r="F2" s="89">
        <v>334000</v>
      </c>
      <c r="G2" s="89">
        <f>F2*D2</f>
        <v>668000</v>
      </c>
    </row>
    <row r="3" spans="1:7" ht="35" customHeight="1" x14ac:dyDescent="0.2">
      <c r="A3" s="230" t="s">
        <v>5</v>
      </c>
      <c r="B3" s="230"/>
      <c r="C3" s="231"/>
      <c r="D3" s="88"/>
      <c r="E3" s="232">
        <f>SUM(G2)</f>
        <v>668000</v>
      </c>
      <c r="F3" s="233"/>
      <c r="G3" s="234"/>
    </row>
  </sheetData>
  <mergeCells count="2">
    <mergeCell ref="A3:C3"/>
    <mergeCell ref="E3:G3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6"/>
  <sheetViews>
    <sheetView topLeftCell="B2" zoomScale="55" zoomScaleNormal="55" workbookViewId="0">
      <selection activeCell="F24" sqref="F24"/>
    </sheetView>
  </sheetViews>
  <sheetFormatPr baseColWidth="10" defaultColWidth="9.1640625" defaultRowHeight="21" x14ac:dyDescent="0.2"/>
  <cols>
    <col min="1" max="1" width="17" style="72" customWidth="1"/>
    <col min="2" max="2" width="18" style="72" customWidth="1"/>
    <col min="3" max="3" width="38.6640625" style="72" customWidth="1"/>
    <col min="4" max="4" width="12.6640625" style="72" customWidth="1"/>
    <col min="5" max="5" width="45.1640625" style="72" customWidth="1"/>
    <col min="6" max="7" width="29" style="72" customWidth="1"/>
    <col min="8" max="8" width="23.1640625" style="72" customWidth="1"/>
    <col min="9" max="12" width="9.1640625" style="72"/>
    <col min="13" max="13" width="13.1640625" style="72" customWidth="1"/>
    <col min="14" max="16384" width="9.1640625" style="72"/>
  </cols>
  <sheetData>
    <row r="1" spans="1:8" ht="34" customHeight="1" x14ac:dyDescent="0.2">
      <c r="A1" s="73" t="s">
        <v>0</v>
      </c>
      <c r="B1" s="73" t="s">
        <v>65</v>
      </c>
      <c r="C1" s="73" t="s">
        <v>66</v>
      </c>
      <c r="D1" s="73" t="s">
        <v>71</v>
      </c>
      <c r="E1" s="73" t="s">
        <v>68</v>
      </c>
      <c r="F1" s="73" t="s">
        <v>3</v>
      </c>
      <c r="G1" s="73" t="s">
        <v>48</v>
      </c>
      <c r="H1" s="77" t="s">
        <v>5</v>
      </c>
    </row>
    <row r="2" spans="1:8" ht="58" customHeight="1" x14ac:dyDescent="0.2">
      <c r="A2" s="248">
        <v>46055</v>
      </c>
      <c r="B2" s="248" t="s">
        <v>89</v>
      </c>
      <c r="C2" s="74" t="s">
        <v>90</v>
      </c>
      <c r="D2" s="75">
        <v>2</v>
      </c>
      <c r="E2" s="250"/>
      <c r="F2" s="78">
        <v>100000</v>
      </c>
      <c r="G2" s="79">
        <f t="shared" ref="G2:G8" si="0">D2*F2</f>
        <v>200000</v>
      </c>
      <c r="H2" s="251">
        <f>SUM(G2:G8)</f>
        <v>2200000</v>
      </c>
    </row>
    <row r="3" spans="1:8" ht="58" customHeight="1" x14ac:dyDescent="0.2">
      <c r="A3" s="249"/>
      <c r="B3" s="249"/>
      <c r="C3" s="74" t="s">
        <v>91</v>
      </c>
      <c r="D3" s="75">
        <v>2</v>
      </c>
      <c r="E3" s="250"/>
      <c r="F3" s="78">
        <v>100000</v>
      </c>
      <c r="G3" s="79">
        <f t="shared" si="0"/>
        <v>200000</v>
      </c>
      <c r="H3" s="252"/>
    </row>
    <row r="4" spans="1:8" ht="58" customHeight="1" x14ac:dyDescent="0.2">
      <c r="A4" s="249"/>
      <c r="B4" s="249"/>
      <c r="C4" s="74" t="s">
        <v>92</v>
      </c>
      <c r="D4" s="75">
        <v>2</v>
      </c>
      <c r="E4" s="250"/>
      <c r="F4" s="78">
        <v>100000</v>
      </c>
      <c r="G4" s="79">
        <f t="shared" si="0"/>
        <v>200000</v>
      </c>
      <c r="H4" s="252"/>
    </row>
    <row r="5" spans="1:8" ht="58" customHeight="1" x14ac:dyDescent="0.2">
      <c r="A5" s="249"/>
      <c r="B5" s="249"/>
      <c r="C5" s="74" t="s">
        <v>93</v>
      </c>
      <c r="D5" s="75">
        <v>2</v>
      </c>
      <c r="E5" s="250"/>
      <c r="F5" s="78">
        <v>100000</v>
      </c>
      <c r="G5" s="79">
        <f t="shared" si="0"/>
        <v>200000</v>
      </c>
      <c r="H5" s="252"/>
    </row>
    <row r="6" spans="1:8" ht="58" customHeight="1" x14ac:dyDescent="0.2">
      <c r="A6" s="249"/>
      <c r="B6" s="249"/>
      <c r="C6" s="76" t="s">
        <v>94</v>
      </c>
      <c r="D6" s="75">
        <v>2</v>
      </c>
      <c r="E6" s="250"/>
      <c r="F6" s="78">
        <v>100000</v>
      </c>
      <c r="G6" s="79">
        <f t="shared" si="0"/>
        <v>200000</v>
      </c>
      <c r="H6" s="252"/>
    </row>
    <row r="7" spans="1:8" ht="58" customHeight="1" x14ac:dyDescent="0.2">
      <c r="A7" s="249"/>
      <c r="B7" s="249"/>
      <c r="C7" s="76" t="s">
        <v>95</v>
      </c>
      <c r="D7" s="75">
        <v>2</v>
      </c>
      <c r="E7" s="250"/>
      <c r="F7" s="78">
        <v>100000</v>
      </c>
      <c r="G7" s="79">
        <f t="shared" si="0"/>
        <v>200000</v>
      </c>
      <c r="H7" s="252"/>
    </row>
    <row r="8" spans="1:8" ht="58" customHeight="1" x14ac:dyDescent="0.2">
      <c r="A8" s="249"/>
      <c r="B8" s="249"/>
      <c r="C8" s="76" t="s">
        <v>96</v>
      </c>
      <c r="D8" s="75">
        <v>10</v>
      </c>
      <c r="E8" s="250"/>
      <c r="F8" s="78">
        <v>100000</v>
      </c>
      <c r="G8" s="79">
        <f t="shared" si="0"/>
        <v>1000000</v>
      </c>
      <c r="H8" s="253"/>
    </row>
    <row r="9" spans="1:8" ht="35" customHeight="1" x14ac:dyDescent="0.2">
      <c r="A9" s="235" t="s">
        <v>4</v>
      </c>
      <c r="B9" s="235"/>
      <c r="C9" s="235"/>
      <c r="D9" s="75">
        <f>SUM(D2:D8)</f>
        <v>22</v>
      </c>
      <c r="E9" s="80"/>
      <c r="F9" s="236" t="s">
        <v>97</v>
      </c>
      <c r="G9" s="236"/>
      <c r="H9" s="81">
        <f>H2*11%</f>
        <v>242000</v>
      </c>
    </row>
    <row r="10" spans="1:8" ht="35" customHeight="1" x14ac:dyDescent="0.2">
      <c r="A10" s="235" t="s">
        <v>5</v>
      </c>
      <c r="B10" s="235"/>
      <c r="C10" s="235"/>
      <c r="D10" s="75"/>
      <c r="E10" s="237">
        <f>SUM(H2:H9)</f>
        <v>2442000</v>
      </c>
      <c r="F10" s="238"/>
      <c r="G10" s="238"/>
      <c r="H10" s="239"/>
    </row>
    <row r="11" spans="1:8" ht="45" customHeight="1" x14ac:dyDescent="0.2">
      <c r="A11" s="248">
        <v>46071</v>
      </c>
      <c r="B11" s="248" t="s">
        <v>98</v>
      </c>
      <c r="C11" s="74" t="s">
        <v>99</v>
      </c>
      <c r="D11" s="75">
        <v>2</v>
      </c>
      <c r="E11" s="250"/>
      <c r="F11" s="78">
        <v>100000</v>
      </c>
      <c r="G11" s="79">
        <f t="shared" ref="G11:G19" si="1">D11*F11</f>
        <v>200000</v>
      </c>
      <c r="H11" s="251">
        <f>SUM(G11:G19)</f>
        <v>1700000</v>
      </c>
    </row>
    <row r="12" spans="1:8" ht="45" customHeight="1" x14ac:dyDescent="0.2">
      <c r="A12" s="249"/>
      <c r="B12" s="249"/>
      <c r="C12" s="74" t="s">
        <v>93</v>
      </c>
      <c r="D12" s="75">
        <v>1</v>
      </c>
      <c r="E12" s="250"/>
      <c r="F12" s="78">
        <v>100000</v>
      </c>
      <c r="G12" s="79">
        <f t="shared" si="1"/>
        <v>100000</v>
      </c>
      <c r="H12" s="252"/>
    </row>
    <row r="13" spans="1:8" ht="45" customHeight="1" x14ac:dyDescent="0.2">
      <c r="A13" s="249"/>
      <c r="B13" s="249"/>
      <c r="C13" s="74" t="s">
        <v>100</v>
      </c>
      <c r="D13" s="75">
        <v>2</v>
      </c>
      <c r="E13" s="250"/>
      <c r="F13" s="78">
        <v>100000</v>
      </c>
      <c r="G13" s="79">
        <f t="shared" si="1"/>
        <v>200000</v>
      </c>
      <c r="H13" s="252"/>
    </row>
    <row r="14" spans="1:8" ht="45" customHeight="1" x14ac:dyDescent="0.2">
      <c r="A14" s="249"/>
      <c r="B14" s="249"/>
      <c r="C14" s="74" t="s">
        <v>95</v>
      </c>
      <c r="D14" s="75">
        <v>2</v>
      </c>
      <c r="E14" s="250"/>
      <c r="F14" s="78">
        <v>100000</v>
      </c>
      <c r="G14" s="79">
        <f t="shared" si="1"/>
        <v>200000</v>
      </c>
      <c r="H14" s="252"/>
    </row>
    <row r="15" spans="1:8" ht="45" customHeight="1" x14ac:dyDescent="0.2">
      <c r="A15" s="249"/>
      <c r="B15" s="249"/>
      <c r="C15" s="76" t="s">
        <v>101</v>
      </c>
      <c r="D15" s="75">
        <v>2</v>
      </c>
      <c r="E15" s="250"/>
      <c r="F15" s="78">
        <v>100000</v>
      </c>
      <c r="G15" s="79">
        <f t="shared" si="1"/>
        <v>200000</v>
      </c>
      <c r="H15" s="252"/>
    </row>
    <row r="16" spans="1:8" ht="45" customHeight="1" x14ac:dyDescent="0.2">
      <c r="A16" s="249"/>
      <c r="B16" s="249"/>
      <c r="C16" s="76" t="s">
        <v>102</v>
      </c>
      <c r="D16" s="75">
        <v>3</v>
      </c>
      <c r="E16" s="250"/>
      <c r="F16" s="78">
        <v>100000</v>
      </c>
      <c r="G16" s="79">
        <f t="shared" si="1"/>
        <v>300000</v>
      </c>
      <c r="H16" s="252"/>
    </row>
    <row r="17" spans="1:8" ht="45" customHeight="1" x14ac:dyDescent="0.2">
      <c r="A17" s="249"/>
      <c r="B17" s="249"/>
      <c r="C17" s="76" t="s">
        <v>91</v>
      </c>
      <c r="D17" s="75">
        <v>2</v>
      </c>
      <c r="E17" s="250"/>
      <c r="F17" s="78">
        <v>100000</v>
      </c>
      <c r="G17" s="79">
        <f t="shared" si="1"/>
        <v>200000</v>
      </c>
      <c r="H17" s="252"/>
    </row>
    <row r="18" spans="1:8" ht="45" customHeight="1" x14ac:dyDescent="0.2">
      <c r="A18" s="249"/>
      <c r="B18" s="249"/>
      <c r="C18" s="76" t="s">
        <v>92</v>
      </c>
      <c r="D18" s="75">
        <v>2</v>
      </c>
      <c r="E18" s="250"/>
      <c r="F18" s="78">
        <v>100000</v>
      </c>
      <c r="G18" s="79">
        <f t="shared" si="1"/>
        <v>200000</v>
      </c>
      <c r="H18" s="252"/>
    </row>
    <row r="19" spans="1:8" ht="45" customHeight="1" x14ac:dyDescent="0.2">
      <c r="A19" s="249"/>
      <c r="B19" s="249"/>
      <c r="C19" s="76" t="s">
        <v>103</v>
      </c>
      <c r="D19" s="75">
        <v>1</v>
      </c>
      <c r="E19" s="250"/>
      <c r="F19" s="78">
        <v>100000</v>
      </c>
      <c r="G19" s="79">
        <f t="shared" si="1"/>
        <v>100000</v>
      </c>
      <c r="H19" s="253"/>
    </row>
    <row r="20" spans="1:8" ht="35" customHeight="1" x14ac:dyDescent="0.2">
      <c r="A20" s="235" t="s">
        <v>4</v>
      </c>
      <c r="B20" s="235"/>
      <c r="C20" s="235"/>
      <c r="D20" s="75">
        <f>SUM(D11:D19)</f>
        <v>17</v>
      </c>
      <c r="E20" s="80"/>
      <c r="F20" s="236" t="s">
        <v>97</v>
      </c>
      <c r="G20" s="236"/>
      <c r="H20" s="81">
        <f>H11*11%</f>
        <v>187000</v>
      </c>
    </row>
    <row r="21" spans="1:8" ht="35" customHeight="1" x14ac:dyDescent="0.2">
      <c r="A21" s="235" t="s">
        <v>5</v>
      </c>
      <c r="B21" s="235"/>
      <c r="C21" s="235"/>
      <c r="D21" s="75"/>
      <c r="E21" s="237">
        <f>SUM(H11:H20)</f>
        <v>1887000</v>
      </c>
      <c r="F21" s="238"/>
      <c r="G21" s="238"/>
      <c r="H21" s="239"/>
    </row>
    <row r="22" spans="1:8" ht="64" customHeight="1" x14ac:dyDescent="0.2">
      <c r="A22" s="240"/>
      <c r="B22" s="241"/>
      <c r="C22" s="242"/>
      <c r="D22" s="243" t="s">
        <v>64</v>
      </c>
      <c r="E22" s="244"/>
      <c r="F22" s="245">
        <f>SUM(E10,E21)</f>
        <v>4329000</v>
      </c>
      <c r="G22" s="246"/>
      <c r="H22" s="247"/>
    </row>
    <row r="23" spans="1:8" ht="64" customHeight="1" x14ac:dyDescent="0.2">
      <c r="F23" s="82"/>
    </row>
    <row r="24" spans="1:8" ht="64" customHeight="1" x14ac:dyDescent="0.2"/>
    <row r="25" spans="1:8" ht="64" customHeight="1" x14ac:dyDescent="0.2"/>
    <row r="26" spans="1:8" ht="64" customHeight="1" x14ac:dyDescent="0.2"/>
    <row r="27" spans="1:8" ht="35" customHeight="1" x14ac:dyDescent="0.2"/>
    <row r="28" spans="1:8" ht="35" customHeight="1" x14ac:dyDescent="0.2"/>
    <row r="29" spans="1:8" ht="160" customHeight="1" x14ac:dyDescent="0.2"/>
    <row r="30" spans="1:8" ht="160" customHeight="1" x14ac:dyDescent="0.2"/>
    <row r="31" spans="1:8" ht="35" customHeight="1" x14ac:dyDescent="0.2"/>
    <row r="32" spans="1:8" ht="35" customHeight="1" x14ac:dyDescent="0.2"/>
    <row r="33" ht="321" customHeight="1" x14ac:dyDescent="0.2"/>
    <row r="34" ht="34" customHeight="1" x14ac:dyDescent="0.2"/>
    <row r="35" ht="34" customHeight="1" x14ac:dyDescent="0.2"/>
    <row r="36" ht="34" customHeight="1" x14ac:dyDescent="0.2"/>
    <row r="37" ht="58" customHeight="1" x14ac:dyDescent="0.2"/>
    <row r="38" ht="58" customHeight="1" x14ac:dyDescent="0.2"/>
    <row r="39" ht="58" customHeight="1" x14ac:dyDescent="0.2"/>
    <row r="40" ht="58" customHeight="1" x14ac:dyDescent="0.2"/>
    <row r="41" ht="58" customHeight="1" x14ac:dyDescent="0.2"/>
    <row r="42" ht="58" customHeight="1" x14ac:dyDescent="0.2"/>
    <row r="43" ht="58" customHeight="1" x14ac:dyDescent="0.2"/>
    <row r="44" ht="58" customHeight="1" x14ac:dyDescent="0.2"/>
    <row r="45" ht="58" customHeight="1" x14ac:dyDescent="0.2"/>
    <row r="46" ht="58" customHeight="1" x14ac:dyDescent="0.2"/>
  </sheetData>
  <mergeCells count="19">
    <mergeCell ref="H2:H8"/>
    <mergeCell ref="H11:H19"/>
    <mergeCell ref="A2:A8"/>
    <mergeCell ref="A11:A19"/>
    <mergeCell ref="B2:B8"/>
    <mergeCell ref="B11:B19"/>
    <mergeCell ref="E2:E8"/>
    <mergeCell ref="E11:E19"/>
    <mergeCell ref="A21:C21"/>
    <mergeCell ref="E21:H21"/>
    <mergeCell ref="A22:C22"/>
    <mergeCell ref="D22:E22"/>
    <mergeCell ref="F22:H22"/>
    <mergeCell ref="A9:C9"/>
    <mergeCell ref="F9:G9"/>
    <mergeCell ref="A10:C10"/>
    <mergeCell ref="E10:H10"/>
    <mergeCell ref="A20:C20"/>
    <mergeCell ref="F20:G20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topLeftCell="C1" zoomScale="89" zoomScaleNormal="89" workbookViewId="0">
      <pane ySplit="1" topLeftCell="A2" activePane="bottomLeft" state="frozen"/>
      <selection pane="bottomLeft" activeCell="G2" sqref="G2"/>
    </sheetView>
  </sheetViews>
  <sheetFormatPr baseColWidth="10" defaultColWidth="9.1640625" defaultRowHeight="15" x14ac:dyDescent="0.2"/>
  <cols>
    <col min="1" max="1" width="13.33203125" customWidth="1"/>
    <col min="2" max="2" width="11.1640625" customWidth="1"/>
    <col min="3" max="4" width="18.5" customWidth="1"/>
    <col min="5" max="5" width="46.5" customWidth="1"/>
    <col min="6" max="7" width="18" customWidth="1"/>
  </cols>
  <sheetData>
    <row r="1" spans="1:7" ht="16" customHeight="1" x14ac:dyDescent="0.2">
      <c r="A1" s="22" t="s">
        <v>0</v>
      </c>
      <c r="B1" s="22" t="s">
        <v>65</v>
      </c>
      <c r="C1" s="22" t="s">
        <v>66</v>
      </c>
      <c r="D1" s="22" t="s">
        <v>67</v>
      </c>
      <c r="E1" s="22" t="s">
        <v>68</v>
      </c>
      <c r="F1" s="22" t="s">
        <v>3</v>
      </c>
      <c r="G1" s="22" t="s">
        <v>5</v>
      </c>
    </row>
    <row r="2" spans="1:7" ht="193.75" customHeight="1" x14ac:dyDescent="0.2">
      <c r="A2" s="16">
        <v>46059</v>
      </c>
      <c r="B2" s="28" t="s">
        <v>104</v>
      </c>
      <c r="C2" s="24" t="s">
        <v>105</v>
      </c>
      <c r="D2" s="28">
        <v>2</v>
      </c>
      <c r="E2" s="13"/>
      <c r="F2" s="6">
        <v>450000</v>
      </c>
      <c r="G2" s="6">
        <f>F2*D2</f>
        <v>900000</v>
      </c>
    </row>
    <row r="3" spans="1:7" ht="175.75" customHeight="1" x14ac:dyDescent="0.2">
      <c r="A3" s="16">
        <v>46071</v>
      </c>
      <c r="B3" s="54" t="s">
        <v>106</v>
      </c>
      <c r="C3" s="24" t="s">
        <v>107</v>
      </c>
      <c r="D3" s="28">
        <v>3</v>
      </c>
      <c r="E3" s="13"/>
      <c r="F3" s="6">
        <v>380000</v>
      </c>
      <c r="G3" s="6">
        <f>SUM(F3*D3)</f>
        <v>1140000</v>
      </c>
    </row>
    <row r="4" spans="1:7" ht="154.75" customHeight="1" x14ac:dyDescent="0.2">
      <c r="A4" s="16">
        <v>46074</v>
      </c>
      <c r="B4" s="54" t="s">
        <v>108</v>
      </c>
      <c r="C4" s="24" t="s">
        <v>109</v>
      </c>
      <c r="D4" s="28">
        <v>1</v>
      </c>
      <c r="E4" s="13"/>
      <c r="F4" s="6">
        <v>580000</v>
      </c>
      <c r="G4" s="6">
        <f>SUM(F4*D4)</f>
        <v>580000</v>
      </c>
    </row>
    <row r="5" spans="1:7" ht="156.5" customHeight="1" x14ac:dyDescent="0.2">
      <c r="A5" s="16"/>
      <c r="B5" s="54"/>
      <c r="C5" s="24"/>
      <c r="D5" s="28"/>
      <c r="E5" s="13"/>
      <c r="F5" s="6"/>
      <c r="G5" s="6">
        <f>F5*D5</f>
        <v>0</v>
      </c>
    </row>
    <row r="6" spans="1:7" ht="24" x14ac:dyDescent="0.2">
      <c r="A6" s="172" t="s">
        <v>64</v>
      </c>
      <c r="B6" s="173"/>
      <c r="C6" s="173"/>
      <c r="D6" s="174"/>
      <c r="E6" s="254">
        <f>SUM(G2:G5)</f>
        <v>2620000</v>
      </c>
      <c r="F6" s="255"/>
      <c r="G6" s="256"/>
    </row>
    <row r="7" spans="1:7" ht="22" customHeight="1" x14ac:dyDescent="0.2"/>
  </sheetData>
  <mergeCells count="2">
    <mergeCell ref="A6:D6"/>
    <mergeCell ref="E6:G6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4"/>
  <sheetViews>
    <sheetView topLeftCell="D1" zoomScale="85" zoomScaleNormal="85" workbookViewId="0">
      <pane ySplit="1" topLeftCell="A2" activePane="bottomLeft" state="frozen"/>
      <selection pane="bottomLeft" activeCell="E14" sqref="E14:G14"/>
    </sheetView>
  </sheetViews>
  <sheetFormatPr baseColWidth="10" defaultColWidth="9.1640625" defaultRowHeight="15" x14ac:dyDescent="0.2"/>
  <cols>
    <col min="1" max="1" width="13.33203125" customWidth="1"/>
    <col min="2" max="2" width="11.1640625" customWidth="1"/>
    <col min="3" max="4" width="18.5" customWidth="1"/>
    <col min="5" max="5" width="43.83203125" customWidth="1"/>
    <col min="6" max="6" width="18" customWidth="1"/>
    <col min="7" max="7" width="22" customWidth="1"/>
    <col min="9" max="9" width="11.5"/>
  </cols>
  <sheetData>
    <row r="1" spans="1:9" ht="16" customHeight="1" x14ac:dyDescent="0.2">
      <c r="A1" s="22" t="s">
        <v>0</v>
      </c>
      <c r="B1" s="22" t="s">
        <v>65</v>
      </c>
      <c r="C1" s="22" t="s">
        <v>66</v>
      </c>
      <c r="D1" s="22" t="s">
        <v>67</v>
      </c>
      <c r="E1" s="22" t="s">
        <v>68</v>
      </c>
      <c r="F1" s="22" t="s">
        <v>3</v>
      </c>
      <c r="G1" s="22" t="s">
        <v>5</v>
      </c>
    </row>
    <row r="2" spans="1:9" ht="168" customHeight="1" x14ac:dyDescent="0.2">
      <c r="A2" s="16">
        <v>46074</v>
      </c>
      <c r="B2" s="28">
        <v>43723</v>
      </c>
      <c r="C2" s="24" t="s">
        <v>110</v>
      </c>
      <c r="D2" s="18">
        <v>2</v>
      </c>
      <c r="E2" s="13"/>
      <c r="F2" s="15">
        <v>236487</v>
      </c>
      <c r="G2" s="15">
        <f>SUM(D2*F2)</f>
        <v>472974</v>
      </c>
    </row>
    <row r="3" spans="1:9" ht="23.5" customHeight="1" x14ac:dyDescent="0.2">
      <c r="A3" s="162" t="s">
        <v>4</v>
      </c>
      <c r="B3" s="163"/>
      <c r="C3" s="164"/>
      <c r="D3" s="18"/>
      <c r="E3" s="13"/>
      <c r="F3" s="68" t="s">
        <v>111</v>
      </c>
      <c r="G3" s="69">
        <f>G2*11%</f>
        <v>52027.14</v>
      </c>
    </row>
    <row r="4" spans="1:9" ht="23.5" customHeight="1" x14ac:dyDescent="0.2">
      <c r="A4" s="162" t="s">
        <v>5</v>
      </c>
      <c r="B4" s="163"/>
      <c r="C4" s="164"/>
      <c r="D4" s="24"/>
      <c r="E4" s="171">
        <f>SUM(G2:G3)</f>
        <v>525001.14</v>
      </c>
      <c r="F4" s="171"/>
      <c r="G4" s="171"/>
    </row>
    <row r="5" spans="1:9" ht="150.5" customHeight="1" x14ac:dyDescent="0.2">
      <c r="A5" s="16"/>
      <c r="B5" s="28"/>
      <c r="C5" s="24"/>
      <c r="D5" s="18"/>
      <c r="E5" s="13"/>
      <c r="F5" s="15"/>
      <c r="G5" s="15">
        <f>D5*F5</f>
        <v>0</v>
      </c>
    </row>
    <row r="6" spans="1:9" ht="23.5" customHeight="1" x14ac:dyDescent="0.2">
      <c r="A6" s="168" t="s">
        <v>4</v>
      </c>
      <c r="B6" s="169"/>
      <c r="C6" s="170"/>
      <c r="D6" s="14"/>
      <c r="E6" s="6"/>
      <c r="F6" s="70" t="s">
        <v>111</v>
      </c>
      <c r="G6" s="6">
        <f>G5*11%</f>
        <v>0</v>
      </c>
      <c r="I6" s="71"/>
    </row>
    <row r="7" spans="1:9" ht="23.5" customHeight="1" x14ac:dyDescent="0.2">
      <c r="A7" s="168" t="s">
        <v>5</v>
      </c>
      <c r="B7" s="169"/>
      <c r="C7" s="170"/>
      <c r="D7" s="14"/>
      <c r="E7" s="171">
        <f>SUM(G5:G6)</f>
        <v>0</v>
      </c>
      <c r="F7" s="171"/>
      <c r="G7" s="171"/>
    </row>
    <row r="8" spans="1:9" ht="168" customHeight="1" x14ac:dyDescent="0.2">
      <c r="A8" s="16"/>
      <c r="B8" s="28"/>
      <c r="C8" s="24"/>
      <c r="D8" s="18"/>
      <c r="E8" s="13"/>
      <c r="F8" s="15"/>
      <c r="G8" s="15"/>
    </row>
    <row r="9" spans="1:9" ht="23.5" customHeight="1" x14ac:dyDescent="0.2">
      <c r="A9" s="168"/>
      <c r="B9" s="169"/>
      <c r="C9" s="170"/>
      <c r="D9" s="14"/>
      <c r="E9" s="6"/>
      <c r="F9" s="6"/>
      <c r="G9" s="6"/>
    </row>
    <row r="10" spans="1:9" ht="23.5" customHeight="1" x14ac:dyDescent="0.2">
      <c r="A10" s="168" t="s">
        <v>5</v>
      </c>
      <c r="B10" s="169"/>
      <c r="C10" s="170"/>
      <c r="D10" s="14"/>
      <c r="E10" s="171"/>
      <c r="F10" s="171"/>
      <c r="G10" s="171"/>
    </row>
    <row r="11" spans="1:9" ht="168" customHeight="1" x14ac:dyDescent="0.2">
      <c r="A11" s="16"/>
      <c r="B11" s="28"/>
      <c r="C11" s="24"/>
      <c r="D11" s="18"/>
      <c r="E11" s="13"/>
      <c r="F11" s="15"/>
      <c r="G11" s="15"/>
    </row>
    <row r="12" spans="1:9" ht="23.5" customHeight="1" x14ac:dyDescent="0.2">
      <c r="A12" s="168"/>
      <c r="B12" s="169"/>
      <c r="C12" s="170"/>
      <c r="D12" s="14"/>
      <c r="E12" s="6"/>
      <c r="F12" s="6"/>
      <c r="G12" s="69"/>
    </row>
    <row r="13" spans="1:9" ht="23.5" customHeight="1" x14ac:dyDescent="0.2">
      <c r="A13" s="168" t="s">
        <v>5</v>
      </c>
      <c r="B13" s="169"/>
      <c r="C13" s="170"/>
      <c r="D13" s="14"/>
      <c r="E13" s="171"/>
      <c r="F13" s="171"/>
      <c r="G13" s="171"/>
    </row>
    <row r="14" spans="1:9" ht="24" customHeight="1" x14ac:dyDescent="0.2">
      <c r="A14" s="172" t="s">
        <v>64</v>
      </c>
      <c r="B14" s="173"/>
      <c r="C14" s="173"/>
      <c r="D14" s="174"/>
      <c r="E14" s="175">
        <f>SUM(E4+E7+E10+E13)</f>
        <v>525001.14</v>
      </c>
      <c r="F14" s="176"/>
      <c r="G14" s="177"/>
    </row>
  </sheetData>
  <mergeCells count="14">
    <mergeCell ref="A14:D14"/>
    <mergeCell ref="E14:G14"/>
    <mergeCell ref="A9:C9"/>
    <mergeCell ref="A10:C10"/>
    <mergeCell ref="E10:G10"/>
    <mergeCell ref="A12:C12"/>
    <mergeCell ref="A13:C13"/>
    <mergeCell ref="E13:G13"/>
    <mergeCell ref="A3:C3"/>
    <mergeCell ref="A4:C4"/>
    <mergeCell ref="E4:G4"/>
    <mergeCell ref="A6:C6"/>
    <mergeCell ref="A7:C7"/>
    <mergeCell ref="E7:G7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4"/>
  <sheetViews>
    <sheetView topLeftCell="C1" zoomScale="83" zoomScaleNormal="83" workbookViewId="0">
      <pane ySplit="1" topLeftCell="A2" activePane="bottomLeft" state="frozen"/>
      <selection pane="bottomLeft" activeCell="G5" sqref="G5"/>
    </sheetView>
  </sheetViews>
  <sheetFormatPr baseColWidth="10" defaultColWidth="9.1640625" defaultRowHeight="15" x14ac:dyDescent="0.2"/>
  <cols>
    <col min="1" max="1" width="12.33203125" customWidth="1"/>
    <col min="2" max="2" width="24.1640625" customWidth="1"/>
    <col min="3" max="3" width="18.6640625" customWidth="1"/>
    <col min="4" max="4" width="11.6640625" customWidth="1"/>
    <col min="5" max="5" width="46.5" customWidth="1"/>
    <col min="6" max="6" width="14.83203125" customWidth="1"/>
    <col min="7" max="7" width="15.1640625" customWidth="1"/>
  </cols>
  <sheetData>
    <row r="1" spans="1:7" ht="16" customHeight="1" x14ac:dyDescent="0.2">
      <c r="A1" s="22" t="s">
        <v>0</v>
      </c>
      <c r="B1" s="22" t="s">
        <v>65</v>
      </c>
      <c r="C1" s="22" t="s">
        <v>66</v>
      </c>
      <c r="D1" s="22" t="s">
        <v>67</v>
      </c>
      <c r="E1" s="22" t="s">
        <v>68</v>
      </c>
      <c r="F1" s="22" t="s">
        <v>3</v>
      </c>
      <c r="G1" s="22" t="s">
        <v>5</v>
      </c>
    </row>
    <row r="2" spans="1:7" ht="193.5" customHeight="1" x14ac:dyDescent="0.2">
      <c r="A2" s="16">
        <v>46078</v>
      </c>
      <c r="B2" s="28" t="s">
        <v>112</v>
      </c>
      <c r="C2" s="24" t="s">
        <v>113</v>
      </c>
      <c r="D2" s="18">
        <v>3</v>
      </c>
      <c r="E2" s="13"/>
      <c r="F2" s="15">
        <v>285000</v>
      </c>
      <c r="G2" s="15">
        <f>SUM(D2*F2)</f>
        <v>855000</v>
      </c>
    </row>
    <row r="3" spans="1:7" ht="23.5" customHeight="1" x14ac:dyDescent="0.2">
      <c r="A3" s="162" t="s">
        <v>4</v>
      </c>
      <c r="B3" s="163"/>
      <c r="C3" s="164"/>
      <c r="D3" s="18"/>
      <c r="E3" s="13"/>
      <c r="F3" s="68"/>
      <c r="G3" s="69"/>
    </row>
    <row r="4" spans="1:7" ht="23.5" customHeight="1" x14ac:dyDescent="0.2">
      <c r="A4" s="162" t="s">
        <v>5</v>
      </c>
      <c r="B4" s="163"/>
      <c r="C4" s="164"/>
      <c r="D4" s="24"/>
      <c r="E4" s="165">
        <f>SUM(G2:G3)</f>
        <v>855000</v>
      </c>
      <c r="F4" s="166"/>
      <c r="G4" s="167"/>
    </row>
    <row r="5" spans="1:7" ht="168" customHeight="1" x14ac:dyDescent="0.2">
      <c r="A5" s="16"/>
      <c r="B5" s="28"/>
      <c r="C5" s="24"/>
      <c r="D5" s="18"/>
      <c r="E5" s="13"/>
      <c r="F5" s="15"/>
      <c r="G5" s="15">
        <f>SUM(D5*F5)</f>
        <v>0</v>
      </c>
    </row>
    <row r="6" spans="1:7" ht="23.5" customHeight="1" x14ac:dyDescent="0.2">
      <c r="A6" s="168" t="s">
        <v>4</v>
      </c>
      <c r="B6" s="169"/>
      <c r="C6" s="170"/>
      <c r="D6" s="14"/>
      <c r="E6" s="6"/>
      <c r="F6" s="6"/>
      <c r="G6" s="6"/>
    </row>
    <row r="7" spans="1:7" ht="23.5" customHeight="1" x14ac:dyDescent="0.2">
      <c r="A7" s="168" t="s">
        <v>5</v>
      </c>
      <c r="B7" s="169"/>
      <c r="C7" s="170"/>
      <c r="D7" s="14"/>
      <c r="E7" s="171">
        <f>SUM(G5:G6)</f>
        <v>0</v>
      </c>
      <c r="F7" s="171"/>
      <c r="G7" s="171"/>
    </row>
    <row r="8" spans="1:7" ht="168" customHeight="1" x14ac:dyDescent="0.2">
      <c r="A8" s="16"/>
      <c r="B8" s="28"/>
      <c r="C8" s="24"/>
      <c r="D8" s="18"/>
      <c r="E8" s="13"/>
      <c r="F8" s="15"/>
      <c r="G8" s="15"/>
    </row>
    <row r="9" spans="1:7" ht="23.5" customHeight="1" x14ac:dyDescent="0.2">
      <c r="A9" s="168"/>
      <c r="B9" s="169"/>
      <c r="C9" s="170"/>
      <c r="D9" s="14"/>
      <c r="E9" s="6"/>
      <c r="F9" s="6"/>
      <c r="G9" s="6"/>
    </row>
    <row r="10" spans="1:7" ht="23.5" customHeight="1" x14ac:dyDescent="0.2">
      <c r="A10" s="168"/>
      <c r="B10" s="169"/>
      <c r="C10" s="170"/>
      <c r="D10" s="14"/>
      <c r="E10" s="171"/>
      <c r="F10" s="171"/>
      <c r="G10" s="171"/>
    </row>
    <row r="11" spans="1:7" ht="168" customHeight="1" x14ac:dyDescent="0.2">
      <c r="A11" s="16"/>
      <c r="B11" s="28"/>
      <c r="C11" s="24"/>
      <c r="D11" s="18"/>
      <c r="E11" s="13"/>
      <c r="F11" s="15"/>
      <c r="G11" s="15"/>
    </row>
    <row r="12" spans="1:7" ht="23.5" customHeight="1" x14ac:dyDescent="0.2">
      <c r="A12" s="168"/>
      <c r="B12" s="169"/>
      <c r="C12" s="170"/>
      <c r="D12" s="14"/>
      <c r="E12" s="6"/>
      <c r="F12" s="6"/>
      <c r="G12" s="69"/>
    </row>
    <row r="13" spans="1:7" ht="23.5" customHeight="1" x14ac:dyDescent="0.2">
      <c r="A13" s="168"/>
      <c r="B13" s="169"/>
      <c r="C13" s="170"/>
      <c r="D13" s="14"/>
      <c r="E13" s="171"/>
      <c r="F13" s="171"/>
      <c r="G13" s="171"/>
    </row>
    <row r="14" spans="1:7" ht="24" customHeight="1" x14ac:dyDescent="0.2">
      <c r="A14" s="172" t="s">
        <v>64</v>
      </c>
      <c r="B14" s="173"/>
      <c r="C14" s="173"/>
      <c r="D14" s="174"/>
      <c r="E14" s="175">
        <f>SUM(E4+E7+E10+E13)</f>
        <v>855000</v>
      </c>
      <c r="F14" s="176"/>
      <c r="G14" s="177"/>
    </row>
  </sheetData>
  <mergeCells count="14">
    <mergeCell ref="A14:D14"/>
    <mergeCell ref="E14:G14"/>
    <mergeCell ref="A9:C9"/>
    <mergeCell ref="A10:C10"/>
    <mergeCell ref="E10:G10"/>
    <mergeCell ref="A12:C12"/>
    <mergeCell ref="A13:C13"/>
    <mergeCell ref="E13:G13"/>
    <mergeCell ref="A3:C3"/>
    <mergeCell ref="A4:C4"/>
    <mergeCell ref="E4:G4"/>
    <mergeCell ref="A6:C6"/>
    <mergeCell ref="A7:C7"/>
    <mergeCell ref="E7:G7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7"/>
  <sheetViews>
    <sheetView zoomScale="73" zoomScaleNormal="73" workbookViewId="0">
      <pane ySplit="1" topLeftCell="A2" activePane="bottomLeft" state="frozen"/>
      <selection pane="bottomLeft" activeCell="E8" sqref="E8"/>
    </sheetView>
  </sheetViews>
  <sheetFormatPr baseColWidth="10" defaultColWidth="9.1640625" defaultRowHeight="15" x14ac:dyDescent="0.2"/>
  <cols>
    <col min="1" max="1" width="13.33203125" customWidth="1"/>
    <col min="2" max="2" width="25.6640625" customWidth="1"/>
    <col min="3" max="3" width="18.5" customWidth="1"/>
    <col min="4" max="4" width="13.6640625" style="53" customWidth="1"/>
    <col min="5" max="5" width="45.5" customWidth="1"/>
    <col min="6" max="6" width="19.6640625" style="21" customWidth="1"/>
    <col min="7" max="7" width="18" style="21" customWidth="1"/>
  </cols>
  <sheetData>
    <row r="1" spans="1:8" ht="16" customHeight="1" x14ac:dyDescent="0.2">
      <c r="A1" s="22" t="s">
        <v>0</v>
      </c>
      <c r="B1" s="22" t="s">
        <v>65</v>
      </c>
      <c r="C1" s="22" t="s">
        <v>66</v>
      </c>
      <c r="D1" s="22" t="s">
        <v>67</v>
      </c>
      <c r="E1" s="22" t="s">
        <v>68</v>
      </c>
      <c r="F1" s="29" t="s">
        <v>3</v>
      </c>
      <c r="G1" s="29" t="s">
        <v>5</v>
      </c>
      <c r="H1" s="22" t="s">
        <v>114</v>
      </c>
    </row>
    <row r="2" spans="1:8" ht="180.75" customHeight="1" x14ac:dyDescent="0.2">
      <c r="A2" s="16">
        <v>46078</v>
      </c>
      <c r="B2" s="54" t="s">
        <v>115</v>
      </c>
      <c r="C2" s="45" t="s">
        <v>116</v>
      </c>
      <c r="D2" s="28">
        <v>24</v>
      </c>
      <c r="E2" s="13"/>
      <c r="F2" s="32">
        <v>44669.67</v>
      </c>
      <c r="G2" s="32">
        <f>SUM(D2*F2)</f>
        <v>1072072.08</v>
      </c>
      <c r="H2" s="13"/>
    </row>
    <row r="3" spans="1:8" ht="24" x14ac:dyDescent="0.2">
      <c r="A3" s="257" t="s">
        <v>4</v>
      </c>
      <c r="B3" s="258"/>
      <c r="C3" s="259"/>
      <c r="D3" s="61">
        <f>SUM(D2)</f>
        <v>24</v>
      </c>
      <c r="E3" s="63"/>
      <c r="F3" s="64" t="s">
        <v>111</v>
      </c>
      <c r="G3" s="31">
        <f>G2*11%</f>
        <v>117927.92879999999</v>
      </c>
      <c r="H3" s="65"/>
    </row>
    <row r="4" spans="1:8" ht="24" x14ac:dyDescent="0.2">
      <c r="A4" s="260" t="s">
        <v>5</v>
      </c>
      <c r="B4" s="261"/>
      <c r="C4" s="262"/>
      <c r="D4" s="60"/>
      <c r="E4" s="263">
        <f>SUM(G2:G3)</f>
        <v>1190000.0088</v>
      </c>
      <c r="F4" s="264"/>
      <c r="G4" s="264"/>
      <c r="H4" s="263"/>
    </row>
    <row r="5" spans="1:8" ht="168" customHeight="1" x14ac:dyDescent="0.2">
      <c r="A5" s="16"/>
      <c r="B5" s="28"/>
      <c r="C5" s="28"/>
      <c r="D5" s="14"/>
      <c r="E5" s="66"/>
      <c r="F5" s="32"/>
      <c r="G5" s="32">
        <f>SUM(D5*F5)</f>
        <v>0</v>
      </c>
      <c r="H5" s="67"/>
    </row>
    <row r="6" spans="1:8" ht="24" x14ac:dyDescent="0.2">
      <c r="A6" s="257" t="s">
        <v>4</v>
      </c>
      <c r="B6" s="258"/>
      <c r="C6" s="259"/>
      <c r="D6" s="60">
        <f>SUM(D5)</f>
        <v>0</v>
      </c>
      <c r="E6" s="50"/>
      <c r="F6" s="64" t="s">
        <v>111</v>
      </c>
      <c r="G6" s="31">
        <f>G5*11%</f>
        <v>0</v>
      </c>
      <c r="H6" s="65"/>
    </row>
    <row r="7" spans="1:8" ht="24" x14ac:dyDescent="0.2">
      <c r="A7" s="260" t="s">
        <v>5</v>
      </c>
      <c r="B7" s="261"/>
      <c r="C7" s="262"/>
      <c r="D7" s="60"/>
      <c r="E7" s="265">
        <f>SUM(G5:G6)</f>
        <v>0</v>
      </c>
      <c r="F7" s="266"/>
      <c r="G7" s="266"/>
      <c r="H7" s="265"/>
    </row>
    <row r="8" spans="1:8" ht="168" customHeight="1" x14ac:dyDescent="0.2">
      <c r="A8" s="16"/>
      <c r="B8" s="28"/>
      <c r="C8" s="28"/>
      <c r="D8" s="14"/>
      <c r="E8" s="66"/>
      <c r="F8" s="32"/>
      <c r="G8" s="32">
        <f>SUM(D8*F8)</f>
        <v>0</v>
      </c>
      <c r="H8" s="67"/>
    </row>
    <row r="9" spans="1:8" ht="24" x14ac:dyDescent="0.2">
      <c r="A9" s="257" t="s">
        <v>4</v>
      </c>
      <c r="B9" s="258"/>
      <c r="C9" s="259"/>
      <c r="D9" s="60"/>
      <c r="E9" s="50"/>
      <c r="F9" s="64" t="s">
        <v>111</v>
      </c>
      <c r="G9" s="31">
        <f>G8*11%</f>
        <v>0</v>
      </c>
      <c r="H9" s="65"/>
    </row>
    <row r="10" spans="1:8" ht="24" x14ac:dyDescent="0.2">
      <c r="A10" s="260" t="s">
        <v>5</v>
      </c>
      <c r="B10" s="261"/>
      <c r="C10" s="262"/>
      <c r="D10" s="60"/>
      <c r="E10" s="265">
        <f>SUM(G8:G9)</f>
        <v>0</v>
      </c>
      <c r="F10" s="266"/>
      <c r="G10" s="266"/>
      <c r="H10" s="265"/>
    </row>
    <row r="11" spans="1:8" ht="168" customHeight="1" x14ac:dyDescent="0.2">
      <c r="A11" s="62"/>
      <c r="B11" s="28"/>
      <c r="C11" s="28"/>
      <c r="D11" s="14"/>
      <c r="E11" s="66"/>
      <c r="F11" s="32"/>
      <c r="G11" s="32">
        <f>SUM(D11*F11)</f>
        <v>0</v>
      </c>
      <c r="H11" s="67"/>
    </row>
    <row r="12" spans="1:8" ht="24" x14ac:dyDescent="0.2">
      <c r="A12" s="257" t="s">
        <v>4</v>
      </c>
      <c r="B12" s="258"/>
      <c r="C12" s="259"/>
      <c r="D12" s="60"/>
      <c r="E12" s="50"/>
      <c r="F12" s="64" t="s">
        <v>111</v>
      </c>
      <c r="G12" s="31">
        <f>G11*11%</f>
        <v>0</v>
      </c>
      <c r="H12" s="65"/>
    </row>
    <row r="13" spans="1:8" ht="24" x14ac:dyDescent="0.2">
      <c r="A13" s="260" t="s">
        <v>5</v>
      </c>
      <c r="B13" s="261"/>
      <c r="C13" s="262"/>
      <c r="D13" s="60"/>
      <c r="E13" s="265">
        <f>SUM(G11:G12)</f>
        <v>0</v>
      </c>
      <c r="F13" s="266"/>
      <c r="G13" s="266"/>
      <c r="H13" s="265"/>
    </row>
    <row r="14" spans="1:8" ht="168" customHeight="1" x14ac:dyDescent="0.2">
      <c r="A14" s="62"/>
      <c r="B14" s="28"/>
      <c r="C14" s="28"/>
      <c r="D14" s="14"/>
      <c r="E14" s="66"/>
      <c r="F14" s="32"/>
      <c r="G14" s="32"/>
      <c r="H14" s="67"/>
    </row>
    <row r="15" spans="1:8" ht="24" x14ac:dyDescent="0.2">
      <c r="A15" s="257" t="s">
        <v>4</v>
      </c>
      <c r="B15" s="258"/>
      <c r="C15" s="259"/>
      <c r="D15" s="60"/>
      <c r="E15" s="50"/>
      <c r="F15" s="64" t="s">
        <v>111</v>
      </c>
      <c r="G15" s="31">
        <f>G14*11%</f>
        <v>0</v>
      </c>
      <c r="H15" s="65"/>
    </row>
    <row r="16" spans="1:8" ht="24" x14ac:dyDescent="0.2">
      <c r="A16" s="260" t="s">
        <v>5</v>
      </c>
      <c r="B16" s="261"/>
      <c r="C16" s="262"/>
      <c r="D16" s="60"/>
      <c r="E16" s="265">
        <f>SUM(G14:G15)</f>
        <v>0</v>
      </c>
      <c r="F16" s="266"/>
      <c r="G16" s="266"/>
      <c r="H16" s="265"/>
    </row>
    <row r="17" spans="1:8" ht="26" customHeight="1" x14ac:dyDescent="0.2">
      <c r="A17" s="172" t="s">
        <v>64</v>
      </c>
      <c r="B17" s="173"/>
      <c r="C17" s="173"/>
      <c r="D17" s="174"/>
      <c r="E17" s="254">
        <f>E4+E7+E10+E13+E16</f>
        <v>1190000.0088</v>
      </c>
      <c r="F17" s="267"/>
      <c r="G17" s="267"/>
      <c r="H17" s="268"/>
    </row>
  </sheetData>
  <mergeCells count="17">
    <mergeCell ref="A15:C15"/>
    <mergeCell ref="A16:C16"/>
    <mergeCell ref="E16:H16"/>
    <mergeCell ref="A17:D17"/>
    <mergeCell ref="E17:H17"/>
    <mergeCell ref="A9:C9"/>
    <mergeCell ref="A10:C10"/>
    <mergeCell ref="E10:H10"/>
    <mergeCell ref="A12:C12"/>
    <mergeCell ref="A13:C13"/>
    <mergeCell ref="E13:H13"/>
    <mergeCell ref="A3:C3"/>
    <mergeCell ref="A4:C4"/>
    <mergeCell ref="E4:H4"/>
    <mergeCell ref="A6:C6"/>
    <mergeCell ref="A7:C7"/>
    <mergeCell ref="E7:H7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"/>
  <sheetViews>
    <sheetView topLeftCell="E1" zoomScale="97" zoomScaleNormal="97" workbookViewId="0">
      <pane ySplit="1" topLeftCell="A2" activePane="bottomLeft" state="frozen"/>
      <selection pane="bottomLeft" activeCell="F9" sqref="F9"/>
    </sheetView>
  </sheetViews>
  <sheetFormatPr baseColWidth="10" defaultColWidth="9.1640625" defaultRowHeight="15" x14ac:dyDescent="0.2"/>
  <cols>
    <col min="1" max="1" width="12.83203125" customWidth="1"/>
    <col min="2" max="2" width="12.33203125" customWidth="1"/>
    <col min="3" max="3" width="21.83203125" customWidth="1"/>
    <col min="4" max="4" width="11.6640625" customWidth="1"/>
    <col min="5" max="5" width="15.6640625" customWidth="1"/>
    <col min="6" max="6" width="45.5" customWidth="1"/>
    <col min="7" max="7" width="18" customWidth="1"/>
    <col min="8" max="8" width="11" style="52" customWidth="1"/>
    <col min="9" max="9" width="9.1640625" style="53"/>
  </cols>
  <sheetData>
    <row r="1" spans="1:9" ht="16" customHeight="1" x14ac:dyDescent="0.2">
      <c r="A1" s="22" t="s">
        <v>0</v>
      </c>
      <c r="B1" s="22" t="s">
        <v>65</v>
      </c>
      <c r="C1" s="22" t="s">
        <v>66</v>
      </c>
      <c r="D1" s="22" t="s">
        <v>71</v>
      </c>
      <c r="E1" s="22" t="s">
        <v>3</v>
      </c>
      <c r="F1" s="22" t="s">
        <v>68</v>
      </c>
      <c r="G1" s="22" t="s">
        <v>5</v>
      </c>
      <c r="H1" s="55" t="s">
        <v>117</v>
      </c>
      <c r="I1" s="57" t="s">
        <v>114</v>
      </c>
    </row>
    <row r="2" spans="1:9" ht="169" customHeight="1" x14ac:dyDescent="0.2">
      <c r="A2" s="16">
        <v>46055</v>
      </c>
      <c r="B2" s="54" t="s">
        <v>118</v>
      </c>
      <c r="C2" s="6" t="s">
        <v>119</v>
      </c>
      <c r="D2" s="28">
        <v>20</v>
      </c>
      <c r="E2" s="15">
        <v>280000</v>
      </c>
      <c r="F2" s="13"/>
      <c r="G2" s="15">
        <f>SUM(D2*E2)</f>
        <v>5600000</v>
      </c>
      <c r="H2" s="56">
        <v>46062</v>
      </c>
      <c r="I2" s="58" t="s">
        <v>120</v>
      </c>
    </row>
    <row r="3" spans="1:9" ht="155.75" customHeight="1" x14ac:dyDescent="0.2">
      <c r="A3" s="16"/>
      <c r="B3" s="54"/>
      <c r="C3" s="6"/>
      <c r="D3" s="28"/>
      <c r="E3" s="15"/>
      <c r="F3" s="13"/>
      <c r="G3" s="15">
        <f>SUM(D3*E3)</f>
        <v>0</v>
      </c>
      <c r="H3" s="56"/>
      <c r="I3" s="59"/>
    </row>
    <row r="4" spans="1:9" ht="23" customHeight="1" x14ac:dyDescent="0.2">
      <c r="A4" s="269" t="s">
        <v>121</v>
      </c>
      <c r="B4" s="270"/>
      <c r="C4" s="270"/>
      <c r="D4" s="270"/>
      <c r="E4" s="270"/>
      <c r="F4" s="271">
        <f ca="1">SUM(G:G)-SUMIF(I:I,"PAID*",G1)</f>
        <v>0</v>
      </c>
      <c r="G4" s="271"/>
      <c r="H4" s="56"/>
      <c r="I4" s="59"/>
    </row>
  </sheetData>
  <mergeCells count="2">
    <mergeCell ref="A4:E4"/>
    <mergeCell ref="F4:G4"/>
  </mergeCells>
  <pageMargins left="0.75" right="0.75" top="1" bottom="1" header="0.5" footer="0.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1"/>
  <sheetViews>
    <sheetView topLeftCell="C1" zoomScale="75" zoomScaleNormal="75" workbookViewId="0">
      <selection activeCell="B16" sqref="B16"/>
    </sheetView>
  </sheetViews>
  <sheetFormatPr baseColWidth="10" defaultColWidth="9.1640625" defaultRowHeight="15" x14ac:dyDescent="0.2"/>
  <cols>
    <col min="1" max="1" width="13.33203125" customWidth="1"/>
    <col min="2" max="2" width="18.1640625" customWidth="1"/>
    <col min="3" max="4" width="18.5" customWidth="1"/>
    <col min="5" max="5" width="28.5" customWidth="1"/>
    <col min="6" max="7" width="18" customWidth="1"/>
  </cols>
  <sheetData>
    <row r="1" spans="1:7" ht="16" customHeight="1" x14ac:dyDescent="0.2">
      <c r="A1" s="22" t="s">
        <v>0</v>
      </c>
      <c r="B1" s="22" t="s">
        <v>65</v>
      </c>
      <c r="C1" s="22" t="s">
        <v>66</v>
      </c>
      <c r="D1" s="22" t="s">
        <v>71</v>
      </c>
      <c r="E1" s="22" t="s">
        <v>68</v>
      </c>
      <c r="F1" s="22" t="s">
        <v>3</v>
      </c>
      <c r="G1" s="22" t="s">
        <v>5</v>
      </c>
    </row>
    <row r="2" spans="1:7" ht="106.25" customHeight="1" x14ac:dyDescent="0.2">
      <c r="A2" s="46">
        <v>46055</v>
      </c>
      <c r="B2" s="47" t="s">
        <v>122</v>
      </c>
      <c r="C2" s="17" t="s">
        <v>123</v>
      </c>
      <c r="D2" s="18">
        <v>3</v>
      </c>
      <c r="E2" s="13"/>
      <c r="F2" s="49">
        <v>275000</v>
      </c>
      <c r="G2" s="15">
        <f>SUM(D2*F2)</f>
        <v>825000</v>
      </c>
    </row>
    <row r="3" spans="1:7" ht="24" x14ac:dyDescent="0.2">
      <c r="A3" s="260" t="s">
        <v>48</v>
      </c>
      <c r="B3" s="261"/>
      <c r="C3" s="262"/>
      <c r="D3" s="48">
        <f>SUM(D2)</f>
        <v>3</v>
      </c>
      <c r="E3" s="50"/>
      <c r="F3" s="50" t="s">
        <v>111</v>
      </c>
      <c r="G3" s="51">
        <f>G2*11%</f>
        <v>90750</v>
      </c>
    </row>
    <row r="4" spans="1:7" ht="24" x14ac:dyDescent="0.2">
      <c r="A4" s="260" t="s">
        <v>5</v>
      </c>
      <c r="B4" s="261"/>
      <c r="C4" s="261"/>
      <c r="D4" s="261"/>
      <c r="E4" s="272">
        <f>SUM(G2:G3)</f>
        <v>915750</v>
      </c>
      <c r="F4" s="273"/>
      <c r="G4" s="274"/>
    </row>
    <row r="5" spans="1:7" ht="245.25" customHeight="1" x14ac:dyDescent="0.2">
      <c r="A5" s="46">
        <v>46058</v>
      </c>
      <c r="B5" s="47" t="s">
        <v>124</v>
      </c>
      <c r="C5" s="17" t="s">
        <v>125</v>
      </c>
      <c r="D5" s="18">
        <v>3</v>
      </c>
      <c r="E5" s="13"/>
      <c r="F5" s="49">
        <v>180180</v>
      </c>
      <c r="G5" s="15">
        <f>F5*D5</f>
        <v>540540</v>
      </c>
    </row>
    <row r="6" spans="1:7" ht="24" x14ac:dyDescent="0.2">
      <c r="A6" s="260" t="s">
        <v>48</v>
      </c>
      <c r="B6" s="261"/>
      <c r="C6" s="262"/>
      <c r="D6" s="48">
        <f>SUM(D5)</f>
        <v>3</v>
      </c>
      <c r="E6" s="50"/>
      <c r="F6" s="50" t="s">
        <v>111</v>
      </c>
      <c r="G6" s="51">
        <f>G5*11%</f>
        <v>59459.4</v>
      </c>
    </row>
    <row r="7" spans="1:7" ht="24" x14ac:dyDescent="0.2">
      <c r="A7" s="260" t="s">
        <v>5</v>
      </c>
      <c r="B7" s="261"/>
      <c r="C7" s="261"/>
      <c r="D7" s="261"/>
      <c r="E7" s="272">
        <v>600000</v>
      </c>
      <c r="F7" s="273"/>
      <c r="G7" s="274"/>
    </row>
    <row r="8" spans="1:7" ht="107.25" customHeight="1" x14ac:dyDescent="0.2">
      <c r="A8" s="46">
        <v>46074</v>
      </c>
      <c r="B8" s="47" t="s">
        <v>126</v>
      </c>
      <c r="C8" s="17" t="s">
        <v>123</v>
      </c>
      <c r="D8" s="18">
        <v>2</v>
      </c>
      <c r="E8" s="13"/>
      <c r="F8" s="49">
        <v>275000</v>
      </c>
      <c r="G8" s="15">
        <f>F8*D8</f>
        <v>550000</v>
      </c>
    </row>
    <row r="9" spans="1:7" ht="24" x14ac:dyDescent="0.2">
      <c r="A9" s="260" t="s">
        <v>48</v>
      </c>
      <c r="B9" s="261"/>
      <c r="C9" s="262"/>
      <c r="D9" s="48">
        <f>SUM(D8)</f>
        <v>2</v>
      </c>
      <c r="E9" s="50"/>
      <c r="F9" s="50" t="s">
        <v>111</v>
      </c>
      <c r="G9" s="51">
        <f>G8*11%</f>
        <v>60500</v>
      </c>
    </row>
    <row r="10" spans="1:7" ht="24" x14ac:dyDescent="0.2">
      <c r="A10" s="260" t="s">
        <v>5</v>
      </c>
      <c r="B10" s="261"/>
      <c r="C10" s="261"/>
      <c r="D10" s="261"/>
      <c r="E10" s="272">
        <f>SUM(G8:G9)</f>
        <v>610500</v>
      </c>
      <c r="F10" s="273"/>
      <c r="G10" s="274"/>
    </row>
    <row r="11" spans="1:7" ht="26" customHeight="1" x14ac:dyDescent="0.2">
      <c r="A11" s="172" t="s">
        <v>64</v>
      </c>
      <c r="B11" s="173"/>
      <c r="C11" s="173"/>
      <c r="D11" s="174"/>
      <c r="E11" s="275">
        <f>SUM(E4,E7,E10)</f>
        <v>2126250</v>
      </c>
      <c r="F11" s="176"/>
      <c r="G11" s="177"/>
    </row>
  </sheetData>
  <mergeCells count="11">
    <mergeCell ref="A9:C9"/>
    <mergeCell ref="A10:D10"/>
    <mergeCell ref="E10:G10"/>
    <mergeCell ref="A11:D11"/>
    <mergeCell ref="E11:G11"/>
    <mergeCell ref="A3:C3"/>
    <mergeCell ref="A4:D4"/>
    <mergeCell ref="E4:G4"/>
    <mergeCell ref="A6:C6"/>
    <mergeCell ref="A7:D7"/>
    <mergeCell ref="E7:G7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3"/>
  <sheetViews>
    <sheetView zoomScale="89" zoomScaleNormal="89" workbookViewId="0">
      <selection activeCell="C8" sqref="C8"/>
    </sheetView>
  </sheetViews>
  <sheetFormatPr baseColWidth="10" defaultColWidth="9.1640625" defaultRowHeight="15" x14ac:dyDescent="0.2"/>
  <cols>
    <col min="1" max="1" width="12.5" customWidth="1"/>
    <col min="2" max="2" width="17.33203125" customWidth="1"/>
    <col min="3" max="3" width="23" customWidth="1"/>
    <col min="4" max="4" width="60" customWidth="1"/>
    <col min="5" max="5" width="29" customWidth="1"/>
    <col min="6" max="6" width="13" customWidth="1"/>
  </cols>
  <sheetData>
    <row r="1" spans="1:6" ht="16" customHeight="1" x14ac:dyDescent="0.2">
      <c r="A1" s="9" t="s">
        <v>0</v>
      </c>
      <c r="B1" s="9" t="s">
        <v>65</v>
      </c>
      <c r="C1" s="9" t="s">
        <v>66</v>
      </c>
      <c r="D1" s="9" t="s">
        <v>68</v>
      </c>
      <c r="E1" s="9" t="s">
        <v>5</v>
      </c>
      <c r="F1" s="9" t="s">
        <v>114</v>
      </c>
    </row>
    <row r="2" spans="1:6" ht="321" customHeight="1" x14ac:dyDescent="0.2">
      <c r="A2" s="43"/>
      <c r="B2" s="44"/>
      <c r="C2" s="45"/>
      <c r="D2" s="13"/>
      <c r="E2" s="15"/>
      <c r="F2" s="13"/>
    </row>
    <row r="3" spans="1:6" ht="34" customHeight="1" x14ac:dyDescent="0.2">
      <c r="A3" s="276" t="s">
        <v>5</v>
      </c>
      <c r="B3" s="277"/>
      <c r="C3" s="278"/>
      <c r="D3" s="279">
        <f>SUM(E2:E2)</f>
        <v>0</v>
      </c>
      <c r="E3" s="280"/>
      <c r="F3" s="281"/>
    </row>
    <row r="4" spans="1:6" ht="58" customHeight="1" x14ac:dyDescent="0.2"/>
    <row r="5" spans="1:6" ht="58" customHeight="1" x14ac:dyDescent="0.2"/>
    <row r="6" spans="1:6" ht="58" customHeight="1" x14ac:dyDescent="0.2"/>
    <row r="7" spans="1:6" ht="58" customHeight="1" x14ac:dyDescent="0.2"/>
    <row r="8" spans="1:6" ht="58" customHeight="1" x14ac:dyDescent="0.2"/>
    <row r="9" spans="1:6" ht="58" customHeight="1" x14ac:dyDescent="0.2"/>
    <row r="10" spans="1:6" ht="58" customHeight="1" x14ac:dyDescent="0.2"/>
    <row r="11" spans="1:6" ht="58" customHeight="1" x14ac:dyDescent="0.2"/>
    <row r="12" spans="1:6" ht="58" customHeight="1" x14ac:dyDescent="0.2"/>
    <row r="13" spans="1:6" ht="58" customHeight="1" x14ac:dyDescent="0.2"/>
  </sheetData>
  <mergeCells count="2">
    <mergeCell ref="A3:C3"/>
    <mergeCell ref="D3:F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1"/>
  <sheetViews>
    <sheetView topLeftCell="F1" zoomScale="90" zoomScaleNormal="90" workbookViewId="0">
      <selection activeCell="K8" sqref="K8"/>
    </sheetView>
  </sheetViews>
  <sheetFormatPr baseColWidth="10" defaultColWidth="9.1640625" defaultRowHeight="15" x14ac:dyDescent="0.2"/>
  <cols>
    <col min="1" max="1" width="13.33203125" customWidth="1"/>
    <col min="2" max="2" width="11.1640625" customWidth="1"/>
    <col min="3" max="3" width="18.5" customWidth="1"/>
    <col min="4" max="4" width="15.83203125" customWidth="1"/>
    <col min="5" max="5" width="45.5" customWidth="1"/>
    <col min="6" max="11" width="18" style="21" customWidth="1"/>
  </cols>
  <sheetData>
    <row r="1" spans="1:11" ht="16" customHeight="1" x14ac:dyDescent="0.2">
      <c r="A1" s="22" t="s">
        <v>0</v>
      </c>
      <c r="B1" s="22" t="s">
        <v>65</v>
      </c>
      <c r="C1" s="22" t="s">
        <v>66</v>
      </c>
      <c r="D1" s="22" t="s">
        <v>71</v>
      </c>
      <c r="E1" s="22" t="s">
        <v>68</v>
      </c>
      <c r="F1" s="29" t="s">
        <v>3</v>
      </c>
      <c r="G1" s="30" t="s">
        <v>48</v>
      </c>
      <c r="H1" s="30" t="s">
        <v>5</v>
      </c>
      <c r="I1" s="30" t="s">
        <v>75</v>
      </c>
      <c r="J1" s="30" t="s">
        <v>127</v>
      </c>
      <c r="K1" s="30" t="s">
        <v>5</v>
      </c>
    </row>
    <row r="2" spans="1:11" ht="64" customHeight="1" x14ac:dyDescent="0.2">
      <c r="A2" s="194">
        <v>46069</v>
      </c>
      <c r="B2" s="191" t="s">
        <v>128</v>
      </c>
      <c r="C2" s="24" t="s">
        <v>129</v>
      </c>
      <c r="D2" s="25">
        <v>2</v>
      </c>
      <c r="E2" s="291"/>
      <c r="F2" s="31">
        <v>280000</v>
      </c>
      <c r="G2" s="32">
        <f>F2*D2</f>
        <v>560000</v>
      </c>
      <c r="H2" s="294">
        <f>SUM(G2:G5)</f>
        <v>2700000</v>
      </c>
      <c r="I2" s="294">
        <f>H2*30%</f>
        <v>810000</v>
      </c>
      <c r="J2" s="294">
        <f>(H2-I2)*0%</f>
        <v>0</v>
      </c>
      <c r="K2" s="297">
        <f>H2-I2</f>
        <v>1890000</v>
      </c>
    </row>
    <row r="3" spans="1:11" ht="64" customHeight="1" x14ac:dyDescent="0.2">
      <c r="A3" s="195"/>
      <c r="B3" s="192"/>
      <c r="C3" s="24" t="s">
        <v>130</v>
      </c>
      <c r="D3" s="25">
        <v>6</v>
      </c>
      <c r="E3" s="292"/>
      <c r="F3" s="31">
        <v>190000</v>
      </c>
      <c r="G3" s="32">
        <f>F3*D3</f>
        <v>1140000</v>
      </c>
      <c r="H3" s="295"/>
      <c r="I3" s="295"/>
      <c r="J3" s="295"/>
      <c r="K3" s="297"/>
    </row>
    <row r="4" spans="1:11" ht="64" customHeight="1" x14ac:dyDescent="0.2">
      <c r="A4" s="195"/>
      <c r="B4" s="192"/>
      <c r="C4" s="24" t="s">
        <v>131</v>
      </c>
      <c r="D4" s="25">
        <v>2</v>
      </c>
      <c r="E4" s="292"/>
      <c r="F4" s="31">
        <v>280000</v>
      </c>
      <c r="G4" s="32">
        <f>F4*D4</f>
        <v>560000</v>
      </c>
      <c r="H4" s="295"/>
      <c r="I4" s="295"/>
      <c r="J4" s="295"/>
      <c r="K4" s="297"/>
    </row>
    <row r="5" spans="1:11" ht="64" customHeight="1" x14ac:dyDescent="0.2">
      <c r="A5" s="195"/>
      <c r="B5" s="192"/>
      <c r="C5" s="26" t="s">
        <v>132</v>
      </c>
      <c r="D5" s="25">
        <v>4</v>
      </c>
      <c r="E5" s="293"/>
      <c r="F5" s="31">
        <v>110000</v>
      </c>
      <c r="G5" s="32">
        <f>F5*D5</f>
        <v>440000</v>
      </c>
      <c r="H5" s="296"/>
      <c r="I5" s="296"/>
      <c r="J5" s="296"/>
      <c r="K5" s="297"/>
    </row>
    <row r="6" spans="1:11" ht="19" customHeight="1" x14ac:dyDescent="0.2">
      <c r="A6" s="282"/>
      <c r="B6" s="282"/>
      <c r="C6" s="282"/>
      <c r="D6" s="27"/>
      <c r="E6" s="28"/>
      <c r="F6" s="35"/>
      <c r="G6" s="36"/>
      <c r="H6" s="36"/>
      <c r="I6" s="36"/>
      <c r="J6" s="36"/>
      <c r="K6" s="36"/>
    </row>
    <row r="7" spans="1:11" ht="19" customHeight="1" x14ac:dyDescent="0.2">
      <c r="A7" s="283"/>
      <c r="B7" s="283"/>
      <c r="C7" s="283"/>
      <c r="D7" s="27"/>
      <c r="E7" s="28"/>
      <c r="F7" s="35"/>
      <c r="G7" s="37"/>
      <c r="H7" s="37"/>
      <c r="I7" s="37"/>
      <c r="J7" s="37"/>
      <c r="K7" s="37"/>
    </row>
    <row r="8" spans="1:11" ht="198.5" customHeight="1" x14ac:dyDescent="0.2">
      <c r="A8" s="16">
        <v>46080</v>
      </c>
      <c r="B8" s="28" t="s">
        <v>133</v>
      </c>
      <c r="C8" s="26" t="s">
        <v>134</v>
      </c>
      <c r="D8" s="25">
        <v>4</v>
      </c>
      <c r="E8" s="34"/>
      <c r="F8" s="31">
        <v>550000</v>
      </c>
      <c r="G8" s="33">
        <f>F8*D8</f>
        <v>2200000</v>
      </c>
      <c r="H8" s="33">
        <f>SUM(G8)</f>
        <v>2200000</v>
      </c>
      <c r="I8" s="33">
        <f>H8*30%</f>
        <v>660000</v>
      </c>
      <c r="J8" s="33">
        <f>(H8-I8)*0%</f>
        <v>0</v>
      </c>
      <c r="K8" s="33">
        <f>H8-I8</f>
        <v>1540000</v>
      </c>
    </row>
    <row r="9" spans="1:11" ht="19" customHeight="1" x14ac:dyDescent="0.2">
      <c r="A9" s="282"/>
      <c r="B9" s="282"/>
      <c r="C9" s="282"/>
      <c r="D9" s="27"/>
      <c r="E9" s="38"/>
      <c r="F9" s="35"/>
      <c r="G9" s="36"/>
      <c r="H9" s="36"/>
      <c r="I9" s="36"/>
      <c r="J9" s="36"/>
      <c r="K9" s="36"/>
    </row>
    <row r="10" spans="1:11" ht="19" customHeight="1" x14ac:dyDescent="0.2">
      <c r="A10" s="283"/>
      <c r="B10" s="283"/>
      <c r="C10" s="283"/>
      <c r="D10" s="19"/>
      <c r="E10" s="39"/>
      <c r="F10" s="40"/>
      <c r="G10" s="41"/>
      <c r="H10" s="41"/>
      <c r="I10" s="41"/>
      <c r="J10" s="41"/>
      <c r="K10" s="42"/>
    </row>
    <row r="11" spans="1:11" ht="27" customHeight="1" x14ac:dyDescent="0.2">
      <c r="A11" s="284" t="s">
        <v>64</v>
      </c>
      <c r="B11" s="285"/>
      <c r="C11" s="285"/>
      <c r="D11" s="286"/>
      <c r="E11" s="287">
        <f>SUM(K2:K10)</f>
        <v>3430000</v>
      </c>
      <c r="F11" s="288"/>
      <c r="G11" s="289"/>
      <c r="H11" s="289"/>
      <c r="I11" s="289"/>
      <c r="J11" s="289"/>
      <c r="K11" s="290"/>
    </row>
  </sheetData>
  <mergeCells count="13">
    <mergeCell ref="E11:K11"/>
    <mergeCell ref="A2:A5"/>
    <mergeCell ref="B2:B5"/>
    <mergeCell ref="E2:E5"/>
    <mergeCell ref="H2:H5"/>
    <mergeCell ref="I2:I5"/>
    <mergeCell ref="J2:J5"/>
    <mergeCell ref="K2:K5"/>
    <mergeCell ref="A6:C6"/>
    <mergeCell ref="A7:C7"/>
    <mergeCell ref="A9:C9"/>
    <mergeCell ref="A10:C10"/>
    <mergeCell ref="A11:D11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3"/>
  <sheetViews>
    <sheetView zoomScale="85" zoomScaleNormal="85" workbookViewId="0">
      <pane ySplit="1" topLeftCell="A2" activePane="bottomLeft" state="frozen"/>
      <selection pane="bottomLeft" activeCell="G4" sqref="G4"/>
    </sheetView>
  </sheetViews>
  <sheetFormatPr baseColWidth="10" defaultColWidth="9.1640625" defaultRowHeight="15" x14ac:dyDescent="0.2"/>
  <cols>
    <col min="1" max="1" width="13.33203125" customWidth="1"/>
    <col min="2" max="2" width="21" customWidth="1"/>
    <col min="3" max="3" width="16.5" customWidth="1"/>
    <col min="4" max="4" width="45.5" customWidth="1"/>
    <col min="5" max="6" width="18" customWidth="1"/>
    <col min="7" max="7" width="11.1640625" customWidth="1"/>
  </cols>
  <sheetData>
    <row r="1" spans="1:7" ht="16" customHeight="1" x14ac:dyDescent="0.2">
      <c r="A1" s="9" t="s">
        <v>0</v>
      </c>
      <c r="B1" s="9" t="s">
        <v>66</v>
      </c>
      <c r="C1" s="9" t="s">
        <v>71</v>
      </c>
      <c r="D1" s="9" t="s">
        <v>68</v>
      </c>
      <c r="E1" s="9" t="s">
        <v>3</v>
      </c>
      <c r="F1" s="9" t="s">
        <v>5</v>
      </c>
      <c r="G1" s="9" t="s">
        <v>114</v>
      </c>
    </row>
    <row r="2" spans="1:7" ht="324.5" customHeight="1" x14ac:dyDescent="0.2">
      <c r="A2" s="16"/>
      <c r="B2" s="17"/>
      <c r="C2" s="18"/>
      <c r="D2" s="13"/>
      <c r="E2" s="15"/>
      <c r="F2" s="15">
        <f>C2*E2</f>
        <v>0</v>
      </c>
      <c r="G2" s="20"/>
    </row>
    <row r="3" spans="1:7" ht="24" x14ac:dyDescent="0.2">
      <c r="A3" s="260" t="s">
        <v>5</v>
      </c>
      <c r="B3" s="261"/>
      <c r="C3" s="261"/>
      <c r="D3" s="232">
        <f>SUM(F2)</f>
        <v>0</v>
      </c>
      <c r="E3" s="233"/>
      <c r="F3" s="233"/>
      <c r="G3" s="234"/>
    </row>
  </sheetData>
  <mergeCells count="2">
    <mergeCell ref="A3:C3"/>
    <mergeCell ref="D3:G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3"/>
  <sheetViews>
    <sheetView zoomScale="85" zoomScaleNormal="85" workbookViewId="0">
      <selection activeCell="E4" sqref="E4"/>
    </sheetView>
  </sheetViews>
  <sheetFormatPr baseColWidth="10" defaultColWidth="9.1640625" defaultRowHeight="15" x14ac:dyDescent="0.2"/>
  <cols>
    <col min="1" max="1" width="15" customWidth="1"/>
    <col min="2" max="2" width="23" customWidth="1"/>
    <col min="3" max="3" width="7.6640625" customWidth="1"/>
    <col min="4" max="4" width="52.6640625" customWidth="1"/>
    <col min="5" max="5" width="20" customWidth="1"/>
    <col min="6" max="6" width="29" customWidth="1"/>
    <col min="7" max="7" width="21.5" customWidth="1"/>
  </cols>
  <sheetData>
    <row r="1" spans="1:7" ht="16" customHeight="1" x14ac:dyDescent="0.2">
      <c r="A1" s="9" t="s">
        <v>0</v>
      </c>
      <c r="B1" s="9" t="s">
        <v>66</v>
      </c>
      <c r="C1" s="9" t="s">
        <v>71</v>
      </c>
      <c r="D1" s="9" t="s">
        <v>68</v>
      </c>
      <c r="E1" s="9" t="s">
        <v>72</v>
      </c>
      <c r="F1" s="9" t="s">
        <v>5</v>
      </c>
      <c r="G1" s="9" t="s">
        <v>114</v>
      </c>
    </row>
    <row r="2" spans="1:7" ht="177" customHeight="1" x14ac:dyDescent="0.2">
      <c r="A2" s="10"/>
      <c r="B2" s="11"/>
      <c r="C2" s="12"/>
      <c r="D2" s="13"/>
      <c r="E2" s="15"/>
      <c r="F2" s="15"/>
      <c r="G2" s="15"/>
    </row>
    <row r="3" spans="1:7" ht="34" customHeight="1" x14ac:dyDescent="0.2">
      <c r="A3" s="188" t="s">
        <v>5</v>
      </c>
      <c r="B3" s="189"/>
      <c r="C3" s="189"/>
      <c r="D3" s="298"/>
      <c r="E3" s="299">
        <f>SUM(F2)</f>
        <v>0</v>
      </c>
      <c r="F3" s="300"/>
      <c r="G3" s="301"/>
    </row>
    <row r="4" spans="1:7" ht="58" customHeight="1" x14ac:dyDescent="0.2"/>
    <row r="5" spans="1:7" ht="58" customHeight="1" x14ac:dyDescent="0.2"/>
    <row r="6" spans="1:7" ht="58" customHeight="1" x14ac:dyDescent="0.2"/>
    <row r="7" spans="1:7" ht="58" customHeight="1" x14ac:dyDescent="0.2"/>
    <row r="8" spans="1:7" ht="58" customHeight="1" x14ac:dyDescent="0.2"/>
    <row r="9" spans="1:7" ht="58" customHeight="1" x14ac:dyDescent="0.2"/>
    <row r="10" spans="1:7" ht="58" customHeight="1" x14ac:dyDescent="0.2"/>
    <row r="11" spans="1:7" ht="58" customHeight="1" x14ac:dyDescent="0.2"/>
    <row r="12" spans="1:7" ht="58" customHeight="1" x14ac:dyDescent="0.2"/>
    <row r="13" spans="1:7" ht="58" customHeight="1" x14ac:dyDescent="0.2"/>
  </sheetData>
  <mergeCells count="2">
    <mergeCell ref="A3:D3"/>
    <mergeCell ref="E3:G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0"/>
  <sheetViews>
    <sheetView workbookViewId="0">
      <selection activeCell="C15" sqref="C15"/>
    </sheetView>
  </sheetViews>
  <sheetFormatPr baseColWidth="10" defaultColWidth="9.1640625" defaultRowHeight="15" x14ac:dyDescent="0.2"/>
  <cols>
    <col min="1" max="1" width="3.5" customWidth="1"/>
    <col min="2" max="2" width="27.6640625" customWidth="1"/>
    <col min="3" max="3" width="14.5" customWidth="1"/>
    <col min="6" max="6" width="21.5" customWidth="1"/>
    <col min="7" max="7" width="20.33203125" customWidth="1"/>
  </cols>
  <sheetData>
    <row r="1" spans="1:3" x14ac:dyDescent="0.2">
      <c r="A1" s="1" t="s">
        <v>135</v>
      </c>
      <c r="B1" s="2" t="s">
        <v>136</v>
      </c>
      <c r="C1" s="3" t="s">
        <v>5</v>
      </c>
    </row>
    <row r="2" spans="1:3" x14ac:dyDescent="0.2">
      <c r="A2" s="4">
        <v>1</v>
      </c>
      <c r="B2" s="4" t="s">
        <v>137</v>
      </c>
      <c r="C2" s="5">
        <f>'BUK BUNGA BAR (Groceries)'!E309</f>
        <v>17802000</v>
      </c>
    </row>
    <row r="3" spans="1:3" x14ac:dyDescent="0.2">
      <c r="A3" s="4">
        <v>2</v>
      </c>
      <c r="B3" s="4" t="s">
        <v>138</v>
      </c>
      <c r="C3" s="5">
        <f>'WARUNG EKA (Drinks, Etc)'!F125</f>
        <v>11916000</v>
      </c>
    </row>
    <row r="4" spans="1:3" x14ac:dyDescent="0.2">
      <c r="A4" s="4">
        <v>3</v>
      </c>
      <c r="B4" s="4" t="s">
        <v>139</v>
      </c>
      <c r="C4" s="5">
        <f>'DEWATA COCONUT (Coconut)'!E14</f>
        <v>2415000</v>
      </c>
    </row>
    <row r="5" spans="1:3" x14ac:dyDescent="0.2">
      <c r="A5" s="4">
        <v>4</v>
      </c>
      <c r="B5" s="4" t="s">
        <v>140</v>
      </c>
      <c r="C5" s="5">
        <f>'SEDANA JAYA'!F47</f>
        <v>0</v>
      </c>
    </row>
    <row r="6" spans="1:3" x14ac:dyDescent="0.2">
      <c r="A6" s="4">
        <v>5</v>
      </c>
      <c r="B6" s="4" t="s">
        <v>141</v>
      </c>
      <c r="C6" s="5">
        <f>'PNB (Alcohol)'!H7</f>
        <v>1500000</v>
      </c>
    </row>
    <row r="7" spans="1:3" x14ac:dyDescent="0.2">
      <c r="A7" s="4">
        <v>6</v>
      </c>
      <c r="B7" s="4" t="s">
        <v>142</v>
      </c>
      <c r="C7" s="5">
        <f>'DSP (Alcohol)'!F16</f>
        <v>3474000</v>
      </c>
    </row>
    <row r="8" spans="1:3" x14ac:dyDescent="0.2">
      <c r="A8" s="4">
        <v>7</v>
      </c>
      <c r="B8" s="4" t="s">
        <v>143</v>
      </c>
      <c r="C8" s="5">
        <f>'DSP ARYA BIMA (Alcohol)'!E3</f>
        <v>668000</v>
      </c>
    </row>
    <row r="9" spans="1:3" x14ac:dyDescent="0.2">
      <c r="A9" s="4">
        <v>8</v>
      </c>
      <c r="B9" s="4" t="s">
        <v>144</v>
      </c>
      <c r="C9" s="5">
        <f>'SELERA OR STIR UP (Syrup)'!F22</f>
        <v>4329000</v>
      </c>
    </row>
    <row r="10" spans="1:3" x14ac:dyDescent="0.2">
      <c r="A10" s="4">
        <v>9</v>
      </c>
      <c r="B10" s="4" t="s">
        <v>145</v>
      </c>
      <c r="C10" s="5">
        <f>'DW BALI (Alcohol)'!E6</f>
        <v>2620000</v>
      </c>
    </row>
    <row r="11" spans="1:3" x14ac:dyDescent="0.2">
      <c r="A11" s="4">
        <v>10</v>
      </c>
      <c r="B11" s="4" t="s">
        <v>146</v>
      </c>
      <c r="C11" s="5">
        <f>'DDB (Alcohol)'!E14</f>
        <v>525001.14</v>
      </c>
    </row>
    <row r="12" spans="1:3" x14ac:dyDescent="0.2">
      <c r="A12" s="4">
        <v>11</v>
      </c>
      <c r="B12" s="4" t="s">
        <v>147</v>
      </c>
      <c r="C12" s="5">
        <f>'NANO DEWATA (Alcohol)'!E14</f>
        <v>855000</v>
      </c>
    </row>
    <row r="13" spans="1:3" x14ac:dyDescent="0.2">
      <c r="A13" s="4">
        <v>12</v>
      </c>
      <c r="B13" s="4" t="s">
        <v>148</v>
      </c>
      <c r="C13" s="5">
        <f>'BALI PERMATA JAYA (Corona Beer)'!E17</f>
        <v>1190000.0088</v>
      </c>
    </row>
    <row r="14" spans="1:3" x14ac:dyDescent="0.2">
      <c r="A14" s="4">
        <v>13</v>
      </c>
      <c r="B14" s="4" t="s">
        <v>149</v>
      </c>
      <c r="C14" s="6">
        <f ca="1">'BLACK COFFEE ROASTERS (Coffee)'!F4</f>
        <v>0</v>
      </c>
    </row>
    <row r="15" spans="1:3" x14ac:dyDescent="0.2">
      <c r="A15" s="4">
        <v>14</v>
      </c>
      <c r="B15" s="4" t="s">
        <v>150</v>
      </c>
      <c r="C15" s="5">
        <f>'PT. PRASIDA LANTUR MAJU (Wine)'!E11</f>
        <v>2126250</v>
      </c>
    </row>
    <row r="16" spans="1:3" x14ac:dyDescent="0.2">
      <c r="A16" s="4">
        <v>15</v>
      </c>
      <c r="B16" s="4" t="s">
        <v>151</v>
      </c>
      <c r="C16" s="7">
        <f>'PT LOVINA BEACH BREWERY'!D3</f>
        <v>0</v>
      </c>
    </row>
    <row r="17" spans="1:3" x14ac:dyDescent="0.2">
      <c r="A17" s="4">
        <v>16</v>
      </c>
      <c r="B17" s="4" t="s">
        <v>152</v>
      </c>
      <c r="C17" s="5">
        <f>'CHAI CHITAI (Tea Leaf,etc)'!E11</f>
        <v>3430000</v>
      </c>
    </row>
    <row r="18" spans="1:3" x14ac:dyDescent="0.2">
      <c r="A18" s="4">
        <v>17</v>
      </c>
      <c r="B18" s="4" t="s">
        <v>153</v>
      </c>
      <c r="C18" s="5">
        <f>'MULIA JAYA (Passion Fruit)'!D3</f>
        <v>0</v>
      </c>
    </row>
    <row r="19" spans="1:3" x14ac:dyDescent="0.2">
      <c r="A19" s="4">
        <v>18</v>
      </c>
      <c r="B19" s="4" t="s">
        <v>154</v>
      </c>
      <c r="C19" s="5">
        <f>'Dewata Kencana Distribusi (Vdka'!E3</f>
        <v>0</v>
      </c>
    </row>
    <row r="20" spans="1:3" x14ac:dyDescent="0.2">
      <c r="A20" s="302" t="s">
        <v>5</v>
      </c>
      <c r="B20" s="302"/>
      <c r="C20" s="8">
        <f>SUM(C2:C13)</f>
        <v>47294001.148800001</v>
      </c>
    </row>
  </sheetData>
  <mergeCells count="1">
    <mergeCell ref="A20:B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BUK BUNGA BAR (Groceries)</vt:lpstr>
      <vt:lpstr>WARUNG EKA (Drinks, Etc)</vt:lpstr>
      <vt:lpstr>DEWATA COCONUT (Coconut)</vt:lpstr>
      <vt:lpstr>SEDANA JAYA</vt:lpstr>
      <vt:lpstr>PNB (Alcohol)</vt:lpstr>
      <vt:lpstr>DSP (Alcohol)</vt:lpstr>
      <vt:lpstr>DSP ARYA BIMA (Alcohol)</vt:lpstr>
      <vt:lpstr>SELERA OR STIR UP (Syrup)</vt:lpstr>
      <vt:lpstr>DW BALI (Alcohol)</vt:lpstr>
      <vt:lpstr>DDB (Alcohol)</vt:lpstr>
      <vt:lpstr>NANO DEWATA (Alcohol)</vt:lpstr>
      <vt:lpstr>BALI PERMATA JAYA (Corona Beer)</vt:lpstr>
      <vt:lpstr>BLACK COFFEE ROASTERS (Coffee)</vt:lpstr>
      <vt:lpstr>PT. PRASIDA LANTUR MAJU (Wine)</vt:lpstr>
      <vt:lpstr>PT LOVINA BEACH BREWERY</vt:lpstr>
      <vt:lpstr>CHAI CHITAI (Tea Leaf,etc)</vt:lpstr>
      <vt:lpstr>MULIA JAYA (Passion Fruit)</vt:lpstr>
      <vt:lpstr>Dewata Kencana Distribusi (Vdka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2025-01-23T21:46:00Z</dcterms:created>
  <dcterms:modified xsi:type="dcterms:W3CDTF">2026-03-16T11:30:59Z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A66B0CBAC43534A8B02C826987B7523C_43</vt:lpwstr>
  </property>
  <property fmtid="{D5CDD505-2E9C-101B-9397-08002B2CF9AE}" pid="3" name="KSOProductBuildVer">
    <vt:lpwstr>1033-12.1.23155.23155</vt:lpwstr>
  </property>
  <property fmtid="{D5CDD505-2E9C-101B-9397-08002B2CF9AE}" pid="4" name="KSOReadingLayout">
    <vt:bool>true</vt:bool>
  </property>
</Properties>
</file>