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120" windowHeight="18640" firstSheet="3" activeTab="3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<sst xmlns="http://schemas.openxmlformats.org/spreadsheetml/2006/main" count="101" uniqueCount="67">
  <si>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</si>
  <si>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</si>
  <si>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</si>
  <si>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</si>
  <si>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</si>
  <si>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</si>
  <si>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</si>
  <si>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</si>
  <si>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GLOVE BLACK L</t>
  </si>
  <si>
    <t>HAND GLOVE BLACK M</t>
  </si>
  <si>
    <t>PLASTIC TRASH BAG 90X100</t>
  </si>
  <si>
    <t>VACUUM 16X25</t>
  </si>
  <si>
    <t>DISHWASHING SPONGE</t>
  </si>
  <si>
    <t>DISHWASHING SCRUBBER/ WIRE</t>
  </si>
  <si>
    <t>PORTABLE GAS</t>
  </si>
  <si>
    <t>HAIR NET/ MOP CAP</t>
  </si>
  <si>
    <t>KG PLASTIC</t>
  </si>
  <si>
    <t>GRAND TOTAL</t>
  </si>
  <si>
    <t>0925/JL/UTM/0226</t>
  </si>
  <si>
    <t>THINWALL CUP 60 ML 50 PCS</t>
  </si>
  <si>
    <t>MIRCOFIBER CLOTH</t>
  </si>
  <si>
    <t>0967/JL/UTM/0226</t>
  </si>
  <si>
    <t>LABEL PRICE</t>
  </si>
  <si>
    <t>PIPING BAG</t>
  </si>
  <si>
    <t>1290/JL/UTM/0226</t>
  </si>
  <si>
    <t>FLAME GUN</t>
  </si>
  <si>
    <t>1366/JL/UTM/0226</t>
  </si>
  <si>
    <t>CUP INJECTION 400 ML + LID 25 PCS</t>
  </si>
  <si>
    <t>PAPER CUP BROWN 12 OZ 50 PCS</t>
  </si>
  <si>
    <t>LID CUP 12/16 OZ HOT 50 PCS</t>
  </si>
  <si>
    <t>1419/JL/UTM/0226</t>
  </si>
  <si>
    <t>TISSUE COCKTAIL NAPKIN PLENTY 100SX48</t>
  </si>
  <si>
    <t>1593/JL/UTM/0226</t>
  </si>
  <si>
    <t>KILAT PLASTIC 40</t>
  </si>
  <si>
    <t>BLACK PLASTIC TRASH BAG 50X60 100 PCS</t>
  </si>
  <si>
    <t>PAPER BAG HANDLE M</t>
  </si>
  <si>
    <t>HEMP ROPE</t>
  </si>
  <si>
    <t>SO05LC2602000202/00</t>
  </si>
  <si>
    <t>SEE-U HTM DE / ECONO RED / 20 PK FSC MIX 85% / SUHT-046NN</t>
  </si>
  <si>
    <t>SALES PRICE</t>
  </si>
  <si>
    <t>PPN</t>
  </si>
  <si>
    <t>PPh 22</t>
  </si>
  <si>
    <t>SO05LC2602002826/00</t>
  </si>
  <si>
    <t>QTY</t>
  </si>
  <si>
    <t>0201</t>
  </si>
  <si>
    <t>0202</t>
  </si>
  <si>
    <t>0203</t>
  </si>
  <si>
    <t>0204</t>
  </si>
  <si>
    <t>0205</t>
  </si>
  <si>
    <t>0206</t>
  </si>
  <si>
    <t>0207</t>
  </si>
  <si>
    <t>0208</t>
  </si>
  <si>
    <t>0209</t>
  </si>
  <si>
    <t>0210</t>
  </si>
  <si>
    <t>0211</t>
  </si>
  <si>
    <t>0212</t>
  </si>
  <si>
    <t>DESCRIPTION</t>
  </si>
  <si>
    <t>DISHY 5 L DISHWASHIG</t>
  </si>
  <si>
    <t>DETERGENT 5 L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</si>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</sst>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[$Rp-421]#,##0.00;[Red][$Rp-421]#,##0.00"/>
    <numFmt numFmtId="183" formatCode="0;[Red]0"/>
    <numFmt numFmtId="184" formatCode="dd\-mmm"/>
    <numFmt numFmtId="185" formatCode="_ [$IDR]\ * #,##0_ ;_ [$IDR]\ * \-#,##0_ ;_ [$IDR]\ * &quot;-&quot;_ ;_ @_ "/>
    <numFmt numFmtId="186" formatCode="[$Rp-421]#,##0.0000;[Red][$Rp-421]#,##0.0000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6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182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1" xfId="0" applyNumberFormat="1" applyFont="1" applyFill="1" applyBorder="1" applyAlignment="1">
      <alignment horizontal="center" vertical="center"/>
    </xf>
    <xf numFmtId="180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vertical="center" wrapText="1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4" xfId="0" applyNumberFormat="1" applyFont="1" applyFill="1" applyBorder="1" applyAlignment="1">
      <alignment horizontal="center" vertical="center"/>
    </xf>
    <xf numFmtId="181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vertical="center"/>
    </xf>
    <xf numFmtId="0" fontId="3" fillId="3" borderId="6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vertical="center"/>
    </xf>
    <xf numFmtId="0" fontId="3" fillId="3" borderId="8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181" fontId="3" fillId="3" borderId="1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2" fontId="1" fillId="4" borderId="1" xfId="0" applyNumberFormat="1" applyFont="1" applyFill="1" applyBorder="1" applyAlignment="1">
      <alignment vertical="center"/>
    </xf>
    <xf numFmtId="182" fontId="2" fillId="3" borderId="1" xfId="0" applyNumberFormat="1" applyFont="1" applyFill="1" applyBorder="1" applyAlignment="1">
      <alignment vertical="center"/>
    </xf>
    <xf numFmtId="182" fontId="2" fillId="3" borderId="9" xfId="0" applyNumberFormat="1" applyFont="1" applyFill="1" applyBorder="1" applyAlignment="1">
      <alignment vertical="center"/>
    </xf>
    <xf numFmtId="182" fontId="3" fillId="3" borderId="4" xfId="0" applyNumberFormat="1" applyFont="1" applyFill="1" applyBorder="1" applyAlignment="1">
      <alignment vertical="center"/>
    </xf>
    <xf numFmtId="182" fontId="2" fillId="3" borderId="4" xfId="0" applyNumberFormat="1" applyFont="1" applyFill="1" applyBorder="1" applyAlignment="1">
      <alignment vertical="center"/>
    </xf>
    <xf numFmtId="182" fontId="2" fillId="3" borderId="6" xfId="0" applyNumberFormat="1" applyFont="1" applyFill="1" applyBorder="1" applyAlignment="1">
      <alignment vertical="center"/>
    </xf>
    <xf numFmtId="182" fontId="2" fillId="3" borderId="3" xfId="0" applyNumberFormat="1" applyFont="1" applyFill="1" applyBorder="1" applyAlignment="1">
      <alignment vertical="center"/>
    </xf>
    <xf numFmtId="182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83" fontId="0" fillId="0" borderId="0" xfId="0" applyNumberForma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3" fontId="5" fillId="4" borderId="1" xfId="0" applyNumberFormat="1" applyFont="1" applyFill="1" applyBorder="1" applyAlignment="1">
      <alignment horizontal="center" vertical="center"/>
    </xf>
    <xf numFmtId="184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85" fontId="0" fillId="0" borderId="1" xfId="0" applyNumberFormat="1" applyFill="1" applyBorder="1" applyAlignment="1">
      <alignment vertical="center"/>
    </xf>
    <xf numFmtId="183" fontId="0" fillId="0" borderId="1" xfId="0" applyNumberFormat="1" applyFill="1" applyBorder="1" applyAlignment="1">
      <alignment horizontal="center" vertical="center"/>
    </xf>
    <xf numFmtId="185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vertical="center"/>
    </xf>
    <xf numFmtId="180" fontId="0" fillId="0" borderId="2" xfId="0" applyNumberFormat="1" applyFill="1" applyBorder="1" applyAlignment="1">
      <alignment vertical="center"/>
    </xf>
    <xf numFmtId="0" fontId="0" fillId="0" borderId="0" xfId="0" applyAlignment="1"/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180" fontId="0" fillId="3" borderId="6" xfId="0" applyNumberFormat="1" applyFill="1" applyBorder="1" applyAlignment="1">
      <alignment horizontal="center" vertical="center" wrapText="1"/>
    </xf>
    <xf numFmtId="0" fontId="0" fillId="0" borderId="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4" fontId="0" fillId="3" borderId="2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6" fillId="4" borderId="1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6" fontId="0" fillId="0" borderId="4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6" fontId="0" fillId="0" borderId="6" xfId="0" applyNumberFormat="1" applyFill="1" applyBorder="1" applyAlignment="1">
      <alignment horizontal="center" vertical="center"/>
    </xf>
    <xf numFmtId="186" fontId="0" fillId="0" borderId="1" xfId="0" applyNumberFormat="1" applyBorder="1" applyAlignment="1">
      <alignment horizontal="center"/>
    </xf>
    <xf numFmtId="182" fontId="0" fillId="0" borderId="1" xfId="0" applyNumberFormat="1" applyBorder="1" applyAlignment="1"/>
    <xf numFmtId="180" fontId="0" fillId="0" borderId="1" xfId="0" applyNumberFormat="1" applyBorder="1" applyAlignment="1"/>
    <xf numFmtId="186" fontId="0" fillId="0" borderId="1" xfId="0" applyNumberFormat="1" applyBorder="1" applyAlignment="1"/>
    <xf numFmtId="0" fontId="0" fillId="0" borderId="1" xfId="0" applyFill="1" applyBorder="1" applyAlignment="1">
      <alignment vertical="center"/>
    </xf>
    <xf numFmtId="186" fontId="0" fillId="0" borderId="1" xfId="0" applyNumberFormat="1" applyFill="1" applyBorder="1" applyAlignment="1">
      <alignment vertical="center"/>
    </xf>
    <xf numFmtId="180" fontId="0" fillId="0" borderId="6" xfId="0" applyNumberFormat="1" applyBorder="1" applyAlignment="1">
      <alignment horizontal="center"/>
    </xf>
    <xf numFmtId="186" fontId="0" fillId="0" borderId="9" xfId="0" applyNumberFormat="1" applyBorder="1" applyAlignment="1"/>
    <xf numFmtId="180" fontId="8" fillId="5" borderId="9" xfId="0" applyNumberFormat="1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2" xfId="0" applyFont="1" applyFill="1" applyBorder="1" applyAlignment="1"/>
    <xf numFmtId="182" fontId="0" fillId="0" borderId="0" xfId="0" applyNumberFormat="1"/>
    <xf numFmtId="0" fontId="9" fillId="0" borderId="0" xfId="0" applyFont="1" applyFill="1" applyAlignment="1">
      <alignment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182" fontId="9" fillId="0" borderId="0" xfId="0" applyNumberFormat="1" applyFont="1"/>
    <xf numFmtId="182" fontId="9" fillId="0" borderId="0" xfId="0" applyNumberFormat="1" applyFont="1" applyAlignme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vertical="center" wrapText="1"/>
    </xf>
    <xf numFmtId="181" fontId="2" fillId="3" borderId="6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81" fontId="9" fillId="3" borderId="13" xfId="0" applyNumberFormat="1" applyFont="1" applyFill="1" applyBorder="1" applyAlignment="1">
      <alignment horizontal="center" vertical="center"/>
    </xf>
    <xf numFmtId="0" fontId="9" fillId="3" borderId="13" xfId="0" applyNumberFormat="1" applyFont="1" applyFill="1" applyBorder="1" applyAlignment="1">
      <alignment horizontal="center" vertical="center"/>
    </xf>
    <xf numFmtId="180" fontId="9" fillId="3" borderId="4" xfId="0" applyNumberFormat="1" applyFont="1" applyFill="1" applyBorder="1" applyAlignment="1">
      <alignment vertical="center" wrapText="1"/>
    </xf>
    <xf numFmtId="0" fontId="9" fillId="3" borderId="4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 wrapText="1"/>
    </xf>
    <xf numFmtId="0" fontId="9" fillId="3" borderId="1" xfId="0" applyNumberFormat="1" applyFont="1" applyFill="1" applyBorder="1" applyAlignment="1">
      <alignment horizontal="center" vertical="center"/>
    </xf>
    <xf numFmtId="181" fontId="9" fillId="3" borderId="6" xfId="0" applyNumberFormat="1" applyFont="1" applyFill="1" applyBorder="1" applyAlignment="1">
      <alignment horizontal="center" vertical="center"/>
    </xf>
    <xf numFmtId="0" fontId="9" fillId="3" borderId="6" xfId="0" applyNumberFormat="1" applyFont="1" applyFill="1" applyBorder="1" applyAlignment="1">
      <alignment vertical="center"/>
    </xf>
    <xf numFmtId="180" fontId="9" fillId="3" borderId="6" xfId="0" applyNumberFormat="1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0" fontId="9" fillId="3" borderId="6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182" fontId="10" fillId="4" borderId="1" xfId="0" applyNumberFormat="1" applyFont="1" applyFill="1" applyBorder="1" applyAlignment="1">
      <alignment horizontal="center" vertical="center"/>
    </xf>
    <xf numFmtId="182" fontId="10" fillId="4" borderId="1" xfId="0" applyNumberFormat="1" applyFont="1" applyFill="1" applyBorder="1" applyAlignment="1">
      <alignment vertical="center"/>
    </xf>
    <xf numFmtId="180" fontId="2" fillId="3" borderId="1" xfId="0" applyNumberFormat="1" applyFont="1" applyFill="1" applyBorder="1" applyAlignment="1">
      <alignment vertical="center"/>
    </xf>
    <xf numFmtId="180" fontId="2" fillId="3" borderId="4" xfId="0" applyNumberFormat="1" applyFont="1" applyFill="1" applyBorder="1" applyAlignment="1">
      <alignment vertical="center"/>
    </xf>
    <xf numFmtId="180" fontId="2" fillId="3" borderId="6" xfId="0" applyNumberFormat="1" applyFont="1" applyFill="1" applyBorder="1" applyAlignment="1">
      <alignment vertical="center"/>
    </xf>
    <xf numFmtId="0" fontId="10" fillId="3" borderId="4" xfId="0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vertical="center"/>
    </xf>
    <xf numFmtId="182" fontId="9" fillId="3" borderId="4" xfId="0" applyNumberFormat="1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182" fontId="9" fillId="3" borderId="1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vertical="center"/>
    </xf>
    <xf numFmtId="182" fontId="9" fillId="3" borderId="6" xfId="0" applyNumberFormat="1" applyFont="1" applyFill="1" applyBorder="1" applyAlignment="1">
      <alignment vertical="center"/>
    </xf>
    <xf numFmtId="182" fontId="9" fillId="3" borderId="13" xfId="0" applyNumberFormat="1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182" fontId="9" fillId="3" borderId="6" xfId="0" applyNumberFormat="1" applyFont="1" applyFill="1" applyBorder="1" applyAlignment="1">
      <alignment horizontal="center" vertical="center"/>
    </xf>
    <xf numFmtId="182" fontId="9" fillId="0" borderId="1" xfId="0" applyNumberFormat="1" applyFont="1" applyFill="1" applyBorder="1" applyAlignment="1">
      <alignment horizontal="center" vertical="center"/>
    </xf>
    <xf numFmtId="182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8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0" fontId="9" fillId="4" borderId="9" xfId="0" applyNumberFormat="1" applyFont="1" applyFill="1" applyBorder="1" applyAlignment="1">
      <alignment horizontal="center" vertical="center"/>
    </xf>
    <xf numFmtId="0" fontId="9" fillId="4" borderId="10" xfId="0" applyNumberFormat="1" applyFont="1" applyFill="1" applyBorder="1" applyAlignment="1">
      <alignment horizontal="center" vertical="center"/>
    </xf>
    <xf numFmtId="185" fontId="9" fillId="3" borderId="1" xfId="0" applyNumberFormat="1" applyFont="1" applyFill="1" applyBorder="1" applyAlignment="1">
      <alignment horizontal="center" vertical="center"/>
    </xf>
    <xf numFmtId="185" fontId="9" fillId="3" borderId="4" xfId="0" applyNumberFormat="1" applyFont="1" applyFill="1" applyBorder="1" applyAlignment="1">
      <alignment horizontal="center" vertical="center"/>
    </xf>
    <xf numFmtId="185" fontId="9" fillId="3" borderId="13" xfId="0" applyNumberFormat="1" applyFont="1" applyFill="1" applyBorder="1" applyAlignment="1">
      <alignment horizontal="center" vertical="center"/>
    </xf>
    <xf numFmtId="180" fontId="9" fillId="3" borderId="4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/>
    </xf>
    <xf numFmtId="0" fontId="9" fillId="4" borderId="2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  <xf numFmtId="0" fontId="0" fillId="3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6" Type="http://schemas.openxmlformats.org/officeDocument/2006/relationships/image" Target="../media/image8.jpeg"/><Relationship Id="rId5" Type="http://schemas.openxmlformats.org/officeDocument/2006/relationships/image" Target="../media/image7.jpeg"/><Relationship Id="rId4" Type="http://schemas.openxmlformats.org/officeDocument/2006/relationships/image" Target="../media/image6.jpeg"/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jpeg"/><Relationship Id="rId1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92710</xdr:colOff>
      <xdr:row>1</xdr:row>
      <xdr:rowOff>27305</xdr:rowOff>
    </xdr:from>
    <xdr:to>
      <xdr:col>4</xdr:col>
      <xdr:colOff>2623820</xdr:colOff>
      <xdr:row>2</xdr:row>
      <xdr:rowOff>1765935</xdr:rowOff>
    </xdr:to>
    <xdr:pic>
      <xdr:nvPicPr>
        <xdr:cNvPr id="4" name="ID_8B1DBF2A2A364397840CF90C1A501718" descr="PHOTO-2026-02-03-23-29-40"/>
        <xdr:cNvPicPr>
          <a:picLocks noChangeAspect="1"/>
        </xdr:cNvPicPr>
      </xdr:nvPicPr>
      <xdr:blipFill>
        <a:blip r:embed="rId1"/>
        <a:srcRect b="21948"/>
        <a:stretch>
          <a:fillRect/>
        </a:stretch>
      </xdr:blipFill>
      <xdr:spPr>
        <a:xfrm>
          <a:off x="6833870" y="230505"/>
          <a:ext cx="2531110" cy="3516630"/>
        </a:xfrm>
        <a:prstGeom prst="rect">
          <a:avLst/>
        </a:prstGeom>
      </xdr:spPr>
    </xdr:pic>
    <xdr:clientData/>
  </xdr:twoCellAnchor>
  <xdr:twoCellAnchor editAs="oneCell">
    <xdr:from>
      <xdr:col>4</xdr:col>
      <xdr:colOff>98425</xdr:colOff>
      <xdr:row>3</xdr:row>
      <xdr:rowOff>27305</xdr:rowOff>
    </xdr:from>
    <xdr:to>
      <xdr:col>4</xdr:col>
      <xdr:colOff>2618105</xdr:colOff>
      <xdr:row>9</xdr:row>
      <xdr:rowOff>496570</xdr:rowOff>
    </xdr:to>
    <xdr:pic>
      <xdr:nvPicPr>
        <xdr:cNvPr id="3" name="ID_D31AE8FD73044E66A508A60D097CFE71" descr="PHOTO-2026-02-05-16-09-30"/>
        <xdr:cNvPicPr>
          <a:picLocks noChangeAspect="1"/>
        </xdr:cNvPicPr>
      </xdr:nvPicPr>
      <xdr:blipFill>
        <a:blip r:embed="rId2"/>
        <a:srcRect b="21488"/>
        <a:stretch>
          <a:fillRect/>
        </a:stretch>
      </xdr:blipFill>
      <xdr:spPr>
        <a:xfrm>
          <a:off x="6839585" y="3786505"/>
          <a:ext cx="2519680" cy="3517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26035</xdr:colOff>
      <xdr:row>3</xdr:row>
      <xdr:rowOff>48260</xdr:rowOff>
    </xdr:from>
    <xdr:to>
      <xdr:col>4</xdr:col>
      <xdr:colOff>4774565</xdr:colOff>
      <xdr:row>4</xdr:row>
      <xdr:rowOff>1617980</xdr:rowOff>
    </xdr:to>
    <xdr:pic>
      <xdr:nvPicPr>
        <xdr:cNvPr id="4" name="ID_A8398339D6F54647816EB0EF118B33E5" descr="PHOTO-2026-02-03-18-23-1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8837930" y="2789555"/>
          <a:ext cx="3220720" cy="4748530"/>
        </a:xfrm>
        <a:prstGeom prst="rect">
          <a:avLst/>
        </a:prstGeom>
      </xdr:spPr>
    </xdr:pic>
    <xdr:clientData/>
  </xdr:twoCellAnchor>
  <xdr:twoCellAnchor editAs="oneCell">
    <xdr:from>
      <xdr:col>4</xdr:col>
      <xdr:colOff>49847</xdr:colOff>
      <xdr:row>5</xdr:row>
      <xdr:rowOff>27622</xdr:rowOff>
    </xdr:from>
    <xdr:to>
      <xdr:col>4</xdr:col>
      <xdr:colOff>4743767</xdr:colOff>
      <xdr:row>5</xdr:row>
      <xdr:rowOff>2619057</xdr:rowOff>
    </xdr:to>
    <xdr:pic>
      <xdr:nvPicPr>
        <xdr:cNvPr id="5" name="ID_E8302BE2CFDC4A71BEBC26BFA38F5A58" descr="PHOTO-2026-02-13-18-36-40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5400000">
          <a:off x="9148445" y="5782945"/>
          <a:ext cx="2591435" cy="4693920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27940</xdr:rowOff>
    </xdr:from>
    <xdr:to>
      <xdr:col>4</xdr:col>
      <xdr:colOff>4757420</xdr:colOff>
      <xdr:row>8</xdr:row>
      <xdr:rowOff>871220</xdr:rowOff>
    </xdr:to>
    <xdr:pic>
      <xdr:nvPicPr>
        <xdr:cNvPr id="6" name="ID_606766B8363C4E56B1FDD9ABD6689511" descr="PHOTO-2026-02-17-14-54-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9133840" y="8437880"/>
          <a:ext cx="2621280" cy="4721860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9</xdr:row>
      <xdr:rowOff>27940</xdr:rowOff>
    </xdr:from>
    <xdr:to>
      <xdr:col>4</xdr:col>
      <xdr:colOff>4759960</xdr:colOff>
      <xdr:row>9</xdr:row>
      <xdr:rowOff>2665730</xdr:rowOff>
    </xdr:to>
    <xdr:pic>
      <xdr:nvPicPr>
        <xdr:cNvPr id="8" name="ID_C430EFB4A259471A99F44531A92C7D1B" descr="PHOTO-2026-02-17-14-54-4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9125585" y="11110595"/>
          <a:ext cx="2637790" cy="4726940"/>
        </a:xfrm>
        <a:prstGeom prst="rect">
          <a:avLst/>
        </a:prstGeom>
      </xdr:spPr>
    </xdr:pic>
    <xdr:clientData/>
  </xdr:twoCellAnchor>
  <xdr:twoCellAnchor editAs="oneCell">
    <xdr:from>
      <xdr:col>4</xdr:col>
      <xdr:colOff>30797</xdr:colOff>
      <xdr:row>1</xdr:row>
      <xdr:rowOff>27622</xdr:rowOff>
    </xdr:from>
    <xdr:to>
      <xdr:col>4</xdr:col>
      <xdr:colOff>4762182</xdr:colOff>
      <xdr:row>2</xdr:row>
      <xdr:rowOff>1637982</xdr:rowOff>
    </xdr:to>
    <xdr:pic>
      <xdr:nvPicPr>
        <xdr:cNvPr id="11" name="ID_4CF906F51B7D4C548EBD747200265355" descr="PHOTO-2026-02-07-21-45-0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 rot="16200000">
          <a:off x="8813165" y="-504190"/>
          <a:ext cx="3261360" cy="4730750"/>
        </a:xfrm>
        <a:prstGeom prst="rect">
          <a:avLst/>
        </a:prstGeom>
      </xdr:spPr>
    </xdr:pic>
    <xdr:clientData/>
  </xdr:twoCellAnchor>
  <xdr:twoCellAnchor editAs="oneCell">
    <xdr:from>
      <xdr:col>4</xdr:col>
      <xdr:colOff>27305</xdr:colOff>
      <xdr:row>10</xdr:row>
      <xdr:rowOff>72390</xdr:rowOff>
    </xdr:from>
    <xdr:to>
      <xdr:col>4</xdr:col>
      <xdr:colOff>4766945</xdr:colOff>
      <xdr:row>13</xdr:row>
      <xdr:rowOff>641350</xdr:rowOff>
    </xdr:to>
    <xdr:pic>
      <xdr:nvPicPr>
        <xdr:cNvPr id="2" name="ID_2CD0977337A74D4BB3C4A73AD81BD252" descr="PHOTO-2026-02-25-21-16-41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8075295" y="14880590"/>
          <a:ext cx="4739640" cy="26644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59055</xdr:colOff>
      <xdr:row>1</xdr:row>
      <xdr:rowOff>22860</xdr:rowOff>
    </xdr:from>
    <xdr:to>
      <xdr:col>4</xdr:col>
      <xdr:colOff>2770505</xdr:colOff>
      <xdr:row>2</xdr:row>
      <xdr:rowOff>2414905</xdr:rowOff>
    </xdr:to>
    <xdr:pic>
      <xdr:nvPicPr>
        <xdr:cNvPr id="3" name="ID_8FF5512763384473938F6E49BD1D9406" descr="PHOTO-2026-02-05-12-06-17"/>
        <xdr:cNvPicPr>
          <a:picLocks noChangeAspect="1"/>
        </xdr:cNvPicPr>
      </xdr:nvPicPr>
      <xdr:blipFill>
        <a:blip r:embed="rId1"/>
        <a:srcRect l="2616" b="22866"/>
        <a:stretch>
          <a:fillRect/>
        </a:stretch>
      </xdr:blipFill>
      <xdr:spPr>
        <a:xfrm>
          <a:off x="6073140" y="226060"/>
          <a:ext cx="2711450" cy="3960495"/>
        </a:xfrm>
        <a:prstGeom prst="rect">
          <a:avLst/>
        </a:prstGeom>
      </xdr:spPr>
    </xdr:pic>
    <xdr:clientData/>
  </xdr:twoCellAnchor>
  <xdr:twoCellAnchor editAs="oneCell">
    <xdr:from>
      <xdr:col>4</xdr:col>
      <xdr:colOff>23495</xdr:colOff>
      <xdr:row>7</xdr:row>
      <xdr:rowOff>22860</xdr:rowOff>
    </xdr:from>
    <xdr:to>
      <xdr:col>4</xdr:col>
      <xdr:colOff>2805430</xdr:colOff>
      <xdr:row>7</xdr:row>
      <xdr:rowOff>4034155</xdr:rowOff>
    </xdr:to>
    <xdr:pic>
      <xdr:nvPicPr>
        <xdr:cNvPr id="6" name="ID_41D803318DAD49E7860597AB1912F478" descr="PHOTO-2026-02-21-10-02-52"/>
        <xdr:cNvPicPr>
          <a:picLocks noChangeAspect="1"/>
        </xdr:cNvPicPr>
      </xdr:nvPicPr>
      <xdr:blipFill>
        <a:blip r:embed="rId2"/>
        <a:srcRect b="22446"/>
        <a:stretch>
          <a:fillRect/>
        </a:stretch>
      </xdr:blipFill>
      <xdr:spPr>
        <a:xfrm>
          <a:off x="6037580" y="5073650"/>
          <a:ext cx="2781935" cy="40112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53975</xdr:colOff>
      <xdr:row>1</xdr:row>
      <xdr:rowOff>32385</xdr:rowOff>
    </xdr:from>
    <xdr:to>
      <xdr:col>3</xdr:col>
      <xdr:colOff>5299710</xdr:colOff>
      <xdr:row>1</xdr:row>
      <xdr:rowOff>3726180</xdr:rowOff>
    </xdr:to>
    <xdr:pic>
      <xdr:nvPicPr>
        <xdr:cNvPr id="4" name="ID_DC0FD8F7C5B341FEAA5EFCCD21A4BAAF" descr="PHOTO-2026-02-05-11-41-44"/>
        <xdr:cNvPicPr>
          <a:picLocks noChangeAspect="1"/>
        </xdr:cNvPicPr>
      </xdr:nvPicPr>
      <xdr:blipFill>
        <a:blip r:embed="rId1"/>
        <a:srcRect b="19517"/>
        <a:stretch>
          <a:fillRect/>
        </a:stretch>
      </xdr:blipFill>
      <xdr:spPr>
        <a:xfrm rot="16200000">
          <a:off x="7288530" y="-299085"/>
          <a:ext cx="3693795" cy="5245735"/>
        </a:xfrm>
        <a:prstGeom prst="rect">
          <a:avLst/>
        </a:prstGeom>
      </xdr:spPr>
    </xdr:pic>
    <xdr:clientData/>
  </xdr:twoCellAnchor>
  <xdr:twoCellAnchor editAs="oneCell">
    <xdr:from>
      <xdr:col>3</xdr:col>
      <xdr:colOff>31750</xdr:colOff>
      <xdr:row>2</xdr:row>
      <xdr:rowOff>73025</xdr:rowOff>
    </xdr:from>
    <xdr:to>
      <xdr:col>3</xdr:col>
      <xdr:colOff>5321935</xdr:colOff>
      <xdr:row>3</xdr:row>
      <xdr:rowOff>1835150</xdr:rowOff>
    </xdr:to>
    <xdr:pic>
      <xdr:nvPicPr>
        <xdr:cNvPr id="3" name="ID_F931166EF4414168B791978EC6974601" descr="PHOTO-2026-02-17-12-59-25"/>
        <xdr:cNvPicPr>
          <a:picLocks noChangeAspect="1"/>
        </xdr:cNvPicPr>
      </xdr:nvPicPr>
      <xdr:blipFill>
        <a:blip r:embed="rId2"/>
        <a:srcRect l="7896" t="14529" r="17782" b="4338"/>
        <a:stretch>
          <a:fillRect/>
        </a:stretch>
      </xdr:blipFill>
      <xdr:spPr>
        <a:xfrm rot="16200000">
          <a:off x="7301865" y="3470910"/>
          <a:ext cx="3667125" cy="52901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70" zoomScaleNormal="70" workbookViewId="0">
      <pane xSplit="1" ySplit="1" topLeftCell="C2" activePane="bottomRight" state="frozen"/>
      <selection/>
      <selection pane="topRight"/>
      <selection pane="bottomLeft"/>
      <selection pane="bottomRight" activeCell="H2" sqref="H2:H3"/>
    </sheetView>
  </sheetViews>
  <sheetFormatPr defaultColWidth="9.140625" defaultRowHeight="20.4" outlineLevelCol="7"/>
  <cols>
    <col min="1" max="1" width="13.25" style="99" customWidth="1"/>
    <col min="2" max="2" width="13.4296875" style="99" customWidth="1"/>
    <col min="3" max="3" width="34.96875" style="99" customWidth="1"/>
    <col min="4" max="4" width="21.2890625" style="97" customWidth="1"/>
    <col min="5" max="5" width="33.2890625" style="99" customWidth="1"/>
    <col min="6" max="6" width="17.2890625" style="99" customWidth="1"/>
    <col min="7" max="8" width="20.859375" style="99" customWidth="1"/>
    <col min="9" max="9" width="12.859375" style="99"/>
    <col min="10" max="10" width="15" style="99"/>
    <col min="11" max="16384" width="18.0390625" style="99"/>
  </cols>
  <sheetData>
    <row r="1" s="95" customFormat="1" ht="16" customHeight="1" spans="1:8">
      <c r="A1" s="148" t="s">
        <v>0</v>
      </c>
      <c r="B1" s="149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49" t="s">
        <v>6</v>
      </c>
      <c r="H1" s="149" t="s">
        <v>7</v>
      </c>
    </row>
    <row r="2" s="95" customFormat="1" ht="140" customHeight="1" spans="1:8">
      <c r="A2" s="109">
        <v>46056</v>
      </c>
      <c r="B2" s="120">
        <v>3426</v>
      </c>
      <c r="C2" s="150" t="s">
        <v>8</v>
      </c>
      <c r="D2" s="151">
        <v>20</v>
      </c>
      <c r="E2" s="133"/>
      <c r="F2" s="155">
        <v>55000</v>
      </c>
      <c r="G2" s="156">
        <f>SUM(D2*F2)</f>
        <v>1100000</v>
      </c>
      <c r="H2" s="156">
        <f>SUM(G2:G3)</f>
        <v>1650000</v>
      </c>
    </row>
    <row r="3" s="95" customFormat="1" ht="140" customHeight="1" spans="1:8">
      <c r="A3" s="113"/>
      <c r="B3" s="120"/>
      <c r="C3" s="150" t="s">
        <v>9</v>
      </c>
      <c r="D3" s="151">
        <v>10</v>
      </c>
      <c r="E3" s="137"/>
      <c r="F3" s="155">
        <v>55000</v>
      </c>
      <c r="G3" s="156">
        <f>SUM(D3*F3)</f>
        <v>550000</v>
      </c>
      <c r="H3" s="157"/>
    </row>
    <row r="4" s="95" customFormat="1" ht="40" customHeight="1" spans="1:8">
      <c r="A4" s="109">
        <v>46058</v>
      </c>
      <c r="B4" s="110">
        <v>3461</v>
      </c>
      <c r="C4" s="152" t="s">
        <v>10</v>
      </c>
      <c r="D4" s="151">
        <v>450</v>
      </c>
      <c r="E4" s="133"/>
      <c r="F4" s="156">
        <v>1800</v>
      </c>
      <c r="G4" s="156">
        <f>SUM(D4*F4)</f>
        <v>810000</v>
      </c>
      <c r="H4" s="156">
        <f>SUM(G4:G10)</f>
        <v>1641500</v>
      </c>
    </row>
    <row r="5" s="95" customFormat="1" ht="40" customHeight="1" spans="1:8">
      <c r="A5" s="113"/>
      <c r="B5" s="114"/>
      <c r="C5" s="120" t="s">
        <v>11</v>
      </c>
      <c r="D5" s="120">
        <v>100</v>
      </c>
      <c r="E5" s="137"/>
      <c r="F5" s="158">
        <v>630</v>
      </c>
      <c r="G5" s="156">
        <f>SUM(D5*F5)</f>
        <v>63000</v>
      </c>
      <c r="H5" s="157"/>
    </row>
    <row r="6" s="95" customFormat="1" ht="40" customHeight="1" spans="1:8">
      <c r="A6" s="113"/>
      <c r="B6" s="114"/>
      <c r="C6" s="120" t="s">
        <v>12</v>
      </c>
      <c r="D6" s="120">
        <v>36</v>
      </c>
      <c r="E6" s="137"/>
      <c r="F6" s="158">
        <f>G6/D6</f>
        <v>3166.66666666667</v>
      </c>
      <c r="G6" s="156">
        <v>114000</v>
      </c>
      <c r="H6" s="157"/>
    </row>
    <row r="7" s="95" customFormat="1" ht="40" customHeight="1" spans="1:8">
      <c r="A7" s="113"/>
      <c r="B7" s="114"/>
      <c r="C7" s="110" t="s">
        <v>13</v>
      </c>
      <c r="D7" s="110">
        <v>36</v>
      </c>
      <c r="E7" s="137"/>
      <c r="F7" s="158">
        <f>G7/D7</f>
        <v>2666.66666666667</v>
      </c>
      <c r="G7" s="156">
        <v>96000</v>
      </c>
      <c r="H7" s="157"/>
    </row>
    <row r="8" s="95" customFormat="1" ht="40" customHeight="1" spans="1:8">
      <c r="A8" s="113"/>
      <c r="B8" s="114"/>
      <c r="C8" s="110" t="s">
        <v>14</v>
      </c>
      <c r="D8" s="110">
        <v>10</v>
      </c>
      <c r="E8" s="137"/>
      <c r="F8" s="158">
        <v>23000</v>
      </c>
      <c r="G8" s="156">
        <f>F8*D8</f>
        <v>230000</v>
      </c>
      <c r="H8" s="157"/>
    </row>
    <row r="9" s="95" customFormat="1" ht="40" customHeight="1" spans="1:8">
      <c r="A9" s="113"/>
      <c r="B9" s="114"/>
      <c r="C9" s="110" t="s">
        <v>15</v>
      </c>
      <c r="D9" s="110">
        <v>7</v>
      </c>
      <c r="E9" s="137"/>
      <c r="F9" s="158">
        <f>G9/D9</f>
        <v>38000</v>
      </c>
      <c r="G9" s="156">
        <v>266000</v>
      </c>
      <c r="H9" s="157"/>
    </row>
    <row r="10" s="95" customFormat="1" ht="40" customHeight="1" spans="1:8">
      <c r="A10" s="113"/>
      <c r="B10" s="114"/>
      <c r="C10" s="110" t="s">
        <v>16</v>
      </c>
      <c r="D10" s="110">
        <v>5</v>
      </c>
      <c r="E10" s="137"/>
      <c r="F10" s="158">
        <f>G10/D10</f>
        <v>12500</v>
      </c>
      <c r="G10" s="156">
        <v>62500</v>
      </c>
      <c r="H10" s="157"/>
    </row>
    <row r="11" s="95" customFormat="1" ht="258" customHeight="1" spans="1:8">
      <c r="A11" s="117"/>
      <c r="B11" s="120"/>
      <c r="C11" s="120"/>
      <c r="D11" s="120"/>
      <c r="E11" s="140"/>
      <c r="F11" s="159"/>
      <c r="G11" s="155">
        <f>SUM(D11*F11)</f>
        <v>0</v>
      </c>
      <c r="H11" s="155">
        <f>SUM(G11)</f>
        <v>0</v>
      </c>
    </row>
    <row r="12" s="95" customFormat="1" ht="18" customHeight="1" spans="1:8">
      <c r="A12" s="153" t="s">
        <v>17</v>
      </c>
      <c r="B12" s="154"/>
      <c r="C12" s="154"/>
      <c r="D12" s="154"/>
      <c r="E12" s="154"/>
      <c r="F12" s="154"/>
      <c r="G12" s="160"/>
      <c r="H12" s="161">
        <f>SUM(H2:H11)</f>
        <v>3291500</v>
      </c>
    </row>
  </sheetData>
  <mergeCells count="9">
    <mergeCell ref="A12:G12"/>
    <mergeCell ref="A2:A3"/>
    <mergeCell ref="A4:A10"/>
    <mergeCell ref="B2:B3"/>
    <mergeCell ref="B4:B10"/>
    <mergeCell ref="E2:E3"/>
    <mergeCell ref="E4:E10"/>
    <mergeCell ref="H2:H3"/>
    <mergeCell ref="H4:H10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69" zoomScaleNormal="69" topLeftCell="E1" workbookViewId="0">
      <pane ySplit="1" topLeftCell="A6" activePane="bottomLeft" state="frozen"/>
      <selection/>
      <selection pane="bottomLeft" activeCell="H2" sqref="H2:H3"/>
    </sheetView>
  </sheetViews>
  <sheetFormatPr defaultColWidth="9.140625" defaultRowHeight="20.4" outlineLevelCol="7"/>
  <cols>
    <col min="1" max="1" width="19.859375" style="97"/>
    <col min="2" max="2" width="21.6875" style="97" customWidth="1"/>
    <col min="3" max="3" width="43.0390625" style="98" customWidth="1"/>
    <col min="4" max="4" width="14.4296875" style="97" customWidth="1"/>
    <col min="5" max="5" width="58.9609375" style="99" customWidth="1"/>
    <col min="6" max="6" width="19.5234375" style="100" customWidth="1"/>
    <col min="7" max="7" width="20.859375" style="100" customWidth="1"/>
    <col min="8" max="8" width="20.859375" style="101" customWidth="1"/>
    <col min="9" max="9" width="12.859375" style="99"/>
    <col min="10" max="16384" width="9.140625" style="99"/>
  </cols>
  <sheetData>
    <row r="1" s="95" customFormat="1" ht="16" customHeight="1" spans="1:8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28" t="s">
        <v>5</v>
      </c>
      <c r="G1" s="128" t="s">
        <v>6</v>
      </c>
      <c r="H1" s="129" t="s">
        <v>7</v>
      </c>
    </row>
    <row r="2" s="95" customFormat="1" ht="130" customHeight="1" spans="1:8">
      <c r="A2" s="104">
        <v>46055</v>
      </c>
      <c r="B2" s="105" t="s">
        <v>18</v>
      </c>
      <c r="C2" s="106" t="s">
        <v>19</v>
      </c>
      <c r="D2" s="20">
        <v>2</v>
      </c>
      <c r="E2" s="105"/>
      <c r="F2" s="130">
        <v>360000</v>
      </c>
      <c r="G2" s="130">
        <f>D2*F2</f>
        <v>720000</v>
      </c>
      <c r="H2" s="131">
        <f>SUM(G2:G3)</f>
        <v>870000</v>
      </c>
    </row>
    <row r="3" s="95" customFormat="1" ht="130" customHeight="1" spans="1:8">
      <c r="A3" s="107"/>
      <c r="B3" s="108"/>
      <c r="C3" s="106" t="s">
        <v>20</v>
      </c>
      <c r="D3" s="20">
        <v>6</v>
      </c>
      <c r="E3" s="108"/>
      <c r="F3" s="130">
        <v>25000</v>
      </c>
      <c r="G3" s="130">
        <f>D3*F3</f>
        <v>150000</v>
      </c>
      <c r="H3" s="132"/>
    </row>
    <row r="4" s="95" customFormat="1" ht="130" customHeight="1" spans="1:8">
      <c r="A4" s="109">
        <v>46056</v>
      </c>
      <c r="B4" s="110" t="s">
        <v>21</v>
      </c>
      <c r="C4" s="111" t="s">
        <v>22</v>
      </c>
      <c r="D4" s="112">
        <v>3</v>
      </c>
      <c r="E4" s="133"/>
      <c r="F4" s="134">
        <v>45000</v>
      </c>
      <c r="G4" s="135">
        <f>D4*F4</f>
        <v>135000</v>
      </c>
      <c r="H4" s="136">
        <f>SUM(G4:G5)</f>
        <v>515000</v>
      </c>
    </row>
    <row r="5" s="95" customFormat="1" ht="130" customHeight="1" spans="1:8">
      <c r="A5" s="113"/>
      <c r="B5" s="114"/>
      <c r="C5" s="115" t="s">
        <v>23</v>
      </c>
      <c r="D5" s="116">
        <v>10</v>
      </c>
      <c r="E5" s="137"/>
      <c r="F5" s="136">
        <v>38000</v>
      </c>
      <c r="G5" s="136">
        <f>D5*F5</f>
        <v>380000</v>
      </c>
      <c r="H5" s="138"/>
    </row>
    <row r="6" s="96" customFormat="1" ht="208.9" customHeight="1" spans="1:8">
      <c r="A6" s="117">
        <v>46066</v>
      </c>
      <c r="B6" s="118" t="s">
        <v>24</v>
      </c>
      <c r="C6" s="119" t="s">
        <v>25</v>
      </c>
      <c r="D6" s="112">
        <v>3</v>
      </c>
      <c r="E6" s="139"/>
      <c r="F6" s="135">
        <v>75000</v>
      </c>
      <c r="G6" s="135">
        <f>D6*F6</f>
        <v>225000</v>
      </c>
      <c r="H6" s="135">
        <f>SUM(G6)</f>
        <v>225000</v>
      </c>
    </row>
    <row r="7" s="96" customFormat="1" ht="70" customHeight="1" spans="1:8">
      <c r="A7" s="117">
        <v>46069</v>
      </c>
      <c r="B7" s="120" t="s">
        <v>26</v>
      </c>
      <c r="C7" s="119" t="s">
        <v>27</v>
      </c>
      <c r="D7" s="112">
        <v>40</v>
      </c>
      <c r="E7" s="140"/>
      <c r="F7" s="135">
        <v>35000</v>
      </c>
      <c r="G7" s="135">
        <f t="shared" ref="G7:G14" si="0">F7*D7</f>
        <v>1400000</v>
      </c>
      <c r="H7" s="135">
        <f>SUM(G7:G9)</f>
        <v>5920000</v>
      </c>
    </row>
    <row r="8" s="96" customFormat="1" ht="70" customHeight="1" spans="1:8">
      <c r="A8" s="117"/>
      <c r="B8" s="120"/>
      <c r="C8" s="119" t="s">
        <v>28</v>
      </c>
      <c r="D8" s="112">
        <v>40</v>
      </c>
      <c r="E8" s="140"/>
      <c r="F8" s="135">
        <v>75000</v>
      </c>
      <c r="G8" s="135">
        <f t="shared" si="0"/>
        <v>3000000</v>
      </c>
      <c r="H8" s="135"/>
    </row>
    <row r="9" s="96" customFormat="1" ht="70" customHeight="1" spans="1:8">
      <c r="A9" s="117"/>
      <c r="B9" s="120"/>
      <c r="C9" s="119" t="s">
        <v>29</v>
      </c>
      <c r="D9" s="112">
        <v>40</v>
      </c>
      <c r="E9" s="140"/>
      <c r="F9" s="135">
        <v>38000</v>
      </c>
      <c r="G9" s="135">
        <f t="shared" si="0"/>
        <v>1520000</v>
      </c>
      <c r="H9" s="135"/>
    </row>
    <row r="10" s="95" customFormat="1" ht="211.1" customHeight="1" spans="1:8">
      <c r="A10" s="121">
        <v>46070</v>
      </c>
      <c r="B10" s="122" t="s">
        <v>30</v>
      </c>
      <c r="C10" s="123" t="s">
        <v>31</v>
      </c>
      <c r="D10" s="124">
        <v>2</v>
      </c>
      <c r="E10" s="141"/>
      <c r="F10" s="142">
        <v>295000</v>
      </c>
      <c r="G10" s="142">
        <f t="shared" si="0"/>
        <v>590000</v>
      </c>
      <c r="H10" s="142">
        <f>SUM(G10)</f>
        <v>590000</v>
      </c>
    </row>
    <row r="11" s="95" customFormat="1" ht="55" customHeight="1" spans="1:8">
      <c r="A11" s="113">
        <v>46076</v>
      </c>
      <c r="B11" s="114" t="s">
        <v>32</v>
      </c>
      <c r="C11" s="123" t="s">
        <v>33</v>
      </c>
      <c r="D11" s="112">
        <v>10</v>
      </c>
      <c r="E11" s="137"/>
      <c r="F11" s="135">
        <v>35000</v>
      </c>
      <c r="G11" s="142">
        <f t="shared" si="0"/>
        <v>350000</v>
      </c>
      <c r="H11" s="143">
        <f>SUM(G11:G14)</f>
        <v>1955000</v>
      </c>
    </row>
    <row r="12" s="95" customFormat="1" ht="55" customHeight="1" spans="1:8">
      <c r="A12" s="113"/>
      <c r="B12" s="114"/>
      <c r="C12" s="123" t="s">
        <v>34</v>
      </c>
      <c r="D12" s="112">
        <v>10</v>
      </c>
      <c r="E12" s="137"/>
      <c r="F12" s="135">
        <v>50000</v>
      </c>
      <c r="G12" s="142">
        <f t="shared" si="0"/>
        <v>500000</v>
      </c>
      <c r="H12" s="143"/>
    </row>
    <row r="13" s="95" customFormat="1" ht="55" customHeight="1" spans="1:8">
      <c r="A13" s="113"/>
      <c r="B13" s="114"/>
      <c r="C13" s="123" t="s">
        <v>35</v>
      </c>
      <c r="D13" s="112">
        <v>500</v>
      </c>
      <c r="E13" s="137"/>
      <c r="F13" s="135">
        <v>2000</v>
      </c>
      <c r="G13" s="142">
        <f t="shared" si="0"/>
        <v>1000000</v>
      </c>
      <c r="H13" s="143"/>
    </row>
    <row r="14" s="95" customFormat="1" ht="55" customHeight="1" spans="1:8">
      <c r="A14" s="121"/>
      <c r="B14" s="125"/>
      <c r="C14" s="123" t="s">
        <v>36</v>
      </c>
      <c r="D14" s="112">
        <v>3</v>
      </c>
      <c r="E14" s="144"/>
      <c r="F14" s="135">
        <v>35000</v>
      </c>
      <c r="G14" s="142">
        <f t="shared" si="0"/>
        <v>105000</v>
      </c>
      <c r="H14" s="145"/>
    </row>
    <row r="15" s="95" customFormat="1" spans="1:8">
      <c r="A15" s="121"/>
      <c r="B15" s="122"/>
      <c r="C15" s="123"/>
      <c r="D15" s="112"/>
      <c r="E15" s="141"/>
      <c r="F15" s="135"/>
      <c r="G15" s="135"/>
      <c r="H15" s="142"/>
    </row>
    <row r="16" s="95" customFormat="1" spans="1:8">
      <c r="A16" s="121"/>
      <c r="B16" s="122"/>
      <c r="C16" s="123"/>
      <c r="D16" s="112"/>
      <c r="E16" s="141"/>
      <c r="F16" s="135"/>
      <c r="G16" s="135"/>
      <c r="H16" s="142"/>
    </row>
    <row r="17" s="95" customFormat="1" spans="1:8">
      <c r="A17" s="121"/>
      <c r="B17" s="122"/>
      <c r="C17" s="123"/>
      <c r="D17" s="112"/>
      <c r="E17" s="141"/>
      <c r="F17" s="135"/>
      <c r="G17" s="135"/>
      <c r="H17" s="142"/>
    </row>
    <row r="18" s="95" customFormat="1" spans="1:8">
      <c r="A18" s="121"/>
      <c r="B18" s="125"/>
      <c r="C18" s="123"/>
      <c r="D18" s="112"/>
      <c r="E18" s="144"/>
      <c r="F18" s="134"/>
      <c r="G18" s="135"/>
      <c r="H18" s="142"/>
    </row>
    <row r="19" s="95" customFormat="1" spans="1:8">
      <c r="A19" s="126"/>
      <c r="B19" s="126"/>
      <c r="C19" s="127"/>
      <c r="D19" s="126"/>
      <c r="E19" s="126"/>
      <c r="F19" s="146"/>
      <c r="G19" s="147"/>
      <c r="H19" s="147">
        <f>SUM(H2:H18)</f>
        <v>10075000</v>
      </c>
    </row>
  </sheetData>
  <mergeCells count="17">
    <mergeCell ref="A19:E19"/>
    <mergeCell ref="A2:A3"/>
    <mergeCell ref="A4:A5"/>
    <mergeCell ref="A7:A9"/>
    <mergeCell ref="A11:A14"/>
    <mergeCell ref="B2:B3"/>
    <mergeCell ref="B4:B5"/>
    <mergeCell ref="B7:B9"/>
    <mergeCell ref="B11:B14"/>
    <mergeCell ref="E2:E3"/>
    <mergeCell ref="E4:E5"/>
    <mergeCell ref="E7:E9"/>
    <mergeCell ref="E11:E14"/>
    <mergeCell ref="H2:H3"/>
    <mergeCell ref="H4:H5"/>
    <mergeCell ref="H7:H9"/>
    <mergeCell ref="H11:H14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topLeftCell="D1" workbookViewId="0">
      <pane ySplit="1" topLeftCell="A3" activePane="bottomLeft" state="frozen"/>
      <selection/>
      <selection pane="bottomLeft" activeCell="G8" sqref="G8"/>
    </sheetView>
  </sheetViews>
  <sheetFormatPr defaultColWidth="9.140625" defaultRowHeight="16.8"/>
  <cols>
    <col min="1" max="1" width="11.7109375" customWidth="1"/>
    <col min="2" max="2" width="22.140625" style="1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style="58" customWidth="1"/>
    <col min="9" max="9" width="13.0625"/>
  </cols>
  <sheetData>
    <row r="1" ht="16" customHeight="1" spans="1:7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0" t="s">
        <v>5</v>
      </c>
      <c r="G1" s="78" t="s">
        <v>7</v>
      </c>
    </row>
    <row r="2" ht="123.5" customHeight="1" spans="1:7">
      <c r="A2" s="61">
        <v>46055</v>
      </c>
      <c r="B2" s="49" t="s">
        <v>37</v>
      </c>
      <c r="C2" s="62" t="s">
        <v>38</v>
      </c>
      <c r="D2" s="63">
        <v>80</v>
      </c>
      <c r="E2" s="79"/>
      <c r="F2" s="80">
        <v>6063.9632</v>
      </c>
      <c r="G2" s="81">
        <f>SUM(D2*F2)</f>
        <v>485117.056</v>
      </c>
    </row>
    <row r="3" ht="191" customHeight="1" spans="1:7">
      <c r="A3" s="61"/>
      <c r="B3" s="49"/>
      <c r="C3" s="64"/>
      <c r="D3" s="65"/>
      <c r="E3" s="79"/>
      <c r="F3" s="82"/>
      <c r="G3" s="81"/>
    </row>
    <row r="4" spans="1:9">
      <c r="A4" s="61"/>
      <c r="B4" s="66" t="s">
        <v>39</v>
      </c>
      <c r="C4" s="66"/>
      <c r="D4" s="67"/>
      <c r="E4" s="67"/>
      <c r="F4" s="83"/>
      <c r="G4" s="84">
        <f>SUM(G2:G3)</f>
        <v>485117.056</v>
      </c>
      <c r="I4" s="94"/>
    </row>
    <row r="5" spans="1:9">
      <c r="A5" s="61"/>
      <c r="B5" s="66" t="s">
        <v>40</v>
      </c>
      <c r="C5" s="66"/>
      <c r="D5" s="67"/>
      <c r="E5" s="67"/>
      <c r="F5" s="83"/>
      <c r="G5" s="84">
        <f>G4*11%</f>
        <v>53362.87616</v>
      </c>
      <c r="I5" s="94"/>
    </row>
    <row r="6" spans="1:7">
      <c r="A6" s="61"/>
      <c r="B6" s="66" t="s">
        <v>41</v>
      </c>
      <c r="C6" s="66"/>
      <c r="D6" s="67"/>
      <c r="E6" s="67"/>
      <c r="F6" s="83"/>
      <c r="G6" s="84">
        <f>((G4*100)/111)*0.111%</f>
        <v>485.117056</v>
      </c>
    </row>
    <row r="7" spans="1:7">
      <c r="A7" s="61"/>
      <c r="B7" s="66" t="s">
        <v>7</v>
      </c>
      <c r="C7" s="66"/>
      <c r="D7" s="67"/>
      <c r="E7" s="85"/>
      <c r="F7" s="86"/>
      <c r="G7" s="84">
        <f>SUM(G4:G6)</f>
        <v>538965.049216</v>
      </c>
    </row>
    <row r="8" ht="318.45" customHeight="1" spans="1:7">
      <c r="A8" s="61">
        <v>46072</v>
      </c>
      <c r="B8" s="68" t="s">
        <v>42</v>
      </c>
      <c r="C8" s="69" t="s">
        <v>38</v>
      </c>
      <c r="D8" s="70">
        <v>120</v>
      </c>
      <c r="E8" s="87"/>
      <c r="F8" s="88">
        <v>6063.9632</v>
      </c>
      <c r="G8" s="81">
        <f>F8*D8</f>
        <v>727675.584</v>
      </c>
    </row>
    <row r="9" spans="1:7">
      <c r="A9" s="61"/>
      <c r="B9" s="71" t="s">
        <v>39</v>
      </c>
      <c r="C9" s="66"/>
      <c r="D9" s="67"/>
      <c r="E9" s="89"/>
      <c r="F9" s="83"/>
      <c r="G9" s="84">
        <f>SUM(G8:G8)</f>
        <v>727675.584</v>
      </c>
    </row>
    <row r="10" spans="1:7">
      <c r="A10" s="61"/>
      <c r="B10" s="72" t="s">
        <v>40</v>
      </c>
      <c r="C10" s="71"/>
      <c r="D10" s="67"/>
      <c r="E10" s="89"/>
      <c r="F10" s="83"/>
      <c r="G10" s="84">
        <f>G9*11%</f>
        <v>80044.31424</v>
      </c>
    </row>
    <row r="11" spans="1:7">
      <c r="A11" s="61"/>
      <c r="B11" s="71" t="s">
        <v>41</v>
      </c>
      <c r="C11" s="66"/>
      <c r="D11" s="67"/>
      <c r="E11" s="89"/>
      <c r="F11" s="83"/>
      <c r="G11" s="84">
        <f>((G9*100)/111)*0.111%</f>
        <v>727.675584</v>
      </c>
    </row>
    <row r="12" spans="1:7">
      <c r="A12" s="61"/>
      <c r="B12" s="73" t="s">
        <v>7</v>
      </c>
      <c r="C12" s="74"/>
      <c r="D12" s="67"/>
      <c r="E12" s="85"/>
      <c r="F12" s="90"/>
      <c r="G12" s="84">
        <f>SUM(G9:G11)</f>
        <v>808447.573824</v>
      </c>
    </row>
    <row r="13" spans="1:7">
      <c r="A13" s="75" t="s">
        <v>17</v>
      </c>
      <c r="B13" s="76"/>
      <c r="C13" s="76"/>
      <c r="D13" s="77"/>
      <c r="E13" s="91">
        <v>1347412</v>
      </c>
      <c r="F13" s="92"/>
      <c r="G13" s="93"/>
    </row>
  </sheetData>
  <mergeCells count="18">
    <mergeCell ref="B4:C4"/>
    <mergeCell ref="B5:C5"/>
    <mergeCell ref="B6:C6"/>
    <mergeCell ref="B7:C7"/>
    <mergeCell ref="B9:C9"/>
    <mergeCell ref="B10:C10"/>
    <mergeCell ref="B11:C11"/>
    <mergeCell ref="B12:C12"/>
    <mergeCell ref="A13:D13"/>
    <mergeCell ref="E13:G13"/>
    <mergeCell ref="A2:A7"/>
    <mergeCell ref="A8:A12"/>
    <mergeCell ref="B2:B3"/>
    <mergeCell ref="C2:C3"/>
    <mergeCell ref="D2:D3"/>
    <mergeCell ref="E2:E3"/>
    <mergeCell ref="F2:F3"/>
    <mergeCell ref="G2:G3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abSelected="1" workbookViewId="0">
      <pane ySplit="1" topLeftCell="A2" activePane="bottomLeft" state="frozen"/>
      <selection/>
      <selection pane="bottomLeft" activeCell="D26" sqref="D26"/>
    </sheetView>
  </sheetViews>
  <sheetFormatPr defaultColWidth="9.140625" defaultRowHeight="16.8" outlineLevelCol="3"/>
  <cols>
    <col min="1" max="1" width="10.5703125" style="12" customWidth="1"/>
    <col min="2" max="2" width="12.6015625" style="44" customWidth="1"/>
    <col min="3" max="3" width="18.828125" style="12" customWidth="1"/>
    <col min="4" max="4" width="12.2890625" style="45" customWidth="1"/>
    <col min="5" max="16384" width="9.140625" style="12"/>
  </cols>
  <sheetData>
    <row r="1" s="43" customFormat="1" ht="26" spans="1:4">
      <c r="A1" s="46" t="s">
        <v>0</v>
      </c>
      <c r="B1" s="47" t="s">
        <v>1</v>
      </c>
      <c r="C1" s="46" t="s">
        <v>7</v>
      </c>
      <c r="D1" s="48" t="s">
        <v>43</v>
      </c>
    </row>
    <row r="2" s="12" customFormat="1" spans="1:4">
      <c r="A2" s="49">
        <v>46054</v>
      </c>
      <c r="B2" s="50">
        <v>1490</v>
      </c>
      <c r="C2" s="51">
        <f>64000</f>
        <v>64000</v>
      </c>
      <c r="D2" s="52">
        <f>C2/8000</f>
        <v>8</v>
      </c>
    </row>
    <row r="3" s="12" customFormat="1" spans="1:4">
      <c r="A3" s="49">
        <v>46055</v>
      </c>
      <c r="B3" s="50">
        <v>1491</v>
      </c>
      <c r="C3" s="53">
        <v>48000</v>
      </c>
      <c r="D3" s="52">
        <f t="shared" ref="D3:D25" si="0">C3/8000</f>
        <v>6</v>
      </c>
    </row>
    <row r="4" s="12" customFormat="1" spans="1:4">
      <c r="A4" s="49">
        <v>46056</v>
      </c>
      <c r="B4" s="50">
        <v>1492</v>
      </c>
      <c r="C4" s="53">
        <v>24000</v>
      </c>
      <c r="D4" s="52">
        <f t="shared" si="0"/>
        <v>3</v>
      </c>
    </row>
    <row r="5" s="12" customFormat="1" spans="1:4">
      <c r="A5" s="49">
        <v>46057</v>
      </c>
      <c r="B5" s="50">
        <v>1493</v>
      </c>
      <c r="C5" s="53">
        <v>96000</v>
      </c>
      <c r="D5" s="52">
        <f t="shared" si="0"/>
        <v>12</v>
      </c>
    </row>
    <row r="6" s="12" customFormat="1" spans="1:4">
      <c r="A6" s="49">
        <v>46058</v>
      </c>
      <c r="B6" s="50">
        <v>1494</v>
      </c>
      <c r="C6" s="53">
        <v>8000</v>
      </c>
      <c r="D6" s="52">
        <f t="shared" si="0"/>
        <v>1</v>
      </c>
    </row>
    <row r="7" s="12" customFormat="1" spans="1:4">
      <c r="A7" s="49">
        <v>46060</v>
      </c>
      <c r="B7" s="50">
        <v>1495</v>
      </c>
      <c r="C7" s="53">
        <v>40000</v>
      </c>
      <c r="D7" s="52">
        <f t="shared" si="0"/>
        <v>5</v>
      </c>
    </row>
    <row r="8" s="12" customFormat="1" spans="1:4">
      <c r="A8" s="49">
        <v>46061</v>
      </c>
      <c r="B8" s="50">
        <v>1496</v>
      </c>
      <c r="C8" s="53">
        <v>24000</v>
      </c>
      <c r="D8" s="52">
        <f t="shared" si="0"/>
        <v>3</v>
      </c>
    </row>
    <row r="9" s="12" customFormat="1" spans="1:4">
      <c r="A9" s="49">
        <v>46062</v>
      </c>
      <c r="B9" s="50">
        <v>1497</v>
      </c>
      <c r="C9" s="53">
        <v>48000</v>
      </c>
      <c r="D9" s="52">
        <f t="shared" si="0"/>
        <v>6</v>
      </c>
    </row>
    <row r="10" s="12" customFormat="1" spans="1:4">
      <c r="A10" s="49">
        <v>46063</v>
      </c>
      <c r="B10" s="50">
        <v>1498</v>
      </c>
      <c r="C10" s="53">
        <v>24000</v>
      </c>
      <c r="D10" s="52">
        <f t="shared" si="0"/>
        <v>3</v>
      </c>
    </row>
    <row r="11" s="12" customFormat="1" spans="1:4">
      <c r="A11" s="49">
        <v>46064</v>
      </c>
      <c r="B11" s="50">
        <v>1499</v>
      </c>
      <c r="C11" s="53">
        <v>32000</v>
      </c>
      <c r="D11" s="52">
        <f t="shared" si="0"/>
        <v>4</v>
      </c>
    </row>
    <row r="12" s="12" customFormat="1" spans="1:4">
      <c r="A12" s="49">
        <v>46065</v>
      </c>
      <c r="B12" s="50">
        <v>1500</v>
      </c>
      <c r="C12" s="53">
        <v>40000</v>
      </c>
      <c r="D12" s="52">
        <f t="shared" si="0"/>
        <v>5</v>
      </c>
    </row>
    <row r="13" s="12" customFormat="1" spans="1:4">
      <c r="A13" s="49">
        <v>46066</v>
      </c>
      <c r="B13" s="162" t="s">
        <v>44</v>
      </c>
      <c r="C13" s="53">
        <v>48000</v>
      </c>
      <c r="D13" s="52">
        <f t="shared" si="0"/>
        <v>6</v>
      </c>
    </row>
    <row r="14" s="12" customFormat="1" spans="1:4">
      <c r="A14" s="49">
        <v>46067</v>
      </c>
      <c r="B14" s="162" t="s">
        <v>45</v>
      </c>
      <c r="C14" s="53">
        <v>40000</v>
      </c>
      <c r="D14" s="52">
        <f t="shared" si="0"/>
        <v>5</v>
      </c>
    </row>
    <row r="15" s="12" customFormat="1" spans="1:4">
      <c r="A15" s="49">
        <v>46068</v>
      </c>
      <c r="B15" s="162" t="s">
        <v>46</v>
      </c>
      <c r="C15" s="53">
        <v>40000</v>
      </c>
      <c r="D15" s="52">
        <f t="shared" si="0"/>
        <v>5</v>
      </c>
    </row>
    <row r="16" s="12" customFormat="1" spans="1:4">
      <c r="A16" s="49">
        <v>46069</v>
      </c>
      <c r="B16" s="162" t="s">
        <v>47</v>
      </c>
      <c r="C16" s="53">
        <v>40000</v>
      </c>
      <c r="D16" s="52">
        <f t="shared" si="0"/>
        <v>5</v>
      </c>
    </row>
    <row r="17" s="12" customFormat="1" spans="1:4">
      <c r="A17" s="49">
        <v>46070</v>
      </c>
      <c r="B17" s="162" t="s">
        <v>48</v>
      </c>
      <c r="C17" s="53">
        <v>32000</v>
      </c>
      <c r="D17" s="52">
        <f t="shared" si="0"/>
        <v>4</v>
      </c>
    </row>
    <row r="18" s="12" customFormat="1" spans="1:4">
      <c r="A18" s="49">
        <v>46072</v>
      </c>
      <c r="B18" s="162" t="s">
        <v>49</v>
      </c>
      <c r="C18" s="53">
        <v>88000</v>
      </c>
      <c r="D18" s="52">
        <f t="shared" si="0"/>
        <v>11</v>
      </c>
    </row>
    <row r="19" s="12" customFormat="1" spans="1:4">
      <c r="A19" s="49">
        <v>46074</v>
      </c>
      <c r="B19" s="162" t="s">
        <v>50</v>
      </c>
      <c r="C19" s="53">
        <v>24000</v>
      </c>
      <c r="D19" s="52">
        <f t="shared" si="0"/>
        <v>3</v>
      </c>
    </row>
    <row r="20" s="12" customFormat="1" spans="1:4">
      <c r="A20" s="49">
        <v>46076</v>
      </c>
      <c r="B20" s="162" t="s">
        <v>51</v>
      </c>
      <c r="C20" s="51">
        <v>110000</v>
      </c>
      <c r="D20" s="52">
        <f t="shared" si="0"/>
        <v>13.75</v>
      </c>
    </row>
    <row r="21" s="12" customFormat="1" spans="1:4">
      <c r="A21" s="49">
        <v>46077</v>
      </c>
      <c r="B21" s="162" t="s">
        <v>52</v>
      </c>
      <c r="C21" s="51">
        <v>48000</v>
      </c>
      <c r="D21" s="52">
        <f t="shared" si="0"/>
        <v>6</v>
      </c>
    </row>
    <row r="22" s="12" customFormat="1" spans="1:4">
      <c r="A22" s="49">
        <v>46078</v>
      </c>
      <c r="B22" s="162" t="s">
        <v>53</v>
      </c>
      <c r="C22" s="51">
        <v>32000</v>
      </c>
      <c r="D22" s="52">
        <f t="shared" si="0"/>
        <v>4</v>
      </c>
    </row>
    <row r="23" s="12" customFormat="1" spans="1:4">
      <c r="A23" s="49">
        <v>46079</v>
      </c>
      <c r="B23" s="162" t="s">
        <v>54</v>
      </c>
      <c r="C23" s="51">
        <v>96000</v>
      </c>
      <c r="D23" s="52">
        <f t="shared" si="0"/>
        <v>12</v>
      </c>
    </row>
    <row r="24" s="12" customFormat="1" spans="1:4">
      <c r="A24" s="49">
        <v>46080</v>
      </c>
      <c r="B24" s="162" t="s">
        <v>55</v>
      </c>
      <c r="C24" s="51">
        <v>32000</v>
      </c>
      <c r="D24" s="52">
        <f t="shared" si="0"/>
        <v>4</v>
      </c>
    </row>
    <row r="25" s="12" customFormat="1" spans="1:4">
      <c r="A25" s="49">
        <v>46081</v>
      </c>
      <c r="B25" s="50"/>
      <c r="C25" s="51"/>
      <c r="D25" s="52">
        <f t="shared" si="0"/>
        <v>0</v>
      </c>
    </row>
    <row r="26" s="12" customFormat="1" ht="200" customHeight="1" spans="1:4">
      <c r="A26" s="49"/>
      <c r="B26" s="50"/>
      <c r="C26" s="51"/>
      <c r="D26" s="52"/>
    </row>
    <row r="27" s="12" customFormat="1" ht="200" customHeight="1" spans="1:4">
      <c r="A27" s="49"/>
      <c r="B27" s="50"/>
      <c r="C27" s="51"/>
      <c r="D27" s="52"/>
    </row>
    <row r="28" s="12" customFormat="1" spans="1:4">
      <c r="A28" s="54"/>
      <c r="B28" s="55"/>
      <c r="C28" s="56"/>
      <c r="D28" s="57">
        <f>SUM(C:C)</f>
        <v>1078000</v>
      </c>
    </row>
  </sheetData>
  <mergeCells count="1">
    <mergeCell ref="A28:B28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pane xSplit="1" ySplit="1" topLeftCell="C2" activePane="bottomRight" state="frozen"/>
      <selection/>
      <selection pane="topRight"/>
      <selection pane="bottomLeft"/>
      <selection pane="bottomRight" activeCell="G3" sqref="G3:G4"/>
    </sheetView>
  </sheetViews>
  <sheetFormatPr defaultColWidth="9.140625" defaultRowHeight="16.8" outlineLevelRow="6" outlineLevelCol="6"/>
  <cols>
    <col min="1" max="1" width="21.140625" style="13" customWidth="1"/>
    <col min="2" max="2" width="27.5703125" style="12" customWidth="1"/>
    <col min="3" max="3" width="30.75" style="14" customWidth="1"/>
    <col min="4" max="4" width="65.703125" style="12" customWidth="1"/>
    <col min="5" max="7" width="32.3359375" style="15" customWidth="1"/>
    <col min="8" max="16384" width="9.140625" style="12"/>
  </cols>
  <sheetData>
    <row r="1" s="11" customFormat="1" ht="35" customHeight="1" spans="1:7">
      <c r="A1" s="16" t="s">
        <v>0</v>
      </c>
      <c r="B1" s="17" t="s">
        <v>56</v>
      </c>
      <c r="C1" s="17" t="s">
        <v>43</v>
      </c>
      <c r="D1" s="17" t="s">
        <v>4</v>
      </c>
      <c r="E1" s="35" t="s">
        <v>5</v>
      </c>
      <c r="F1" s="35" t="s">
        <v>6</v>
      </c>
      <c r="G1" s="35" t="s">
        <v>7</v>
      </c>
    </row>
    <row r="2" s="12" customFormat="1" ht="296.45" customHeight="1" spans="1:7">
      <c r="A2" s="18">
        <v>46056</v>
      </c>
      <c r="B2" s="19" t="s">
        <v>57</v>
      </c>
      <c r="C2" s="20">
        <v>5</v>
      </c>
      <c r="D2" s="21"/>
      <c r="E2" s="36">
        <v>60000</v>
      </c>
      <c r="F2" s="37">
        <f>C2*E2</f>
        <v>300000</v>
      </c>
      <c r="G2" s="36">
        <f>SUM(F2:F2)</f>
        <v>300000</v>
      </c>
    </row>
    <row r="3" s="12" customFormat="1" ht="150" customHeight="1" spans="1:7">
      <c r="A3" s="22">
        <v>46069</v>
      </c>
      <c r="B3" s="23" t="s">
        <v>57</v>
      </c>
      <c r="C3" s="24">
        <v>10</v>
      </c>
      <c r="D3" s="25"/>
      <c r="E3" s="38">
        <v>55000</v>
      </c>
      <c r="F3" s="37">
        <f>C3*E3</f>
        <v>550000</v>
      </c>
      <c r="G3" s="39">
        <f>SUM(F3:F4)</f>
        <v>825000</v>
      </c>
    </row>
    <row r="4" s="12" customFormat="1" ht="150" customHeight="1" spans="1:7">
      <c r="A4" s="26"/>
      <c r="B4" s="27" t="s">
        <v>58</v>
      </c>
      <c r="C4" s="24">
        <v>5</v>
      </c>
      <c r="D4" s="28"/>
      <c r="E4" s="38">
        <v>55000</v>
      </c>
      <c r="F4" s="37">
        <f>C4*E4</f>
        <v>275000</v>
      </c>
      <c r="G4" s="40"/>
    </row>
    <row r="5" s="12" customFormat="1" ht="80" customHeight="1" spans="1:7">
      <c r="A5" s="29"/>
      <c r="B5" s="30"/>
      <c r="C5" s="24"/>
      <c r="D5" s="31"/>
      <c r="E5" s="38"/>
      <c r="F5" s="41"/>
      <c r="G5" s="42"/>
    </row>
    <row r="6" s="12" customFormat="1" ht="26" spans="1:7">
      <c r="A6" s="32"/>
      <c r="B6" s="33"/>
      <c r="C6" s="24"/>
      <c r="D6" s="34"/>
      <c r="E6" s="38"/>
      <c r="F6" s="41"/>
      <c r="G6" s="42"/>
    </row>
    <row r="7" s="12" customFormat="1" ht="39" customHeight="1" spans="1:7">
      <c r="A7" s="32" t="s">
        <v>17</v>
      </c>
      <c r="B7" s="34"/>
      <c r="C7" s="34"/>
      <c r="D7" s="34"/>
      <c r="E7" s="42"/>
      <c r="F7" s="41"/>
      <c r="G7" s="42">
        <f>SUM(G2:G6)</f>
        <v>1125000</v>
      </c>
    </row>
  </sheetData>
  <mergeCells count="3">
    <mergeCell ref="A3:A4"/>
    <mergeCell ref="D3:D4"/>
    <mergeCell ref="G3:G4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6" sqref="C6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59</v>
      </c>
      <c r="B1" s="4" t="s">
        <v>60</v>
      </c>
      <c r="C1" s="5" t="s">
        <v>61</v>
      </c>
    </row>
    <row r="2" spans="1:3">
      <c r="A2" s="6">
        <v>1</v>
      </c>
      <c r="B2" s="7" t="s">
        <v>62</v>
      </c>
      <c r="C2" s="8">
        <f>'Anugrah (Bag, Cup, Box)'!H12</f>
        <v>3291500</v>
      </c>
    </row>
    <row r="3" spans="1:3">
      <c r="A3" s="6">
        <v>2</v>
      </c>
      <c r="B3" s="7" t="s">
        <v>63</v>
      </c>
      <c r="C3" s="8">
        <f>'UD Abdi Jaya (Bag, Cup, Box)'!H19</f>
        <v>10075000</v>
      </c>
    </row>
    <row r="4" spans="1:3">
      <c r="A4" s="6">
        <v>3</v>
      </c>
      <c r="B4" s="7" t="s">
        <v>64</v>
      </c>
      <c r="C4" s="8">
        <f>'PT. SUPARMA JAYA TBK (Tissue)'!E13</f>
        <v>1347412</v>
      </c>
    </row>
    <row r="5" spans="1:3">
      <c r="A5" s="6">
        <v>4</v>
      </c>
      <c r="B5" s="7" t="s">
        <v>65</v>
      </c>
      <c r="C5" s="9">
        <f>'Vickel Laundry'!D28</f>
        <v>1078000</v>
      </c>
    </row>
    <row r="6" spans="1:3">
      <c r="A6" s="6">
        <v>5</v>
      </c>
      <c r="B6" s="7" t="s">
        <v>66</v>
      </c>
      <c r="C6" s="9">
        <f>'Dishy Soap'!G7</f>
        <v>1125000</v>
      </c>
    </row>
    <row r="7" spans="1:3">
      <c r="A7" s="6" t="s">
        <v>7</v>
      </c>
      <c r="B7" s="7"/>
      <c r="C7" s="10">
        <f>SUM(C2:C5)</f>
        <v>15791912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2025-07-13T16:21:00Z</dcterms:created>
  <dcterms:modified xsi:type="dcterms:W3CDTF">2026-03-01T11:20:29Z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1033-12.1.23155.23155</vt:lpwstr>
  </property>
</Properties>
</file>