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l/Documents/GitHub/Purchasing-operations/FEBRUARY 2026/"/>
    </mc:Choice>
  </mc:AlternateContent>
  <xr:revisionPtr revIDLastSave="0" documentId="13_ncr:1_{75AE372A-1E78-0348-A350-74ECE21803C6}" xr6:coauthVersionLast="47" xr6:coauthVersionMax="47" xr10:uidLastSave="{00000000-0000-0000-0000-000000000000}"/>
  <bookViews>
    <workbookView xWindow="0" yWindow="780" windowWidth="17080" windowHeight="17020" xr2:uid="{00000000-000D-0000-FFFF-FFFF00000000}"/>
  </bookViews>
  <sheets>
    <sheet name="BUK BUNGA (Groceries)" sheetId="15" r:id="rId1"/>
    <sheet name="SEDANA JAYA (Groceries)" sheetId="17" r:id="rId2"/>
    <sheet name="AD supplier (Groceries)" sheetId="29" r:id="rId3"/>
    <sheet name="AGUS SEAFOOD" sheetId="33" r:id="rId4"/>
    <sheet name="RAFI SEAFOOD (Seafood)" sheetId="4" r:id="rId5"/>
    <sheet name="ABISEKA (FRESH MILK)" sheetId="30" r:id="rId6"/>
    <sheet name="FORNO (Burger&amp;Croissant)" sheetId="31" r:id="rId7"/>
    <sheet name="Kemang Food (Salami)" sheetId="32" r:id="rId8"/>
    <sheet name="MAMA RADA PRODUCTION (Dumpling)" sheetId="6" r:id="rId9"/>
    <sheet name="KSP (Chicken)" sheetId="18" r:id="rId10"/>
    <sheet name="SURYA CIPTA NIAGA BALI (Beef)" sheetId="7" r:id="rId11"/>
    <sheet name="BAYU AGNI MERTA (Gas)" sheetId="11" r:id="rId12"/>
    <sheet name="Joy Green (Mix Berry)" sheetId="24" r:id="rId13"/>
    <sheet name="CELEBRITY BAKERY (Bakery)" sheetId="23" r:id="rId14"/>
    <sheet name="Krop (Edible flower)" sheetId="25" r:id="rId15"/>
    <sheet name="Boiler (Dumplings&amp;Syrniki)" sheetId="26" r:id="rId16"/>
    <sheet name="TOTAL" sheetId="16" r:id="rId17"/>
  </sheets>
  <definedNames>
    <definedName name="_xlnm._FilterDatabase" localSheetId="0" hidden="1">'BUK BUNGA (Groceries)'!$A$1:$F$499</definedName>
    <definedName name="_xlnm._FilterDatabase" localSheetId="1" hidden="1">'SEDANA JAYA (Groceries)'!$A$1:$G$802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6" l="1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I5" i="26"/>
  <c r="G4" i="26"/>
  <c r="G3" i="26"/>
  <c r="L2" i="26"/>
  <c r="K2" i="26"/>
  <c r="J2" i="26"/>
  <c r="I2" i="26"/>
  <c r="H2" i="26"/>
  <c r="G2" i="26"/>
  <c r="H10" i="25"/>
  <c r="G9" i="25"/>
  <c r="G8" i="25"/>
  <c r="G7" i="25"/>
  <c r="H6" i="25"/>
  <c r="G6" i="25"/>
  <c r="G5" i="25"/>
  <c r="G4" i="25"/>
  <c r="G3" i="25"/>
  <c r="H2" i="25"/>
  <c r="G2" i="25"/>
  <c r="E5" i="23"/>
  <c r="G3" i="23"/>
  <c r="H2" i="23"/>
  <c r="G2" i="23"/>
  <c r="D3" i="24"/>
  <c r="E5" i="11"/>
  <c r="G4" i="11"/>
  <c r="G3" i="11"/>
  <c r="G2" i="11"/>
  <c r="G14" i="7"/>
  <c r="G8" i="7"/>
  <c r="G7" i="7"/>
  <c r="H6" i="7"/>
  <c r="G6" i="7"/>
  <c r="H5" i="7"/>
  <c r="G5" i="7"/>
  <c r="G4" i="7"/>
  <c r="G3" i="7"/>
  <c r="H2" i="7"/>
  <c r="G2" i="7"/>
  <c r="H12" i="6"/>
  <c r="G8" i="6"/>
  <c r="G5" i="6"/>
  <c r="G3" i="6"/>
  <c r="H2" i="6"/>
  <c r="G2" i="6"/>
  <c r="J24" i="32"/>
  <c r="H23" i="32"/>
  <c r="G23" i="32"/>
  <c r="H22" i="32"/>
  <c r="G22" i="32"/>
  <c r="H21" i="32"/>
  <c r="G21" i="32"/>
  <c r="H20" i="32"/>
  <c r="G20" i="32"/>
  <c r="H19" i="32"/>
  <c r="G19" i="32"/>
  <c r="H18" i="32"/>
  <c r="G18" i="32"/>
  <c r="H17" i="32"/>
  <c r="G17" i="32"/>
  <c r="H16" i="32"/>
  <c r="G16" i="32"/>
  <c r="H15" i="32"/>
  <c r="G15" i="32"/>
  <c r="H14" i="32"/>
  <c r="G14" i="32"/>
  <c r="H13" i="32"/>
  <c r="G13" i="32"/>
  <c r="H12" i="32"/>
  <c r="G12" i="32"/>
  <c r="H11" i="32"/>
  <c r="G11" i="32"/>
  <c r="H10" i="32"/>
  <c r="G10" i="32"/>
  <c r="H9" i="32"/>
  <c r="G9" i="32"/>
  <c r="H8" i="32"/>
  <c r="G8" i="32"/>
  <c r="H7" i="32"/>
  <c r="G7" i="32"/>
  <c r="H6" i="32"/>
  <c r="G6" i="32"/>
  <c r="H5" i="32"/>
  <c r="G5" i="32"/>
  <c r="H4" i="32"/>
  <c r="G4" i="32"/>
  <c r="G3" i="32"/>
  <c r="K2" i="32"/>
  <c r="J2" i="32"/>
  <c r="H2" i="32"/>
  <c r="G2" i="32"/>
  <c r="D26" i="31"/>
  <c r="D25" i="31"/>
  <c r="D24" i="31"/>
  <c r="G23" i="31"/>
  <c r="F23" i="31"/>
  <c r="G22" i="31"/>
  <c r="F22" i="31"/>
  <c r="G21" i="31"/>
  <c r="F21" i="31"/>
  <c r="G20" i="31"/>
  <c r="F20" i="31"/>
  <c r="G19" i="31"/>
  <c r="F19" i="31"/>
  <c r="G18" i="31"/>
  <c r="F18" i="31"/>
  <c r="G17" i="31"/>
  <c r="F17" i="31"/>
  <c r="G16" i="31"/>
  <c r="F16" i="31"/>
  <c r="G15" i="31"/>
  <c r="F15" i="31"/>
  <c r="G14" i="31"/>
  <c r="F14" i="31"/>
  <c r="G13" i="31"/>
  <c r="F13" i="31"/>
  <c r="G12" i="31"/>
  <c r="F12" i="31"/>
  <c r="G11" i="31"/>
  <c r="F11" i="31"/>
  <c r="G10" i="31"/>
  <c r="F10" i="31"/>
  <c r="G9" i="31"/>
  <c r="F9" i="31"/>
  <c r="F8" i="31"/>
  <c r="G7" i="31"/>
  <c r="F7" i="31"/>
  <c r="F6" i="31"/>
  <c r="G5" i="31"/>
  <c r="F5" i="31"/>
  <c r="G4" i="31"/>
  <c r="F4" i="31"/>
  <c r="F3" i="31"/>
  <c r="G2" i="31"/>
  <c r="F2" i="31"/>
  <c r="E24" i="30"/>
  <c r="H23" i="30"/>
  <c r="G23" i="30"/>
  <c r="H22" i="30"/>
  <c r="G22" i="30"/>
  <c r="H21" i="30"/>
  <c r="G21" i="30"/>
  <c r="H20" i="30"/>
  <c r="G20" i="30"/>
  <c r="H19" i="30"/>
  <c r="G19" i="30"/>
  <c r="H18" i="30"/>
  <c r="G18" i="30"/>
  <c r="H17" i="30"/>
  <c r="G17" i="30"/>
  <c r="H16" i="30"/>
  <c r="G16" i="30"/>
  <c r="H15" i="30"/>
  <c r="G15" i="30"/>
  <c r="H14" i="30"/>
  <c r="G14" i="30"/>
  <c r="H13" i="30"/>
  <c r="G13" i="30"/>
  <c r="H12" i="30"/>
  <c r="G12" i="30"/>
  <c r="H11" i="30"/>
  <c r="G11" i="30"/>
  <c r="H10" i="30"/>
  <c r="G10" i="30"/>
  <c r="H9" i="30"/>
  <c r="G9" i="30"/>
  <c r="H8" i="30"/>
  <c r="G8" i="30"/>
  <c r="H7" i="30"/>
  <c r="G7" i="30"/>
  <c r="H6" i="30"/>
  <c r="G6" i="30"/>
  <c r="H5" i="30"/>
  <c r="G5" i="30"/>
  <c r="H4" i="30"/>
  <c r="G4" i="30"/>
  <c r="G3" i="30"/>
  <c r="H2" i="30"/>
  <c r="G2" i="30"/>
  <c r="D60" i="4"/>
  <c r="F40" i="4"/>
  <c r="F39" i="4"/>
  <c r="F38" i="4"/>
  <c r="G37" i="4"/>
  <c r="F37" i="4"/>
  <c r="F36" i="4"/>
  <c r="F35" i="4"/>
  <c r="F34" i="4"/>
  <c r="G33" i="4"/>
  <c r="F33" i="4"/>
  <c r="F32" i="4"/>
  <c r="F31" i="4"/>
  <c r="G30" i="4"/>
  <c r="F30" i="4"/>
  <c r="F29" i="4"/>
  <c r="F28" i="4"/>
  <c r="F27" i="4"/>
  <c r="G26" i="4"/>
  <c r="F26" i="4"/>
  <c r="F25" i="4"/>
  <c r="G24" i="4"/>
  <c r="F24" i="4"/>
  <c r="F23" i="4"/>
  <c r="F22" i="4"/>
  <c r="F21" i="4"/>
  <c r="G20" i="4"/>
  <c r="F20" i="4"/>
  <c r="F19" i="4"/>
  <c r="F18" i="4"/>
  <c r="F17" i="4"/>
  <c r="G16" i="4"/>
  <c r="F16" i="4"/>
  <c r="F15" i="4"/>
  <c r="G14" i="4"/>
  <c r="F14" i="4"/>
  <c r="F13" i="4"/>
  <c r="F12" i="4"/>
  <c r="F11" i="4"/>
  <c r="F10" i="4"/>
  <c r="G9" i="4"/>
  <c r="F9" i="4"/>
  <c r="F8" i="4"/>
  <c r="F7" i="4"/>
  <c r="F6" i="4"/>
  <c r="G5" i="4"/>
  <c r="F5" i="4"/>
  <c r="F4" i="4"/>
  <c r="F3" i="4"/>
  <c r="G2" i="4"/>
  <c r="F2" i="4"/>
  <c r="D59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3" i="33"/>
  <c r="G2" i="33"/>
  <c r="F2" i="33"/>
  <c r="G21" i="29"/>
  <c r="G16" i="29"/>
  <c r="F16" i="29"/>
  <c r="F15" i="29"/>
  <c r="F14" i="29"/>
  <c r="F13" i="29"/>
  <c r="G12" i="29"/>
  <c r="F12" i="29"/>
  <c r="G11" i="29"/>
  <c r="F11" i="29"/>
  <c r="G10" i="29"/>
  <c r="F10" i="29"/>
  <c r="F9" i="29"/>
  <c r="G8" i="29"/>
  <c r="F8" i="29"/>
  <c r="G7" i="29"/>
  <c r="F7" i="29"/>
  <c r="G6" i="29"/>
  <c r="F6" i="29"/>
  <c r="G5" i="29"/>
  <c r="F5" i="29"/>
  <c r="F4" i="29"/>
  <c r="F3" i="29"/>
  <c r="G2" i="29"/>
  <c r="F2" i="29"/>
  <c r="G801" i="17"/>
  <c r="E801" i="17"/>
  <c r="F793" i="17"/>
  <c r="F792" i="17"/>
  <c r="G791" i="17"/>
  <c r="F791" i="17"/>
  <c r="F790" i="17"/>
  <c r="F789" i="17"/>
  <c r="F788" i="17"/>
  <c r="F787" i="17"/>
  <c r="F786" i="17"/>
  <c r="F785" i="17"/>
  <c r="F784" i="17"/>
  <c r="F783" i="17"/>
  <c r="F782" i="17"/>
  <c r="F781" i="17"/>
  <c r="F780" i="17"/>
  <c r="F779" i="17"/>
  <c r="F778" i="17"/>
  <c r="F777" i="17"/>
  <c r="F776" i="17"/>
  <c r="F775" i="17"/>
  <c r="F774" i="17"/>
  <c r="F773" i="17"/>
  <c r="F772" i="17"/>
  <c r="F771" i="17"/>
  <c r="F770" i="17"/>
  <c r="G769" i="17"/>
  <c r="F769" i="17"/>
  <c r="F768" i="17"/>
  <c r="F767" i="17"/>
  <c r="F766" i="17"/>
  <c r="F765" i="17"/>
  <c r="F764" i="17"/>
  <c r="F763" i="17"/>
  <c r="F762" i="17"/>
  <c r="F761" i="17"/>
  <c r="F760" i="17"/>
  <c r="F759" i="17"/>
  <c r="F758" i="17"/>
  <c r="F757" i="17"/>
  <c r="F756" i="17"/>
  <c r="F755" i="17"/>
  <c r="F754" i="17"/>
  <c r="F753" i="17"/>
  <c r="F752" i="17"/>
  <c r="G751" i="17"/>
  <c r="F751" i="17"/>
  <c r="F750" i="17"/>
  <c r="F749" i="17"/>
  <c r="F748" i="17"/>
  <c r="G747" i="17"/>
  <c r="F747" i="17"/>
  <c r="F746" i="17"/>
  <c r="F745" i="17"/>
  <c r="F744" i="17"/>
  <c r="F743" i="17"/>
  <c r="F742" i="17"/>
  <c r="F741" i="17"/>
  <c r="F740" i="17"/>
  <c r="F739" i="17"/>
  <c r="F738" i="17"/>
  <c r="F737" i="17"/>
  <c r="F736" i="17"/>
  <c r="F735" i="17"/>
  <c r="F734" i="17"/>
  <c r="F733" i="17"/>
  <c r="F732" i="17"/>
  <c r="F731" i="17"/>
  <c r="F730" i="17"/>
  <c r="F729" i="17"/>
  <c r="F728" i="17"/>
  <c r="F727" i="17"/>
  <c r="F726" i="17"/>
  <c r="G725" i="17"/>
  <c r="F725" i="17"/>
  <c r="F724" i="17"/>
  <c r="F723" i="17"/>
  <c r="G722" i="17"/>
  <c r="F722" i="17"/>
  <c r="F721" i="17"/>
  <c r="F720" i="17"/>
  <c r="F719" i="17"/>
  <c r="F718" i="17"/>
  <c r="F717" i="17"/>
  <c r="F716" i="17"/>
  <c r="F715" i="17"/>
  <c r="F714" i="17"/>
  <c r="F713" i="17"/>
  <c r="F712" i="17"/>
  <c r="F711" i="17"/>
  <c r="F710" i="17"/>
  <c r="F709" i="17"/>
  <c r="F708" i="17"/>
  <c r="F707" i="17"/>
  <c r="F706" i="17"/>
  <c r="F705" i="17"/>
  <c r="F704" i="17"/>
  <c r="F703" i="17"/>
  <c r="F702" i="17"/>
  <c r="F701" i="17"/>
  <c r="G700" i="17"/>
  <c r="F700" i="17"/>
  <c r="F699" i="17"/>
  <c r="F698" i="17"/>
  <c r="F697" i="17"/>
  <c r="F696" i="17"/>
  <c r="F695" i="17"/>
  <c r="G694" i="17"/>
  <c r="F694" i="17"/>
  <c r="F693" i="17"/>
  <c r="F692" i="17"/>
  <c r="F691" i="17"/>
  <c r="F690" i="17"/>
  <c r="F689" i="17"/>
  <c r="F688" i="17"/>
  <c r="F687" i="17"/>
  <c r="F686" i="17"/>
  <c r="F685" i="17"/>
  <c r="F684" i="17"/>
  <c r="F683" i="17"/>
  <c r="F682" i="17"/>
  <c r="F681" i="17"/>
  <c r="F680" i="17"/>
  <c r="F679" i="17"/>
  <c r="F678" i="17"/>
  <c r="F677" i="17"/>
  <c r="F676" i="17"/>
  <c r="F675" i="17"/>
  <c r="F674" i="17"/>
  <c r="F673" i="17"/>
  <c r="G672" i="17"/>
  <c r="F672" i="17"/>
  <c r="F671" i="17"/>
  <c r="G670" i="17"/>
  <c r="F670" i="17"/>
  <c r="F669" i="17"/>
  <c r="F668" i="17"/>
  <c r="F667" i="17"/>
  <c r="F666" i="17"/>
  <c r="F665" i="17"/>
  <c r="F664" i="17"/>
  <c r="F663" i="17"/>
  <c r="F662" i="17"/>
  <c r="F661" i="17"/>
  <c r="F660" i="17"/>
  <c r="F659" i="17"/>
  <c r="F658" i="17"/>
  <c r="F657" i="17"/>
  <c r="F656" i="17"/>
  <c r="F655" i="17"/>
  <c r="F654" i="17"/>
  <c r="F653" i="17"/>
  <c r="F652" i="17"/>
  <c r="F651" i="17"/>
  <c r="F650" i="17"/>
  <c r="G649" i="17"/>
  <c r="F649" i="17"/>
  <c r="F648" i="17"/>
  <c r="G647" i="17"/>
  <c r="F647" i="17"/>
  <c r="F646" i="17"/>
  <c r="F645" i="17"/>
  <c r="F644" i="17"/>
  <c r="F643" i="17"/>
  <c r="F642" i="17"/>
  <c r="F641" i="17"/>
  <c r="F640" i="17"/>
  <c r="F639" i="17"/>
  <c r="F638" i="17"/>
  <c r="F637" i="17"/>
  <c r="F636" i="17"/>
  <c r="F635" i="17"/>
  <c r="F634" i="17"/>
  <c r="F633" i="17"/>
  <c r="F632" i="17"/>
  <c r="F631" i="17"/>
  <c r="F630" i="17"/>
  <c r="F629" i="17"/>
  <c r="F628" i="17"/>
  <c r="F627" i="17"/>
  <c r="F626" i="17"/>
  <c r="G625" i="17"/>
  <c r="F625" i="17"/>
  <c r="F624" i="17"/>
  <c r="F623" i="17"/>
  <c r="G622" i="17"/>
  <c r="F622" i="17"/>
  <c r="F621" i="17"/>
  <c r="F620" i="17"/>
  <c r="F619" i="17"/>
  <c r="F618" i="17"/>
  <c r="F617" i="17"/>
  <c r="F616" i="17"/>
  <c r="F615" i="17"/>
  <c r="F614" i="17"/>
  <c r="F613" i="17"/>
  <c r="F612" i="17"/>
  <c r="F611" i="17"/>
  <c r="F610" i="17"/>
  <c r="F609" i="17"/>
  <c r="F608" i="17"/>
  <c r="F607" i="17"/>
  <c r="F606" i="17"/>
  <c r="F605" i="17"/>
  <c r="F604" i="17"/>
  <c r="F603" i="17"/>
  <c r="F602" i="17"/>
  <c r="F601" i="17"/>
  <c r="G600" i="17"/>
  <c r="F600" i="17"/>
  <c r="F599" i="17"/>
  <c r="F598" i="17"/>
  <c r="F597" i="17"/>
  <c r="F596" i="17"/>
  <c r="F595" i="17"/>
  <c r="F594" i="17"/>
  <c r="F593" i="17"/>
  <c r="F592" i="17"/>
  <c r="F591" i="17"/>
  <c r="F590" i="17"/>
  <c r="F589" i="17"/>
  <c r="G588" i="17"/>
  <c r="F588" i="17"/>
  <c r="F587" i="17"/>
  <c r="F586" i="17"/>
  <c r="F585" i="17"/>
  <c r="F584" i="17"/>
  <c r="F583" i="17"/>
  <c r="F582" i="17"/>
  <c r="F581" i="17"/>
  <c r="F580" i="17"/>
  <c r="F579" i="17"/>
  <c r="F578" i="17"/>
  <c r="F577" i="17"/>
  <c r="F576" i="17"/>
  <c r="F575" i="17"/>
  <c r="F574" i="17"/>
  <c r="F573" i="17"/>
  <c r="F572" i="17"/>
  <c r="F571" i="17"/>
  <c r="F570" i="17"/>
  <c r="F569" i="17"/>
  <c r="F568" i="17"/>
  <c r="F567" i="17"/>
  <c r="G566" i="17"/>
  <c r="F566" i="17"/>
  <c r="F565" i="17"/>
  <c r="F564" i="17"/>
  <c r="F563" i="17"/>
  <c r="F562" i="17"/>
  <c r="G561" i="17"/>
  <c r="F561" i="17"/>
  <c r="F560" i="17"/>
  <c r="F559" i="17"/>
  <c r="F558" i="17"/>
  <c r="F557" i="17"/>
  <c r="F556" i="17"/>
  <c r="F555" i="17"/>
  <c r="F554" i="17"/>
  <c r="F553" i="17"/>
  <c r="F552" i="17"/>
  <c r="F551" i="17"/>
  <c r="F550" i="17"/>
  <c r="F549" i="17"/>
  <c r="F548" i="17"/>
  <c r="F547" i="17"/>
  <c r="F546" i="17"/>
  <c r="F545" i="17"/>
  <c r="F544" i="17"/>
  <c r="F543" i="17"/>
  <c r="F542" i="17"/>
  <c r="F541" i="17"/>
  <c r="F540" i="17"/>
  <c r="G539" i="17"/>
  <c r="F539" i="17"/>
  <c r="F538" i="17"/>
  <c r="F537" i="17"/>
  <c r="F536" i="17"/>
  <c r="F535" i="17"/>
  <c r="F534" i="17"/>
  <c r="F533" i="17"/>
  <c r="F532" i="17"/>
  <c r="F531" i="17"/>
  <c r="F530" i="17"/>
  <c r="F529" i="17"/>
  <c r="F528" i="17"/>
  <c r="G527" i="17"/>
  <c r="F527" i="17"/>
  <c r="F526" i="17"/>
  <c r="F525" i="17"/>
  <c r="F524" i="17"/>
  <c r="F523" i="17"/>
  <c r="F522" i="17"/>
  <c r="F521" i="17"/>
  <c r="F520" i="17"/>
  <c r="F519" i="17"/>
  <c r="F518" i="17"/>
  <c r="F517" i="17"/>
  <c r="F516" i="17"/>
  <c r="F515" i="17"/>
  <c r="F514" i="17"/>
  <c r="F513" i="17"/>
  <c r="F512" i="17"/>
  <c r="F511" i="17"/>
  <c r="F510" i="17"/>
  <c r="F509" i="17"/>
  <c r="F508" i="17"/>
  <c r="F507" i="17"/>
  <c r="F506" i="17"/>
  <c r="G505" i="17"/>
  <c r="F505" i="17"/>
  <c r="F504" i="17"/>
  <c r="F503" i="17"/>
  <c r="F502" i="17"/>
  <c r="F501" i="17"/>
  <c r="F500" i="17"/>
  <c r="G499" i="17"/>
  <c r="F499" i="17"/>
  <c r="F498" i="17"/>
  <c r="F497" i="17"/>
  <c r="F496" i="17"/>
  <c r="F495" i="17"/>
  <c r="F494" i="17"/>
  <c r="F493" i="17"/>
  <c r="F492" i="17"/>
  <c r="F491" i="17"/>
  <c r="F490" i="17"/>
  <c r="F489" i="17"/>
  <c r="F488" i="17"/>
  <c r="F487" i="17"/>
  <c r="F486" i="17"/>
  <c r="F485" i="17"/>
  <c r="F484" i="17"/>
  <c r="F483" i="17"/>
  <c r="F482" i="17"/>
  <c r="F481" i="17"/>
  <c r="F480" i="17"/>
  <c r="F479" i="17"/>
  <c r="F478" i="17"/>
  <c r="G477" i="17"/>
  <c r="F477" i="17"/>
  <c r="F476" i="17"/>
  <c r="F475" i="17"/>
  <c r="G474" i="17"/>
  <c r="F474" i="17"/>
  <c r="F473" i="17"/>
  <c r="F472" i="17"/>
  <c r="F471" i="17"/>
  <c r="F470" i="17"/>
  <c r="F469" i="17"/>
  <c r="F468" i="17"/>
  <c r="F467" i="17"/>
  <c r="F466" i="17"/>
  <c r="F465" i="17"/>
  <c r="F464" i="17"/>
  <c r="F463" i="17"/>
  <c r="F462" i="17"/>
  <c r="F461" i="17"/>
  <c r="F460" i="17"/>
  <c r="F459" i="17"/>
  <c r="F458" i="17"/>
  <c r="F457" i="17"/>
  <c r="F456" i="17"/>
  <c r="F455" i="17"/>
  <c r="G454" i="17"/>
  <c r="F454" i="17"/>
  <c r="F453" i="17"/>
  <c r="F452" i="17"/>
  <c r="F451" i="17"/>
  <c r="F450" i="17"/>
  <c r="F449" i="17"/>
  <c r="F448" i="17"/>
  <c r="F447" i="17"/>
  <c r="F446" i="17"/>
  <c r="F445" i="17"/>
  <c r="F444" i="17"/>
  <c r="F443" i="17"/>
  <c r="F442" i="17"/>
  <c r="F441" i="17"/>
  <c r="F440" i="17"/>
  <c r="F439" i="17"/>
  <c r="F438" i="17"/>
  <c r="F437" i="17"/>
  <c r="F436" i="17"/>
  <c r="F435" i="17"/>
  <c r="F434" i="17"/>
  <c r="F433" i="17"/>
  <c r="G432" i="17"/>
  <c r="F432" i="17"/>
  <c r="F431" i="17"/>
  <c r="F430" i="17"/>
  <c r="F429" i="17"/>
  <c r="F428" i="17"/>
  <c r="F427" i="17"/>
  <c r="G426" i="17"/>
  <c r="F426" i="17"/>
  <c r="F425" i="17"/>
  <c r="F424" i="17"/>
  <c r="F423" i="17"/>
  <c r="F422" i="17"/>
  <c r="F421" i="17"/>
  <c r="F420" i="17"/>
  <c r="F419" i="17"/>
  <c r="F418" i="17"/>
  <c r="F417" i="17"/>
  <c r="F416" i="17"/>
  <c r="F415" i="17"/>
  <c r="F414" i="17"/>
  <c r="F413" i="17"/>
  <c r="F412" i="17"/>
  <c r="F411" i="17"/>
  <c r="F410" i="17"/>
  <c r="F409" i="17"/>
  <c r="F408" i="17"/>
  <c r="F407" i="17"/>
  <c r="G406" i="17"/>
  <c r="F406" i="17"/>
  <c r="F405" i="17"/>
  <c r="F404" i="17"/>
  <c r="F403" i="17"/>
  <c r="F402" i="17"/>
  <c r="F401" i="17"/>
  <c r="F400" i="17"/>
  <c r="F399" i="17"/>
  <c r="F398" i="17"/>
  <c r="F397" i="17"/>
  <c r="G396" i="17"/>
  <c r="F396" i="17"/>
  <c r="F395" i="17"/>
  <c r="F394" i="17"/>
  <c r="F393" i="17"/>
  <c r="F392" i="17"/>
  <c r="F391" i="17"/>
  <c r="F390" i="17"/>
  <c r="F389" i="17"/>
  <c r="F388" i="17"/>
  <c r="F387" i="17"/>
  <c r="F386" i="17"/>
  <c r="F385" i="17"/>
  <c r="F384" i="17"/>
  <c r="F383" i="17"/>
  <c r="F382" i="17"/>
  <c r="F381" i="17"/>
  <c r="F380" i="17"/>
  <c r="F379" i="17"/>
  <c r="F378" i="17"/>
  <c r="F377" i="17"/>
  <c r="G376" i="17"/>
  <c r="F376" i="17"/>
  <c r="F375" i="17"/>
  <c r="F374" i="17"/>
  <c r="F373" i="17"/>
  <c r="F372" i="17"/>
  <c r="F371" i="17"/>
  <c r="F370" i="17"/>
  <c r="F369" i="17"/>
  <c r="F368" i="17"/>
  <c r="F367" i="17"/>
  <c r="F366" i="17"/>
  <c r="F365" i="17"/>
  <c r="F364" i="17"/>
  <c r="F363" i="17"/>
  <c r="G362" i="17"/>
  <c r="F362" i="17"/>
  <c r="F361" i="17"/>
  <c r="F360" i="17"/>
  <c r="F359" i="17"/>
  <c r="F358" i="17"/>
  <c r="F357" i="17"/>
  <c r="F356" i="17"/>
  <c r="F355" i="17"/>
  <c r="F354" i="17"/>
  <c r="F353" i="17"/>
  <c r="F352" i="17"/>
  <c r="F351" i="17"/>
  <c r="F350" i="17"/>
  <c r="F349" i="17"/>
  <c r="F348" i="17"/>
  <c r="F347" i="17"/>
  <c r="F346" i="17"/>
  <c r="F345" i="17"/>
  <c r="F344" i="17"/>
  <c r="F343" i="17"/>
  <c r="F342" i="17"/>
  <c r="F341" i="17"/>
  <c r="G340" i="17"/>
  <c r="F340" i="17"/>
  <c r="F339" i="17"/>
  <c r="F338" i="17"/>
  <c r="F337" i="17"/>
  <c r="F336" i="17"/>
  <c r="F335" i="17"/>
  <c r="F334" i="17"/>
  <c r="G333" i="17"/>
  <c r="F333" i="17"/>
  <c r="F332" i="17"/>
  <c r="F331" i="17"/>
  <c r="F330" i="17"/>
  <c r="F329" i="17"/>
  <c r="F328" i="17"/>
  <c r="F327" i="17"/>
  <c r="F326" i="17"/>
  <c r="F325" i="17"/>
  <c r="F324" i="17"/>
  <c r="F323" i="17"/>
  <c r="F322" i="17"/>
  <c r="F321" i="17"/>
  <c r="F320" i="17"/>
  <c r="F319" i="17"/>
  <c r="F318" i="17"/>
  <c r="F317" i="17"/>
  <c r="F316" i="17"/>
  <c r="F315" i="17"/>
  <c r="F314" i="17"/>
  <c r="F313" i="17"/>
  <c r="F312" i="17"/>
  <c r="G311" i="17"/>
  <c r="F311" i="17"/>
  <c r="F310" i="17"/>
  <c r="F309" i="17"/>
  <c r="F308" i="17"/>
  <c r="F307" i="17"/>
  <c r="F306" i="17"/>
  <c r="F305" i="17"/>
  <c r="F304" i="17"/>
  <c r="F303" i="17"/>
  <c r="G302" i="17"/>
  <c r="F302" i="17"/>
  <c r="F301" i="17"/>
  <c r="F300" i="17"/>
  <c r="F299" i="17"/>
  <c r="F298" i="17"/>
  <c r="F297" i="17"/>
  <c r="F296" i="17"/>
  <c r="F295" i="17"/>
  <c r="F294" i="17"/>
  <c r="F293" i="17"/>
  <c r="F292" i="17"/>
  <c r="F291" i="17"/>
  <c r="F290" i="17"/>
  <c r="F289" i="17"/>
  <c r="F288" i="17"/>
  <c r="F287" i="17"/>
  <c r="F286" i="17"/>
  <c r="F285" i="17"/>
  <c r="F284" i="17"/>
  <c r="F283" i="17"/>
  <c r="F282" i="17"/>
  <c r="F281" i="17"/>
  <c r="G280" i="17"/>
  <c r="F280" i="17"/>
  <c r="F279" i="17"/>
  <c r="F278" i="17"/>
  <c r="F277" i="17"/>
  <c r="F276" i="17"/>
  <c r="F275" i="17"/>
  <c r="F274" i="17"/>
  <c r="F273" i="17"/>
  <c r="F272" i="17"/>
  <c r="F271" i="17"/>
  <c r="F270" i="17"/>
  <c r="F269" i="17"/>
  <c r="F268" i="17"/>
  <c r="F267" i="17"/>
  <c r="F266" i="17"/>
  <c r="F265" i="17"/>
  <c r="F264" i="17"/>
  <c r="F263" i="17"/>
  <c r="F262" i="17"/>
  <c r="G261" i="17"/>
  <c r="F261" i="17"/>
  <c r="F260" i="17"/>
  <c r="F259" i="17"/>
  <c r="F258" i="17"/>
  <c r="F257" i="17"/>
  <c r="F256" i="17"/>
  <c r="F255" i="17"/>
  <c r="F254" i="17"/>
  <c r="F253" i="17"/>
  <c r="F252" i="17"/>
  <c r="F251" i="17"/>
  <c r="F250" i="17"/>
  <c r="F249" i="17"/>
  <c r="F248" i="17"/>
  <c r="F247" i="17"/>
  <c r="F246" i="17"/>
  <c r="F245" i="17"/>
  <c r="F244" i="17"/>
  <c r="F243" i="17"/>
  <c r="G242" i="17"/>
  <c r="F242" i="17"/>
  <c r="F241" i="17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22" i="17"/>
  <c r="F221" i="17"/>
  <c r="G220" i="17"/>
  <c r="F220" i="17"/>
  <c r="F219" i="17"/>
  <c r="F218" i="17"/>
  <c r="F217" i="17"/>
  <c r="F216" i="17"/>
  <c r="F215" i="17"/>
  <c r="F214" i="17"/>
  <c r="G213" i="17"/>
  <c r="F213" i="17"/>
  <c r="F212" i="17"/>
  <c r="F211" i="17"/>
  <c r="F210" i="17"/>
  <c r="F209" i="17"/>
  <c r="F208" i="17"/>
  <c r="F207" i="17"/>
  <c r="F206" i="17"/>
  <c r="F205" i="17"/>
  <c r="F204" i="17"/>
  <c r="F203" i="17"/>
  <c r="F202" i="17"/>
  <c r="F201" i="17"/>
  <c r="F200" i="17"/>
  <c r="F199" i="17"/>
  <c r="F198" i="17"/>
  <c r="F197" i="17"/>
  <c r="F196" i="17"/>
  <c r="F195" i="17"/>
  <c r="F194" i="17"/>
  <c r="F193" i="17"/>
  <c r="F192" i="17"/>
  <c r="G191" i="17"/>
  <c r="F191" i="17"/>
  <c r="F190" i="17"/>
  <c r="F189" i="17"/>
  <c r="F188" i="17"/>
  <c r="F187" i="17"/>
  <c r="F186" i="17"/>
  <c r="F185" i="17"/>
  <c r="F184" i="17"/>
  <c r="F183" i="17"/>
  <c r="F182" i="17"/>
  <c r="F181" i="17"/>
  <c r="F180" i="17"/>
  <c r="G179" i="17"/>
  <c r="F179" i="17"/>
  <c r="F178" i="17"/>
  <c r="F177" i="17"/>
  <c r="F176" i="17"/>
  <c r="F175" i="17"/>
  <c r="F174" i="17"/>
  <c r="F173" i="17"/>
  <c r="F172" i="17"/>
  <c r="F171" i="17"/>
  <c r="F170" i="17"/>
  <c r="F169" i="17"/>
  <c r="F168" i="17"/>
  <c r="F167" i="17"/>
  <c r="F166" i="17"/>
  <c r="F165" i="17"/>
  <c r="F164" i="17"/>
  <c r="F163" i="17"/>
  <c r="F162" i="17"/>
  <c r="F161" i="17"/>
  <c r="F160" i="17"/>
  <c r="F159" i="17"/>
  <c r="F158" i="17"/>
  <c r="G157" i="17"/>
  <c r="F157" i="17"/>
  <c r="F156" i="17"/>
  <c r="F155" i="17"/>
  <c r="F154" i="17"/>
  <c r="G153" i="17"/>
  <c r="F153" i="17"/>
  <c r="F152" i="17"/>
  <c r="F151" i="17"/>
  <c r="F150" i="17"/>
  <c r="F149" i="17"/>
  <c r="F148" i="17"/>
  <c r="F147" i="17"/>
  <c r="F146" i="17"/>
  <c r="F145" i="17"/>
  <c r="F144" i="17"/>
  <c r="F143" i="17"/>
  <c r="F142" i="17"/>
  <c r="F141" i="17"/>
  <c r="F140" i="17"/>
  <c r="F139" i="17"/>
  <c r="F138" i="17"/>
  <c r="F137" i="17"/>
  <c r="F136" i="17"/>
  <c r="F135" i="17"/>
  <c r="F134" i="17"/>
  <c r="F133" i="17"/>
  <c r="G132" i="17"/>
  <c r="F132" i="17"/>
  <c r="F131" i="17"/>
  <c r="F130" i="17"/>
  <c r="F129" i="17"/>
  <c r="F128" i="17"/>
  <c r="F127" i="17"/>
  <c r="G126" i="17"/>
  <c r="F126" i="17"/>
  <c r="F125" i="17"/>
  <c r="F124" i="17"/>
  <c r="F123" i="17"/>
  <c r="F122" i="17"/>
  <c r="F121" i="17"/>
  <c r="F120" i="17"/>
  <c r="F119" i="17"/>
  <c r="F118" i="17"/>
  <c r="F117" i="17"/>
  <c r="F116" i="17"/>
  <c r="F115" i="17"/>
  <c r="F114" i="17"/>
  <c r="F113" i="17"/>
  <c r="F112" i="17"/>
  <c r="F111" i="17"/>
  <c r="F110" i="17"/>
  <c r="F109" i="17"/>
  <c r="F108" i="17"/>
  <c r="F107" i="17"/>
  <c r="F106" i="17"/>
  <c r="F105" i="17"/>
  <c r="G104" i="17"/>
  <c r="F104" i="17"/>
  <c r="F103" i="17"/>
  <c r="F102" i="17"/>
  <c r="F101" i="17"/>
  <c r="F100" i="17"/>
  <c r="F99" i="17"/>
  <c r="F98" i="17"/>
  <c r="F97" i="17"/>
  <c r="F96" i="17"/>
  <c r="F95" i="17"/>
  <c r="F94" i="17"/>
  <c r="F93" i="17"/>
  <c r="F92" i="17"/>
  <c r="F91" i="17"/>
  <c r="F90" i="17"/>
  <c r="G89" i="17"/>
  <c r="F89" i="17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G67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G54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G32" i="17"/>
  <c r="F32" i="17"/>
  <c r="F31" i="17"/>
  <c r="F30" i="17"/>
  <c r="F29" i="17"/>
  <c r="F28" i="17"/>
  <c r="F27" i="17"/>
  <c r="F26" i="17"/>
  <c r="F25" i="17"/>
  <c r="G24" i="17"/>
  <c r="F24" i="17"/>
  <c r="F23" i="17"/>
  <c r="F22" i="17"/>
  <c r="F21" i="17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G2" i="17"/>
  <c r="F2" i="17"/>
  <c r="E556" i="15"/>
  <c r="E220" i="15"/>
  <c r="E219" i="15"/>
  <c r="E218" i="15"/>
  <c r="E217" i="15"/>
  <c r="E216" i="15"/>
  <c r="F215" i="15"/>
  <c r="E214" i="15"/>
  <c r="F213" i="15"/>
  <c r="E213" i="15"/>
  <c r="E212" i="15"/>
  <c r="E211" i="15"/>
  <c r="E210" i="15"/>
  <c r="E209" i="15"/>
  <c r="E208" i="15"/>
  <c r="E207" i="15"/>
  <c r="E206" i="15"/>
  <c r="F205" i="15"/>
  <c r="E205" i="15"/>
  <c r="E204" i="15"/>
  <c r="E203" i="15"/>
  <c r="E202" i="15"/>
  <c r="E201" i="15"/>
  <c r="E200" i="15"/>
  <c r="E199" i="15"/>
  <c r="E198" i="15"/>
  <c r="E197" i="15"/>
  <c r="E196" i="15"/>
  <c r="E195" i="15"/>
  <c r="E194" i="15"/>
  <c r="E193" i="15"/>
  <c r="F192" i="15"/>
  <c r="E192" i="15"/>
  <c r="E191" i="15"/>
  <c r="E190" i="15"/>
  <c r="E189" i="15"/>
  <c r="E187" i="15"/>
  <c r="E186" i="15"/>
  <c r="E185" i="15"/>
  <c r="E184" i="15"/>
  <c r="E183" i="15"/>
  <c r="E182" i="15"/>
  <c r="E181" i="15"/>
  <c r="E180" i="15"/>
  <c r="F179" i="15"/>
  <c r="E179" i="15"/>
  <c r="E178" i="15"/>
  <c r="E177" i="15"/>
  <c r="E176" i="15"/>
  <c r="E175" i="15"/>
  <c r="E174" i="15"/>
  <c r="F173" i="15"/>
  <c r="E173" i="15"/>
  <c r="E172" i="15"/>
  <c r="E171" i="15"/>
  <c r="F170" i="15"/>
  <c r="E170" i="15"/>
  <c r="F169" i="15"/>
  <c r="E169" i="15"/>
  <c r="E168" i="15"/>
  <c r="E167" i="15"/>
  <c r="E166" i="15"/>
  <c r="E165" i="15"/>
  <c r="E164" i="15"/>
  <c r="E163" i="15"/>
  <c r="E162" i="15"/>
  <c r="E161" i="15"/>
  <c r="E160" i="15"/>
  <c r="E159" i="15"/>
  <c r="F158" i="15"/>
  <c r="E158" i="15"/>
  <c r="E157" i="15"/>
  <c r="E156" i="15"/>
  <c r="E155" i="15"/>
  <c r="E154" i="15"/>
  <c r="E152" i="15"/>
  <c r="F151" i="15"/>
  <c r="E151" i="15"/>
  <c r="E150" i="15"/>
  <c r="E149" i="15"/>
  <c r="E148" i="15"/>
  <c r="E147" i="15"/>
  <c r="E146" i="15"/>
  <c r="E145" i="15"/>
  <c r="E144" i="15"/>
  <c r="E143" i="15"/>
  <c r="E141" i="15"/>
  <c r="E140" i="15"/>
  <c r="F139" i="15"/>
  <c r="E139" i="15"/>
  <c r="E138" i="15"/>
  <c r="F137" i="15"/>
  <c r="E137" i="15"/>
  <c r="F136" i="15"/>
  <c r="E136" i="15"/>
  <c r="E135" i="15"/>
  <c r="E134" i="15"/>
  <c r="E133" i="15"/>
  <c r="E132" i="15"/>
  <c r="E131" i="15"/>
  <c r="E130" i="15"/>
  <c r="F129" i="15"/>
  <c r="E129" i="15"/>
  <c r="E128" i="15"/>
  <c r="E127" i="15"/>
  <c r="E126" i="15"/>
  <c r="E125" i="15"/>
  <c r="F124" i="15"/>
  <c r="E124" i="15"/>
  <c r="E123" i="15"/>
  <c r="E122" i="15"/>
  <c r="E121" i="15"/>
  <c r="E120" i="15"/>
  <c r="E119" i="15"/>
  <c r="E118" i="15"/>
  <c r="E117" i="15"/>
  <c r="F116" i="15"/>
  <c r="E116" i="15"/>
  <c r="E115" i="15"/>
  <c r="E114" i="15"/>
  <c r="E113" i="15"/>
  <c r="E112" i="15"/>
  <c r="F111" i="15"/>
  <c r="E111" i="15"/>
  <c r="E110" i="15"/>
  <c r="E108" i="15"/>
  <c r="E107" i="15"/>
  <c r="E106" i="15"/>
  <c r="E105" i="15"/>
  <c r="F104" i="15"/>
  <c r="E104" i="15"/>
  <c r="E103" i="15"/>
  <c r="E102" i="15"/>
  <c r="E101" i="15"/>
  <c r="F100" i="15"/>
  <c r="E100" i="15"/>
  <c r="E99" i="15"/>
  <c r="E98" i="15"/>
  <c r="E97" i="15"/>
  <c r="E96" i="15"/>
  <c r="E95" i="15"/>
  <c r="E94" i="15"/>
  <c r="E93" i="15"/>
  <c r="E92" i="15"/>
  <c r="F91" i="15"/>
  <c r="E91" i="15"/>
  <c r="F90" i="15"/>
  <c r="E90" i="15"/>
  <c r="F89" i="15"/>
  <c r="E89" i="15"/>
  <c r="E88" i="15"/>
  <c r="E86" i="15"/>
  <c r="E85" i="15"/>
  <c r="E84" i="15"/>
  <c r="F83" i="15"/>
  <c r="E83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F68" i="15"/>
  <c r="E68" i="15"/>
  <c r="E67" i="15"/>
  <c r="E66" i="15"/>
  <c r="E65" i="15"/>
  <c r="E64" i="15"/>
  <c r="E63" i="15"/>
  <c r="E62" i="15"/>
  <c r="E61" i="15"/>
  <c r="F60" i="15"/>
  <c r="E60" i="15"/>
  <c r="E59" i="15"/>
  <c r="E58" i="15"/>
  <c r="E57" i="15"/>
  <c r="E56" i="15"/>
  <c r="E55" i="15"/>
  <c r="E54" i="15"/>
  <c r="F53" i="15"/>
  <c r="E53" i="15"/>
  <c r="E52" i="15"/>
  <c r="E51" i="15"/>
  <c r="F50" i="15"/>
  <c r="E50" i="15"/>
  <c r="F48" i="15"/>
  <c r="E48" i="15"/>
  <c r="E47" i="15"/>
  <c r="E46" i="15"/>
  <c r="E45" i="15"/>
  <c r="F44" i="15"/>
  <c r="E44" i="15"/>
  <c r="F43" i="15"/>
  <c r="E43" i="15"/>
  <c r="F42" i="15"/>
  <c r="E42" i="15"/>
  <c r="E41" i="15"/>
  <c r="E40" i="15"/>
  <c r="E39" i="15"/>
  <c r="E38" i="15"/>
  <c r="E37" i="15"/>
  <c r="E36" i="15"/>
  <c r="E35" i="15"/>
  <c r="E34" i="15"/>
  <c r="F33" i="15"/>
  <c r="E33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6" i="15"/>
  <c r="E15" i="15"/>
  <c r="E14" i="15"/>
  <c r="E13" i="15"/>
  <c r="E12" i="15"/>
  <c r="E11" i="15"/>
  <c r="E10" i="15"/>
  <c r="F9" i="15"/>
  <c r="E9" i="15"/>
  <c r="E8" i="15"/>
  <c r="E7" i="15"/>
  <c r="E6" i="15"/>
  <c r="E5" i="15"/>
  <c r="E4" i="15"/>
  <c r="E3" i="15"/>
  <c r="F2" i="15"/>
  <c r="E2" i="15"/>
  <c r="G1" i="15"/>
  <c r="G26" i="18"/>
  <c r="G16" i="18"/>
  <c r="G15" i="18"/>
  <c r="H14" i="18"/>
  <c r="G14" i="18"/>
  <c r="G13" i="18"/>
  <c r="H12" i="18"/>
  <c r="G12" i="18"/>
  <c r="G11" i="18"/>
  <c r="G10" i="18"/>
  <c r="H9" i="18"/>
  <c r="G9" i="18"/>
  <c r="G8" i="18"/>
  <c r="G7" i="18"/>
  <c r="H6" i="18"/>
  <c r="G6" i="18"/>
  <c r="G5" i="18"/>
  <c r="H4" i="18"/>
  <c r="G4" i="18"/>
  <c r="G3" i="18"/>
  <c r="H2" i="18"/>
  <c r="G2" i="18"/>
</calcChain>
</file>

<file path=xl/sharedStrings.xml><?xml version="1.0" encoding="utf-8"?>
<sst xmlns="http://schemas.openxmlformats.org/spreadsheetml/2006/main" count="1404" uniqueCount="320">
  <si>
    <t>DATE</t>
  </si>
  <si>
    <t>ITEM</t>
  </si>
  <si>
    <t>QYT</t>
  </si>
  <si>
    <t>PRICE</t>
  </si>
  <si>
    <t>SUBTOTAL</t>
  </si>
  <si>
    <t>TOTAL</t>
  </si>
  <si>
    <t>MILAC WHIPPING CREAM</t>
  </si>
  <si>
    <t>FRESH MILK (DIAMOND)</t>
  </si>
  <si>
    <t>CREAM CHEESE</t>
  </si>
  <si>
    <t>PARMESAN GRATED</t>
  </si>
  <si>
    <t>BBQ SAUCE</t>
  </si>
  <si>
    <t>LOLLO ROSSO</t>
  </si>
  <si>
    <t>FOOD COLORING</t>
  </si>
  <si>
    <t>BABY CUCUMBER</t>
  </si>
  <si>
    <t>MUSHROOM BUTTON</t>
  </si>
  <si>
    <t>DILL</t>
  </si>
  <si>
    <t>SUNKIST</t>
  </si>
  <si>
    <t>AVOCADO</t>
  </si>
  <si>
    <t>SALAD OIL</t>
  </si>
  <si>
    <t>OREGANO</t>
  </si>
  <si>
    <t>IMPORTED LEMON</t>
  </si>
  <si>
    <t>DRAGON FRUIT</t>
  </si>
  <si>
    <t>YEAST</t>
  </si>
  <si>
    <t>HONEY BLOSSOM</t>
  </si>
  <si>
    <t>ONION</t>
  </si>
  <si>
    <t>LIME</t>
  </si>
  <si>
    <t>AMANDA BUTTER</t>
  </si>
  <si>
    <t>QUAIL EGG</t>
  </si>
  <si>
    <t>CANNED PEELED TOMATO</t>
  </si>
  <si>
    <t>KARA (200)</t>
  </si>
  <si>
    <t>BACON (1KG)</t>
  </si>
  <si>
    <t>KEWPIE MAYONNAISE</t>
  </si>
  <si>
    <t>PARMESAN BLOCK</t>
  </si>
  <si>
    <t>SEMOLINA</t>
  </si>
  <si>
    <t>EDAMAME</t>
  </si>
  <si>
    <t>WATERMELON</t>
  </si>
  <si>
    <t>OIL (18 L)</t>
  </si>
  <si>
    <t>CASHEW NUT</t>
  </si>
  <si>
    <t>SESAME DRESSING</t>
  </si>
  <si>
    <t>DOUBLE ZERO</t>
  </si>
  <si>
    <t>JALAPENO</t>
  </si>
  <si>
    <t>GORGONZOLA CHEESE</t>
  </si>
  <si>
    <t>FRENCH FRIES</t>
  </si>
  <si>
    <t>KG PLASTIC</t>
  </si>
  <si>
    <t>SOUR CREAM</t>
  </si>
  <si>
    <t>GREEN BEAN</t>
  </si>
  <si>
    <t>LADY FINGER</t>
  </si>
  <si>
    <t>MANGO</t>
  </si>
  <si>
    <t>TOMATO</t>
  </si>
  <si>
    <t>FETA CHEESE</t>
  </si>
  <si>
    <t>MAESTRO MAYONNAISE</t>
  </si>
  <si>
    <t>VANILLA ESSENCE (KOEPOE2)</t>
  </si>
  <si>
    <t>BRIE CHEESE</t>
  </si>
  <si>
    <t>RUM (BUTTERFLY)</t>
  </si>
  <si>
    <t>COCONUT CREAM KARA (200)</t>
  </si>
  <si>
    <t>TOMATO SAUCE (1KG)</t>
  </si>
  <si>
    <t>CHILI SAUCE</t>
  </si>
  <si>
    <t>BANGKOK SAUCE</t>
  </si>
  <si>
    <t>ROMA KELAPA</t>
  </si>
  <si>
    <t>MOZARELLA</t>
  </si>
  <si>
    <t>ANCHOVY</t>
  </si>
  <si>
    <t>HAM</t>
  </si>
  <si>
    <t>QUAKER OATMEAL</t>
  </si>
  <si>
    <t>CHILI FLAKES</t>
  </si>
  <si>
    <t>ACID CITRUN (GADJAH)</t>
  </si>
  <si>
    <t>BANGKOK CHILI SAUCE</t>
  </si>
  <si>
    <t>DIXI VINEGAR</t>
  </si>
  <si>
    <t>BIG RED CHILI</t>
  </si>
  <si>
    <t>PUMPKIN</t>
  </si>
  <si>
    <t>CHILLI</t>
  </si>
  <si>
    <t>SOUR CREAM TATUA</t>
  </si>
  <si>
    <t>COCOA POWDER (165)</t>
  </si>
  <si>
    <t>BABY ROMAINE</t>
  </si>
  <si>
    <t>NUTELLA</t>
  </si>
  <si>
    <t>DARK CHOCOLATE COMPOUND (COLATTA 1 KG)</t>
  </si>
  <si>
    <t>STRAWBERRY</t>
  </si>
  <si>
    <t>ASPARAGUS</t>
  </si>
  <si>
    <t>GREEN PEAS</t>
  </si>
  <si>
    <t>WILD ROCKET</t>
  </si>
  <si>
    <t>MAIZENA FLOUR</t>
  </si>
  <si>
    <t>PLAIN AGAR-AGAR</t>
  </si>
  <si>
    <t>MIX BERRY</t>
  </si>
  <si>
    <t>BANANA</t>
  </si>
  <si>
    <t>YELLOW CHEDDAR SLICE</t>
  </si>
  <si>
    <t>TORTILLA</t>
  </si>
  <si>
    <t>WHOLE WHEAT FLOUR</t>
  </si>
  <si>
    <t>BLACK OLIVE</t>
  </si>
  <si>
    <t>CAPERS</t>
  </si>
  <si>
    <t>FERMIPAN YEAST</t>
  </si>
  <si>
    <t>PARSLEY</t>
  </si>
  <si>
    <t>ICEBERG</t>
  </si>
  <si>
    <t>SPAGHETTI</t>
  </si>
  <si>
    <t>BAKING POWDER</t>
  </si>
  <si>
    <t>SANTAN KARA (200)</t>
  </si>
  <si>
    <t>SAUSAGE SAGE (250)</t>
  </si>
  <si>
    <t>WILD ROCKET/ ARUGULA</t>
  </si>
  <si>
    <t>PISANG</t>
  </si>
  <si>
    <t>BAKED BEAN</t>
  </si>
  <si>
    <t>CUCUMBER</t>
  </si>
  <si>
    <t>BASIL</t>
  </si>
  <si>
    <t>GREEN APPLE</t>
  </si>
  <si>
    <t>APPLE VINEGAR</t>
  </si>
  <si>
    <t>COCOA POWDER</t>
  </si>
  <si>
    <t>COCONUT FLAKES</t>
  </si>
  <si>
    <t>COCONUT CREAM POWDER</t>
  </si>
  <si>
    <t>OATMEAL</t>
  </si>
  <si>
    <t>WHITE PEAR</t>
  </si>
  <si>
    <t>BLACK PEPPER</t>
  </si>
  <si>
    <t>CARROT</t>
  </si>
  <si>
    <t>CORIANDER</t>
  </si>
  <si>
    <t>CELERY</t>
  </si>
  <si>
    <t>INV NO.</t>
  </si>
  <si>
    <t>OUTSTANDING STATUS CHECK</t>
  </si>
  <si>
    <t>029695</t>
  </si>
  <si>
    <t>V</t>
  </si>
  <si>
    <t>LEMON</t>
  </si>
  <si>
    <t>SUGAR</t>
  </si>
  <si>
    <t>EGG</t>
  </si>
  <si>
    <t>POTATO</t>
  </si>
  <si>
    <t>BASMATI RICE SHUKRIYA</t>
  </si>
  <si>
    <t>LEEK</t>
  </si>
  <si>
    <t>ENGLISH SPINACH</t>
  </si>
  <si>
    <t>CHILI</t>
  </si>
  <si>
    <t>GARLIC</t>
  </si>
  <si>
    <t>SHALLOT</t>
  </si>
  <si>
    <t>ZUCCHINI</t>
  </si>
  <si>
    <t>029696</t>
  </si>
  <si>
    <t>GREEN LETTUCE</t>
  </si>
  <si>
    <t>ROCKET LETTUCE</t>
  </si>
  <si>
    <t>CHERRY RED TOMATO</t>
  </si>
  <si>
    <t>CHERRY YELLOW TOMATO</t>
  </si>
  <si>
    <t>BROWN SUGAR</t>
  </si>
  <si>
    <t>029701</t>
  </si>
  <si>
    <t>BABY KYURI</t>
  </si>
  <si>
    <t>TOMATO KETCHUP</t>
  </si>
  <si>
    <t>PORTABLE GAS</t>
  </si>
  <si>
    <t>SWEET POTATO</t>
  </si>
  <si>
    <t>MAYONNAISE</t>
  </si>
  <si>
    <t>RED PEPPER</t>
  </si>
  <si>
    <t>YELLOW PEPPER</t>
  </si>
  <si>
    <t>GREEN PEPPER</t>
  </si>
  <si>
    <t>CAKRA FLOUR</t>
  </si>
  <si>
    <t>MINT LEAVES</t>
  </si>
  <si>
    <t>BASIL LEAVES</t>
  </si>
  <si>
    <t>029702</t>
  </si>
  <si>
    <t>BEANS</t>
  </si>
  <si>
    <t>EGGPLANT</t>
  </si>
  <si>
    <t>029725</t>
  </si>
  <si>
    <t>DOLPIN SALT</t>
  </si>
  <si>
    <t>TOTOLE</t>
  </si>
  <si>
    <t>THYME</t>
  </si>
  <si>
    <t>029726</t>
  </si>
  <si>
    <t>SPRING ONION</t>
  </si>
  <si>
    <t>PINEAPPLE</t>
  </si>
  <si>
    <t>SEGITIGA BIRU FLOUR</t>
  </si>
  <si>
    <t>029739</t>
  </si>
  <si>
    <t>029740</t>
  </si>
  <si>
    <t>029751</t>
  </si>
  <si>
    <t>VINEGAR (DIXI)</t>
  </si>
  <si>
    <t>MUSHROOM SHIMEJI</t>
  </si>
  <si>
    <t>ROMAINE</t>
  </si>
  <si>
    <t>RED LOLLO ROSSA</t>
  </si>
  <si>
    <t>029752</t>
  </si>
  <si>
    <t>029776</t>
  </si>
  <si>
    <t>PEANUT</t>
  </si>
  <si>
    <t>FETTUCINNE</t>
  </si>
  <si>
    <t>029777</t>
  </si>
  <si>
    <t>TORTILLA WRAP</t>
  </si>
  <si>
    <t>029793</t>
  </si>
  <si>
    <t>PUMPKIN SEED</t>
  </si>
  <si>
    <t>029794</t>
  </si>
  <si>
    <t>BABY KYURI (TIMUN JEPANG)</t>
  </si>
  <si>
    <t>029819</t>
  </si>
  <si>
    <t>029820</t>
  </si>
  <si>
    <t>ROSEMARY</t>
  </si>
  <si>
    <t>WHITE SESAME SEED</t>
  </si>
  <si>
    <t>PENNE</t>
  </si>
  <si>
    <t>TABASCO</t>
  </si>
  <si>
    <t>029830</t>
  </si>
  <si>
    <t>029849</t>
  </si>
  <si>
    <t>029850</t>
  </si>
  <si>
    <t>029868</t>
  </si>
  <si>
    <t>029869</t>
  </si>
  <si>
    <t>BLACK SESAME SEED</t>
  </si>
  <si>
    <t>029880</t>
  </si>
  <si>
    <t>RED RICE</t>
  </si>
  <si>
    <t>ROMAIN</t>
  </si>
  <si>
    <t>029881</t>
  </si>
  <si>
    <t>029918</t>
  </si>
  <si>
    <t>029919</t>
  </si>
  <si>
    <t>VANILLA ESSENCE</t>
  </si>
  <si>
    <t>029936</t>
  </si>
  <si>
    <t>029937</t>
  </si>
  <si>
    <t>029946</t>
  </si>
  <si>
    <t>029970</t>
  </si>
  <si>
    <t>029971</t>
  </si>
  <si>
    <t>029982</t>
  </si>
  <si>
    <t>029983</t>
  </si>
  <si>
    <t>029996</t>
  </si>
  <si>
    <t>029997</t>
  </si>
  <si>
    <t>SUNKIT</t>
  </si>
  <si>
    <t>030008</t>
  </si>
  <si>
    <t>OYSTER SAUCE</t>
  </si>
  <si>
    <t>SWEET SOY SAUCE</t>
  </si>
  <si>
    <t>030009</t>
  </si>
  <si>
    <t>030038</t>
  </si>
  <si>
    <t>030039</t>
  </si>
  <si>
    <t>030050</t>
  </si>
  <si>
    <t>030051</t>
  </si>
  <si>
    <t>030070</t>
  </si>
  <si>
    <t>CHILI PEPPER</t>
  </si>
  <si>
    <t>0030071</t>
  </si>
  <si>
    <t>030078</t>
  </si>
  <si>
    <t>030079</t>
  </si>
  <si>
    <t>030099</t>
  </si>
  <si>
    <t>030100</t>
  </si>
  <si>
    <t>030118</t>
  </si>
  <si>
    <t>030119</t>
  </si>
  <si>
    <t>030129</t>
  </si>
  <si>
    <t>030130</t>
  </si>
  <si>
    <t>030154</t>
  </si>
  <si>
    <t>030162</t>
  </si>
  <si>
    <t>030163</t>
  </si>
  <si>
    <t>GRAND TOTAL</t>
  </si>
  <si>
    <t>INVOICE NO.</t>
  </si>
  <si>
    <t>BILLS</t>
  </si>
  <si>
    <t>ADS-212672</t>
  </si>
  <si>
    <t>MOZARELLA CHEESE</t>
  </si>
  <si>
    <t>CANNED PEELED TOMATOES (MERKO)</t>
  </si>
  <si>
    <t>PARMESAN CHEESE GRATED</t>
  </si>
  <si>
    <t>ADS-212808</t>
  </si>
  <si>
    <t>BORGES EXTRA VIRGIN OIL 5L</t>
  </si>
  <si>
    <t>ADS-215506</t>
  </si>
  <si>
    <t>ADS-215543</t>
  </si>
  <si>
    <t>OIL RB BIB (Rose Brand)</t>
  </si>
  <si>
    <t>ADS-218552</t>
  </si>
  <si>
    <t>CHEESE SLICE YELLOW (ANCHOR)</t>
  </si>
  <si>
    <t>ADS-218555</t>
  </si>
  <si>
    <t>ADS-219976</t>
  </si>
  <si>
    <t>ADS-220627</t>
  </si>
  <si>
    <t>LA FONTE PASTA SPAGHETTI</t>
  </si>
  <si>
    <t>LA FONTE PASTA FETTUCINE</t>
  </si>
  <si>
    <t>LA FONTE PASTA PENNEZITI RIGATI</t>
  </si>
  <si>
    <t>ADS-222046</t>
  </si>
  <si>
    <t>SOVIA OIL 18 L BIB</t>
  </si>
  <si>
    <t>DESCRIPTION</t>
  </si>
  <si>
    <t>QUANTITY</t>
  </si>
  <si>
    <t>SALMON FILLET</t>
  </si>
  <si>
    <t>SALMON</t>
  </si>
  <si>
    <t>MAHI-MAHI</t>
  </si>
  <si>
    <t>CHICKEN BREAST</t>
  </si>
  <si>
    <t>PRAWN</t>
  </si>
  <si>
    <t>SQUID</t>
  </si>
  <si>
    <t>MINCED BEEF</t>
  </si>
  <si>
    <t>TUNA</t>
  </si>
  <si>
    <t>SQUID TUBE</t>
  </si>
  <si>
    <t>DUE DATE</t>
  </si>
  <si>
    <t>PAYMENT STATUS</t>
  </si>
  <si>
    <t>FRESH MILK</t>
  </si>
  <si>
    <t>PAID</t>
  </si>
  <si>
    <t>DELIVERY COST</t>
  </si>
  <si>
    <t>BURGER BUN 80 GR</t>
  </si>
  <si>
    <t>PLAIN CROISSANT</t>
  </si>
  <si>
    <t>PPN 11%</t>
  </si>
  <si>
    <t>DISC</t>
  </si>
  <si>
    <t>SO/07/01/26/0079</t>
  </si>
  <si>
    <t>VILLA -BEEF SALAMI 1.0</t>
  </si>
  <si>
    <t>DESCRIPTIONS</t>
  </si>
  <si>
    <t>QTY</t>
  </si>
  <si>
    <t>BIILS</t>
  </si>
  <si>
    <t xml:space="preserve"> GRAND TOTAL</t>
  </si>
  <si>
    <t>SUB TOTAL</t>
  </si>
  <si>
    <t>BO0365/PRN-R/2026</t>
  </si>
  <si>
    <t>BONELESS BREAST TK SP</t>
  </si>
  <si>
    <t>BONELESS LEG TK SP</t>
  </si>
  <si>
    <t>BO0412/PRN-R/2026</t>
  </si>
  <si>
    <t>BO0482/PRN-R/2026</t>
  </si>
  <si>
    <t>WINGS TD</t>
  </si>
  <si>
    <t>BO0557/PRN-R/2026</t>
  </si>
  <si>
    <t>BO0646/PRN-R/2026</t>
  </si>
  <si>
    <t>BO0707/PRN-R/2026</t>
  </si>
  <si>
    <t>STATUS</t>
  </si>
  <si>
    <t>2602/FK-0599</t>
  </si>
  <si>
    <t>BEEF MEAT</t>
  </si>
  <si>
    <t>STRIPLOIN ICHI BROWN</t>
  </si>
  <si>
    <t>TOP SIDE BLACK ANGUS GF ONYX</t>
  </si>
  <si>
    <t>2602/FK-1854</t>
  </si>
  <si>
    <t>UNPAID</t>
  </si>
  <si>
    <t>2602/FK-2577</t>
  </si>
  <si>
    <t>0189</t>
  </si>
  <si>
    <t>LPG 50 KG</t>
  </si>
  <si>
    <t>0196</t>
  </si>
  <si>
    <t>NO</t>
  </si>
  <si>
    <t>PC</t>
  </si>
  <si>
    <t xml:space="preserve">Total </t>
  </si>
  <si>
    <t>INV.NO</t>
  </si>
  <si>
    <t>DISCOUNT</t>
  </si>
  <si>
    <t>TOTAL AFTER DISC</t>
  </si>
  <si>
    <t>TAX</t>
  </si>
  <si>
    <t>TOTAL AFTER DISC &amp; TAX</t>
  </si>
  <si>
    <t>#38</t>
  </si>
  <si>
    <t>CHERRY DUMPLINGS, 1000 G</t>
  </si>
  <si>
    <t>SUPPLIER</t>
  </si>
  <si>
    <t>Total</t>
  </si>
  <si>
    <t>BU BUNGA</t>
  </si>
  <si>
    <t>SEDANA JAYA</t>
  </si>
  <si>
    <t>AD SUPPLIER</t>
  </si>
  <si>
    <t>RAFI SEAFOOD</t>
  </si>
  <si>
    <t>ABISEKA</t>
  </si>
  <si>
    <t>FORNO</t>
  </si>
  <si>
    <t>KEMANG 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</si>
  <si>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</si>
  <si>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</si>
  <si>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</si>
  <si>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</si>
  <si>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</si>
  <si>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</si>
  <si>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</si>
  <si>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</si>
  <si>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BACON (250 GR)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</si>
</sst>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8" formatCode="_-&quot;Rp&quot;* #,##0_-;\-&quot;Rp&quot;* #,##0_-;_-&quot;Rp&quot;* &quot;-&quot;??_-;_-@_-"/>
    <numFmt numFmtId="169" formatCode="[$-409]d\-mmm\-yyyy;@"/>
    <numFmt numFmtId="170" formatCode="_ [$IDR]\ * #,##0_ ;_ [$IDR]\ * \-#,##0_ ;_ [$IDR]\ * &quot;-&quot;_ ;_ @_ "/>
    <numFmt numFmtId="171" formatCode="[$-809]dd\ mmmm\ yyyy;@"/>
    <numFmt numFmtId="172" formatCode="[$Rp-421]#,##0.00;[Red][$Rp-421]#,##0.00"/>
    <numFmt numFmtId="173" formatCode="[$Rp-421]#,##0;[Red][$Rp-421]#,##0"/>
  </numFmts>
  <fonts count="27" x14ac:knownFonts="1">
    <font>
      <sz val="11"/>
      <color theme="1"/>
      <name val="Calibri"/>
      <charset val="134"/>
      <scheme val="minor"/>
    </font>
    <font>
      <sz val="2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theme="1"/>
      <name val="Cambria"/>
      <family val="1"/>
    </font>
    <font>
      <sz val="18"/>
      <color theme="1"/>
      <name val="Cambria"/>
      <family val="1"/>
    </font>
    <font>
      <sz val="18"/>
      <color theme="1"/>
      <name val="Garamond"/>
      <family val="1"/>
    </font>
    <font>
      <sz val="14"/>
      <color theme="1"/>
      <name val="Garamond"/>
      <family val="1"/>
    </font>
    <font>
      <sz val="11"/>
      <color theme="1"/>
      <name val="Calibri Light"/>
      <family val="2"/>
    </font>
    <font>
      <sz val="16"/>
      <color theme="1"/>
      <name val="Calibri"/>
      <family val="2"/>
    </font>
    <font>
      <sz val="16"/>
      <color theme="1"/>
      <name val="Garamond"/>
      <family val="1"/>
    </font>
    <font>
      <sz val="16"/>
      <color theme="1"/>
      <name val="Arial Narrow"/>
      <family val="2"/>
    </font>
    <font>
      <b/>
      <i/>
      <sz val="16"/>
      <color theme="1"/>
      <name val="Calibri"/>
      <family val="2"/>
      <scheme val="minor"/>
    </font>
    <font>
      <sz val="16"/>
      <color theme="1"/>
      <name val="Calibri Light"/>
      <family val="2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Times New Roman"/>
      <family val="1"/>
    </font>
    <font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28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68" fontId="0" fillId="4" borderId="1" xfId="0" applyNumberFormat="1" applyFill="1" applyBorder="1" applyAlignment="1">
      <alignment horizontal="center" vertical="center"/>
    </xf>
    <xf numFmtId="16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68" fontId="0" fillId="0" borderId="0" xfId="0" applyNumberFormat="1">
      <alignment vertical="center"/>
    </xf>
    <xf numFmtId="0" fontId="0" fillId="2" borderId="2" xfId="0" applyFill="1" applyBorder="1">
      <alignment vertical="center"/>
    </xf>
    <xf numFmtId="16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6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69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9" fontId="2" fillId="4" borderId="1" xfId="0" applyNumberFormat="1" applyFont="1" applyFill="1" applyBorder="1">
      <alignment vertical="center"/>
    </xf>
    <xf numFmtId="0" fontId="2" fillId="4" borderId="1" xfId="0" applyFont="1" applyFill="1" applyBorder="1" applyAlignment="1">
      <alignment horizontal="center" vertical="center"/>
    </xf>
    <xf numFmtId="16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1" xfId="0" applyFont="1" applyFill="1" applyBorder="1">
      <alignment vertical="center"/>
    </xf>
    <xf numFmtId="168" fontId="2" fillId="4" borderId="1" xfId="0" applyNumberFormat="1" applyFont="1" applyFill="1" applyBorder="1" applyAlignment="1">
      <alignment horizontal="left" vertical="center"/>
    </xf>
    <xf numFmtId="168" fontId="2" fillId="4" borderId="4" xfId="0" applyNumberFormat="1" applyFont="1" applyFill="1" applyBorder="1" applyAlignment="1">
      <alignment horizontal="center" vertical="center"/>
    </xf>
    <xf numFmtId="168" fontId="2" fillId="4" borderId="1" xfId="0" applyNumberFormat="1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0" xfId="0" applyFont="1">
      <alignment vertical="center"/>
    </xf>
    <xf numFmtId="169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6" fillId="4" borderId="1" xfId="0" applyFont="1" applyFill="1" applyBorder="1">
      <alignment vertical="center"/>
    </xf>
    <xf numFmtId="169" fontId="6" fillId="4" borderId="1" xfId="0" applyNumberFormat="1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168" fontId="6" fillId="4" borderId="1" xfId="0" applyNumberFormat="1" applyFont="1" applyFill="1" applyBorder="1">
      <alignment vertical="center"/>
    </xf>
    <xf numFmtId="168" fontId="6" fillId="4" borderId="1" xfId="0" applyNumberFormat="1" applyFont="1" applyFill="1" applyBorder="1" applyAlignment="1">
      <alignment horizontal="left" vertical="center"/>
    </xf>
    <xf numFmtId="168" fontId="2" fillId="4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6" fontId="2" fillId="4" borderId="1" xfId="0" applyNumberFormat="1" applyFont="1" applyFill="1" applyBorder="1">
      <alignment vertical="center"/>
    </xf>
    <xf numFmtId="0" fontId="6" fillId="4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7" fillId="0" borderId="0" xfId="0" applyFont="1" applyAlignment="1">
      <alignment horizontal="center" vertical="center"/>
    </xf>
    <xf numFmtId="169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170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69" fontId="0" fillId="0" borderId="0" xfId="0" applyNumberFormat="1" applyAlignment="1">
      <alignment horizontal="center" vertical="center"/>
    </xf>
    <xf numFmtId="169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68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16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 wrapText="1"/>
    </xf>
    <xf numFmtId="171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8" fontId="11" fillId="4" borderId="1" xfId="0" applyNumberFormat="1" applyFont="1" applyFill="1" applyBorder="1" applyAlignment="1">
      <alignment vertical="center" wrapText="1"/>
    </xf>
    <xf numFmtId="0" fontId="11" fillId="4" borderId="1" xfId="0" applyFont="1" applyFill="1" applyBorder="1" applyAlignment="1">
      <alignment horizontal="center" vertical="center" wrapText="1"/>
    </xf>
    <xf numFmtId="168" fontId="0" fillId="4" borderId="7" xfId="0" applyNumberForma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169" fontId="0" fillId="4" borderId="7" xfId="0" applyNumberFormat="1" applyFill="1" applyBorder="1">
      <alignment vertical="center"/>
    </xf>
    <xf numFmtId="16" fontId="0" fillId="4" borderId="7" xfId="0" applyNumberFormat="1" applyFill="1" applyBorder="1">
      <alignment vertical="center"/>
    </xf>
    <xf numFmtId="170" fontId="0" fillId="0" borderId="1" xfId="0" applyNumberFormat="1" applyBorder="1">
      <alignment vertical="center"/>
    </xf>
    <xf numFmtId="168" fontId="0" fillId="0" borderId="1" xfId="0" applyNumberFormat="1" applyBorder="1">
      <alignment vertical="center"/>
    </xf>
    <xf numFmtId="168" fontId="0" fillId="0" borderId="7" xfId="0" applyNumberFormat="1" applyBorder="1">
      <alignment vertical="center"/>
    </xf>
    <xf numFmtId="0" fontId="0" fillId="0" borderId="7" xfId="0" applyBorder="1">
      <alignment vertical="center"/>
    </xf>
    <xf numFmtId="0" fontId="12" fillId="0" borderId="0" xfId="0" applyFont="1">
      <alignment vertical="center"/>
    </xf>
    <xf numFmtId="169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69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69" fontId="12" fillId="4" borderId="1" xfId="0" applyNumberFormat="1" applyFont="1" applyFill="1" applyBorder="1">
      <alignment vertical="center"/>
    </xf>
    <xf numFmtId="16" fontId="12" fillId="4" borderId="1" xfId="0" applyNumberFormat="1" applyFont="1" applyFill="1" applyBorder="1">
      <alignment vertical="center"/>
    </xf>
    <xf numFmtId="168" fontId="12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168" fontId="12" fillId="4" borderId="1" xfId="0" applyNumberFormat="1" applyFont="1" applyFill="1" applyBorder="1">
      <alignment vertical="center"/>
    </xf>
    <xf numFmtId="0" fontId="12" fillId="4" borderId="1" xfId="0" applyFont="1" applyFill="1" applyBorder="1">
      <alignment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70" fontId="12" fillId="4" borderId="1" xfId="0" applyNumberFormat="1" applyFont="1" applyFill="1" applyBorder="1">
      <alignment vertical="center"/>
    </xf>
    <xf numFmtId="17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6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2" fontId="2" fillId="0" borderId="0" xfId="0" applyNumberFormat="1" applyFont="1">
      <alignment vertical="center"/>
    </xf>
    <xf numFmtId="172" fontId="2" fillId="0" borderId="0" xfId="0" applyNumberFormat="1" applyFont="1" applyAlignment="1">
      <alignment horizontal="center" vertical="center"/>
    </xf>
    <xf numFmtId="16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13" fillId="4" borderId="1" xfId="0" applyFont="1" applyFill="1" applyBorder="1" applyAlignment="1">
      <alignment vertical="center" wrapText="1"/>
    </xf>
    <xf numFmtId="16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/>
    </xf>
    <xf numFmtId="0" fontId="2" fillId="6" borderId="8" xfId="0" applyFont="1" applyFill="1" applyBorder="1">
      <alignment vertical="center"/>
    </xf>
    <xf numFmtId="168" fontId="15" fillId="6" borderId="8" xfId="0" applyNumberFormat="1" applyFont="1" applyFill="1" applyBorder="1" applyAlignment="1">
      <alignment horizontal="center" vertical="center"/>
    </xf>
    <xf numFmtId="172" fontId="2" fillId="5" borderId="1" xfId="0" applyNumberFormat="1" applyFont="1" applyFill="1" applyBorder="1" applyAlignment="1">
      <alignment horizontal="center" vertical="center"/>
    </xf>
    <xf numFmtId="172" fontId="16" fillId="4" borderId="1" xfId="0" applyNumberFormat="1" applyFont="1" applyFill="1" applyBorder="1">
      <alignment vertical="center"/>
    </xf>
    <xf numFmtId="172" fontId="2" fillId="4" borderId="1" xfId="0" applyNumberFormat="1" applyFont="1" applyFill="1" applyBorder="1">
      <alignment vertical="center"/>
    </xf>
    <xf numFmtId="172" fontId="13" fillId="4" borderId="1" xfId="0" applyNumberFormat="1" applyFont="1" applyFill="1" applyBorder="1" applyAlignment="1">
      <alignment vertical="center" wrapText="1"/>
    </xf>
    <xf numFmtId="172" fontId="16" fillId="4" borderId="5" xfId="0" applyNumberFormat="1" applyFont="1" applyFill="1" applyBorder="1">
      <alignment vertical="center"/>
    </xf>
    <xf numFmtId="0" fontId="2" fillId="4" borderId="5" xfId="0" applyFont="1" applyFill="1" applyBorder="1">
      <alignment vertical="center"/>
    </xf>
    <xf numFmtId="172" fontId="2" fillId="4" borderId="5" xfId="0" applyNumberFormat="1" applyFont="1" applyFill="1" applyBorder="1">
      <alignment vertical="center"/>
    </xf>
    <xf numFmtId="172" fontId="15" fillId="6" borderId="1" xfId="0" applyNumberFormat="1" applyFont="1" applyFill="1" applyBorder="1">
      <alignment vertical="center"/>
    </xf>
    <xf numFmtId="172" fontId="2" fillId="4" borderId="1" xfId="0" applyNumberFormat="1" applyFont="1" applyFill="1" applyBorder="1" applyAlignment="1">
      <alignment horizontal="center" vertical="center"/>
    </xf>
    <xf numFmtId="172" fontId="2" fillId="4" borderId="5" xfId="0" applyNumberFormat="1" applyFont="1" applyFill="1" applyBorder="1" applyAlignment="1">
      <alignment horizontal="center" vertical="center"/>
    </xf>
    <xf numFmtId="170" fontId="16" fillId="4" borderId="1" xfId="0" applyNumberFormat="1" applyFont="1" applyFill="1" applyBorder="1">
      <alignment vertical="center"/>
    </xf>
    <xf numFmtId="170" fontId="16" fillId="4" borderId="5" xfId="0" applyNumberFormat="1" applyFont="1" applyFill="1" applyBorder="1">
      <alignment vertical="center"/>
    </xf>
    <xf numFmtId="170" fontId="2" fillId="4" borderId="1" xfId="0" applyNumberFormat="1" applyFont="1" applyFill="1" applyBorder="1">
      <alignment vertical="center"/>
    </xf>
    <xf numFmtId="170" fontId="2" fillId="4" borderId="5" xfId="0" applyNumberFormat="1" applyFont="1" applyFill="1" applyBorder="1">
      <alignment vertical="center"/>
    </xf>
    <xf numFmtId="170" fontId="2" fillId="0" borderId="0" xfId="0" applyNumberFormat="1" applyFont="1">
      <alignment vertical="center"/>
    </xf>
    <xf numFmtId="171" fontId="2" fillId="0" borderId="0" xfId="0" applyNumberFormat="1" applyFont="1" applyAlignment="1">
      <alignment horizontal="center" vertical="center"/>
    </xf>
    <xf numFmtId="171" fontId="2" fillId="5" borderId="1" xfId="0" applyNumberFormat="1" applyFont="1" applyFill="1" applyBorder="1" applyAlignment="1">
      <alignment horizontal="center" vertical="center"/>
    </xf>
    <xf numFmtId="171" fontId="2" fillId="0" borderId="5" xfId="0" applyNumberFormat="1" applyFont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168" fontId="13" fillId="4" borderId="1" xfId="0" applyNumberFormat="1" applyFont="1" applyFill="1" applyBorder="1">
      <alignment vertical="center"/>
    </xf>
    <xf numFmtId="168" fontId="2" fillId="0" borderId="0" xfId="0" applyNumberFormat="1" applyFont="1">
      <alignment vertical="center"/>
    </xf>
    <xf numFmtId="0" fontId="18" fillId="0" borderId="0" xfId="0" applyFont="1">
      <alignment vertical="center"/>
    </xf>
    <xf numFmtId="169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169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169" fontId="18" fillId="0" borderId="7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169" fontId="18" fillId="0" borderId="1" xfId="0" applyNumberFormat="1" applyFont="1" applyBorder="1">
      <alignment vertical="center"/>
    </xf>
    <xf numFmtId="169" fontId="21" fillId="0" borderId="1" xfId="0" applyNumberFormat="1" applyFont="1" applyBorder="1">
      <alignment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16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168" fontId="18" fillId="4" borderId="1" xfId="0" applyNumberFormat="1" applyFont="1" applyFill="1" applyBorder="1">
      <alignment vertical="center"/>
    </xf>
    <xf numFmtId="168" fontId="18" fillId="0" borderId="1" xfId="0" applyNumberFormat="1" applyFont="1" applyBorder="1">
      <alignment vertical="center"/>
    </xf>
    <xf numFmtId="168" fontId="21" fillId="4" borderId="1" xfId="0" applyNumberFormat="1" applyFont="1" applyFill="1" applyBorder="1">
      <alignment vertical="center"/>
    </xf>
    <xf numFmtId="168" fontId="21" fillId="0" borderId="1" xfId="0" applyNumberFormat="1" applyFont="1" applyBorder="1">
      <alignment vertical="center"/>
    </xf>
    <xf numFmtId="168" fontId="18" fillId="5" borderId="1" xfId="0" applyNumberFormat="1" applyFont="1" applyFill="1" applyBorder="1">
      <alignment vertical="center"/>
    </xf>
    <xf numFmtId="168" fontId="18" fillId="0" borderId="0" xfId="0" applyNumberFormat="1" applyFont="1">
      <alignment vertical="center"/>
    </xf>
    <xf numFmtId="169" fontId="22" fillId="0" borderId="7" xfId="0" applyNumberFormat="1" applyFont="1" applyBorder="1" applyAlignment="1">
      <alignment horizontal="center" vertical="center"/>
    </xf>
    <xf numFmtId="168" fontId="18" fillId="4" borderId="1" xfId="0" applyNumberFormat="1" applyFont="1" applyFill="1" applyBorder="1" applyAlignment="1">
      <alignment horizontal="center" vertical="center"/>
    </xf>
    <xf numFmtId="168" fontId="18" fillId="0" borderId="7" xfId="0" applyNumberFormat="1" applyFont="1" applyBorder="1">
      <alignment vertical="center"/>
    </xf>
    <xf numFmtId="0" fontId="18" fillId="0" borderId="7" xfId="0" applyFont="1" applyBorder="1">
      <alignment vertical="center"/>
    </xf>
    <xf numFmtId="169" fontId="2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69" fontId="23" fillId="5" borderId="1" xfId="0" applyNumberFormat="1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168" fontId="0" fillId="4" borderId="2" xfId="0" applyNumberFormat="1" applyFill="1" applyBorder="1">
      <alignment vertical="center"/>
    </xf>
    <xf numFmtId="169" fontId="22" fillId="0" borderId="1" xfId="0" applyNumberFormat="1" applyFont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173" fontId="25" fillId="6" borderId="0" xfId="0" applyNumberFormat="1" applyFont="1" applyFill="1">
      <alignment vertical="center"/>
    </xf>
    <xf numFmtId="173" fontId="0" fillId="0" borderId="0" xfId="0" applyNumberFormat="1">
      <alignment vertical="center"/>
    </xf>
    <xf numFmtId="0" fontId="0" fillId="0" borderId="4" xfId="0" applyBorder="1" applyAlignment="1">
      <alignment horizontal="left" vertical="center"/>
    </xf>
    <xf numFmtId="168" fontId="0" fillId="4" borderId="2" xfId="0" applyNumberFormat="1" applyFill="1" applyBorder="1" applyAlignment="1">
      <alignment horizontal="center" vertical="center"/>
    </xf>
    <xf numFmtId="0" fontId="18" fillId="0" borderId="4" xfId="0" applyFont="1" applyBorder="1">
      <alignment vertical="center"/>
    </xf>
    <xf numFmtId="168" fontId="18" fillId="4" borderId="2" xfId="0" applyNumberFormat="1" applyFont="1" applyFill="1" applyBorder="1">
      <alignment vertical="center"/>
    </xf>
    <xf numFmtId="168" fontId="0" fillId="0" borderId="4" xfId="0" applyNumberFormat="1" applyBorder="1">
      <alignment vertical="center"/>
    </xf>
    <xf numFmtId="0" fontId="0" fillId="0" borderId="1" xfId="0" applyBorder="1" applyAlignment="1">
      <alignment horizontal="left" vertical="center"/>
    </xf>
    <xf numFmtId="168" fontId="0" fillId="4" borderId="5" xfId="0" applyNumberFormat="1" applyFill="1" applyBorder="1">
      <alignment vertical="center"/>
    </xf>
    <xf numFmtId="168" fontId="0" fillId="0" borderId="5" xfId="0" applyNumberFormat="1" applyBorder="1">
      <alignment vertical="center"/>
    </xf>
    <xf numFmtId="0" fontId="2" fillId="4" borderId="1" xfId="0" quotePrefix="1" applyFont="1" applyFill="1" applyBorder="1" applyAlignment="1">
      <alignment horizontal="center" vertical="center"/>
    </xf>
    <xf numFmtId="169" fontId="0" fillId="0" borderId="4" xfId="0" applyNumberFormat="1" applyBorder="1" applyAlignment="1">
      <alignment horizontal="center" vertical="center"/>
    </xf>
    <xf numFmtId="169" fontId="0" fillId="0" borderId="3" xfId="0" applyNumberFormat="1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  <xf numFmtId="168" fontId="0" fillId="0" borderId="4" xfId="0" applyNumberFormat="1" applyBorder="1" applyAlignment="1">
      <alignment horizontal="center" vertical="center"/>
    </xf>
    <xf numFmtId="168" fontId="0" fillId="0" borderId="2" xfId="0" applyNumberFormat="1" applyBorder="1" applyAlignment="1">
      <alignment horizontal="center" vertical="center"/>
    </xf>
    <xf numFmtId="169" fontId="0" fillId="4" borderId="5" xfId="0" applyNumberFormat="1" applyFill="1" applyBorder="1" applyAlignment="1">
      <alignment horizontal="center" vertical="center"/>
    </xf>
    <xf numFmtId="169" fontId="0" fillId="4" borderId="7" xfId="0" applyNumberFormat="1" applyFill="1" applyBorder="1" applyAlignment="1">
      <alignment horizontal="center" vertical="center"/>
    </xf>
    <xf numFmtId="169" fontId="0" fillId="4" borderId="6" xfId="0" applyNumberFormat="1" applyFill="1" applyBorder="1" applyAlignment="1">
      <alignment horizontal="center" vertical="center"/>
    </xf>
    <xf numFmtId="16" fontId="0" fillId="4" borderId="5" xfId="0" applyNumberFormat="1" applyFill="1" applyBorder="1" applyAlignment="1">
      <alignment horizontal="center" vertical="center"/>
    </xf>
    <xf numFmtId="16" fontId="0" fillId="4" borderId="7" xfId="0" applyNumberFormat="1" applyFill="1" applyBorder="1" applyAlignment="1">
      <alignment horizontal="center" vertical="center"/>
    </xf>
    <xf numFmtId="16" fontId="0" fillId="4" borderId="6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0" fontId="0" fillId="0" borderId="5" xfId="0" applyNumberFormat="1" applyBorder="1" applyAlignment="1">
      <alignment horizontal="center" vertical="center"/>
    </xf>
    <xf numFmtId="170" fontId="0" fillId="0" borderId="7" xfId="0" applyNumberFormat="1" applyBorder="1" applyAlignment="1">
      <alignment horizontal="center" vertical="center"/>
    </xf>
    <xf numFmtId="170" fontId="0" fillId="0" borderId="6" xfId="0" applyNumberFormat="1" applyBorder="1" applyAlignment="1">
      <alignment horizontal="center" vertical="center"/>
    </xf>
    <xf numFmtId="168" fontId="0" fillId="0" borderId="5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4" borderId="10" xfId="0" applyNumberFormat="1" applyFill="1" applyBorder="1" applyAlignment="1">
      <alignment horizontal="center" vertical="center"/>
    </xf>
    <xf numFmtId="168" fontId="0" fillId="4" borderId="0" xfId="0" applyNumberFormat="1" applyFill="1" applyAlignment="1">
      <alignment horizontal="center" vertical="center"/>
    </xf>
    <xf numFmtId="169" fontId="22" fillId="0" borderId="5" xfId="0" applyNumberFormat="1" applyFont="1" applyBorder="1" applyAlignment="1">
      <alignment horizontal="center" vertical="center"/>
    </xf>
    <xf numFmtId="169" fontId="22" fillId="0" borderId="6" xfId="0" applyNumberFormat="1" applyFont="1" applyBorder="1" applyAlignment="1">
      <alignment horizontal="center" vertical="center"/>
    </xf>
    <xf numFmtId="169" fontId="22" fillId="0" borderId="7" xfId="0" applyNumberFormat="1" applyFont="1" applyBorder="1" applyAlignment="1">
      <alignment horizontal="center" vertical="center"/>
    </xf>
    <xf numFmtId="169" fontId="18" fillId="0" borderId="1" xfId="0" applyNumberFormat="1" applyFont="1" applyBorder="1" applyAlignment="1">
      <alignment horizontal="center" vertical="center"/>
    </xf>
    <xf numFmtId="173" fontId="18" fillId="0" borderId="4" xfId="0" applyNumberFormat="1" applyFont="1" applyBorder="1" applyAlignment="1">
      <alignment horizontal="center" vertical="center"/>
    </xf>
    <xf numFmtId="173" fontId="18" fillId="0" borderId="2" xfId="0" applyNumberFormat="1" applyFont="1" applyBorder="1">
      <alignment vertical="center"/>
    </xf>
    <xf numFmtId="169" fontId="18" fillId="0" borderId="5" xfId="0" applyNumberFormat="1" applyFont="1" applyBorder="1" applyAlignment="1">
      <alignment horizontal="center" vertical="center"/>
    </xf>
    <xf numFmtId="169" fontId="18" fillId="0" borderId="6" xfId="0" applyNumberFormat="1" applyFont="1" applyBorder="1" applyAlignment="1">
      <alignment horizontal="center" vertical="center"/>
    </xf>
    <xf numFmtId="169" fontId="18" fillId="0" borderId="7" xfId="0" applyNumberFormat="1" applyFont="1" applyBorder="1" applyAlignment="1">
      <alignment horizontal="center" vertical="center"/>
    </xf>
    <xf numFmtId="0" fontId="18" fillId="0" borderId="5" xfId="0" quotePrefix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6" xfId="0" quotePrefix="1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8" fontId="18" fillId="0" borderId="5" xfId="0" applyNumberFormat="1" applyFont="1" applyBorder="1" applyAlignment="1">
      <alignment horizontal="center" vertical="center"/>
    </xf>
    <xf numFmtId="168" fontId="18" fillId="0" borderId="6" xfId="0" applyNumberFormat="1" applyFont="1" applyBorder="1" applyAlignment="1">
      <alignment horizontal="center" vertical="center"/>
    </xf>
    <xf numFmtId="168" fontId="18" fillId="0" borderId="7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68" fontId="15" fillId="6" borderId="7" xfId="0" applyNumberFormat="1" applyFont="1" applyFill="1" applyBorder="1" applyAlignment="1">
      <alignment horizontal="center" vertical="center"/>
    </xf>
    <xf numFmtId="169" fontId="2" fillId="4" borderId="5" xfId="0" applyNumberFormat="1" applyFont="1" applyFill="1" applyBorder="1" applyAlignment="1">
      <alignment horizontal="center" vertical="center"/>
    </xf>
    <xf numFmtId="169" fontId="2" fillId="4" borderId="6" xfId="0" applyNumberFormat="1" applyFont="1" applyFill="1" applyBorder="1" applyAlignment="1">
      <alignment horizontal="center" vertical="center"/>
    </xf>
    <xf numFmtId="169" fontId="2" fillId="4" borderId="7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70" fontId="2" fillId="4" borderId="5" xfId="0" applyNumberFormat="1" applyFont="1" applyFill="1" applyBorder="1" applyAlignment="1">
      <alignment horizontal="center" vertical="center"/>
    </xf>
    <xf numFmtId="170" fontId="2" fillId="4" borderId="6" xfId="0" applyNumberFormat="1" applyFont="1" applyFill="1" applyBorder="1" applyAlignment="1">
      <alignment horizontal="center" vertical="center"/>
    </xf>
    <xf numFmtId="170" fontId="2" fillId="4" borderId="7" xfId="0" applyNumberFormat="1" applyFont="1" applyFill="1" applyBorder="1" applyAlignment="1">
      <alignment horizontal="center" vertical="center"/>
    </xf>
    <xf numFmtId="168" fontId="15" fillId="6" borderId="1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171" fontId="2" fillId="0" borderId="5" xfId="0" applyNumberFormat="1" applyFont="1" applyBorder="1" applyAlignment="1">
      <alignment horizontal="center" vertical="center"/>
    </xf>
    <xf numFmtId="171" fontId="2" fillId="0" borderId="7" xfId="0" applyNumberFormat="1" applyFont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17" fillId="6" borderId="9" xfId="0" applyFont="1" applyFill="1" applyBorder="1" applyAlignment="1">
      <alignment horizontal="center" vertical="center"/>
    </xf>
    <xf numFmtId="0" fontId="17" fillId="6" borderId="8" xfId="0" applyFont="1" applyFill="1" applyBorder="1" applyAlignment="1">
      <alignment horizontal="center" vertical="center"/>
    </xf>
    <xf numFmtId="168" fontId="15" fillId="6" borderId="4" xfId="0" applyNumberFormat="1" applyFont="1" applyFill="1" applyBorder="1" applyAlignment="1">
      <alignment horizontal="center" vertical="center"/>
    </xf>
    <xf numFmtId="168" fontId="15" fillId="6" borderId="3" xfId="0" applyNumberFormat="1" applyFont="1" applyFill="1" applyBorder="1" applyAlignment="1">
      <alignment horizontal="center" vertical="center"/>
    </xf>
    <xf numFmtId="168" fontId="15" fillId="6" borderId="2" xfId="0" applyNumberFormat="1" applyFont="1" applyFill="1" applyBorder="1" applyAlignment="1">
      <alignment horizontal="center" vertical="center"/>
    </xf>
    <xf numFmtId="169" fontId="17" fillId="6" borderId="1" xfId="0" applyNumberFormat="1" applyFont="1" applyFill="1" applyBorder="1" applyAlignment="1">
      <alignment horizontal="center" vertical="center"/>
    </xf>
    <xf numFmtId="168" fontId="17" fillId="6" borderId="1" xfId="0" applyNumberFormat="1" applyFont="1" applyFill="1" applyBorder="1" applyAlignment="1">
      <alignment horizontal="center" vertical="center"/>
    </xf>
    <xf numFmtId="169" fontId="17" fillId="5" borderId="4" xfId="0" applyNumberFormat="1" applyFont="1" applyFill="1" applyBorder="1" applyAlignment="1">
      <alignment horizontal="center" vertical="center"/>
    </xf>
    <xf numFmtId="169" fontId="17" fillId="5" borderId="3" xfId="0" applyNumberFormat="1" applyFont="1" applyFill="1" applyBorder="1" applyAlignment="1">
      <alignment horizontal="center" vertical="center"/>
    </xf>
    <xf numFmtId="169" fontId="17" fillId="5" borderId="2" xfId="0" applyNumberFormat="1" applyFont="1" applyFill="1" applyBorder="1" applyAlignment="1">
      <alignment horizontal="center" vertical="center"/>
    </xf>
    <xf numFmtId="168" fontId="17" fillId="5" borderId="4" xfId="0" applyNumberFormat="1" applyFont="1" applyFill="1" applyBorder="1" applyAlignment="1">
      <alignment horizontal="center" vertical="center"/>
    </xf>
    <xf numFmtId="168" fontId="17" fillId="5" borderId="3" xfId="0" applyNumberFormat="1" applyFont="1" applyFill="1" applyBorder="1" applyAlignment="1">
      <alignment horizontal="center" vertical="center"/>
    </xf>
    <xf numFmtId="168" fontId="17" fillId="5" borderId="2" xfId="0" applyNumberFormat="1" applyFont="1" applyFill="1" applyBorder="1" applyAlignment="1">
      <alignment horizontal="center" vertical="center"/>
    </xf>
    <xf numFmtId="172" fontId="15" fillId="6" borderId="4" xfId="0" applyNumberFormat="1" applyFont="1" applyFill="1" applyBorder="1" applyAlignment="1">
      <alignment horizontal="center" vertical="center"/>
    </xf>
    <xf numFmtId="172" fontId="15" fillId="6" borderId="2" xfId="0" applyNumberFormat="1" applyFont="1" applyFill="1" applyBorder="1" applyAlignment="1">
      <alignment horizontal="center" vertical="center"/>
    </xf>
    <xf numFmtId="169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69" fontId="6" fillId="6" borderId="4" xfId="0" applyNumberFormat="1" applyFont="1" applyFill="1" applyBorder="1" applyAlignment="1">
      <alignment horizontal="center" vertical="center"/>
    </xf>
    <xf numFmtId="169" fontId="6" fillId="6" borderId="3" xfId="0" applyNumberFormat="1" applyFont="1" applyFill="1" applyBorder="1" applyAlignment="1">
      <alignment horizontal="center" vertical="center"/>
    </xf>
    <xf numFmtId="168" fontId="4" fillId="6" borderId="4" xfId="0" applyNumberFormat="1" applyFont="1" applyFill="1" applyBorder="1" applyAlignment="1">
      <alignment horizontal="center" vertical="center"/>
    </xf>
    <xf numFmtId="168" fontId="4" fillId="6" borderId="3" xfId="0" applyNumberFormat="1" applyFont="1" applyFill="1" applyBorder="1" applyAlignment="1">
      <alignment horizontal="center" vertical="center"/>
    </xf>
    <xf numFmtId="168" fontId="4" fillId="6" borderId="2" xfId="0" applyNumberFormat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168" fontId="0" fillId="4" borderId="5" xfId="0" applyNumberFormat="1" applyFill="1" applyBorder="1" applyAlignment="1">
      <alignment horizontal="center" vertical="center"/>
    </xf>
    <xf numFmtId="168" fontId="0" fillId="4" borderId="6" xfId="0" applyNumberFormat="1" applyFill="1" applyBorder="1" applyAlignment="1">
      <alignment horizontal="center" vertical="center"/>
    </xf>
    <xf numFmtId="168" fontId="0" fillId="4" borderId="7" xfId="0" applyNumberFormat="1" applyFill="1" applyBorder="1" applyAlignment="1">
      <alignment horizontal="center" vertical="center"/>
    </xf>
    <xf numFmtId="171" fontId="0" fillId="0" borderId="5" xfId="0" applyNumberFormat="1" applyBorder="1" applyAlignment="1">
      <alignment horizontal="center" vertical="center"/>
    </xf>
    <xf numFmtId="171" fontId="0" fillId="0" borderId="6" xfId="0" applyNumberFormat="1" applyBorder="1" applyAlignment="1">
      <alignment horizontal="center" vertical="center"/>
    </xf>
    <xf numFmtId="171" fontId="0" fillId="0" borderId="7" xfId="0" applyNumberFormat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8" fontId="4" fillId="4" borderId="4" xfId="0" applyNumberFormat="1" applyFont="1" applyFill="1" applyBorder="1" applyAlignment="1">
      <alignment horizontal="center" vertical="center"/>
    </xf>
    <xf numFmtId="168" fontId="4" fillId="4" borderId="3" xfId="0" applyNumberFormat="1" applyFont="1" applyFill="1" applyBorder="1" applyAlignment="1">
      <alignment horizontal="left" vertical="center"/>
    </xf>
    <xf numFmtId="168" fontId="4" fillId="4" borderId="2" xfId="0" applyNumberFormat="1" applyFont="1" applyFill="1" applyBorder="1" applyAlignment="1">
      <alignment horizontal="left" vertical="center"/>
    </xf>
    <xf numFmtId="169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8" fontId="4" fillId="4" borderId="3" xfId="0" applyNumberFormat="1" applyFont="1" applyFill="1" applyBorder="1" applyAlignment="1">
      <alignment horizontal="center" vertical="center"/>
    </xf>
    <xf numFmtId="168" fontId="4" fillId="4" borderId="2" xfId="0" applyNumberFormat="1" applyFont="1" applyFill="1" applyBorder="1" applyAlignment="1">
      <alignment horizontal="center" vertical="center"/>
    </xf>
    <xf numFmtId="0" fontId="26" fillId="0" borderId="4" xfId="0" applyFont="1" applyBorder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8E5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jpeg"/><Relationship Id="rId3" Type="http://schemas.openxmlformats.org/officeDocument/2006/relationships/image" Target="../media/image13.jpeg"/><Relationship Id="rId7" Type="http://schemas.openxmlformats.org/officeDocument/2006/relationships/image" Target="../media/image17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Relationship Id="rId6" Type="http://schemas.openxmlformats.org/officeDocument/2006/relationships/image" Target="../media/image16.jpeg"/><Relationship Id="rId11" Type="http://schemas.openxmlformats.org/officeDocument/2006/relationships/image" Target="../media/image21.jpeg"/><Relationship Id="rId5" Type="http://schemas.openxmlformats.org/officeDocument/2006/relationships/image" Target="../media/image15.jpeg"/><Relationship Id="rId10" Type="http://schemas.openxmlformats.org/officeDocument/2006/relationships/image" Target="../media/image20.jpeg"/><Relationship Id="rId4" Type="http://schemas.openxmlformats.org/officeDocument/2006/relationships/image" Target="../media/image14.jpeg"/><Relationship Id="rId9" Type="http://schemas.openxmlformats.org/officeDocument/2006/relationships/image" Target="../media/image19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jpeg"/><Relationship Id="rId2" Type="http://schemas.openxmlformats.org/officeDocument/2006/relationships/image" Target="../media/image23.jpeg"/><Relationship Id="rId1" Type="http://schemas.openxmlformats.org/officeDocument/2006/relationships/image" Target="../media/image22.jpeg"/><Relationship Id="rId4" Type="http://schemas.openxmlformats.org/officeDocument/2006/relationships/image" Target="../media/image25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jpeg"/><Relationship Id="rId2" Type="http://schemas.openxmlformats.org/officeDocument/2006/relationships/image" Target="../media/image27.jpeg"/><Relationship Id="rId1" Type="http://schemas.openxmlformats.org/officeDocument/2006/relationships/image" Target="../media/image26.jpeg"/><Relationship Id="rId4" Type="http://schemas.openxmlformats.org/officeDocument/2006/relationships/image" Target="../media/image29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jpeg"/><Relationship Id="rId2" Type="http://schemas.openxmlformats.org/officeDocument/2006/relationships/image" Target="../media/image32.jpeg"/><Relationship Id="rId1" Type="http://schemas.openxmlformats.org/officeDocument/2006/relationships/image" Target="../media/image31.jpeg"/><Relationship Id="rId6" Type="http://schemas.openxmlformats.org/officeDocument/2006/relationships/image" Target="../media/image36.jpeg"/><Relationship Id="rId5" Type="http://schemas.openxmlformats.org/officeDocument/2006/relationships/image" Target="../media/image35.jpeg"/><Relationship Id="rId4" Type="http://schemas.openxmlformats.org/officeDocument/2006/relationships/image" Target="../media/image34.jpe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jpeg"/><Relationship Id="rId2" Type="http://schemas.openxmlformats.org/officeDocument/2006/relationships/image" Target="../media/image38.jpeg"/><Relationship Id="rId1" Type="http://schemas.openxmlformats.org/officeDocument/2006/relationships/image" Target="../media/image37.jpe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41.jpeg"/><Relationship Id="rId1" Type="http://schemas.openxmlformats.org/officeDocument/2006/relationships/image" Target="../media/image40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19367</xdr:colOff>
      <xdr:row>1</xdr:row>
      <xdr:rowOff>26352</xdr:rowOff>
    </xdr:from>
    <xdr:to>
      <xdr:col>7</xdr:col>
      <xdr:colOff>2374582</xdr:colOff>
      <xdr:row>3</xdr:row>
      <xdr:rowOff>484822</xdr:rowOff>
    </xdr:to>
    <xdr:pic>
      <xdr:nvPicPr>
        <xdr:cNvPr id="4" name="ID_636AC24CC7954B4FADE29D289651AFD4" descr="PHOTO-2026-02-03-23-58-07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6357" r="2988"/>
        <a:stretch>
          <a:fillRect/>
        </a:stretch>
      </xdr:blipFill>
      <xdr:spPr>
        <a:xfrm rot="16200000">
          <a:off x="10127615" y="-167640"/>
          <a:ext cx="1449070" cy="2354580"/>
        </a:xfrm>
        <a:prstGeom prst="rect">
          <a:avLst/>
        </a:prstGeom>
      </xdr:spPr>
    </xdr:pic>
    <xdr:clientData/>
  </xdr:twoCellAnchor>
  <xdr:twoCellAnchor editAs="oneCell">
    <xdr:from>
      <xdr:col>7</xdr:col>
      <xdr:colOff>28257</xdr:colOff>
      <xdr:row>4</xdr:row>
      <xdr:rowOff>18732</xdr:rowOff>
    </xdr:from>
    <xdr:to>
      <xdr:col>7</xdr:col>
      <xdr:colOff>2365692</xdr:colOff>
      <xdr:row>4</xdr:row>
      <xdr:rowOff>1408112</xdr:rowOff>
    </xdr:to>
    <xdr:pic>
      <xdr:nvPicPr>
        <xdr:cNvPr id="5" name="ID_4CDFAB597ABE46C7BAED4C1965C98541" descr="PHOTO-2026-02-03-23-58-49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0157460" y="1289050"/>
          <a:ext cx="1389380" cy="2337435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5</xdr:row>
      <xdr:rowOff>22225</xdr:rowOff>
    </xdr:from>
    <xdr:to>
      <xdr:col>7</xdr:col>
      <xdr:colOff>2359025</xdr:colOff>
      <xdr:row>5</xdr:row>
      <xdr:rowOff>1356360</xdr:rowOff>
    </xdr:to>
    <xdr:pic>
      <xdr:nvPicPr>
        <xdr:cNvPr id="3" name="ID_5F3D02B348164A1C915465852A0785D5" descr="PHOTO-2026-02-10-18-37-39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16200000">
          <a:off x="10183495" y="2689860"/>
          <a:ext cx="1334135" cy="2328545"/>
        </a:xfrm>
        <a:prstGeom prst="rect">
          <a:avLst/>
        </a:prstGeom>
      </xdr:spPr>
    </xdr:pic>
    <xdr:clientData/>
  </xdr:twoCellAnchor>
  <xdr:twoCellAnchor editAs="oneCell">
    <xdr:from>
      <xdr:col>7</xdr:col>
      <xdr:colOff>30162</xdr:colOff>
      <xdr:row>6</xdr:row>
      <xdr:rowOff>21272</xdr:rowOff>
    </xdr:from>
    <xdr:to>
      <xdr:col>7</xdr:col>
      <xdr:colOff>2359342</xdr:colOff>
      <xdr:row>6</xdr:row>
      <xdr:rowOff>1355407</xdr:rowOff>
    </xdr:to>
    <xdr:pic>
      <xdr:nvPicPr>
        <xdr:cNvPr id="7" name="ID_6386F60E4AEC4EC3AFEA249BC4062CE2" descr="PHOTO-2026-02-10-18-38-15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10182860" y="4057015"/>
          <a:ext cx="1334135" cy="2329180"/>
        </a:xfrm>
        <a:prstGeom prst="rect">
          <a:avLst/>
        </a:prstGeom>
      </xdr:spPr>
    </xdr:pic>
    <xdr:clientData/>
  </xdr:twoCellAnchor>
  <xdr:twoCellAnchor editAs="oneCell">
    <xdr:from>
      <xdr:col>7</xdr:col>
      <xdr:colOff>41910</xdr:colOff>
      <xdr:row>7</xdr:row>
      <xdr:rowOff>21590</xdr:rowOff>
    </xdr:from>
    <xdr:to>
      <xdr:col>7</xdr:col>
      <xdr:colOff>2348230</xdr:colOff>
      <xdr:row>8</xdr:row>
      <xdr:rowOff>669925</xdr:rowOff>
    </xdr:to>
    <xdr:pic>
      <xdr:nvPicPr>
        <xdr:cNvPr id="6" name="ID_78F73135B2FD451DB88B524AAEEB9253" descr="PHOTO-2026-02-18-20-15-48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7720" y="5923915"/>
          <a:ext cx="2306320" cy="1321435"/>
        </a:xfrm>
        <a:prstGeom prst="rect">
          <a:avLst/>
        </a:prstGeom>
      </xdr:spPr>
    </xdr:pic>
    <xdr:clientData/>
  </xdr:twoCellAnchor>
  <xdr:twoCellAnchor editAs="oneCell">
    <xdr:from>
      <xdr:col>7</xdr:col>
      <xdr:colOff>31115</xdr:colOff>
      <xdr:row>9</xdr:row>
      <xdr:rowOff>21590</xdr:rowOff>
    </xdr:from>
    <xdr:to>
      <xdr:col>7</xdr:col>
      <xdr:colOff>2359025</xdr:colOff>
      <xdr:row>9</xdr:row>
      <xdr:rowOff>1356995</xdr:rowOff>
    </xdr:to>
    <xdr:pic>
      <xdr:nvPicPr>
        <xdr:cNvPr id="9" name="ID_4ED73609D506421893662A520AC54B17" descr="PHOTO-2026-02-18-20-16-36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686925" y="7270115"/>
          <a:ext cx="2327910" cy="1335405"/>
        </a:xfrm>
        <a:prstGeom prst="rect">
          <a:avLst/>
        </a:prstGeom>
      </xdr:spPr>
    </xdr:pic>
    <xdr:clientData/>
  </xdr:twoCellAnchor>
  <xdr:twoCellAnchor editAs="oneCell">
    <xdr:from>
      <xdr:col>7</xdr:col>
      <xdr:colOff>29845</xdr:colOff>
      <xdr:row>10</xdr:row>
      <xdr:rowOff>22225</xdr:rowOff>
    </xdr:from>
    <xdr:to>
      <xdr:col>7</xdr:col>
      <xdr:colOff>2359025</xdr:colOff>
      <xdr:row>10</xdr:row>
      <xdr:rowOff>1356995</xdr:rowOff>
    </xdr:to>
    <xdr:pic>
      <xdr:nvPicPr>
        <xdr:cNvPr id="24" name="ID_E2CDEC82C82F428896369A9185BDCB02" descr="PHOTO-2026-02-24-18-39-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685655" y="8640445"/>
          <a:ext cx="2329180" cy="1334770"/>
        </a:xfrm>
        <a:prstGeom prst="rect">
          <a:avLst/>
        </a:prstGeom>
      </xdr:spPr>
    </xdr:pic>
    <xdr:clientData/>
  </xdr:twoCellAnchor>
  <xdr:twoCellAnchor editAs="oneCell">
    <xdr:from>
      <xdr:col>7</xdr:col>
      <xdr:colOff>21590</xdr:colOff>
      <xdr:row>11</xdr:row>
      <xdr:rowOff>41910</xdr:rowOff>
    </xdr:from>
    <xdr:to>
      <xdr:col>7</xdr:col>
      <xdr:colOff>2367280</xdr:colOff>
      <xdr:row>14</xdr:row>
      <xdr:rowOff>326390</xdr:rowOff>
    </xdr:to>
    <xdr:pic>
      <xdr:nvPicPr>
        <xdr:cNvPr id="27" name="ID_A70C43B218474080B83A66C880027ED0" descr="PHOTO-2026-02-24-18-39-49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677400" y="10028555"/>
          <a:ext cx="2345690" cy="1351280"/>
        </a:xfrm>
        <a:prstGeom prst="rect">
          <a:avLst/>
        </a:prstGeom>
      </xdr:spPr>
    </xdr:pic>
    <xdr:clientData/>
  </xdr:twoCellAnchor>
  <xdr:twoCellAnchor editAs="oneCell">
    <xdr:from>
      <xdr:col>7</xdr:col>
      <xdr:colOff>21590</xdr:colOff>
      <xdr:row>15</xdr:row>
      <xdr:rowOff>22225</xdr:rowOff>
    </xdr:from>
    <xdr:to>
      <xdr:col>7</xdr:col>
      <xdr:colOff>2366645</xdr:colOff>
      <xdr:row>15</xdr:row>
      <xdr:rowOff>1433195</xdr:rowOff>
    </xdr:to>
    <xdr:pic>
      <xdr:nvPicPr>
        <xdr:cNvPr id="8" name="ID_8103FA87AE8545EC9DA47F8A26CA41AE" descr="PHOTO-2026-03-01-04-07-3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2778" r="1862"/>
        <a:stretch>
          <a:fillRect/>
        </a:stretch>
      </xdr:blipFill>
      <xdr:spPr>
        <a:xfrm>
          <a:off x="9677400" y="11431270"/>
          <a:ext cx="2345055" cy="1410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29210</xdr:colOff>
      <xdr:row>1</xdr:row>
      <xdr:rowOff>33655</xdr:rowOff>
    </xdr:from>
    <xdr:to>
      <xdr:col>4</xdr:col>
      <xdr:colOff>2978785</xdr:colOff>
      <xdr:row>1</xdr:row>
      <xdr:rowOff>3807460</xdr:rowOff>
    </xdr:to>
    <xdr:pic>
      <xdr:nvPicPr>
        <xdr:cNvPr id="31" name="ID_F1A67522669D4215BAC50397A96C98E5" descr="PHOTO-2026-02-26-13-43-39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b="27882"/>
        <a:stretch>
          <a:fillRect/>
        </a:stretch>
      </xdr:blipFill>
      <xdr:spPr>
        <a:xfrm>
          <a:off x="8427720" y="328295"/>
          <a:ext cx="2949575" cy="37738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72390</xdr:colOff>
      <xdr:row>1</xdr:row>
      <xdr:rowOff>26670</xdr:rowOff>
    </xdr:from>
    <xdr:to>
      <xdr:col>4</xdr:col>
      <xdr:colOff>2942590</xdr:colOff>
      <xdr:row>3</xdr:row>
      <xdr:rowOff>1183640</xdr:rowOff>
    </xdr:to>
    <xdr:pic>
      <xdr:nvPicPr>
        <xdr:cNvPr id="4" name="ID_0145CB14E3774CDAA8DCB5A0D8A84BA6" descr="PHOTO-2026-02-01-17-17-05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t="11510" b="18057"/>
        <a:stretch>
          <a:fillRect/>
        </a:stretch>
      </xdr:blipFill>
      <xdr:spPr>
        <a:xfrm>
          <a:off x="8470900" y="321310"/>
          <a:ext cx="2870200" cy="3569970"/>
        </a:xfrm>
        <a:prstGeom prst="rect">
          <a:avLst/>
        </a:prstGeom>
      </xdr:spPr>
    </xdr:pic>
    <xdr:clientData/>
  </xdr:twoCellAnchor>
  <xdr:twoCellAnchor editAs="oneCell">
    <xdr:from>
      <xdr:col>4</xdr:col>
      <xdr:colOff>47625</xdr:colOff>
      <xdr:row>4</xdr:row>
      <xdr:rowOff>26670</xdr:rowOff>
    </xdr:from>
    <xdr:to>
      <xdr:col>4</xdr:col>
      <xdr:colOff>2967990</xdr:colOff>
      <xdr:row>7</xdr:row>
      <xdr:rowOff>943610</xdr:rowOff>
    </xdr:to>
    <xdr:pic>
      <xdr:nvPicPr>
        <xdr:cNvPr id="3" name="ID_A4E36A679E804F2783D4CCA60E13F634" descr="PHOTO-2026-02-04-01-46-17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b="27010"/>
        <a:stretch>
          <a:fillRect/>
        </a:stretch>
      </xdr:blipFill>
      <xdr:spPr>
        <a:xfrm>
          <a:off x="8446135" y="3940810"/>
          <a:ext cx="2920365" cy="3774440"/>
        </a:xfrm>
        <a:prstGeom prst="rect">
          <a:avLst/>
        </a:prstGeom>
      </xdr:spPr>
    </xdr:pic>
    <xdr:clientData/>
  </xdr:twoCellAnchor>
  <xdr:twoCellAnchor editAs="oneCell">
    <xdr:from>
      <xdr:col>4</xdr:col>
      <xdr:colOff>60325</xdr:colOff>
      <xdr:row>8</xdr:row>
      <xdr:rowOff>29210</xdr:rowOff>
    </xdr:from>
    <xdr:to>
      <xdr:col>4</xdr:col>
      <xdr:colOff>2947035</xdr:colOff>
      <xdr:row>12</xdr:row>
      <xdr:rowOff>706120</xdr:rowOff>
    </xdr:to>
    <xdr:pic>
      <xdr:nvPicPr>
        <xdr:cNvPr id="7" name="ID_B8FF8E3628AA496481EB690F0A0FC9FA" descr="PHOTO-2026-02-07-13-41-25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b="30477"/>
        <a:stretch>
          <a:fillRect/>
        </a:stretch>
      </xdr:blipFill>
      <xdr:spPr>
        <a:xfrm>
          <a:off x="8458835" y="7753350"/>
          <a:ext cx="2886710" cy="3572510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15</xdr:row>
      <xdr:rowOff>28575</xdr:rowOff>
    </xdr:from>
    <xdr:to>
      <xdr:col>4</xdr:col>
      <xdr:colOff>2957195</xdr:colOff>
      <xdr:row>18</xdr:row>
      <xdr:rowOff>926465</xdr:rowOff>
    </xdr:to>
    <xdr:pic>
      <xdr:nvPicPr>
        <xdr:cNvPr id="12" name="ID_691C3CD06DA34046BAC72C7EB3BD722D" descr="PHOTO-2026-02-10-13-05-03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b="28742"/>
        <a:stretch>
          <a:fillRect/>
        </a:stretch>
      </xdr:blipFill>
      <xdr:spPr>
        <a:xfrm>
          <a:off x="8448675" y="15182215"/>
          <a:ext cx="2907030" cy="375539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19</xdr:row>
      <xdr:rowOff>74295</xdr:rowOff>
    </xdr:from>
    <xdr:to>
      <xdr:col>4</xdr:col>
      <xdr:colOff>2978785</xdr:colOff>
      <xdr:row>22</xdr:row>
      <xdr:rowOff>944880</xdr:rowOff>
    </xdr:to>
    <xdr:pic>
      <xdr:nvPicPr>
        <xdr:cNvPr id="9" name="ID_E1687DBBCB654D798F871F9898FAA980" descr="PHOTO-2026-02-14-11-27-12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b="27446"/>
        <a:stretch>
          <a:fillRect/>
        </a:stretch>
      </xdr:blipFill>
      <xdr:spPr>
        <a:xfrm>
          <a:off x="8427085" y="19037935"/>
          <a:ext cx="2950210" cy="3918585"/>
        </a:xfrm>
        <a:prstGeom prst="rect">
          <a:avLst/>
        </a:prstGeom>
      </xdr:spPr>
    </xdr:pic>
    <xdr:clientData/>
  </xdr:twoCellAnchor>
  <xdr:twoCellAnchor editAs="oneCell">
    <xdr:from>
      <xdr:col>4</xdr:col>
      <xdr:colOff>97790</xdr:colOff>
      <xdr:row>25</xdr:row>
      <xdr:rowOff>78740</xdr:rowOff>
    </xdr:from>
    <xdr:to>
      <xdr:col>4</xdr:col>
      <xdr:colOff>2908935</xdr:colOff>
      <xdr:row>28</xdr:row>
      <xdr:rowOff>923290</xdr:rowOff>
    </xdr:to>
    <xdr:pic>
      <xdr:nvPicPr>
        <xdr:cNvPr id="13" name="ID_9F6D49275C1C4922B3DF187403AE4FEB" descr="PHOTO-2026-02-18-16-59-10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b="25216"/>
        <a:stretch>
          <a:fillRect/>
        </a:stretch>
      </xdr:blipFill>
      <xdr:spPr>
        <a:xfrm>
          <a:off x="8496300" y="27043380"/>
          <a:ext cx="2811145" cy="3816350"/>
        </a:xfrm>
        <a:prstGeom prst="rect">
          <a:avLst/>
        </a:prstGeom>
      </xdr:spPr>
    </xdr:pic>
    <xdr:clientData/>
  </xdr:twoCellAnchor>
  <xdr:twoCellAnchor editAs="oneCell">
    <xdr:from>
      <xdr:col>4</xdr:col>
      <xdr:colOff>130175</xdr:colOff>
      <xdr:row>23</xdr:row>
      <xdr:rowOff>91440</xdr:rowOff>
    </xdr:from>
    <xdr:to>
      <xdr:col>4</xdr:col>
      <xdr:colOff>2877185</xdr:colOff>
      <xdr:row>24</xdr:row>
      <xdr:rowOff>1888490</xdr:rowOff>
    </xdr:to>
    <xdr:pic>
      <xdr:nvPicPr>
        <xdr:cNvPr id="16" name="ID_4252498EDF7A4A0CB760EE010AB88C52" descr="PHOTO-2026-02-18-19-05-41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b="23642"/>
        <a:stretch>
          <a:fillRect/>
        </a:stretch>
      </xdr:blipFill>
      <xdr:spPr>
        <a:xfrm>
          <a:off x="8528685" y="23119080"/>
          <a:ext cx="2747010" cy="3765550"/>
        </a:xfrm>
        <a:prstGeom prst="rect">
          <a:avLst/>
        </a:prstGeom>
      </xdr:spPr>
    </xdr:pic>
    <xdr:clientData/>
  </xdr:twoCellAnchor>
  <xdr:twoCellAnchor editAs="oneCell">
    <xdr:from>
      <xdr:col>4</xdr:col>
      <xdr:colOff>158115</xdr:colOff>
      <xdr:row>29</xdr:row>
      <xdr:rowOff>28575</xdr:rowOff>
    </xdr:from>
    <xdr:to>
      <xdr:col>4</xdr:col>
      <xdr:colOff>2849245</xdr:colOff>
      <xdr:row>31</xdr:row>
      <xdr:rowOff>1247140</xdr:rowOff>
    </xdr:to>
    <xdr:pic>
      <xdr:nvPicPr>
        <xdr:cNvPr id="18" name="ID_681FDD9FE49D47B1B04E26FE337F6628" descr="PHOTO-2026-02-20-22-37-2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b="23150"/>
        <a:stretch>
          <a:fillRect/>
        </a:stretch>
      </xdr:blipFill>
      <xdr:spPr>
        <a:xfrm>
          <a:off x="8556625" y="30955615"/>
          <a:ext cx="2691130" cy="3758565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32</xdr:row>
      <xdr:rowOff>44450</xdr:rowOff>
    </xdr:from>
    <xdr:to>
      <xdr:col>4</xdr:col>
      <xdr:colOff>2978785</xdr:colOff>
      <xdr:row>35</xdr:row>
      <xdr:rowOff>974090</xdr:rowOff>
    </xdr:to>
    <xdr:pic>
      <xdr:nvPicPr>
        <xdr:cNvPr id="23" name="ID_E0200951FB074DA1855780BA90A9903F" descr="PHOTO-2026-02-24-18-41-49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t="3043" b="22670"/>
        <a:stretch>
          <a:fillRect/>
        </a:stretch>
      </xdr:blipFill>
      <xdr:spPr>
        <a:xfrm>
          <a:off x="8427085" y="34781490"/>
          <a:ext cx="2950210" cy="3977640"/>
        </a:xfrm>
        <a:prstGeom prst="rect">
          <a:avLst/>
        </a:prstGeom>
      </xdr:spPr>
    </xdr:pic>
    <xdr:clientData/>
  </xdr:twoCellAnchor>
  <xdr:twoCellAnchor editAs="oneCell">
    <xdr:from>
      <xdr:col>4</xdr:col>
      <xdr:colOff>51435</xdr:colOff>
      <xdr:row>36</xdr:row>
      <xdr:rowOff>27940</xdr:rowOff>
    </xdr:from>
    <xdr:to>
      <xdr:col>4</xdr:col>
      <xdr:colOff>2955925</xdr:colOff>
      <xdr:row>39</xdr:row>
      <xdr:rowOff>990600</xdr:rowOff>
    </xdr:to>
    <xdr:pic>
      <xdr:nvPicPr>
        <xdr:cNvPr id="8" name="ID_5F34D989519C4FE3A90E77F77DE9D968" descr="PHOTO-2026-02-27-20-05-2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b="24269"/>
        <a:stretch>
          <a:fillRect/>
        </a:stretch>
      </xdr:blipFill>
      <xdr:spPr>
        <a:xfrm>
          <a:off x="8449945" y="38828980"/>
          <a:ext cx="2904490" cy="4010660"/>
        </a:xfrm>
        <a:prstGeom prst="rect">
          <a:avLst/>
        </a:prstGeom>
      </xdr:spPr>
    </xdr:pic>
    <xdr:clientData/>
  </xdr:twoCellAnchor>
  <xdr:twoCellAnchor editAs="oneCell">
    <xdr:from>
      <xdr:col>4</xdr:col>
      <xdr:colOff>31115</xdr:colOff>
      <xdr:row>13</xdr:row>
      <xdr:rowOff>28575</xdr:rowOff>
    </xdr:from>
    <xdr:to>
      <xdr:col>4</xdr:col>
      <xdr:colOff>2976245</xdr:colOff>
      <xdr:row>14</xdr:row>
      <xdr:rowOff>1888490</xdr:rowOff>
    </xdr:to>
    <xdr:pic>
      <xdr:nvPicPr>
        <xdr:cNvPr id="5" name="ID_BB90619980F64812B27907C4194A6011" descr="PHOTO-2026-03-01-17-15-05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t="19714" b="8824"/>
        <a:stretch>
          <a:fillRect/>
        </a:stretch>
      </xdr:blipFill>
      <xdr:spPr>
        <a:xfrm>
          <a:off x="8429625" y="11372215"/>
          <a:ext cx="2945130" cy="37649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80010</xdr:colOff>
      <xdr:row>1</xdr:row>
      <xdr:rowOff>29210</xdr:rowOff>
    </xdr:from>
    <xdr:to>
      <xdr:col>5</xdr:col>
      <xdr:colOff>2926080</xdr:colOff>
      <xdr:row>2</xdr:row>
      <xdr:rowOff>990600</xdr:rowOff>
    </xdr:to>
    <xdr:pic>
      <xdr:nvPicPr>
        <xdr:cNvPr id="9" name="ID_26FA262E5FEE4424A43A70221A257EF6" descr="PHOTO-2026-02-07-18-37-09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9499600" y="-110490"/>
          <a:ext cx="1977390" cy="284607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3</xdr:row>
      <xdr:rowOff>28575</xdr:rowOff>
    </xdr:from>
    <xdr:to>
      <xdr:col>5</xdr:col>
      <xdr:colOff>2967355</xdr:colOff>
      <xdr:row>3</xdr:row>
      <xdr:rowOff>1711960</xdr:rowOff>
    </xdr:to>
    <xdr:pic>
      <xdr:nvPicPr>
        <xdr:cNvPr id="3" name="ID_5C8466ABF2E8452EB3EF4222A2E8A241" descr="PHOTO-2026-02-20-13-29-3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25255" y="2355215"/>
          <a:ext cx="2927350" cy="1683385"/>
        </a:xfrm>
        <a:prstGeom prst="rect">
          <a:avLst/>
        </a:prstGeom>
      </xdr:spPr>
    </xdr:pic>
    <xdr:clientData/>
  </xdr:twoCellAnchor>
  <xdr:twoCellAnchor editAs="oneCell">
    <xdr:from>
      <xdr:col>5</xdr:col>
      <xdr:colOff>38735</xdr:colOff>
      <xdr:row>4</xdr:row>
      <xdr:rowOff>28575</xdr:rowOff>
    </xdr:from>
    <xdr:to>
      <xdr:col>5</xdr:col>
      <xdr:colOff>2967355</xdr:colOff>
      <xdr:row>4</xdr:row>
      <xdr:rowOff>1759585</xdr:rowOff>
    </xdr:to>
    <xdr:pic>
      <xdr:nvPicPr>
        <xdr:cNvPr id="20" name="ID_809C2067AE2540009AA232E01BA06CCC" descr="PHOTO-2026-02-22-09-57-57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16200000">
          <a:off x="9622790" y="3489960"/>
          <a:ext cx="173101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5</xdr:row>
      <xdr:rowOff>28575</xdr:rowOff>
    </xdr:from>
    <xdr:to>
      <xdr:col>5</xdr:col>
      <xdr:colOff>2966720</xdr:colOff>
      <xdr:row>5</xdr:row>
      <xdr:rowOff>1711960</xdr:rowOff>
    </xdr:to>
    <xdr:pic>
      <xdr:nvPicPr>
        <xdr:cNvPr id="21" name="ID_BBC42C6A61154005823D3BA3B3711189" descr="ABISEKA 23 FEB 2026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25255" y="5870575"/>
          <a:ext cx="2926715" cy="16833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92075</xdr:colOff>
      <xdr:row>1</xdr:row>
      <xdr:rowOff>29845</xdr:rowOff>
    </xdr:from>
    <xdr:to>
      <xdr:col>4</xdr:col>
      <xdr:colOff>2915920</xdr:colOff>
      <xdr:row>2</xdr:row>
      <xdr:rowOff>2510790</xdr:rowOff>
    </xdr:to>
    <xdr:pic>
      <xdr:nvPicPr>
        <xdr:cNvPr id="13" name="ID_6196216A3FFA46BC8AA062353646AB61" descr="PHOTO-2026-02-20-22-50-14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90585" y="324485"/>
          <a:ext cx="2823845" cy="5020945"/>
        </a:xfrm>
        <a:prstGeom prst="rect">
          <a:avLst/>
        </a:prstGeom>
      </xdr:spPr>
    </xdr:pic>
    <xdr:clientData/>
  </xdr:twoCellAnchor>
  <xdr:twoCellAnchor editAs="oneCell">
    <xdr:from>
      <xdr:col>4</xdr:col>
      <xdr:colOff>60325</xdr:colOff>
      <xdr:row>3</xdr:row>
      <xdr:rowOff>29845</xdr:rowOff>
    </xdr:from>
    <xdr:to>
      <xdr:col>4</xdr:col>
      <xdr:colOff>2947035</xdr:colOff>
      <xdr:row>3</xdr:row>
      <xdr:rowOff>5165090</xdr:rowOff>
    </xdr:to>
    <xdr:pic>
      <xdr:nvPicPr>
        <xdr:cNvPr id="16" name="ID_64C2050295634282BCEF0D81D8D54F96" descr="PHOTO-2026-02-20-22-51-1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58835" y="5404485"/>
          <a:ext cx="2886710" cy="5135245"/>
        </a:xfrm>
        <a:prstGeom prst="rect">
          <a:avLst/>
        </a:prstGeom>
      </xdr:spPr>
    </xdr:pic>
    <xdr:clientData/>
  </xdr:twoCellAnchor>
  <xdr:twoCellAnchor editAs="oneCell">
    <xdr:from>
      <xdr:col>4</xdr:col>
      <xdr:colOff>91440</xdr:colOff>
      <xdr:row>4</xdr:row>
      <xdr:rowOff>29210</xdr:rowOff>
    </xdr:from>
    <xdr:to>
      <xdr:col>4</xdr:col>
      <xdr:colOff>2915920</xdr:colOff>
      <xdr:row>5</xdr:row>
      <xdr:rowOff>2510790</xdr:rowOff>
    </xdr:to>
    <xdr:pic>
      <xdr:nvPicPr>
        <xdr:cNvPr id="29" name="ID_083A64BF3F8A4742A54B57EE05F2FE38" descr="PHOTO-2026-02-24-18-43-16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89950" y="10604500"/>
          <a:ext cx="2824480" cy="502158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</xdr:colOff>
      <xdr:row>6</xdr:row>
      <xdr:rowOff>38100</xdr:rowOff>
    </xdr:from>
    <xdr:to>
      <xdr:col>4</xdr:col>
      <xdr:colOff>2948305</xdr:colOff>
      <xdr:row>7</xdr:row>
      <xdr:rowOff>2570480</xdr:rowOff>
    </xdr:to>
    <xdr:pic>
      <xdr:nvPicPr>
        <xdr:cNvPr id="5" name="ID_E1CBC1AC724B4423AF49CB57942D1DB6" descr="PHOTO-2026-02-27-15-48-31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57565" y="15693390"/>
          <a:ext cx="2889250" cy="51358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69850</xdr:colOff>
      <xdr:row>1</xdr:row>
      <xdr:rowOff>22860</xdr:rowOff>
    </xdr:from>
    <xdr:to>
      <xdr:col>5</xdr:col>
      <xdr:colOff>2950210</xdr:colOff>
      <xdr:row>1</xdr:row>
      <xdr:rowOff>1949450</xdr:rowOff>
    </xdr:to>
    <xdr:pic>
      <xdr:nvPicPr>
        <xdr:cNvPr id="19" name="ID_3CF6F23DEFE3428893FFD5D4384F847F" descr="PHOTO-2026-01-26-15-07-37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35565" y="317500"/>
          <a:ext cx="2880360" cy="192659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47942</xdr:colOff>
      <xdr:row>1</xdr:row>
      <xdr:rowOff>25082</xdr:rowOff>
    </xdr:from>
    <xdr:to>
      <xdr:col>4</xdr:col>
      <xdr:colOff>2815907</xdr:colOff>
      <xdr:row>2</xdr:row>
      <xdr:rowOff>1008062</xdr:rowOff>
    </xdr:to>
    <xdr:pic>
      <xdr:nvPicPr>
        <xdr:cNvPr id="4" name="ID_4B5C3A118E93457890BE43FDD3621726" descr="PHOTO-2026-02-03-23-56-40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6289675" y="-156210"/>
          <a:ext cx="1998980" cy="276733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46355</xdr:rowOff>
    </xdr:from>
    <xdr:to>
      <xdr:col>4</xdr:col>
      <xdr:colOff>2837815</xdr:colOff>
      <xdr:row>4</xdr:row>
      <xdr:rowOff>848995</xdr:rowOff>
    </xdr:to>
    <xdr:pic>
      <xdr:nvPicPr>
        <xdr:cNvPr id="6" name="ID_2EBB1BBD77A04910995658200A91ED32" descr="PHOTO-2026-02-06-18-12-58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6443345" y="1720850"/>
          <a:ext cx="1691640" cy="281305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5</xdr:row>
      <xdr:rowOff>71437</xdr:rowOff>
    </xdr:from>
    <xdr:to>
      <xdr:col>4</xdr:col>
      <xdr:colOff>2837497</xdr:colOff>
      <xdr:row>7</xdr:row>
      <xdr:rowOff>575627</xdr:rowOff>
    </xdr:to>
    <xdr:pic>
      <xdr:nvPicPr>
        <xdr:cNvPr id="7" name="ID_EF83982E7F67466594FDDD0952FC8644" descr="PHOTO-2026-02-11-15-47-47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16200000">
          <a:off x="6401435" y="3564890"/>
          <a:ext cx="1774190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39370</xdr:colOff>
      <xdr:row>8</xdr:row>
      <xdr:rowOff>24765</xdr:rowOff>
    </xdr:from>
    <xdr:to>
      <xdr:col>4</xdr:col>
      <xdr:colOff>2823210</xdr:colOff>
      <xdr:row>10</xdr:row>
      <xdr:rowOff>559435</xdr:rowOff>
    </xdr:to>
    <xdr:pic>
      <xdr:nvPicPr>
        <xdr:cNvPr id="3" name="ID_A96076AC3EFB42C5BCD4635C0260742C" descr="PHOTO-2026-02-17-10-23-0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450330" y="5389880"/>
          <a:ext cx="1677670" cy="278384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11</xdr:row>
      <xdr:rowOff>46990</xdr:rowOff>
    </xdr:from>
    <xdr:to>
      <xdr:col>4</xdr:col>
      <xdr:colOff>2839085</xdr:colOff>
      <xdr:row>12</xdr:row>
      <xdr:rowOff>849630</xdr:rowOff>
    </xdr:to>
    <xdr:pic>
      <xdr:nvPicPr>
        <xdr:cNvPr id="28" name="ID_4C0BBE49A38C4910A7259113ED80F2A3" descr="PHOTO-2026-02-24-18-41-08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82640" y="7679690"/>
          <a:ext cx="2814320" cy="1691640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13</xdr:row>
      <xdr:rowOff>112712</xdr:rowOff>
    </xdr:from>
    <xdr:to>
      <xdr:col>4</xdr:col>
      <xdr:colOff>2838132</xdr:colOff>
      <xdr:row>15</xdr:row>
      <xdr:rowOff>534352</xdr:rowOff>
    </xdr:to>
    <xdr:pic>
      <xdr:nvPicPr>
        <xdr:cNvPr id="5" name="ID_042B826A382149509C7396D3D6927D8C" descr="PHOTO-2026-02-27-15-49-4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6200000">
          <a:off x="6442710" y="8961755"/>
          <a:ext cx="1691640" cy="28136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24447</xdr:colOff>
      <xdr:row>1</xdr:row>
      <xdr:rowOff>26352</xdr:rowOff>
    </xdr:from>
    <xdr:to>
      <xdr:col>4</xdr:col>
      <xdr:colOff>2961957</xdr:colOff>
      <xdr:row>3</xdr:row>
      <xdr:rowOff>682307</xdr:rowOff>
    </xdr:to>
    <xdr:pic>
      <xdr:nvPicPr>
        <xdr:cNvPr id="5" name="ID_F27715BF6DBA4DF5B3C9B3FB31698DF8" descr="PHOTO-2026-02-06-18-12-28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7537450" y="-212725"/>
          <a:ext cx="2052955" cy="2936875"/>
        </a:xfrm>
        <a:prstGeom prst="rect">
          <a:avLst/>
        </a:prstGeom>
      </xdr:spPr>
    </xdr:pic>
    <xdr:clientData/>
  </xdr:twoCellAnchor>
  <xdr:twoCellAnchor editAs="oneCell">
    <xdr:from>
      <xdr:col>4</xdr:col>
      <xdr:colOff>40005</xdr:colOff>
      <xdr:row>4</xdr:row>
      <xdr:rowOff>24765</xdr:rowOff>
    </xdr:from>
    <xdr:to>
      <xdr:col>4</xdr:col>
      <xdr:colOff>2947035</xdr:colOff>
      <xdr:row>4</xdr:row>
      <xdr:rowOff>1779905</xdr:rowOff>
    </xdr:to>
    <xdr:pic>
      <xdr:nvPicPr>
        <xdr:cNvPr id="18" name="ID_E40F2A81E6514CD0809307C88BFFE118" descr="PHOTO-2026-02-20-22-38-4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7687310" y="1747520"/>
          <a:ext cx="1755140" cy="2907030"/>
        </a:xfrm>
        <a:prstGeom prst="rect">
          <a:avLst/>
        </a:prstGeom>
      </xdr:spPr>
    </xdr:pic>
    <xdr:clientData/>
  </xdr:twoCellAnchor>
  <xdr:twoCellAnchor editAs="oneCell">
    <xdr:from>
      <xdr:col>4</xdr:col>
      <xdr:colOff>92710</xdr:colOff>
      <xdr:row>5</xdr:row>
      <xdr:rowOff>24765</xdr:rowOff>
    </xdr:from>
    <xdr:to>
      <xdr:col>4</xdr:col>
      <xdr:colOff>2894965</xdr:colOff>
      <xdr:row>7</xdr:row>
      <xdr:rowOff>560070</xdr:rowOff>
    </xdr:to>
    <xdr:pic>
      <xdr:nvPicPr>
        <xdr:cNvPr id="30" name="ID_9DE83CEB47DB4E2D8676A8CBF95FDB51" descr="PHOTO-2026-02-25-19-31-28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64070" y="4123690"/>
          <a:ext cx="2802255" cy="167830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1</xdr:row>
      <xdr:rowOff>25400</xdr:rowOff>
    </xdr:from>
    <xdr:to>
      <xdr:col>4</xdr:col>
      <xdr:colOff>2813050</xdr:colOff>
      <xdr:row>1</xdr:row>
      <xdr:rowOff>3909060</xdr:rowOff>
    </xdr:to>
    <xdr:pic>
      <xdr:nvPicPr>
        <xdr:cNvPr id="7" name="ID_AEA4A5517DB24650B8BDF864B80BE2BF" descr="PHOTO-2026-02-12-12-51-31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b="23016"/>
        <a:stretch>
          <a:fillRect/>
        </a:stretch>
      </xdr:blipFill>
      <xdr:spPr>
        <a:xfrm>
          <a:off x="6482715" y="304800"/>
          <a:ext cx="2787650" cy="388366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2</xdr:row>
      <xdr:rowOff>24765</xdr:rowOff>
    </xdr:from>
    <xdr:to>
      <xdr:col>4</xdr:col>
      <xdr:colOff>2811145</xdr:colOff>
      <xdr:row>2</xdr:row>
      <xdr:rowOff>4077335</xdr:rowOff>
    </xdr:to>
    <xdr:pic>
      <xdr:nvPicPr>
        <xdr:cNvPr id="3" name="ID_4864EF9638C9410196B99BC1B4EE7425" descr="PHOTO-2026-02-27-15-47-49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b="18912"/>
        <a:stretch>
          <a:fillRect/>
        </a:stretch>
      </xdr:blipFill>
      <xdr:spPr>
        <a:xfrm>
          <a:off x="6484620" y="4230370"/>
          <a:ext cx="2783840" cy="40525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29845</xdr:colOff>
      <xdr:row>1</xdr:row>
      <xdr:rowOff>31750</xdr:rowOff>
    </xdr:from>
    <xdr:to>
      <xdr:col>4</xdr:col>
      <xdr:colOff>2999740</xdr:colOff>
      <xdr:row>1</xdr:row>
      <xdr:rowOff>3458210</xdr:rowOff>
    </xdr:to>
    <xdr:pic>
      <xdr:nvPicPr>
        <xdr:cNvPr id="2" name="ID_23A9D7802AA84FFFB3F600FFADA6E36D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37500" y="476250"/>
          <a:ext cx="2969895" cy="34264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6"/>
  <sheetViews>
    <sheetView tabSelected="1" zoomScale="150" zoomScaleNormal="89" workbookViewId="0">
      <pane xSplit="1" ySplit="1" topLeftCell="B160" activePane="bottomRight" state="frozen"/>
      <selection pane="topRight"/>
      <selection pane="bottomLeft"/>
      <selection pane="bottomRight" activeCell="F170" sqref="F170:F172"/>
    </sheetView>
  </sheetViews>
  <sheetFormatPr baseColWidth="10" defaultColWidth="9.1640625" defaultRowHeight="16" x14ac:dyDescent="0.2"/>
  <cols>
    <col min="1" max="1" width="13" style="153" customWidth="1"/>
    <col min="2" max="2" width="41.1640625" style="154" customWidth="1"/>
    <col min="3" max="3" width="10.83203125" style="12" customWidth="1"/>
    <col min="4" max="4" width="12.1640625" customWidth="1"/>
    <col min="5" max="5" width="15.5" customWidth="1"/>
    <col min="6" max="6" width="15.83203125" customWidth="1"/>
    <col min="7" max="7" width="15.83203125"/>
    <col min="8" max="8" width="22.6640625" customWidth="1"/>
    <col min="9" max="9" width="12.6640625"/>
  </cols>
  <sheetData>
    <row r="1" spans="1:8" ht="22" customHeight="1" x14ac:dyDescent="0.2">
      <c r="A1" s="155" t="s">
        <v>0</v>
      </c>
      <c r="B1" s="156" t="s">
        <v>1</v>
      </c>
      <c r="C1" s="157" t="s">
        <v>2</v>
      </c>
      <c r="D1" s="158" t="s">
        <v>3</v>
      </c>
      <c r="E1" s="162" t="s">
        <v>4</v>
      </c>
      <c r="F1" s="157" t="s">
        <v>5</v>
      </c>
      <c r="G1" s="163">
        <f>SUM(F:F)</f>
        <v>29329000</v>
      </c>
    </row>
    <row r="2" spans="1:8" ht="15" x14ac:dyDescent="0.2">
      <c r="A2" s="196">
        <v>46054</v>
      </c>
      <c r="B2" s="159" t="s">
        <v>6</v>
      </c>
      <c r="C2" s="60">
        <v>6</v>
      </c>
      <c r="D2" s="160">
        <v>95000</v>
      </c>
      <c r="E2" s="5">
        <f>D2*C2</f>
        <v>570000</v>
      </c>
      <c r="F2" s="191">
        <f>SUM(E2:E8)</f>
        <v>1257000</v>
      </c>
    </row>
    <row r="3" spans="1:8" ht="15" x14ac:dyDescent="0.2">
      <c r="A3" s="197"/>
      <c r="B3" s="159" t="s">
        <v>7</v>
      </c>
      <c r="C3" s="60">
        <v>4</v>
      </c>
      <c r="D3" s="160">
        <v>22000</v>
      </c>
      <c r="E3" s="5">
        <f t="shared" ref="E3:E8" si="0">D3*C3</f>
        <v>88000</v>
      </c>
      <c r="F3" s="192"/>
    </row>
    <row r="4" spans="1:8" ht="15" x14ac:dyDescent="0.2">
      <c r="A4" s="197"/>
      <c r="B4" s="159" t="s">
        <v>8</v>
      </c>
      <c r="C4" s="60">
        <v>1</v>
      </c>
      <c r="D4" s="160">
        <v>170000</v>
      </c>
      <c r="E4" s="5">
        <f t="shared" si="0"/>
        <v>170000</v>
      </c>
      <c r="F4" s="192"/>
    </row>
    <row r="5" spans="1:8" ht="15" x14ac:dyDescent="0.2">
      <c r="A5" s="197"/>
      <c r="B5" s="159" t="s">
        <v>9</v>
      </c>
      <c r="C5" s="60">
        <v>1</v>
      </c>
      <c r="D5" s="160">
        <v>270000</v>
      </c>
      <c r="E5" s="5">
        <f t="shared" si="0"/>
        <v>270000</v>
      </c>
      <c r="F5" s="192"/>
    </row>
    <row r="6" spans="1:8" ht="15" x14ac:dyDescent="0.2">
      <c r="A6" s="197"/>
      <c r="B6" s="159" t="s">
        <v>10</v>
      </c>
      <c r="C6" s="60">
        <v>3</v>
      </c>
      <c r="D6" s="160">
        <v>40000</v>
      </c>
      <c r="E6" s="5">
        <f t="shared" si="0"/>
        <v>120000</v>
      </c>
      <c r="F6" s="192"/>
    </row>
    <row r="7" spans="1:8" ht="15" x14ac:dyDescent="0.2">
      <c r="A7" s="197"/>
      <c r="B7" s="159" t="s">
        <v>11</v>
      </c>
      <c r="C7" s="60">
        <v>0.3</v>
      </c>
      <c r="D7" s="160">
        <v>80000</v>
      </c>
      <c r="E7" s="5">
        <f t="shared" si="0"/>
        <v>24000</v>
      </c>
      <c r="F7" s="192"/>
    </row>
    <row r="8" spans="1:8" ht="15" x14ac:dyDescent="0.2">
      <c r="A8" s="198"/>
      <c r="B8" s="159" t="s">
        <v>12</v>
      </c>
      <c r="C8" s="60">
        <v>1</v>
      </c>
      <c r="D8" s="160">
        <v>15000</v>
      </c>
      <c r="E8" s="5">
        <f t="shared" si="0"/>
        <v>15000</v>
      </c>
      <c r="F8" s="193"/>
    </row>
    <row r="9" spans="1:8" ht="15" x14ac:dyDescent="0.2">
      <c r="A9" s="196">
        <v>46055</v>
      </c>
      <c r="B9" s="159" t="s">
        <v>13</v>
      </c>
      <c r="C9" s="60">
        <v>0.5</v>
      </c>
      <c r="D9" s="160">
        <v>90000</v>
      </c>
      <c r="E9" s="5">
        <f t="shared" ref="E9:E31" si="1">D9*C9</f>
        <v>45000</v>
      </c>
      <c r="F9" s="191">
        <f>SUM(E9:E32)</f>
        <v>2575000</v>
      </c>
    </row>
    <row r="10" spans="1:8" ht="15" x14ac:dyDescent="0.2">
      <c r="A10" s="197"/>
      <c r="B10" s="159" t="s">
        <v>14</v>
      </c>
      <c r="C10" s="60">
        <v>2</v>
      </c>
      <c r="D10" s="160">
        <v>48000</v>
      </c>
      <c r="E10" s="5">
        <f t="shared" si="1"/>
        <v>96000</v>
      </c>
      <c r="F10" s="192"/>
    </row>
    <row r="11" spans="1:8" ht="15" x14ac:dyDescent="0.2">
      <c r="A11" s="197"/>
      <c r="B11" s="159" t="s">
        <v>15</v>
      </c>
      <c r="C11" s="60">
        <v>1</v>
      </c>
      <c r="D11" s="160">
        <v>110000</v>
      </c>
      <c r="E11" s="5">
        <f t="shared" si="1"/>
        <v>110000</v>
      </c>
      <c r="F11" s="192"/>
      <c r="H11" s="7"/>
    </row>
    <row r="12" spans="1:8" ht="15" x14ac:dyDescent="0.2">
      <c r="A12" s="197"/>
      <c r="B12" s="159" t="s">
        <v>16</v>
      </c>
      <c r="C12" s="60">
        <v>1</v>
      </c>
      <c r="D12" s="160">
        <v>38000</v>
      </c>
      <c r="E12" s="5">
        <f t="shared" si="1"/>
        <v>38000</v>
      </c>
      <c r="F12" s="192"/>
    </row>
    <row r="13" spans="1:8" ht="15" x14ac:dyDescent="0.2">
      <c r="A13" s="197"/>
      <c r="B13" s="159" t="s">
        <v>17</v>
      </c>
      <c r="C13" s="60">
        <v>1</v>
      </c>
      <c r="D13" s="160">
        <v>40000</v>
      </c>
      <c r="E13" s="5">
        <f t="shared" si="1"/>
        <v>40000</v>
      </c>
      <c r="F13" s="192"/>
    </row>
    <row r="14" spans="1:8" ht="15" x14ac:dyDescent="0.2">
      <c r="A14" s="197"/>
      <c r="B14" s="159" t="s">
        <v>18</v>
      </c>
      <c r="C14" s="60">
        <v>1</v>
      </c>
      <c r="D14" s="160">
        <v>210000</v>
      </c>
      <c r="E14" s="5">
        <f t="shared" si="1"/>
        <v>210000</v>
      </c>
      <c r="F14" s="192"/>
    </row>
    <row r="15" spans="1:8" ht="15" x14ac:dyDescent="0.2">
      <c r="A15" s="197"/>
      <c r="B15" s="159" t="s">
        <v>19</v>
      </c>
      <c r="C15" s="60">
        <v>2</v>
      </c>
      <c r="D15" s="160">
        <v>30000</v>
      </c>
      <c r="E15" s="5">
        <f t="shared" si="1"/>
        <v>60000</v>
      </c>
      <c r="F15" s="192"/>
    </row>
    <row r="16" spans="1:8" ht="15" x14ac:dyDescent="0.2">
      <c r="A16" s="197"/>
      <c r="B16" s="159" t="s">
        <v>20</v>
      </c>
      <c r="C16" s="60">
        <v>1</v>
      </c>
      <c r="D16" s="160">
        <v>70000</v>
      </c>
      <c r="E16" s="5">
        <f t="shared" si="1"/>
        <v>70000</v>
      </c>
      <c r="F16" s="192"/>
    </row>
    <row r="17" spans="1:6" ht="15" x14ac:dyDescent="0.2">
      <c r="A17" s="197"/>
      <c r="B17" s="159" t="s">
        <v>21</v>
      </c>
      <c r="C17" s="60">
        <v>2.1800000000000002</v>
      </c>
      <c r="D17" s="160">
        <v>25000</v>
      </c>
      <c r="E17" s="5">
        <v>55000</v>
      </c>
      <c r="F17" s="192"/>
    </row>
    <row r="18" spans="1:6" ht="15" x14ac:dyDescent="0.2">
      <c r="A18" s="197"/>
      <c r="B18" s="159" t="s">
        <v>22</v>
      </c>
      <c r="C18" s="60">
        <v>1</v>
      </c>
      <c r="D18" s="160">
        <v>70000</v>
      </c>
      <c r="E18" s="5">
        <f t="shared" si="1"/>
        <v>70000</v>
      </c>
      <c r="F18" s="192"/>
    </row>
    <row r="19" spans="1:6" ht="15" x14ac:dyDescent="0.2">
      <c r="A19" s="197"/>
      <c r="B19" s="159" t="s">
        <v>23</v>
      </c>
      <c r="C19" s="60">
        <v>1</v>
      </c>
      <c r="D19" s="160">
        <v>35000</v>
      </c>
      <c r="E19" s="5">
        <f t="shared" si="1"/>
        <v>35000</v>
      </c>
      <c r="F19" s="192"/>
    </row>
    <row r="20" spans="1:6" ht="15" x14ac:dyDescent="0.2">
      <c r="A20" s="197"/>
      <c r="B20" s="159" t="s">
        <v>24</v>
      </c>
      <c r="C20" s="60">
        <v>1</v>
      </c>
      <c r="D20" s="160">
        <v>40000</v>
      </c>
      <c r="E20" s="5">
        <f t="shared" si="1"/>
        <v>40000</v>
      </c>
      <c r="F20" s="192"/>
    </row>
    <row r="21" spans="1:6" ht="15" x14ac:dyDescent="0.2">
      <c r="A21" s="197"/>
      <c r="B21" s="159" t="s">
        <v>25</v>
      </c>
      <c r="C21" s="60">
        <v>0.2</v>
      </c>
      <c r="D21" s="160">
        <v>30000</v>
      </c>
      <c r="E21" s="5">
        <f t="shared" si="1"/>
        <v>6000</v>
      </c>
      <c r="F21" s="192"/>
    </row>
    <row r="22" spans="1:6" ht="15" x14ac:dyDescent="0.2">
      <c r="A22" s="197"/>
      <c r="B22" s="159" t="s">
        <v>26</v>
      </c>
      <c r="C22" s="60">
        <v>2</v>
      </c>
      <c r="D22" s="160">
        <v>25000</v>
      </c>
      <c r="E22" s="5">
        <f t="shared" si="1"/>
        <v>50000</v>
      </c>
      <c r="F22" s="192"/>
    </row>
    <row r="23" spans="1:6" ht="15" x14ac:dyDescent="0.2">
      <c r="A23" s="197"/>
      <c r="B23" s="159" t="s">
        <v>27</v>
      </c>
      <c r="C23" s="60">
        <v>30</v>
      </c>
      <c r="D23" s="160">
        <v>1000</v>
      </c>
      <c r="E23" s="5">
        <f t="shared" si="1"/>
        <v>30000</v>
      </c>
      <c r="F23" s="192"/>
    </row>
    <row r="24" spans="1:6" ht="15" x14ac:dyDescent="0.2">
      <c r="A24" s="197"/>
      <c r="B24" s="159" t="s">
        <v>28</v>
      </c>
      <c r="C24" s="60">
        <v>1</v>
      </c>
      <c r="D24" s="160">
        <v>120000</v>
      </c>
      <c r="E24" s="5">
        <f t="shared" si="1"/>
        <v>120000</v>
      </c>
      <c r="F24" s="192"/>
    </row>
    <row r="25" spans="1:6" ht="15" x14ac:dyDescent="0.2">
      <c r="A25" s="197"/>
      <c r="B25" s="159" t="s">
        <v>29</v>
      </c>
      <c r="C25" s="60">
        <v>1</v>
      </c>
      <c r="D25" s="160">
        <v>230000</v>
      </c>
      <c r="E25" s="5">
        <f t="shared" si="1"/>
        <v>230000</v>
      </c>
      <c r="F25" s="192"/>
    </row>
    <row r="26" spans="1:6" ht="15" x14ac:dyDescent="0.2">
      <c r="A26" s="197"/>
      <c r="B26" s="159" t="s">
        <v>30</v>
      </c>
      <c r="C26" s="60">
        <v>3</v>
      </c>
      <c r="D26" s="160">
        <v>170000</v>
      </c>
      <c r="E26" s="5">
        <f t="shared" si="1"/>
        <v>510000</v>
      </c>
      <c r="F26" s="192"/>
    </row>
    <row r="27" spans="1:6" ht="15" x14ac:dyDescent="0.2">
      <c r="A27" s="197"/>
      <c r="B27" s="159" t="s">
        <v>31</v>
      </c>
      <c r="C27" s="60">
        <v>1</v>
      </c>
      <c r="D27" s="160">
        <v>100000</v>
      </c>
      <c r="E27" s="5">
        <f t="shared" si="1"/>
        <v>100000</v>
      </c>
      <c r="F27" s="192"/>
    </row>
    <row r="28" spans="1:6" ht="15" x14ac:dyDescent="0.2">
      <c r="A28" s="197"/>
      <c r="B28" s="159" t="s">
        <v>6</v>
      </c>
      <c r="C28" s="60">
        <v>2</v>
      </c>
      <c r="D28" s="160">
        <v>95000</v>
      </c>
      <c r="E28" s="5">
        <f t="shared" si="1"/>
        <v>190000</v>
      </c>
      <c r="F28" s="192"/>
    </row>
    <row r="29" spans="1:6" ht="15" x14ac:dyDescent="0.2">
      <c r="A29" s="197"/>
      <c r="B29" s="159" t="s">
        <v>32</v>
      </c>
      <c r="C29" s="60">
        <v>1</v>
      </c>
      <c r="D29" s="160">
        <v>275000</v>
      </c>
      <c r="E29" s="5">
        <f t="shared" si="1"/>
        <v>275000</v>
      </c>
      <c r="F29" s="192"/>
    </row>
    <row r="30" spans="1:6" ht="15" x14ac:dyDescent="0.2">
      <c r="A30" s="197"/>
      <c r="B30" s="159" t="s">
        <v>33</v>
      </c>
      <c r="C30" s="60">
        <v>2</v>
      </c>
      <c r="D30" s="160">
        <v>55000</v>
      </c>
      <c r="E30" s="5">
        <f t="shared" si="1"/>
        <v>110000</v>
      </c>
      <c r="F30" s="192"/>
    </row>
    <row r="31" spans="1:6" ht="15" x14ac:dyDescent="0.2">
      <c r="A31" s="197"/>
      <c r="B31" s="159" t="s">
        <v>34</v>
      </c>
      <c r="C31" s="60">
        <v>1</v>
      </c>
      <c r="D31" s="160">
        <v>30000</v>
      </c>
      <c r="E31" s="5">
        <f t="shared" si="1"/>
        <v>30000</v>
      </c>
      <c r="F31" s="192"/>
    </row>
    <row r="32" spans="1:6" ht="15" x14ac:dyDescent="0.2">
      <c r="A32" s="198"/>
      <c r="B32" s="159" t="s">
        <v>35</v>
      </c>
      <c r="C32" s="60">
        <v>3.65</v>
      </c>
      <c r="D32" s="160">
        <v>15000</v>
      </c>
      <c r="E32" s="5">
        <v>55000</v>
      </c>
      <c r="F32" s="193"/>
    </row>
    <row r="33" spans="1:6" ht="15" x14ac:dyDescent="0.2">
      <c r="A33" s="197">
        <v>46056</v>
      </c>
      <c r="B33" s="159" t="s">
        <v>36</v>
      </c>
      <c r="C33" s="60">
        <v>1</v>
      </c>
      <c r="D33" s="160">
        <v>395000</v>
      </c>
      <c r="E33" s="5">
        <f t="shared" ref="E33:E52" si="2">D33*C33</f>
        <v>395000</v>
      </c>
      <c r="F33" s="192">
        <f>SUM(E33:E41)</f>
        <v>1915000</v>
      </c>
    </row>
    <row r="34" spans="1:6" ht="15" x14ac:dyDescent="0.2">
      <c r="A34" s="197"/>
      <c r="B34" s="159" t="s">
        <v>37</v>
      </c>
      <c r="C34" s="60">
        <v>1</v>
      </c>
      <c r="D34" s="160">
        <v>160000</v>
      </c>
      <c r="E34" s="5">
        <f t="shared" si="2"/>
        <v>160000</v>
      </c>
      <c r="F34" s="192"/>
    </row>
    <row r="35" spans="1:6" ht="15" x14ac:dyDescent="0.2">
      <c r="A35" s="197"/>
      <c r="B35" s="159" t="s">
        <v>10</v>
      </c>
      <c r="C35" s="60">
        <v>3</v>
      </c>
      <c r="D35" s="160">
        <v>40000</v>
      </c>
      <c r="E35" s="5">
        <f t="shared" si="2"/>
        <v>120000</v>
      </c>
      <c r="F35" s="192"/>
    </row>
    <row r="36" spans="1:6" ht="15" x14ac:dyDescent="0.2">
      <c r="A36" s="197"/>
      <c r="B36" s="159" t="s">
        <v>38</v>
      </c>
      <c r="C36" s="60">
        <v>2</v>
      </c>
      <c r="D36" s="160">
        <v>120000</v>
      </c>
      <c r="E36" s="5">
        <f t="shared" si="2"/>
        <v>240000</v>
      </c>
      <c r="F36" s="192"/>
    </row>
    <row r="37" spans="1:6" ht="15" x14ac:dyDescent="0.2">
      <c r="A37" s="197"/>
      <c r="B37" s="159" t="s">
        <v>39</v>
      </c>
      <c r="C37" s="60">
        <v>1</v>
      </c>
      <c r="D37" s="160">
        <v>220000</v>
      </c>
      <c r="E37" s="5">
        <f t="shared" si="2"/>
        <v>220000</v>
      </c>
      <c r="F37" s="192"/>
    </row>
    <row r="38" spans="1:6" ht="15" x14ac:dyDescent="0.2">
      <c r="A38" s="197"/>
      <c r="B38" s="159" t="s">
        <v>6</v>
      </c>
      <c r="C38" s="60">
        <v>3</v>
      </c>
      <c r="D38" s="160">
        <v>95000</v>
      </c>
      <c r="E38" s="5">
        <f t="shared" si="2"/>
        <v>285000</v>
      </c>
      <c r="F38" s="192"/>
    </row>
    <row r="39" spans="1:6" ht="15" x14ac:dyDescent="0.2">
      <c r="A39" s="197"/>
      <c r="B39" s="159" t="s">
        <v>40</v>
      </c>
      <c r="C39" s="60">
        <v>1</v>
      </c>
      <c r="D39" s="160">
        <v>120000</v>
      </c>
      <c r="E39" s="5">
        <f t="shared" si="2"/>
        <v>120000</v>
      </c>
      <c r="F39" s="192"/>
    </row>
    <row r="40" spans="1:6" ht="15" x14ac:dyDescent="0.2">
      <c r="A40" s="197"/>
      <c r="B40" s="159" t="s">
        <v>41</v>
      </c>
      <c r="C40" s="60">
        <v>1</v>
      </c>
      <c r="D40" s="160">
        <v>195000</v>
      </c>
      <c r="E40" s="5">
        <f t="shared" si="2"/>
        <v>195000</v>
      </c>
      <c r="F40" s="192"/>
    </row>
    <row r="41" spans="1:6" ht="15" x14ac:dyDescent="0.2">
      <c r="A41" s="198"/>
      <c r="B41" s="159" t="s">
        <v>42</v>
      </c>
      <c r="C41" s="60">
        <v>4</v>
      </c>
      <c r="D41" s="160">
        <v>45000</v>
      </c>
      <c r="E41" s="5">
        <f t="shared" si="2"/>
        <v>180000</v>
      </c>
      <c r="F41" s="193"/>
    </row>
    <row r="42" spans="1:6" x14ac:dyDescent="0.2">
      <c r="A42" s="161">
        <v>46056</v>
      </c>
      <c r="B42" s="159" t="s">
        <v>17</v>
      </c>
      <c r="C42" s="60">
        <v>2</v>
      </c>
      <c r="D42" s="160">
        <v>40000</v>
      </c>
      <c r="E42" s="5">
        <f t="shared" si="2"/>
        <v>80000</v>
      </c>
      <c r="F42" s="72">
        <f>SUM(E42)</f>
        <v>80000</v>
      </c>
    </row>
    <row r="43" spans="1:6" x14ac:dyDescent="0.2">
      <c r="A43" s="161">
        <v>46057</v>
      </c>
      <c r="B43" s="159" t="s">
        <v>43</v>
      </c>
      <c r="C43" s="60">
        <v>2</v>
      </c>
      <c r="D43" s="160">
        <v>30000</v>
      </c>
      <c r="E43" s="5">
        <f t="shared" si="2"/>
        <v>60000</v>
      </c>
      <c r="F43" s="72">
        <f>SUM(E43)</f>
        <v>60000</v>
      </c>
    </row>
    <row r="44" spans="1:6" ht="15" x14ac:dyDescent="0.2">
      <c r="A44" s="196">
        <v>46057</v>
      </c>
      <c r="B44" s="159" t="s">
        <v>44</v>
      </c>
      <c r="C44" s="60">
        <v>1</v>
      </c>
      <c r="D44" s="160">
        <v>170000</v>
      </c>
      <c r="E44" s="5">
        <f t="shared" si="2"/>
        <v>170000</v>
      </c>
      <c r="F44" s="191">
        <f>SUM(E44:E47)</f>
        <v>423000</v>
      </c>
    </row>
    <row r="45" spans="1:6" ht="15" x14ac:dyDescent="0.2">
      <c r="A45" s="197"/>
      <c r="B45" s="159" t="s">
        <v>6</v>
      </c>
      <c r="C45" s="60">
        <v>2</v>
      </c>
      <c r="D45" s="160">
        <v>95000</v>
      </c>
      <c r="E45" s="5">
        <f t="shared" si="2"/>
        <v>190000</v>
      </c>
      <c r="F45" s="192"/>
    </row>
    <row r="46" spans="1:6" ht="15" x14ac:dyDescent="0.2">
      <c r="A46" s="197"/>
      <c r="B46" s="159" t="s">
        <v>45</v>
      </c>
      <c r="C46" s="60">
        <v>0.4</v>
      </c>
      <c r="D46" s="160">
        <v>20000</v>
      </c>
      <c r="E46" s="5">
        <f t="shared" si="2"/>
        <v>8000</v>
      </c>
      <c r="F46" s="192"/>
    </row>
    <row r="47" spans="1:6" ht="15" x14ac:dyDescent="0.2">
      <c r="A47" s="198"/>
      <c r="B47" s="159" t="s">
        <v>46</v>
      </c>
      <c r="C47" s="60">
        <v>1</v>
      </c>
      <c r="D47" s="160">
        <v>55000</v>
      </c>
      <c r="E47" s="5">
        <f t="shared" si="2"/>
        <v>55000</v>
      </c>
      <c r="F47" s="193"/>
    </row>
    <row r="48" spans="1:6" ht="15" x14ac:dyDescent="0.2">
      <c r="A48" s="196">
        <v>46057</v>
      </c>
      <c r="B48" s="159" t="s">
        <v>20</v>
      </c>
      <c r="C48" s="60">
        <v>1</v>
      </c>
      <c r="D48" s="160">
        <v>70000</v>
      </c>
      <c r="E48" s="5">
        <f t="shared" si="2"/>
        <v>70000</v>
      </c>
      <c r="F48" s="191">
        <f>SUM(E48:E49)</f>
        <v>145000</v>
      </c>
    </row>
    <row r="49" spans="1:6" ht="15" x14ac:dyDescent="0.2">
      <c r="A49" s="198"/>
      <c r="B49" s="159" t="s">
        <v>47</v>
      </c>
      <c r="C49" s="60">
        <v>1.865</v>
      </c>
      <c r="D49" s="160">
        <v>40000</v>
      </c>
      <c r="E49" s="5">
        <v>75000</v>
      </c>
      <c r="F49" s="193"/>
    </row>
    <row r="50" spans="1:6" ht="15" x14ac:dyDescent="0.2">
      <c r="A50" s="196">
        <v>46058</v>
      </c>
      <c r="B50" s="159" t="s">
        <v>41</v>
      </c>
      <c r="C50" s="60">
        <v>2</v>
      </c>
      <c r="D50" s="160">
        <v>195000</v>
      </c>
      <c r="E50" s="5">
        <f t="shared" si="2"/>
        <v>390000</v>
      </c>
      <c r="F50" s="191">
        <f>SUM(E50:E52)</f>
        <v>760000</v>
      </c>
    </row>
    <row r="51" spans="1:6" ht="15" x14ac:dyDescent="0.2">
      <c r="A51" s="197"/>
      <c r="B51" s="159" t="s">
        <v>44</v>
      </c>
      <c r="C51" s="60">
        <v>2</v>
      </c>
      <c r="D51" s="160">
        <v>170000</v>
      </c>
      <c r="E51" s="5">
        <f t="shared" si="2"/>
        <v>340000</v>
      </c>
      <c r="F51" s="192"/>
    </row>
    <row r="52" spans="1:6" ht="15" x14ac:dyDescent="0.2">
      <c r="A52" s="198"/>
      <c r="B52" s="159" t="s">
        <v>48</v>
      </c>
      <c r="C52" s="60">
        <v>2</v>
      </c>
      <c r="D52" s="160">
        <v>15000</v>
      </c>
      <c r="E52" s="5">
        <f t="shared" si="2"/>
        <v>30000</v>
      </c>
      <c r="F52" s="193"/>
    </row>
    <row r="53" spans="1:6" ht="15" x14ac:dyDescent="0.2">
      <c r="A53" s="196">
        <v>46059</v>
      </c>
      <c r="B53" s="159" t="s">
        <v>10</v>
      </c>
      <c r="C53" s="60">
        <v>3</v>
      </c>
      <c r="D53" s="160">
        <v>40000</v>
      </c>
      <c r="E53" s="5">
        <f t="shared" ref="E53:E59" si="3">D53*C53</f>
        <v>120000</v>
      </c>
      <c r="F53" s="191">
        <f>SUM(E53:E59)</f>
        <v>965000</v>
      </c>
    </row>
    <row r="54" spans="1:6" ht="15" x14ac:dyDescent="0.2">
      <c r="A54" s="197"/>
      <c r="B54" s="159" t="s">
        <v>49</v>
      </c>
      <c r="C54" s="60">
        <v>1</v>
      </c>
      <c r="D54" s="160">
        <v>90000</v>
      </c>
      <c r="E54" s="5">
        <f t="shared" si="3"/>
        <v>90000</v>
      </c>
      <c r="F54" s="192"/>
    </row>
    <row r="55" spans="1:6" ht="15" x14ac:dyDescent="0.2">
      <c r="A55" s="197"/>
      <c r="B55" s="159" t="s">
        <v>32</v>
      </c>
      <c r="C55" s="60">
        <v>1</v>
      </c>
      <c r="D55" s="160">
        <v>275000</v>
      </c>
      <c r="E55" s="5">
        <f t="shared" si="3"/>
        <v>275000</v>
      </c>
      <c r="F55" s="192"/>
    </row>
    <row r="56" spans="1:6" ht="15" x14ac:dyDescent="0.2">
      <c r="A56" s="197"/>
      <c r="B56" s="159" t="s">
        <v>6</v>
      </c>
      <c r="C56" s="60">
        <v>3</v>
      </c>
      <c r="D56" s="160">
        <v>95000</v>
      </c>
      <c r="E56" s="5">
        <f t="shared" si="3"/>
        <v>285000</v>
      </c>
      <c r="F56" s="192"/>
    </row>
    <row r="57" spans="1:6" ht="15" x14ac:dyDescent="0.2">
      <c r="A57" s="197"/>
      <c r="B57" s="159" t="s">
        <v>50</v>
      </c>
      <c r="C57" s="60">
        <v>1</v>
      </c>
      <c r="D57" s="160">
        <v>35000</v>
      </c>
      <c r="E57" s="5">
        <f t="shared" si="3"/>
        <v>35000</v>
      </c>
      <c r="F57" s="192"/>
    </row>
    <row r="58" spans="1:6" ht="15" x14ac:dyDescent="0.2">
      <c r="A58" s="197"/>
      <c r="B58" s="159" t="s">
        <v>31</v>
      </c>
      <c r="C58" s="60">
        <v>1</v>
      </c>
      <c r="D58" s="160">
        <v>100000</v>
      </c>
      <c r="E58" s="5">
        <f t="shared" si="3"/>
        <v>100000</v>
      </c>
      <c r="F58" s="192"/>
    </row>
    <row r="59" spans="1:6" ht="15" x14ac:dyDescent="0.2">
      <c r="A59" s="198"/>
      <c r="B59" s="159" t="s">
        <v>51</v>
      </c>
      <c r="C59" s="60">
        <v>4</v>
      </c>
      <c r="D59" s="160">
        <v>15000</v>
      </c>
      <c r="E59" s="5">
        <f t="shared" si="3"/>
        <v>60000</v>
      </c>
      <c r="F59" s="193"/>
    </row>
    <row r="60" spans="1:6" ht="15" x14ac:dyDescent="0.2">
      <c r="A60" s="196">
        <v>46060</v>
      </c>
      <c r="B60" s="159" t="s">
        <v>52</v>
      </c>
      <c r="C60" s="60">
        <v>2</v>
      </c>
      <c r="D60" s="160">
        <v>110000</v>
      </c>
      <c r="E60" s="5">
        <f t="shared" ref="E60:E67" si="4">D60*C60</f>
        <v>220000</v>
      </c>
      <c r="F60" s="191">
        <f>SUM(E60:E67)</f>
        <v>1415000</v>
      </c>
    </row>
    <row r="61" spans="1:6" ht="15" x14ac:dyDescent="0.2">
      <c r="A61" s="197"/>
      <c r="B61" s="159" t="s">
        <v>53</v>
      </c>
      <c r="C61" s="60">
        <v>2</v>
      </c>
      <c r="D61" s="160">
        <v>20000</v>
      </c>
      <c r="E61" s="5">
        <f t="shared" si="4"/>
        <v>40000</v>
      </c>
      <c r="F61" s="192"/>
    </row>
    <row r="62" spans="1:6" ht="15" x14ac:dyDescent="0.2">
      <c r="A62" s="197"/>
      <c r="B62" s="159" t="s">
        <v>54</v>
      </c>
      <c r="C62" s="60">
        <v>2</v>
      </c>
      <c r="D62" s="160">
        <v>200000</v>
      </c>
      <c r="E62" s="5">
        <f t="shared" si="4"/>
        <v>400000</v>
      </c>
      <c r="F62" s="192"/>
    </row>
    <row r="63" spans="1:6" ht="15" x14ac:dyDescent="0.2">
      <c r="A63" s="197"/>
      <c r="B63" s="159" t="s">
        <v>55</v>
      </c>
      <c r="C63" s="60">
        <v>2</v>
      </c>
      <c r="D63" s="160">
        <v>20000</v>
      </c>
      <c r="E63" s="5">
        <f t="shared" si="4"/>
        <v>40000</v>
      </c>
      <c r="F63" s="192"/>
    </row>
    <row r="64" spans="1:6" ht="15" x14ac:dyDescent="0.2">
      <c r="A64" s="197"/>
      <c r="B64" s="159" t="s">
        <v>56</v>
      </c>
      <c r="C64" s="60">
        <v>2</v>
      </c>
      <c r="D64" s="160">
        <v>25000</v>
      </c>
      <c r="E64" s="5">
        <f t="shared" si="4"/>
        <v>50000</v>
      </c>
      <c r="F64" s="192"/>
    </row>
    <row r="65" spans="1:6" ht="15" x14ac:dyDescent="0.2">
      <c r="A65" s="197"/>
      <c r="B65" s="159" t="s">
        <v>57</v>
      </c>
      <c r="C65" s="60">
        <v>2</v>
      </c>
      <c r="D65" s="160">
        <v>20000</v>
      </c>
      <c r="E65" s="5">
        <f t="shared" si="4"/>
        <v>40000</v>
      </c>
      <c r="F65" s="192"/>
    </row>
    <row r="66" spans="1:6" ht="15" x14ac:dyDescent="0.2">
      <c r="A66" s="197"/>
      <c r="B66" s="159" t="s">
        <v>30</v>
      </c>
      <c r="C66" s="60">
        <v>2</v>
      </c>
      <c r="D66" s="160">
        <v>170000</v>
      </c>
      <c r="E66" s="5">
        <f t="shared" si="4"/>
        <v>340000</v>
      </c>
      <c r="F66" s="192"/>
    </row>
    <row r="67" spans="1:6" ht="15" x14ac:dyDescent="0.2">
      <c r="A67" s="198"/>
      <c r="B67" s="159" t="s">
        <v>6</v>
      </c>
      <c r="C67" s="60">
        <v>3</v>
      </c>
      <c r="D67" s="160">
        <v>95000</v>
      </c>
      <c r="E67" s="5">
        <f t="shared" si="4"/>
        <v>285000</v>
      </c>
      <c r="F67" s="193"/>
    </row>
    <row r="68" spans="1:6" ht="15" x14ac:dyDescent="0.2">
      <c r="A68" s="196">
        <v>46061</v>
      </c>
      <c r="B68" s="159" t="s">
        <v>58</v>
      </c>
      <c r="C68" s="60">
        <v>1</v>
      </c>
      <c r="D68" s="160">
        <v>15000</v>
      </c>
      <c r="E68" s="5">
        <f t="shared" ref="E68:E81" si="5">D68*C68</f>
        <v>15000</v>
      </c>
      <c r="F68" s="191">
        <f>SUM(E68:E82)</f>
        <v>1759000</v>
      </c>
    </row>
    <row r="69" spans="1:6" ht="15" x14ac:dyDescent="0.2">
      <c r="A69" s="197"/>
      <c r="B69" s="159" t="s">
        <v>59</v>
      </c>
      <c r="C69" s="60">
        <v>1</v>
      </c>
      <c r="D69" s="160">
        <v>330000</v>
      </c>
      <c r="E69" s="5">
        <f t="shared" si="5"/>
        <v>330000</v>
      </c>
      <c r="F69" s="192"/>
    </row>
    <row r="70" spans="1:6" ht="15" x14ac:dyDescent="0.2">
      <c r="A70" s="197"/>
      <c r="B70" s="159" t="s">
        <v>8</v>
      </c>
      <c r="C70" s="60">
        <v>1</v>
      </c>
      <c r="D70" s="160">
        <v>170000</v>
      </c>
      <c r="E70" s="5">
        <f t="shared" si="5"/>
        <v>170000</v>
      </c>
      <c r="F70" s="192"/>
    </row>
    <row r="71" spans="1:6" ht="15" x14ac:dyDescent="0.2">
      <c r="A71" s="197"/>
      <c r="B71" s="159" t="s">
        <v>6</v>
      </c>
      <c r="C71" s="60">
        <v>4</v>
      </c>
      <c r="D71" s="160">
        <v>95000</v>
      </c>
      <c r="E71" s="5">
        <f t="shared" si="5"/>
        <v>380000</v>
      </c>
      <c r="F71" s="192"/>
    </row>
    <row r="72" spans="1:6" ht="15" x14ac:dyDescent="0.2">
      <c r="A72" s="197"/>
      <c r="B72" s="159" t="s">
        <v>60</v>
      </c>
      <c r="C72" s="60">
        <v>1</v>
      </c>
      <c r="D72" s="160">
        <v>215000</v>
      </c>
      <c r="E72" s="5">
        <f t="shared" si="5"/>
        <v>215000</v>
      </c>
      <c r="F72" s="192"/>
    </row>
    <row r="73" spans="1:6" ht="15" x14ac:dyDescent="0.2">
      <c r="A73" s="197"/>
      <c r="B73" s="159" t="s">
        <v>30</v>
      </c>
      <c r="C73" s="60">
        <v>1</v>
      </c>
      <c r="D73" s="160">
        <v>45000</v>
      </c>
      <c r="E73" s="5">
        <f t="shared" si="5"/>
        <v>45000</v>
      </c>
      <c r="F73" s="192"/>
    </row>
    <row r="74" spans="1:6" ht="15" x14ac:dyDescent="0.2">
      <c r="A74" s="197"/>
      <c r="B74" s="159" t="s">
        <v>61</v>
      </c>
      <c r="C74" s="60">
        <v>1</v>
      </c>
      <c r="D74" s="160">
        <v>170000</v>
      </c>
      <c r="E74" s="5">
        <f t="shared" si="5"/>
        <v>170000</v>
      </c>
      <c r="F74" s="192"/>
    </row>
    <row r="75" spans="1:6" ht="15" x14ac:dyDescent="0.2">
      <c r="A75" s="197"/>
      <c r="B75" s="159" t="s">
        <v>62</v>
      </c>
      <c r="C75" s="60">
        <v>3</v>
      </c>
      <c r="D75" s="160">
        <v>55000</v>
      </c>
      <c r="E75" s="5">
        <f t="shared" si="5"/>
        <v>165000</v>
      </c>
      <c r="F75" s="192"/>
    </row>
    <row r="76" spans="1:6" ht="15" x14ac:dyDescent="0.2">
      <c r="A76" s="197"/>
      <c r="B76" s="159" t="s">
        <v>63</v>
      </c>
      <c r="C76" s="60">
        <v>2</v>
      </c>
      <c r="D76" s="160">
        <v>30000</v>
      </c>
      <c r="E76" s="5">
        <f t="shared" si="5"/>
        <v>60000</v>
      </c>
      <c r="F76" s="192"/>
    </row>
    <row r="77" spans="1:6" ht="15" x14ac:dyDescent="0.2">
      <c r="A77" s="197"/>
      <c r="B77" s="159" t="s">
        <v>64</v>
      </c>
      <c r="C77" s="60">
        <v>5</v>
      </c>
      <c r="D77" s="160">
        <v>5000</v>
      </c>
      <c r="E77" s="5">
        <f t="shared" si="5"/>
        <v>25000</v>
      </c>
      <c r="F77" s="192"/>
    </row>
    <row r="78" spans="1:6" ht="15" x14ac:dyDescent="0.2">
      <c r="A78" s="197"/>
      <c r="B78" s="159" t="s">
        <v>56</v>
      </c>
      <c r="C78" s="60">
        <v>2</v>
      </c>
      <c r="D78" s="160">
        <v>25000</v>
      </c>
      <c r="E78" s="5">
        <f t="shared" si="5"/>
        <v>50000</v>
      </c>
      <c r="F78" s="192"/>
    </row>
    <row r="79" spans="1:6" ht="15" x14ac:dyDescent="0.2">
      <c r="A79" s="197"/>
      <c r="B79" s="159" t="s">
        <v>65</v>
      </c>
      <c r="C79" s="60">
        <v>1</v>
      </c>
      <c r="D79" s="160">
        <v>20000</v>
      </c>
      <c r="E79" s="5">
        <f t="shared" si="5"/>
        <v>20000</v>
      </c>
      <c r="F79" s="192"/>
    </row>
    <row r="80" spans="1:6" ht="15" x14ac:dyDescent="0.2">
      <c r="A80" s="197"/>
      <c r="B80" s="159" t="s">
        <v>66</v>
      </c>
      <c r="C80" s="60">
        <v>3</v>
      </c>
      <c r="D80" s="160">
        <v>20000</v>
      </c>
      <c r="E80" s="5">
        <f t="shared" si="5"/>
        <v>60000</v>
      </c>
      <c r="F80" s="192"/>
    </row>
    <row r="81" spans="1:6" ht="15" x14ac:dyDescent="0.2">
      <c r="A81" s="197"/>
      <c r="B81" s="159" t="s">
        <v>48</v>
      </c>
      <c r="C81" s="60">
        <v>2</v>
      </c>
      <c r="D81" s="160">
        <v>20000</v>
      </c>
      <c r="E81" s="5">
        <f t="shared" si="5"/>
        <v>40000</v>
      </c>
      <c r="F81" s="192"/>
    </row>
    <row r="82" spans="1:6" ht="15" x14ac:dyDescent="0.2">
      <c r="A82" s="198"/>
      <c r="B82" s="159" t="s">
        <v>67</v>
      </c>
      <c r="C82" s="60">
        <v>0.3</v>
      </c>
      <c r="D82" s="160">
        <v>45000</v>
      </c>
      <c r="E82" s="5">
        <v>14000</v>
      </c>
      <c r="F82" s="193"/>
    </row>
    <row r="83" spans="1:6" ht="15" x14ac:dyDescent="0.2">
      <c r="A83" s="197">
        <v>46062</v>
      </c>
      <c r="B83" s="159" t="s">
        <v>19</v>
      </c>
      <c r="C83" s="60">
        <v>2</v>
      </c>
      <c r="D83" s="160">
        <v>30000</v>
      </c>
      <c r="E83" s="5">
        <f>D83*C83</f>
        <v>60000</v>
      </c>
      <c r="F83" s="192">
        <f>SUM(E83:E87)</f>
        <v>432000</v>
      </c>
    </row>
    <row r="84" spans="1:6" ht="15" x14ac:dyDescent="0.2">
      <c r="A84" s="197"/>
      <c r="B84" s="159" t="s">
        <v>44</v>
      </c>
      <c r="C84" s="60">
        <v>1</v>
      </c>
      <c r="D84" s="160">
        <v>170000</v>
      </c>
      <c r="E84" s="5">
        <f>D84*C84</f>
        <v>170000</v>
      </c>
      <c r="F84" s="192"/>
    </row>
    <row r="85" spans="1:6" ht="15" x14ac:dyDescent="0.2">
      <c r="A85" s="197"/>
      <c r="B85" s="159" t="s">
        <v>14</v>
      </c>
      <c r="C85" s="60">
        <v>2</v>
      </c>
      <c r="D85" s="160">
        <v>48000</v>
      </c>
      <c r="E85" s="5">
        <f>D85*C85</f>
        <v>96000</v>
      </c>
      <c r="F85" s="192"/>
    </row>
    <row r="86" spans="1:6" ht="15" x14ac:dyDescent="0.2">
      <c r="A86" s="197"/>
      <c r="B86" s="159" t="s">
        <v>68</v>
      </c>
      <c r="C86" s="60">
        <v>2</v>
      </c>
      <c r="D86" s="160">
        <v>40000</v>
      </c>
      <c r="E86" s="5">
        <f>D86*C86</f>
        <v>80000</v>
      </c>
      <c r="F86" s="192"/>
    </row>
    <row r="87" spans="1:6" ht="15" x14ac:dyDescent="0.2">
      <c r="A87" s="198"/>
      <c r="B87" s="159" t="s">
        <v>69</v>
      </c>
      <c r="C87" s="60">
        <v>0.3</v>
      </c>
      <c r="D87" s="160">
        <v>85000</v>
      </c>
      <c r="E87" s="5">
        <v>26000</v>
      </c>
      <c r="F87" s="193"/>
    </row>
    <row r="88" spans="1:6" x14ac:dyDescent="0.2">
      <c r="A88" s="149">
        <v>46062</v>
      </c>
      <c r="B88" s="159" t="s">
        <v>47</v>
      </c>
      <c r="C88" s="60">
        <v>2.2549999999999999</v>
      </c>
      <c r="D88" s="160">
        <v>50000</v>
      </c>
      <c r="E88" s="5">
        <f>D88*C88</f>
        <v>112750</v>
      </c>
      <c r="F88" s="73">
        <v>113000</v>
      </c>
    </row>
    <row r="89" spans="1:6" x14ac:dyDescent="0.2">
      <c r="A89" s="149">
        <v>46062</v>
      </c>
      <c r="B89" s="159" t="s">
        <v>48</v>
      </c>
      <c r="C89" s="60">
        <v>3</v>
      </c>
      <c r="D89" s="160">
        <v>20000</v>
      </c>
      <c r="E89" s="5">
        <f>D89*C89</f>
        <v>60000</v>
      </c>
      <c r="F89" s="73">
        <f>SUM(E89)</f>
        <v>60000</v>
      </c>
    </row>
    <row r="90" spans="1:6" x14ac:dyDescent="0.2">
      <c r="A90" s="161">
        <v>46063</v>
      </c>
      <c r="B90" s="159" t="s">
        <v>70</v>
      </c>
      <c r="C90" s="60">
        <v>3</v>
      </c>
      <c r="D90" s="160">
        <v>170000</v>
      </c>
      <c r="E90" s="5">
        <f>D90*C90</f>
        <v>510000</v>
      </c>
      <c r="F90" s="72">
        <f>SUM(E90)</f>
        <v>510000</v>
      </c>
    </row>
    <row r="91" spans="1:6" ht="15" x14ac:dyDescent="0.2">
      <c r="A91" s="196">
        <v>46064</v>
      </c>
      <c r="B91" s="159" t="s">
        <v>59</v>
      </c>
      <c r="C91" s="60">
        <v>1</v>
      </c>
      <c r="D91" s="160">
        <v>300000</v>
      </c>
      <c r="E91" s="5">
        <f t="shared" ref="E91:E103" si="6">D91*C91</f>
        <v>300000</v>
      </c>
      <c r="F91" s="191">
        <f>SUM(E91:E99)</f>
        <v>1850000</v>
      </c>
    </row>
    <row r="92" spans="1:6" ht="15" x14ac:dyDescent="0.2">
      <c r="A92" s="197"/>
      <c r="B92" s="159" t="s">
        <v>39</v>
      </c>
      <c r="C92" s="60">
        <v>1</v>
      </c>
      <c r="D92" s="160">
        <v>220000</v>
      </c>
      <c r="E92" s="5">
        <f t="shared" si="6"/>
        <v>220000</v>
      </c>
      <c r="F92" s="192"/>
    </row>
    <row r="93" spans="1:6" ht="15" x14ac:dyDescent="0.2">
      <c r="A93" s="197"/>
      <c r="B93" s="159" t="s">
        <v>49</v>
      </c>
      <c r="C93" s="60">
        <v>2</v>
      </c>
      <c r="D93" s="160">
        <v>90000</v>
      </c>
      <c r="E93" s="5">
        <f t="shared" si="6"/>
        <v>180000</v>
      </c>
      <c r="F93" s="192"/>
    </row>
    <row r="94" spans="1:6" ht="15" x14ac:dyDescent="0.2">
      <c r="A94" s="197"/>
      <c r="B94" s="159" t="s">
        <v>6</v>
      </c>
      <c r="C94" s="60">
        <v>2</v>
      </c>
      <c r="D94" s="160">
        <v>95000</v>
      </c>
      <c r="E94" s="5">
        <f t="shared" si="6"/>
        <v>190000</v>
      </c>
      <c r="F94" s="192"/>
    </row>
    <row r="95" spans="1:6" ht="15" x14ac:dyDescent="0.2">
      <c r="A95" s="197"/>
      <c r="B95" s="159" t="s">
        <v>30</v>
      </c>
      <c r="C95" s="60">
        <v>1</v>
      </c>
      <c r="D95" s="160">
        <v>170000</v>
      </c>
      <c r="E95" s="5">
        <f t="shared" si="6"/>
        <v>170000</v>
      </c>
      <c r="F95" s="192"/>
    </row>
    <row r="96" spans="1:6" ht="15" x14ac:dyDescent="0.2">
      <c r="A96" s="197"/>
      <c r="B96" s="159" t="s">
        <v>18</v>
      </c>
      <c r="C96" s="60">
        <v>1</v>
      </c>
      <c r="D96" s="160">
        <v>210000</v>
      </c>
      <c r="E96" s="5">
        <f t="shared" si="6"/>
        <v>210000</v>
      </c>
      <c r="F96" s="192"/>
    </row>
    <row r="97" spans="1:6" ht="15" x14ac:dyDescent="0.2">
      <c r="A97" s="197"/>
      <c r="B97" s="159" t="s">
        <v>38</v>
      </c>
      <c r="C97" s="60">
        <v>3</v>
      </c>
      <c r="D97" s="160">
        <v>120000</v>
      </c>
      <c r="E97" s="5">
        <f t="shared" si="6"/>
        <v>360000</v>
      </c>
      <c r="F97" s="192"/>
    </row>
    <row r="98" spans="1:6" ht="15" x14ac:dyDescent="0.2">
      <c r="A98" s="197"/>
      <c r="B98" s="159" t="s">
        <v>71</v>
      </c>
      <c r="C98" s="60">
        <v>3</v>
      </c>
      <c r="D98" s="160">
        <v>50000</v>
      </c>
      <c r="E98" s="5">
        <f t="shared" si="6"/>
        <v>150000</v>
      </c>
      <c r="F98" s="192"/>
    </row>
    <row r="99" spans="1:6" ht="15" x14ac:dyDescent="0.2">
      <c r="A99" s="198"/>
      <c r="B99" s="159" t="s">
        <v>72</v>
      </c>
      <c r="C99" s="60">
        <v>1</v>
      </c>
      <c r="D99" s="160">
        <v>70000</v>
      </c>
      <c r="E99" s="5">
        <f t="shared" si="6"/>
        <v>70000</v>
      </c>
      <c r="F99" s="193"/>
    </row>
    <row r="100" spans="1:6" ht="15" x14ac:dyDescent="0.2">
      <c r="A100" s="196">
        <v>46065</v>
      </c>
      <c r="B100" s="159" t="s">
        <v>37</v>
      </c>
      <c r="C100" s="60">
        <v>1</v>
      </c>
      <c r="D100" s="160">
        <v>160000</v>
      </c>
      <c r="E100" s="5">
        <f t="shared" si="6"/>
        <v>160000</v>
      </c>
      <c r="F100" s="191">
        <f>SUM(E100:E103)</f>
        <v>840000</v>
      </c>
    </row>
    <row r="101" spans="1:6" ht="15" x14ac:dyDescent="0.2">
      <c r="A101" s="197"/>
      <c r="B101" s="159" t="s">
        <v>30</v>
      </c>
      <c r="C101" s="60">
        <v>1</v>
      </c>
      <c r="D101" s="160">
        <v>170000</v>
      </c>
      <c r="E101" s="5">
        <f t="shared" si="6"/>
        <v>170000</v>
      </c>
      <c r="F101" s="192"/>
    </row>
    <row r="102" spans="1:6" ht="15" x14ac:dyDescent="0.2">
      <c r="A102" s="197"/>
      <c r="B102" s="159" t="s">
        <v>6</v>
      </c>
      <c r="C102" s="60">
        <v>2</v>
      </c>
      <c r="D102" s="160">
        <v>95000</v>
      </c>
      <c r="E102" s="5">
        <f t="shared" si="6"/>
        <v>190000</v>
      </c>
      <c r="F102" s="192"/>
    </row>
    <row r="103" spans="1:6" ht="15" x14ac:dyDescent="0.2">
      <c r="A103" s="198"/>
      <c r="B103" s="159" t="s">
        <v>73</v>
      </c>
      <c r="C103" s="60">
        <v>2</v>
      </c>
      <c r="D103" s="160">
        <v>160000</v>
      </c>
      <c r="E103" s="5">
        <f t="shared" si="6"/>
        <v>320000</v>
      </c>
      <c r="F103" s="193"/>
    </row>
    <row r="104" spans="1:6" ht="15" x14ac:dyDescent="0.2">
      <c r="A104" s="196">
        <v>46066</v>
      </c>
      <c r="B104" s="159" t="s">
        <v>12</v>
      </c>
      <c r="C104" s="60">
        <v>3</v>
      </c>
      <c r="D104" s="160">
        <v>5000</v>
      </c>
      <c r="E104" s="5">
        <f t="shared" ref="E104:E115" si="7">D104*C104</f>
        <v>15000</v>
      </c>
      <c r="F104" s="191">
        <f>SUM(E104:E110)</f>
        <v>669000</v>
      </c>
    </row>
    <row r="105" spans="1:6" ht="15" x14ac:dyDescent="0.2">
      <c r="A105" s="197"/>
      <c r="B105" s="159" t="s">
        <v>51</v>
      </c>
      <c r="C105" s="60">
        <v>4</v>
      </c>
      <c r="D105" s="160">
        <v>15000</v>
      </c>
      <c r="E105" s="5">
        <f t="shared" si="7"/>
        <v>60000</v>
      </c>
      <c r="F105" s="192"/>
    </row>
    <row r="106" spans="1:6" ht="15" x14ac:dyDescent="0.2">
      <c r="A106" s="197"/>
      <c r="B106" s="159" t="s">
        <v>31</v>
      </c>
      <c r="C106" s="60">
        <v>3</v>
      </c>
      <c r="D106" s="160">
        <v>100000</v>
      </c>
      <c r="E106" s="5">
        <f t="shared" si="7"/>
        <v>300000</v>
      </c>
      <c r="F106" s="192"/>
    </row>
    <row r="107" spans="1:6" ht="15" x14ac:dyDescent="0.2">
      <c r="A107" s="197"/>
      <c r="B107" s="159" t="s">
        <v>50</v>
      </c>
      <c r="C107" s="60">
        <v>2</v>
      </c>
      <c r="D107" s="160">
        <v>35000</v>
      </c>
      <c r="E107" s="5">
        <f t="shared" si="7"/>
        <v>70000</v>
      </c>
      <c r="F107" s="192"/>
    </row>
    <row r="108" spans="1:6" ht="15" x14ac:dyDescent="0.2">
      <c r="A108" s="197"/>
      <c r="B108" s="159" t="s">
        <v>74</v>
      </c>
      <c r="C108" s="60">
        <v>1</v>
      </c>
      <c r="D108" s="160">
        <v>75000</v>
      </c>
      <c r="E108" s="5">
        <f t="shared" si="7"/>
        <v>75000</v>
      </c>
      <c r="F108" s="192"/>
    </row>
    <row r="109" spans="1:6" ht="15" x14ac:dyDescent="0.2">
      <c r="A109" s="197"/>
      <c r="B109" s="159" t="s">
        <v>75</v>
      </c>
      <c r="C109" s="60">
        <v>0.42499999999999999</v>
      </c>
      <c r="D109" s="160">
        <v>115000</v>
      </c>
      <c r="E109" s="5">
        <v>49000</v>
      </c>
      <c r="F109" s="192"/>
    </row>
    <row r="110" spans="1:6" ht="15" x14ac:dyDescent="0.2">
      <c r="A110" s="198"/>
      <c r="B110" s="159" t="s">
        <v>76</v>
      </c>
      <c r="C110" s="60">
        <v>1</v>
      </c>
      <c r="D110" s="160">
        <v>100000</v>
      </c>
      <c r="E110" s="5">
        <f t="shared" si="7"/>
        <v>100000</v>
      </c>
      <c r="F110" s="193"/>
    </row>
    <row r="111" spans="1:6" ht="15" x14ac:dyDescent="0.2">
      <c r="A111" s="196">
        <v>46067</v>
      </c>
      <c r="B111" s="159" t="s">
        <v>77</v>
      </c>
      <c r="C111" s="60">
        <v>2</v>
      </c>
      <c r="D111" s="160">
        <v>75000</v>
      </c>
      <c r="E111" s="5">
        <f t="shared" si="7"/>
        <v>150000</v>
      </c>
      <c r="F111" s="191">
        <f>SUM(E111:E115)</f>
        <v>466000</v>
      </c>
    </row>
    <row r="112" spans="1:6" ht="15" x14ac:dyDescent="0.2">
      <c r="A112" s="197"/>
      <c r="B112" s="159" t="s">
        <v>78</v>
      </c>
      <c r="C112" s="60">
        <v>0.3</v>
      </c>
      <c r="D112" s="160">
        <v>150000</v>
      </c>
      <c r="E112" s="5">
        <f t="shared" si="7"/>
        <v>45000</v>
      </c>
      <c r="F112" s="192"/>
    </row>
    <row r="113" spans="1:6" ht="15" x14ac:dyDescent="0.2">
      <c r="A113" s="197"/>
      <c r="B113" s="159" t="s">
        <v>75</v>
      </c>
      <c r="C113" s="60">
        <v>0.4</v>
      </c>
      <c r="D113" s="160">
        <v>100000</v>
      </c>
      <c r="E113" s="5">
        <f t="shared" si="7"/>
        <v>40000</v>
      </c>
      <c r="F113" s="192"/>
    </row>
    <row r="114" spans="1:6" ht="15" x14ac:dyDescent="0.2">
      <c r="A114" s="197"/>
      <c r="B114" s="159" t="s">
        <v>7</v>
      </c>
      <c r="C114" s="60">
        <v>3</v>
      </c>
      <c r="D114" s="160">
        <v>22000</v>
      </c>
      <c r="E114" s="5">
        <f t="shared" si="7"/>
        <v>66000</v>
      </c>
      <c r="F114" s="192"/>
    </row>
    <row r="115" spans="1:6" ht="15" x14ac:dyDescent="0.2">
      <c r="A115" s="198"/>
      <c r="B115" s="159" t="s">
        <v>46</v>
      </c>
      <c r="C115" s="60">
        <v>3</v>
      </c>
      <c r="D115" s="160">
        <v>55000</v>
      </c>
      <c r="E115" s="5">
        <f t="shared" si="7"/>
        <v>165000</v>
      </c>
      <c r="F115" s="193"/>
    </row>
    <row r="116" spans="1:6" ht="15" x14ac:dyDescent="0.2">
      <c r="A116" s="196">
        <v>46068</v>
      </c>
      <c r="B116" s="159" t="s">
        <v>79</v>
      </c>
      <c r="C116" s="60">
        <v>1</v>
      </c>
      <c r="D116" s="160">
        <v>27000</v>
      </c>
      <c r="E116" s="5">
        <f t="shared" ref="E116:E128" si="8">D116*C116</f>
        <v>27000</v>
      </c>
      <c r="F116" s="191">
        <f>SUM(E116:E123)</f>
        <v>621000</v>
      </c>
    </row>
    <row r="117" spans="1:6" ht="15" x14ac:dyDescent="0.2">
      <c r="A117" s="197"/>
      <c r="B117" s="159" t="s">
        <v>48</v>
      </c>
      <c r="C117" s="60">
        <v>1</v>
      </c>
      <c r="D117" s="160">
        <v>20000</v>
      </c>
      <c r="E117" s="5">
        <f t="shared" si="8"/>
        <v>20000</v>
      </c>
      <c r="F117" s="192"/>
    </row>
    <row r="118" spans="1:6" ht="15" x14ac:dyDescent="0.2">
      <c r="A118" s="197"/>
      <c r="B118" s="159" t="s">
        <v>80</v>
      </c>
      <c r="C118" s="60">
        <v>1</v>
      </c>
      <c r="D118" s="160">
        <v>60000</v>
      </c>
      <c r="E118" s="5">
        <f t="shared" si="8"/>
        <v>60000</v>
      </c>
      <c r="F118" s="192"/>
    </row>
    <row r="119" spans="1:6" ht="15" x14ac:dyDescent="0.2">
      <c r="A119" s="197"/>
      <c r="B119" s="159" t="s">
        <v>81</v>
      </c>
      <c r="C119" s="60">
        <v>1</v>
      </c>
      <c r="D119" s="160">
        <v>130000</v>
      </c>
      <c r="E119" s="5">
        <f t="shared" si="8"/>
        <v>130000</v>
      </c>
      <c r="F119" s="192"/>
    </row>
    <row r="120" spans="1:6" ht="15" x14ac:dyDescent="0.2">
      <c r="A120" s="197"/>
      <c r="B120" s="159" t="s">
        <v>26</v>
      </c>
      <c r="C120" s="60">
        <v>1</v>
      </c>
      <c r="D120" s="160">
        <v>25000</v>
      </c>
      <c r="E120" s="5">
        <f t="shared" si="8"/>
        <v>25000</v>
      </c>
      <c r="F120" s="192"/>
    </row>
    <row r="121" spans="1:6" ht="15" x14ac:dyDescent="0.2">
      <c r="A121" s="197"/>
      <c r="B121" s="159" t="s">
        <v>82</v>
      </c>
      <c r="C121" s="60">
        <v>18</v>
      </c>
      <c r="D121" s="160">
        <v>2000</v>
      </c>
      <c r="E121" s="5">
        <f t="shared" si="8"/>
        <v>36000</v>
      </c>
      <c r="F121" s="192"/>
    </row>
    <row r="122" spans="1:6" ht="15" x14ac:dyDescent="0.2">
      <c r="A122" s="197"/>
      <c r="B122" s="159" t="s">
        <v>32</v>
      </c>
      <c r="C122" s="60">
        <v>1</v>
      </c>
      <c r="D122" s="160">
        <v>275000</v>
      </c>
      <c r="E122" s="5">
        <f t="shared" si="8"/>
        <v>275000</v>
      </c>
      <c r="F122" s="192"/>
    </row>
    <row r="123" spans="1:6" ht="15" x14ac:dyDescent="0.2">
      <c r="A123" s="198"/>
      <c r="B123" s="159" t="s">
        <v>14</v>
      </c>
      <c r="C123" s="60">
        <v>1</v>
      </c>
      <c r="D123" s="160">
        <v>48000</v>
      </c>
      <c r="E123" s="5">
        <f t="shared" si="8"/>
        <v>48000</v>
      </c>
      <c r="F123" s="193"/>
    </row>
    <row r="124" spans="1:6" ht="15" x14ac:dyDescent="0.2">
      <c r="A124" s="196">
        <v>46069</v>
      </c>
      <c r="B124" s="159" t="s">
        <v>14</v>
      </c>
      <c r="C124" s="60">
        <v>1</v>
      </c>
      <c r="D124" s="160">
        <v>48000</v>
      </c>
      <c r="E124" s="5">
        <f t="shared" si="8"/>
        <v>48000</v>
      </c>
      <c r="F124" s="191">
        <f>SUM(E124:E128)</f>
        <v>568000</v>
      </c>
    </row>
    <row r="125" spans="1:6" ht="15" x14ac:dyDescent="0.2">
      <c r="A125" s="197"/>
      <c r="B125" s="159" t="s">
        <v>82</v>
      </c>
      <c r="C125" s="60">
        <v>15</v>
      </c>
      <c r="D125" s="160">
        <v>2000</v>
      </c>
      <c r="E125" s="5">
        <f t="shared" si="8"/>
        <v>30000</v>
      </c>
      <c r="F125" s="192"/>
    </row>
    <row r="126" spans="1:6" ht="15" x14ac:dyDescent="0.2">
      <c r="A126" s="197"/>
      <c r="B126" s="159" t="s">
        <v>83</v>
      </c>
      <c r="C126" s="60">
        <v>2</v>
      </c>
      <c r="D126" s="160">
        <v>15000</v>
      </c>
      <c r="E126" s="5">
        <f t="shared" si="8"/>
        <v>30000</v>
      </c>
      <c r="F126" s="192"/>
    </row>
    <row r="127" spans="1:6" ht="15" x14ac:dyDescent="0.2">
      <c r="A127" s="197"/>
      <c r="B127" s="159" t="s">
        <v>84</v>
      </c>
      <c r="C127" s="60">
        <v>2</v>
      </c>
      <c r="D127" s="160">
        <v>90000</v>
      </c>
      <c r="E127" s="5">
        <f t="shared" si="8"/>
        <v>180000</v>
      </c>
      <c r="F127" s="192"/>
    </row>
    <row r="128" spans="1:6" ht="15" x14ac:dyDescent="0.2">
      <c r="A128" s="198"/>
      <c r="B128" s="159" t="s">
        <v>85</v>
      </c>
      <c r="C128" s="60">
        <v>4</v>
      </c>
      <c r="D128" s="160">
        <v>70000</v>
      </c>
      <c r="E128" s="5">
        <f t="shared" si="8"/>
        <v>280000</v>
      </c>
      <c r="F128" s="193"/>
    </row>
    <row r="129" spans="1:7" ht="15" x14ac:dyDescent="0.2">
      <c r="A129" s="196">
        <v>46071</v>
      </c>
      <c r="B129" s="159" t="s">
        <v>86</v>
      </c>
      <c r="C129" s="60">
        <v>2</v>
      </c>
      <c r="D129" s="160">
        <v>75000</v>
      </c>
      <c r="E129" s="5">
        <f t="shared" ref="E129:E138" si="9">D129*C129</f>
        <v>150000</v>
      </c>
      <c r="F129" s="191">
        <f>SUM(E129:E135)</f>
        <v>1385000</v>
      </c>
    </row>
    <row r="130" spans="1:7" ht="15" x14ac:dyDescent="0.2">
      <c r="A130" s="197"/>
      <c r="B130" s="159" t="s">
        <v>87</v>
      </c>
      <c r="C130" s="60">
        <v>2</v>
      </c>
      <c r="D130" s="160">
        <v>95000</v>
      </c>
      <c r="E130" s="5">
        <f t="shared" si="9"/>
        <v>190000</v>
      </c>
      <c r="F130" s="192"/>
    </row>
    <row r="131" spans="1:7" ht="15" x14ac:dyDescent="0.2">
      <c r="A131" s="197"/>
      <c r="B131" s="159" t="s">
        <v>19</v>
      </c>
      <c r="C131" s="60">
        <v>2</v>
      </c>
      <c r="D131" s="160">
        <v>30000</v>
      </c>
      <c r="E131" s="5">
        <f t="shared" si="9"/>
        <v>60000</v>
      </c>
      <c r="F131" s="192"/>
    </row>
    <row r="132" spans="1:7" ht="15" x14ac:dyDescent="0.2">
      <c r="A132" s="197"/>
      <c r="B132" s="159" t="s">
        <v>6</v>
      </c>
      <c r="C132" s="60">
        <v>3</v>
      </c>
      <c r="D132" s="160">
        <v>95000</v>
      </c>
      <c r="E132" s="5">
        <f t="shared" si="9"/>
        <v>285000</v>
      </c>
      <c r="F132" s="192"/>
    </row>
    <row r="133" spans="1:7" ht="15" x14ac:dyDescent="0.2">
      <c r="A133" s="197"/>
      <c r="B133" s="159" t="s">
        <v>39</v>
      </c>
      <c r="C133" s="60">
        <v>1</v>
      </c>
      <c r="D133" s="160">
        <v>220000</v>
      </c>
      <c r="E133" s="5">
        <f t="shared" si="9"/>
        <v>220000</v>
      </c>
      <c r="F133" s="192"/>
    </row>
    <row r="134" spans="1:7" ht="15" x14ac:dyDescent="0.2">
      <c r="A134" s="197"/>
      <c r="B134" s="159" t="s">
        <v>20</v>
      </c>
      <c r="C134" s="60">
        <v>2</v>
      </c>
      <c r="D134" s="160">
        <v>70000</v>
      </c>
      <c r="E134" s="5">
        <f t="shared" si="9"/>
        <v>140000</v>
      </c>
      <c r="F134" s="192"/>
    </row>
    <row r="135" spans="1:7" ht="15" x14ac:dyDescent="0.2">
      <c r="A135" s="198"/>
      <c r="B135" s="159" t="s">
        <v>61</v>
      </c>
      <c r="C135" s="60">
        <v>2</v>
      </c>
      <c r="D135" s="160">
        <v>170000</v>
      </c>
      <c r="E135" s="5">
        <f t="shared" si="9"/>
        <v>340000</v>
      </c>
      <c r="F135" s="193"/>
    </row>
    <row r="136" spans="1:7" x14ac:dyDescent="0.2">
      <c r="A136" s="161">
        <v>46071</v>
      </c>
      <c r="B136" s="159" t="s">
        <v>88</v>
      </c>
      <c r="C136" s="60">
        <v>1</v>
      </c>
      <c r="D136" s="160">
        <v>70000</v>
      </c>
      <c r="E136" s="5">
        <f t="shared" si="9"/>
        <v>70000</v>
      </c>
      <c r="F136" s="72">
        <f>SUM(E136)</f>
        <v>70000</v>
      </c>
    </row>
    <row r="137" spans="1:7" ht="15" x14ac:dyDescent="0.2">
      <c r="A137" s="196">
        <v>46072</v>
      </c>
      <c r="B137" s="159" t="s">
        <v>89</v>
      </c>
      <c r="C137" s="60">
        <v>0.1</v>
      </c>
      <c r="D137" s="160">
        <v>70000</v>
      </c>
      <c r="E137" s="5">
        <f t="shared" si="9"/>
        <v>7000</v>
      </c>
      <c r="F137" s="191">
        <f>SUM(E137:E138)</f>
        <v>27000</v>
      </c>
    </row>
    <row r="138" spans="1:7" ht="15" x14ac:dyDescent="0.2">
      <c r="A138" s="198"/>
      <c r="B138" s="159" t="s">
        <v>75</v>
      </c>
      <c r="C138" s="60">
        <v>0.2</v>
      </c>
      <c r="D138" s="160">
        <v>100000</v>
      </c>
      <c r="E138" s="5">
        <f t="shared" si="9"/>
        <v>20000</v>
      </c>
      <c r="F138" s="193"/>
    </row>
    <row r="139" spans="1:7" ht="15" x14ac:dyDescent="0.2">
      <c r="A139" s="196">
        <v>46073</v>
      </c>
      <c r="B139" s="159" t="s">
        <v>32</v>
      </c>
      <c r="C139" s="60">
        <v>1</v>
      </c>
      <c r="D139" s="160">
        <v>275000</v>
      </c>
      <c r="E139" s="5">
        <f t="shared" ref="E139:E150" si="10">D139*C139</f>
        <v>275000</v>
      </c>
      <c r="F139" s="191">
        <f>SUM(E139:E150)</f>
        <v>1691000</v>
      </c>
      <c r="G139" s="7"/>
    </row>
    <row r="140" spans="1:7" ht="15" x14ac:dyDescent="0.2">
      <c r="A140" s="197"/>
      <c r="B140" s="159" t="s">
        <v>6</v>
      </c>
      <c r="C140" s="60">
        <v>3</v>
      </c>
      <c r="D140" s="160">
        <v>95000</v>
      </c>
      <c r="E140" s="5">
        <f t="shared" si="10"/>
        <v>285000</v>
      </c>
      <c r="F140" s="192"/>
      <c r="G140" s="7"/>
    </row>
    <row r="141" spans="1:7" ht="15" x14ac:dyDescent="0.2">
      <c r="A141" s="197"/>
      <c r="B141" s="159" t="s">
        <v>70</v>
      </c>
      <c r="C141" s="60">
        <v>1</v>
      </c>
      <c r="D141" s="160">
        <v>170000</v>
      </c>
      <c r="E141" s="5">
        <f t="shared" si="10"/>
        <v>170000</v>
      </c>
      <c r="F141" s="192"/>
      <c r="G141" s="7"/>
    </row>
    <row r="142" spans="1:7" ht="15" x14ac:dyDescent="0.2">
      <c r="A142" s="197"/>
      <c r="B142" s="159" t="s">
        <v>15</v>
      </c>
      <c r="C142" s="60">
        <v>7.0000000000000007E-2</v>
      </c>
      <c r="D142" s="160">
        <v>90000</v>
      </c>
      <c r="E142" s="5">
        <v>6000</v>
      </c>
      <c r="F142" s="192"/>
      <c r="G142" s="7"/>
    </row>
    <row r="143" spans="1:7" ht="15" x14ac:dyDescent="0.2">
      <c r="A143" s="197"/>
      <c r="B143" s="159" t="s">
        <v>18</v>
      </c>
      <c r="C143" s="60">
        <v>1</v>
      </c>
      <c r="D143" s="160">
        <v>210000</v>
      </c>
      <c r="E143" s="5">
        <f t="shared" si="10"/>
        <v>210000</v>
      </c>
      <c r="F143" s="192"/>
      <c r="G143" s="7"/>
    </row>
    <row r="144" spans="1:7" ht="15" x14ac:dyDescent="0.2">
      <c r="A144" s="197"/>
      <c r="B144" s="159" t="s">
        <v>56</v>
      </c>
      <c r="C144" s="60">
        <v>2</v>
      </c>
      <c r="D144" s="160">
        <v>30000</v>
      </c>
      <c r="E144" s="5">
        <f t="shared" si="10"/>
        <v>60000</v>
      </c>
      <c r="F144" s="192"/>
      <c r="G144" s="7"/>
    </row>
    <row r="145" spans="1:7" ht="15" x14ac:dyDescent="0.2">
      <c r="A145" s="197"/>
      <c r="B145" s="159" t="s">
        <v>10</v>
      </c>
      <c r="C145" s="60">
        <v>3</v>
      </c>
      <c r="D145" s="160">
        <v>40000</v>
      </c>
      <c r="E145" s="5">
        <f t="shared" si="10"/>
        <v>120000</v>
      </c>
      <c r="F145" s="192"/>
      <c r="G145" s="7"/>
    </row>
    <row r="146" spans="1:7" ht="15" x14ac:dyDescent="0.2">
      <c r="A146" s="197"/>
      <c r="B146" s="159" t="s">
        <v>66</v>
      </c>
      <c r="C146" s="60">
        <v>3</v>
      </c>
      <c r="D146" s="160">
        <v>20000</v>
      </c>
      <c r="E146" s="5">
        <f t="shared" si="10"/>
        <v>60000</v>
      </c>
      <c r="F146" s="192"/>
      <c r="G146" s="7"/>
    </row>
    <row r="147" spans="1:7" ht="15" x14ac:dyDescent="0.2">
      <c r="A147" s="197"/>
      <c r="B147" s="159" t="s">
        <v>65</v>
      </c>
      <c r="C147" s="60">
        <v>3</v>
      </c>
      <c r="D147" s="160">
        <v>20000</v>
      </c>
      <c r="E147" s="5">
        <f t="shared" si="10"/>
        <v>60000</v>
      </c>
      <c r="F147" s="192"/>
      <c r="G147" s="7"/>
    </row>
    <row r="148" spans="1:7" ht="15" x14ac:dyDescent="0.2">
      <c r="A148" s="197"/>
      <c r="B148" s="159" t="s">
        <v>31</v>
      </c>
      <c r="C148" s="60">
        <v>1</v>
      </c>
      <c r="D148" s="160">
        <v>120000</v>
      </c>
      <c r="E148" s="5">
        <f t="shared" si="10"/>
        <v>120000</v>
      </c>
      <c r="F148" s="192"/>
      <c r="G148" s="7"/>
    </row>
    <row r="149" spans="1:7" ht="15" x14ac:dyDescent="0.2">
      <c r="A149" s="197"/>
      <c r="B149" s="159" t="s">
        <v>20</v>
      </c>
      <c r="C149" s="60">
        <v>1.5</v>
      </c>
      <c r="D149" s="160">
        <v>70000</v>
      </c>
      <c r="E149" s="5">
        <f t="shared" si="10"/>
        <v>105000</v>
      </c>
      <c r="F149" s="192"/>
      <c r="G149" s="7"/>
    </row>
    <row r="150" spans="1:7" ht="15" x14ac:dyDescent="0.2">
      <c r="A150" s="198"/>
      <c r="B150" s="159" t="s">
        <v>39</v>
      </c>
      <c r="C150" s="60">
        <v>1</v>
      </c>
      <c r="D150" s="160">
        <v>220000</v>
      </c>
      <c r="E150" s="5">
        <f t="shared" si="10"/>
        <v>220000</v>
      </c>
      <c r="F150" s="193"/>
      <c r="G150" s="7"/>
    </row>
    <row r="151" spans="1:7" ht="15" x14ac:dyDescent="0.2">
      <c r="A151" s="196">
        <v>46074</v>
      </c>
      <c r="B151" s="159" t="s">
        <v>32</v>
      </c>
      <c r="C151" s="60">
        <v>1</v>
      </c>
      <c r="D151" s="160">
        <v>275000</v>
      </c>
      <c r="E151" s="5">
        <f t="shared" ref="E151:E157" si="11">D151*C151</f>
        <v>275000</v>
      </c>
      <c r="F151" s="191">
        <f>SUM(E151:E157)</f>
        <v>1301000</v>
      </c>
      <c r="G151" s="7"/>
    </row>
    <row r="152" spans="1:7" ht="15" x14ac:dyDescent="0.2">
      <c r="A152" s="197"/>
      <c r="B152" s="159" t="s">
        <v>6</v>
      </c>
      <c r="C152" s="60">
        <v>3</v>
      </c>
      <c r="D152" s="160">
        <v>95000</v>
      </c>
      <c r="E152" s="5">
        <f t="shared" si="11"/>
        <v>285000</v>
      </c>
      <c r="F152" s="192"/>
      <c r="G152" s="7"/>
    </row>
    <row r="153" spans="1:7" ht="15" x14ac:dyDescent="0.2">
      <c r="A153" s="197"/>
      <c r="B153" s="159" t="s">
        <v>15</v>
      </c>
      <c r="C153" s="60">
        <v>7.0000000000000007E-2</v>
      </c>
      <c r="D153" s="160">
        <v>90000</v>
      </c>
      <c r="E153" s="5">
        <v>6000</v>
      </c>
      <c r="F153" s="192"/>
      <c r="G153" s="7"/>
    </row>
    <row r="154" spans="1:7" ht="15" x14ac:dyDescent="0.2">
      <c r="A154" s="197"/>
      <c r="B154" s="159" t="s">
        <v>42</v>
      </c>
      <c r="C154" s="60">
        <v>6</v>
      </c>
      <c r="D154" s="160">
        <v>50000</v>
      </c>
      <c r="E154" s="5">
        <f t="shared" si="11"/>
        <v>300000</v>
      </c>
      <c r="F154" s="192"/>
      <c r="G154" s="7"/>
    </row>
    <row r="155" spans="1:7" ht="15" x14ac:dyDescent="0.2">
      <c r="A155" s="197"/>
      <c r="B155" s="159" t="s">
        <v>20</v>
      </c>
      <c r="C155" s="60">
        <v>1</v>
      </c>
      <c r="D155" s="160">
        <v>70000</v>
      </c>
      <c r="E155" s="5">
        <f t="shared" si="11"/>
        <v>70000</v>
      </c>
      <c r="F155" s="192"/>
      <c r="G155" s="7"/>
    </row>
    <row r="156" spans="1:7" ht="15" x14ac:dyDescent="0.2">
      <c r="A156" s="197"/>
      <c r="B156" s="159" t="s">
        <v>90</v>
      </c>
      <c r="C156" s="60">
        <v>0.5</v>
      </c>
      <c r="D156" s="160">
        <v>50000</v>
      </c>
      <c r="E156" s="5">
        <f t="shared" si="11"/>
        <v>25000</v>
      </c>
      <c r="F156" s="192"/>
      <c r="G156" s="7"/>
    </row>
    <row r="157" spans="1:7" ht="15" x14ac:dyDescent="0.2">
      <c r="A157" s="198"/>
      <c r="B157" s="159" t="s">
        <v>8</v>
      </c>
      <c r="C157" s="60">
        <v>2</v>
      </c>
      <c r="D157" s="160">
        <v>170000</v>
      </c>
      <c r="E157" s="5">
        <f t="shared" si="11"/>
        <v>340000</v>
      </c>
      <c r="F157" s="193"/>
      <c r="G157" s="7"/>
    </row>
    <row r="158" spans="1:7" ht="15" x14ac:dyDescent="0.2">
      <c r="A158" s="196">
        <v>46075</v>
      </c>
      <c r="B158" s="159" t="s">
        <v>91</v>
      </c>
      <c r="C158" s="60">
        <v>2</v>
      </c>
      <c r="D158" s="160">
        <v>25000</v>
      </c>
      <c r="E158" s="5">
        <f t="shared" ref="E158:E172" si="12">D158*C158</f>
        <v>50000</v>
      </c>
      <c r="F158" s="191">
        <f>SUM(E158:E168)</f>
        <v>1064000</v>
      </c>
      <c r="G158" s="7"/>
    </row>
    <row r="159" spans="1:7" ht="15" x14ac:dyDescent="0.2">
      <c r="A159" s="197"/>
      <c r="B159" s="159" t="s">
        <v>8</v>
      </c>
      <c r="C159" s="60">
        <v>1</v>
      </c>
      <c r="D159" s="160">
        <v>170000</v>
      </c>
      <c r="E159" s="5">
        <f t="shared" si="12"/>
        <v>170000</v>
      </c>
      <c r="F159" s="192"/>
      <c r="G159" s="7"/>
    </row>
    <row r="160" spans="1:7" ht="15" x14ac:dyDescent="0.2">
      <c r="A160" s="197"/>
      <c r="B160" s="159" t="s">
        <v>6</v>
      </c>
      <c r="C160" s="60">
        <v>2</v>
      </c>
      <c r="D160" s="160">
        <v>95000</v>
      </c>
      <c r="E160" s="5">
        <f t="shared" si="12"/>
        <v>190000</v>
      </c>
      <c r="F160" s="192"/>
      <c r="G160" s="7"/>
    </row>
    <row r="161" spans="1:7" ht="15" x14ac:dyDescent="0.2">
      <c r="A161" s="197"/>
      <c r="B161" s="159" t="s">
        <v>10</v>
      </c>
      <c r="C161" s="60">
        <v>2</v>
      </c>
      <c r="D161" s="160">
        <v>40000</v>
      </c>
      <c r="E161" s="5">
        <f t="shared" si="12"/>
        <v>80000</v>
      </c>
      <c r="F161" s="192"/>
      <c r="G161" s="7"/>
    </row>
    <row r="162" spans="1:7" ht="15" x14ac:dyDescent="0.2">
      <c r="A162" s="197"/>
      <c r="B162" s="159" t="s">
        <v>92</v>
      </c>
      <c r="C162" s="60">
        <v>2</v>
      </c>
      <c r="D162" s="160">
        <v>40000</v>
      </c>
      <c r="E162" s="5">
        <f t="shared" si="12"/>
        <v>80000</v>
      </c>
      <c r="F162" s="192"/>
      <c r="G162" s="7"/>
    </row>
    <row r="163" spans="1:7" ht="15" x14ac:dyDescent="0.2">
      <c r="A163" s="197"/>
      <c r="B163" s="159" t="s">
        <v>93</v>
      </c>
      <c r="C163" s="60">
        <v>1</v>
      </c>
      <c r="D163" s="160">
        <v>230000</v>
      </c>
      <c r="E163" s="5">
        <f t="shared" si="12"/>
        <v>230000</v>
      </c>
      <c r="F163" s="192"/>
      <c r="G163" s="7"/>
    </row>
    <row r="164" spans="1:7" ht="15" x14ac:dyDescent="0.2">
      <c r="A164" s="197"/>
      <c r="B164" s="159" t="s">
        <v>94</v>
      </c>
      <c r="C164" s="60">
        <v>3</v>
      </c>
      <c r="D164" s="160">
        <v>45000</v>
      </c>
      <c r="E164" s="5">
        <f t="shared" si="12"/>
        <v>135000</v>
      </c>
      <c r="F164" s="192"/>
      <c r="G164" s="7"/>
    </row>
    <row r="165" spans="1:7" ht="15" x14ac:dyDescent="0.2">
      <c r="A165" s="197"/>
      <c r="B165" s="159" t="s">
        <v>20</v>
      </c>
      <c r="C165" s="60">
        <v>1</v>
      </c>
      <c r="D165" s="160">
        <v>70000</v>
      </c>
      <c r="E165" s="5">
        <f t="shared" si="12"/>
        <v>70000</v>
      </c>
      <c r="F165" s="192"/>
    </row>
    <row r="166" spans="1:7" ht="15" x14ac:dyDescent="0.2">
      <c r="A166" s="197"/>
      <c r="B166" s="159" t="s">
        <v>25</v>
      </c>
      <c r="C166" s="60">
        <v>0.3</v>
      </c>
      <c r="D166" s="160">
        <v>30000</v>
      </c>
      <c r="E166" s="5">
        <f t="shared" si="12"/>
        <v>9000</v>
      </c>
      <c r="F166" s="192"/>
    </row>
    <row r="167" spans="1:7" ht="15" x14ac:dyDescent="0.2">
      <c r="A167" s="197"/>
      <c r="B167" s="159" t="s">
        <v>27</v>
      </c>
      <c r="C167" s="60">
        <v>20</v>
      </c>
      <c r="D167" s="160">
        <v>1000</v>
      </c>
      <c r="E167" s="5">
        <f t="shared" si="12"/>
        <v>20000</v>
      </c>
      <c r="F167" s="192"/>
    </row>
    <row r="168" spans="1:7" ht="15" x14ac:dyDescent="0.2">
      <c r="A168" s="198"/>
      <c r="B168" s="159" t="s">
        <v>95</v>
      </c>
      <c r="C168" s="60">
        <v>0.2</v>
      </c>
      <c r="D168" s="160">
        <v>150000</v>
      </c>
      <c r="E168" s="5">
        <f t="shared" si="12"/>
        <v>30000</v>
      </c>
      <c r="F168" s="193"/>
    </row>
    <row r="169" spans="1:7" x14ac:dyDescent="0.2">
      <c r="A169" s="161">
        <v>46075</v>
      </c>
      <c r="B169" s="159" t="s">
        <v>44</v>
      </c>
      <c r="C169" s="60">
        <v>2</v>
      </c>
      <c r="D169" s="160">
        <v>170000</v>
      </c>
      <c r="E169" s="5">
        <f t="shared" si="12"/>
        <v>340000</v>
      </c>
      <c r="F169" s="72">
        <f>SUM(E169)</f>
        <v>340000</v>
      </c>
    </row>
    <row r="170" spans="1:7" ht="15" x14ac:dyDescent="0.2">
      <c r="A170" s="196">
        <v>46076</v>
      </c>
      <c r="B170" s="159" t="s">
        <v>31</v>
      </c>
      <c r="C170" s="60">
        <v>2</v>
      </c>
      <c r="D170" s="160">
        <v>95000</v>
      </c>
      <c r="E170" s="5">
        <f t="shared" si="12"/>
        <v>190000</v>
      </c>
      <c r="F170" s="191">
        <f>SUM(E170:E172)</f>
        <v>474000</v>
      </c>
    </row>
    <row r="171" spans="1:7" ht="15" x14ac:dyDescent="0.2">
      <c r="A171" s="197"/>
      <c r="B171" s="159" t="s">
        <v>38</v>
      </c>
      <c r="C171" s="60">
        <v>2</v>
      </c>
      <c r="D171" s="160">
        <v>120000</v>
      </c>
      <c r="E171" s="5">
        <f t="shared" si="12"/>
        <v>240000</v>
      </c>
      <c r="F171" s="192"/>
    </row>
    <row r="172" spans="1:7" ht="15" x14ac:dyDescent="0.2">
      <c r="A172" s="198"/>
      <c r="B172" s="159" t="s">
        <v>7</v>
      </c>
      <c r="C172" s="60">
        <v>2</v>
      </c>
      <c r="D172" s="160">
        <v>22000</v>
      </c>
      <c r="E172" s="5">
        <f t="shared" si="12"/>
        <v>44000</v>
      </c>
      <c r="F172" s="193"/>
    </row>
    <row r="173" spans="1:7" ht="15" x14ac:dyDescent="0.2">
      <c r="A173" s="196">
        <v>46077</v>
      </c>
      <c r="B173" s="159" t="s">
        <v>96</v>
      </c>
      <c r="C173" s="60">
        <v>40</v>
      </c>
      <c r="D173" s="160">
        <v>2000</v>
      </c>
      <c r="E173" s="5">
        <f t="shared" ref="E173:E178" si="13">D173*C173</f>
        <v>80000</v>
      </c>
      <c r="F173" s="191">
        <f>SUM(E173:E178)</f>
        <v>870000</v>
      </c>
    </row>
    <row r="174" spans="1:7" ht="15" x14ac:dyDescent="0.2">
      <c r="A174" s="197"/>
      <c r="B174" s="159" t="s">
        <v>76</v>
      </c>
      <c r="C174" s="60">
        <v>1</v>
      </c>
      <c r="D174" s="160">
        <v>100000</v>
      </c>
      <c r="E174" s="5">
        <f t="shared" si="13"/>
        <v>100000</v>
      </c>
      <c r="F174" s="192"/>
    </row>
    <row r="175" spans="1:7" ht="15" x14ac:dyDescent="0.2">
      <c r="A175" s="197"/>
      <c r="B175" s="159" t="s">
        <v>49</v>
      </c>
      <c r="C175" s="60">
        <v>4</v>
      </c>
      <c r="D175" s="160">
        <v>90000</v>
      </c>
      <c r="E175" s="5">
        <f t="shared" si="13"/>
        <v>360000</v>
      </c>
      <c r="F175" s="192"/>
    </row>
    <row r="176" spans="1:7" ht="15" x14ac:dyDescent="0.2">
      <c r="A176" s="197"/>
      <c r="B176" s="284" t="s">
        <v>319</v>
      </c>
      <c r="C176" s="60">
        <v>5</v>
      </c>
      <c r="D176" s="160">
        <v>45000</v>
      </c>
      <c r="E176" s="5">
        <f t="shared" si="13"/>
        <v>225000</v>
      </c>
      <c r="F176" s="192"/>
    </row>
    <row r="177" spans="1:6" ht="15" x14ac:dyDescent="0.2">
      <c r="A177" s="197"/>
      <c r="B177" s="159" t="s">
        <v>97</v>
      </c>
      <c r="C177" s="60">
        <v>3</v>
      </c>
      <c r="D177" s="160">
        <v>30000</v>
      </c>
      <c r="E177" s="5">
        <f t="shared" si="13"/>
        <v>90000</v>
      </c>
      <c r="F177" s="192"/>
    </row>
    <row r="178" spans="1:6" ht="15" x14ac:dyDescent="0.2">
      <c r="A178" s="198"/>
      <c r="B178" s="159" t="s">
        <v>98</v>
      </c>
      <c r="C178" s="60">
        <v>1</v>
      </c>
      <c r="D178" s="160">
        <v>15000</v>
      </c>
      <c r="E178" s="5">
        <f t="shared" si="13"/>
        <v>15000</v>
      </c>
      <c r="F178" s="193"/>
    </row>
    <row r="179" spans="1:6" ht="15" x14ac:dyDescent="0.2">
      <c r="A179" s="196">
        <v>46078</v>
      </c>
      <c r="B179" s="159" t="s">
        <v>64</v>
      </c>
      <c r="C179" s="60">
        <v>5</v>
      </c>
      <c r="D179" s="160">
        <v>5000</v>
      </c>
      <c r="E179" s="5">
        <f t="shared" ref="E179:E191" si="14">D179*C179</f>
        <v>25000</v>
      </c>
      <c r="F179" s="191">
        <f>SUM(E179:E191)</f>
        <v>1990000</v>
      </c>
    </row>
    <row r="180" spans="1:6" ht="15" x14ac:dyDescent="0.2">
      <c r="A180" s="197"/>
      <c r="B180" s="159" t="s">
        <v>49</v>
      </c>
      <c r="C180" s="60">
        <v>2</v>
      </c>
      <c r="D180" s="160">
        <v>90000</v>
      </c>
      <c r="E180" s="5">
        <f t="shared" si="14"/>
        <v>180000</v>
      </c>
      <c r="F180" s="192"/>
    </row>
    <row r="181" spans="1:6" ht="15" x14ac:dyDescent="0.2">
      <c r="A181" s="197"/>
      <c r="B181" s="159" t="s">
        <v>10</v>
      </c>
      <c r="C181" s="60">
        <v>5</v>
      </c>
      <c r="D181" s="160">
        <v>40000</v>
      </c>
      <c r="E181" s="5">
        <f t="shared" si="14"/>
        <v>200000</v>
      </c>
      <c r="F181" s="192"/>
    </row>
    <row r="182" spans="1:6" ht="15" x14ac:dyDescent="0.2">
      <c r="A182" s="197"/>
      <c r="B182" s="159" t="s">
        <v>50</v>
      </c>
      <c r="C182" s="60">
        <v>1</v>
      </c>
      <c r="D182" s="160">
        <v>35000</v>
      </c>
      <c r="E182" s="5">
        <f t="shared" si="14"/>
        <v>35000</v>
      </c>
      <c r="F182" s="192"/>
    </row>
    <row r="183" spans="1:6" ht="15" x14ac:dyDescent="0.2">
      <c r="A183" s="197"/>
      <c r="B183" s="159" t="s">
        <v>30</v>
      </c>
      <c r="C183" s="60">
        <v>3</v>
      </c>
      <c r="D183" s="160">
        <v>170000</v>
      </c>
      <c r="E183" s="5">
        <f t="shared" si="14"/>
        <v>510000</v>
      </c>
      <c r="F183" s="192"/>
    </row>
    <row r="184" spans="1:6" ht="15" x14ac:dyDescent="0.2">
      <c r="A184" s="197"/>
      <c r="B184" s="159" t="s">
        <v>42</v>
      </c>
      <c r="C184" s="60">
        <v>4</v>
      </c>
      <c r="D184" s="160">
        <v>50000</v>
      </c>
      <c r="E184" s="5">
        <f t="shared" si="14"/>
        <v>200000</v>
      </c>
      <c r="F184" s="192"/>
    </row>
    <row r="185" spans="1:6" ht="15" x14ac:dyDescent="0.2">
      <c r="A185" s="197"/>
      <c r="B185" s="159" t="s">
        <v>6</v>
      </c>
      <c r="C185" s="60">
        <v>3</v>
      </c>
      <c r="D185" s="160">
        <v>95000</v>
      </c>
      <c r="E185" s="5">
        <f t="shared" si="14"/>
        <v>285000</v>
      </c>
      <c r="F185" s="192"/>
    </row>
    <row r="186" spans="1:6" ht="15" x14ac:dyDescent="0.2">
      <c r="A186" s="197"/>
      <c r="B186" s="159" t="s">
        <v>39</v>
      </c>
      <c r="C186" s="60">
        <v>1</v>
      </c>
      <c r="D186" s="160">
        <v>220000</v>
      </c>
      <c r="E186" s="5">
        <f t="shared" si="14"/>
        <v>220000</v>
      </c>
      <c r="F186" s="192"/>
    </row>
    <row r="187" spans="1:6" ht="15" x14ac:dyDescent="0.2">
      <c r="A187" s="197"/>
      <c r="B187" s="159" t="s">
        <v>20</v>
      </c>
      <c r="C187" s="60">
        <v>1</v>
      </c>
      <c r="D187" s="160">
        <v>70000</v>
      </c>
      <c r="E187" s="5">
        <f t="shared" si="14"/>
        <v>70000</v>
      </c>
      <c r="F187" s="192"/>
    </row>
    <row r="188" spans="1:6" ht="15" x14ac:dyDescent="0.2">
      <c r="A188" s="197"/>
      <c r="B188" s="159" t="s">
        <v>99</v>
      </c>
      <c r="C188" s="60">
        <v>0.1</v>
      </c>
      <c r="D188" s="160">
        <v>85000</v>
      </c>
      <c r="E188" s="5">
        <v>9000</v>
      </c>
      <c r="F188" s="192"/>
    </row>
    <row r="189" spans="1:6" ht="15" x14ac:dyDescent="0.2">
      <c r="A189" s="197"/>
      <c r="B189" s="159" t="s">
        <v>100</v>
      </c>
      <c r="C189" s="60">
        <v>1</v>
      </c>
      <c r="D189" s="160">
        <v>55000</v>
      </c>
      <c r="E189" s="5">
        <f t="shared" si="14"/>
        <v>55000</v>
      </c>
      <c r="F189" s="192"/>
    </row>
    <row r="190" spans="1:6" ht="15" x14ac:dyDescent="0.2">
      <c r="A190" s="197"/>
      <c r="B190" s="159" t="s">
        <v>25</v>
      </c>
      <c r="C190" s="60">
        <v>0.2</v>
      </c>
      <c r="D190" s="160">
        <v>30000</v>
      </c>
      <c r="E190" s="5">
        <f t="shared" si="14"/>
        <v>6000</v>
      </c>
      <c r="F190" s="192"/>
    </row>
    <row r="191" spans="1:6" ht="15" x14ac:dyDescent="0.2">
      <c r="A191" s="198"/>
      <c r="B191" s="159" t="s">
        <v>41</v>
      </c>
      <c r="C191" s="60">
        <v>1</v>
      </c>
      <c r="D191" s="160">
        <v>195000</v>
      </c>
      <c r="E191" s="5">
        <f t="shared" si="14"/>
        <v>195000</v>
      </c>
      <c r="F191" s="193"/>
    </row>
    <row r="192" spans="1:6" ht="15" x14ac:dyDescent="0.2">
      <c r="A192" s="196">
        <v>46079</v>
      </c>
      <c r="B192" s="42" t="s">
        <v>24</v>
      </c>
      <c r="C192" s="60">
        <v>3</v>
      </c>
      <c r="D192" s="160">
        <v>40000</v>
      </c>
      <c r="E192" s="5">
        <f t="shared" ref="E192:E204" si="15">D192*C192</f>
        <v>120000</v>
      </c>
      <c r="F192" s="191">
        <f>SUM(E192:E204)</f>
        <v>1504000</v>
      </c>
    </row>
    <row r="193" spans="1:6" ht="15" x14ac:dyDescent="0.2">
      <c r="A193" s="197"/>
      <c r="B193" s="42" t="s">
        <v>101</v>
      </c>
      <c r="C193" s="60">
        <v>1</v>
      </c>
      <c r="D193" s="160">
        <v>60000</v>
      </c>
      <c r="E193" s="5">
        <f t="shared" si="15"/>
        <v>60000</v>
      </c>
      <c r="F193" s="192"/>
    </row>
    <row r="194" spans="1:6" ht="15" x14ac:dyDescent="0.2">
      <c r="A194" s="197"/>
      <c r="B194" s="42" t="s">
        <v>102</v>
      </c>
      <c r="C194" s="60">
        <v>2</v>
      </c>
      <c r="D194" s="160">
        <v>50000</v>
      </c>
      <c r="E194" s="5">
        <f t="shared" si="15"/>
        <v>100000</v>
      </c>
      <c r="F194" s="192"/>
    </row>
    <row r="195" spans="1:6" ht="15" x14ac:dyDescent="0.2">
      <c r="A195" s="197"/>
      <c r="B195" s="42" t="s">
        <v>47</v>
      </c>
      <c r="C195" s="60">
        <v>1</v>
      </c>
      <c r="D195" s="160">
        <v>50000</v>
      </c>
      <c r="E195" s="5">
        <f t="shared" si="15"/>
        <v>50000</v>
      </c>
      <c r="F195" s="192"/>
    </row>
    <row r="196" spans="1:6" ht="15" x14ac:dyDescent="0.2">
      <c r="A196" s="197"/>
      <c r="B196" s="42" t="s">
        <v>20</v>
      </c>
      <c r="C196" s="60">
        <v>1</v>
      </c>
      <c r="D196" s="160">
        <v>70000</v>
      </c>
      <c r="E196" s="5">
        <f t="shared" si="15"/>
        <v>70000</v>
      </c>
      <c r="F196" s="192"/>
    </row>
    <row r="197" spans="1:6" ht="15" x14ac:dyDescent="0.2">
      <c r="A197" s="197"/>
      <c r="B197" s="42" t="s">
        <v>81</v>
      </c>
      <c r="C197" s="60">
        <v>1</v>
      </c>
      <c r="D197" s="160">
        <v>130000</v>
      </c>
      <c r="E197" s="5">
        <f t="shared" si="15"/>
        <v>130000</v>
      </c>
      <c r="F197" s="192"/>
    </row>
    <row r="198" spans="1:6" ht="15" x14ac:dyDescent="0.2">
      <c r="A198" s="197"/>
      <c r="B198" s="42" t="s">
        <v>37</v>
      </c>
      <c r="C198" s="60">
        <v>1</v>
      </c>
      <c r="D198" s="160">
        <v>170000</v>
      </c>
      <c r="E198" s="5">
        <f t="shared" si="15"/>
        <v>170000</v>
      </c>
      <c r="F198" s="192"/>
    </row>
    <row r="199" spans="1:6" ht="15" x14ac:dyDescent="0.2">
      <c r="A199" s="197"/>
      <c r="B199" s="42" t="s">
        <v>103</v>
      </c>
      <c r="C199" s="60">
        <v>0.5</v>
      </c>
      <c r="D199" s="160">
        <v>140000</v>
      </c>
      <c r="E199" s="5">
        <f t="shared" si="15"/>
        <v>70000</v>
      </c>
      <c r="F199" s="192"/>
    </row>
    <row r="200" spans="1:6" ht="15" x14ac:dyDescent="0.2">
      <c r="A200" s="197"/>
      <c r="B200" s="42" t="s">
        <v>104</v>
      </c>
      <c r="C200" s="60">
        <v>3</v>
      </c>
      <c r="D200" s="160">
        <v>3000</v>
      </c>
      <c r="E200" s="5">
        <f t="shared" si="15"/>
        <v>9000</v>
      </c>
      <c r="F200" s="192"/>
    </row>
    <row r="201" spans="1:6" ht="15" x14ac:dyDescent="0.2">
      <c r="A201" s="197"/>
      <c r="B201" s="42" t="s">
        <v>19</v>
      </c>
      <c r="C201" s="60">
        <v>1</v>
      </c>
      <c r="D201" s="160">
        <v>30000</v>
      </c>
      <c r="E201" s="5">
        <f t="shared" si="15"/>
        <v>30000</v>
      </c>
      <c r="F201" s="192"/>
    </row>
    <row r="202" spans="1:6" ht="15" x14ac:dyDescent="0.2">
      <c r="A202" s="197"/>
      <c r="B202" s="42" t="s">
        <v>105</v>
      </c>
      <c r="C202" s="60">
        <v>4</v>
      </c>
      <c r="D202" s="160">
        <v>60000</v>
      </c>
      <c r="E202" s="5">
        <f t="shared" si="15"/>
        <v>240000</v>
      </c>
      <c r="F202" s="192"/>
    </row>
    <row r="203" spans="1:6" ht="15" x14ac:dyDescent="0.2">
      <c r="A203" s="197"/>
      <c r="B203" s="42" t="s">
        <v>6</v>
      </c>
      <c r="C203" s="60">
        <v>3</v>
      </c>
      <c r="D203" s="160">
        <v>95000</v>
      </c>
      <c r="E203" s="5">
        <f t="shared" si="15"/>
        <v>285000</v>
      </c>
      <c r="F203" s="192"/>
    </row>
    <row r="204" spans="1:6" ht="15" x14ac:dyDescent="0.2">
      <c r="A204" s="198"/>
      <c r="B204" s="42" t="s">
        <v>8</v>
      </c>
      <c r="C204" s="60">
        <v>1</v>
      </c>
      <c r="D204" s="160">
        <v>170000</v>
      </c>
      <c r="E204" s="5">
        <f t="shared" si="15"/>
        <v>170000</v>
      </c>
      <c r="F204" s="193"/>
    </row>
    <row r="205" spans="1:6" ht="15" x14ac:dyDescent="0.2">
      <c r="A205" s="197">
        <v>46080</v>
      </c>
      <c r="B205" s="159" t="s">
        <v>20</v>
      </c>
      <c r="C205" s="60">
        <v>1</v>
      </c>
      <c r="D205" s="160">
        <v>70000</v>
      </c>
      <c r="E205" s="5">
        <f t="shared" ref="E205:E214" si="16">D205*C205</f>
        <v>70000</v>
      </c>
      <c r="F205" s="192">
        <f>SUM(E205:E212)</f>
        <v>608000</v>
      </c>
    </row>
    <row r="206" spans="1:6" ht="15" x14ac:dyDescent="0.2">
      <c r="A206" s="197"/>
      <c r="B206" s="159" t="s">
        <v>106</v>
      </c>
      <c r="C206" s="60">
        <v>2</v>
      </c>
      <c r="D206" s="160">
        <v>30000</v>
      </c>
      <c r="E206" s="5">
        <f t="shared" si="16"/>
        <v>60000</v>
      </c>
      <c r="F206" s="192"/>
    </row>
    <row r="207" spans="1:6" ht="15" x14ac:dyDescent="0.2">
      <c r="A207" s="197"/>
      <c r="B207" s="159" t="s">
        <v>68</v>
      </c>
      <c r="C207" s="60">
        <v>1</v>
      </c>
      <c r="D207" s="160">
        <v>40000</v>
      </c>
      <c r="E207" s="5">
        <f t="shared" si="16"/>
        <v>40000</v>
      </c>
      <c r="F207" s="192"/>
    </row>
    <row r="208" spans="1:6" ht="15" x14ac:dyDescent="0.2">
      <c r="A208" s="197"/>
      <c r="B208" s="159" t="s">
        <v>14</v>
      </c>
      <c r="C208" s="60">
        <v>1</v>
      </c>
      <c r="D208" s="160">
        <v>48000</v>
      </c>
      <c r="E208" s="5">
        <f t="shared" si="16"/>
        <v>48000</v>
      </c>
      <c r="F208" s="192"/>
    </row>
    <row r="209" spans="1:8" ht="15" x14ac:dyDescent="0.2">
      <c r="A209" s="197"/>
      <c r="B209" s="159" t="s">
        <v>10</v>
      </c>
      <c r="C209" s="60">
        <v>2</v>
      </c>
      <c r="D209" s="160">
        <v>40000</v>
      </c>
      <c r="E209" s="5">
        <f t="shared" si="16"/>
        <v>80000</v>
      </c>
      <c r="F209" s="192"/>
    </row>
    <row r="210" spans="1:8" ht="15" x14ac:dyDescent="0.2">
      <c r="A210" s="197"/>
      <c r="B210" s="159" t="s">
        <v>107</v>
      </c>
      <c r="C210" s="60">
        <v>0.5</v>
      </c>
      <c r="D210" s="160">
        <v>180000</v>
      </c>
      <c r="E210" s="5">
        <f t="shared" si="16"/>
        <v>90000</v>
      </c>
      <c r="F210" s="192"/>
    </row>
    <row r="211" spans="1:8" ht="15" x14ac:dyDescent="0.2">
      <c r="A211" s="197"/>
      <c r="B211" s="159" t="s">
        <v>55</v>
      </c>
      <c r="C211" s="60">
        <v>2</v>
      </c>
      <c r="D211" s="160">
        <v>20000</v>
      </c>
      <c r="E211" s="5">
        <f t="shared" si="16"/>
        <v>40000</v>
      </c>
      <c r="F211" s="192"/>
    </row>
    <row r="212" spans="1:8" ht="15" x14ac:dyDescent="0.2">
      <c r="A212" s="198"/>
      <c r="B212" s="159" t="s">
        <v>84</v>
      </c>
      <c r="C212" s="60">
        <v>2</v>
      </c>
      <c r="D212" s="160">
        <v>90000</v>
      </c>
      <c r="E212" s="5">
        <f t="shared" si="16"/>
        <v>180000</v>
      </c>
      <c r="F212" s="193"/>
    </row>
    <row r="213" spans="1:8" ht="15" x14ac:dyDescent="0.2">
      <c r="A213" s="196">
        <v>46080</v>
      </c>
      <c r="B213" s="159" t="s">
        <v>108</v>
      </c>
      <c r="C213" s="60">
        <v>1</v>
      </c>
      <c r="D213" s="160">
        <v>30000</v>
      </c>
      <c r="E213" s="5">
        <f t="shared" si="16"/>
        <v>30000</v>
      </c>
      <c r="F213" s="191">
        <f>SUM(E213:E214)</f>
        <v>55000</v>
      </c>
    </row>
    <row r="214" spans="1:8" ht="15" x14ac:dyDescent="0.2">
      <c r="A214" s="198"/>
      <c r="B214" s="159" t="s">
        <v>48</v>
      </c>
      <c r="C214" s="60">
        <v>1</v>
      </c>
      <c r="D214" s="160">
        <v>25000</v>
      </c>
      <c r="E214" s="5">
        <f t="shared" si="16"/>
        <v>25000</v>
      </c>
      <c r="F214" s="193"/>
    </row>
    <row r="215" spans="1:8" ht="15" x14ac:dyDescent="0.2">
      <c r="A215" s="196">
        <v>46081</v>
      </c>
      <c r="B215" s="159" t="s">
        <v>109</v>
      </c>
      <c r="C215" s="60">
        <v>7.0000000000000007E-2</v>
      </c>
      <c r="D215" s="160">
        <v>80000</v>
      </c>
      <c r="E215" s="5">
        <v>6000</v>
      </c>
      <c r="F215" s="191">
        <f>SUM(E215:E221)</f>
        <v>467000</v>
      </c>
    </row>
    <row r="216" spans="1:8" ht="15" x14ac:dyDescent="0.2">
      <c r="A216" s="197"/>
      <c r="B216" s="159" t="s">
        <v>110</v>
      </c>
      <c r="C216" s="60">
        <v>0.1</v>
      </c>
      <c r="D216" s="160">
        <v>50000</v>
      </c>
      <c r="E216" s="5">
        <f t="shared" ref="E216:E220" si="17">D216*C216</f>
        <v>5000</v>
      </c>
      <c r="F216" s="192"/>
    </row>
    <row r="217" spans="1:8" ht="15" x14ac:dyDescent="0.2">
      <c r="A217" s="197"/>
      <c r="B217" s="159" t="s">
        <v>58</v>
      </c>
      <c r="C217" s="60">
        <v>2</v>
      </c>
      <c r="D217" s="160">
        <v>15000</v>
      </c>
      <c r="E217" s="5">
        <f t="shared" si="17"/>
        <v>30000</v>
      </c>
      <c r="F217" s="192"/>
    </row>
    <row r="218" spans="1:8" ht="15" x14ac:dyDescent="0.2">
      <c r="A218" s="197"/>
      <c r="B218" s="159" t="s">
        <v>99</v>
      </c>
      <c r="C218" s="60">
        <v>0.1</v>
      </c>
      <c r="D218" s="160">
        <v>80000</v>
      </c>
      <c r="E218" s="5">
        <f t="shared" si="17"/>
        <v>8000</v>
      </c>
      <c r="F218" s="192"/>
    </row>
    <row r="219" spans="1:8" ht="15" x14ac:dyDescent="0.2">
      <c r="A219" s="197"/>
      <c r="B219" s="159" t="s">
        <v>6</v>
      </c>
      <c r="C219" s="60">
        <v>3</v>
      </c>
      <c r="D219" s="160">
        <v>100000</v>
      </c>
      <c r="E219" s="5">
        <f t="shared" si="17"/>
        <v>300000</v>
      </c>
      <c r="F219" s="192"/>
    </row>
    <row r="220" spans="1:8" ht="15" x14ac:dyDescent="0.2">
      <c r="A220" s="197"/>
      <c r="B220" s="159" t="s">
        <v>20</v>
      </c>
      <c r="C220" s="60">
        <v>1</v>
      </c>
      <c r="D220" s="160">
        <v>70000</v>
      </c>
      <c r="E220" s="5">
        <f t="shared" si="17"/>
        <v>70000</v>
      </c>
      <c r="F220" s="192"/>
    </row>
    <row r="221" spans="1:8" ht="15" x14ac:dyDescent="0.2">
      <c r="A221" s="198"/>
      <c r="B221" s="159" t="s">
        <v>16</v>
      </c>
      <c r="C221" s="60">
        <v>1.19</v>
      </c>
      <c r="D221" s="160">
        <v>40000</v>
      </c>
      <c r="E221" s="5">
        <v>48000</v>
      </c>
      <c r="F221" s="193"/>
    </row>
    <row r="222" spans="1:8" x14ac:dyDescent="0.2">
      <c r="A222" s="161"/>
      <c r="B222" s="159"/>
      <c r="C222" s="60"/>
      <c r="D222" s="160"/>
      <c r="E222" s="5"/>
      <c r="F222" s="72"/>
      <c r="H222" s="164"/>
    </row>
    <row r="223" spans="1:8" x14ac:dyDescent="0.2">
      <c r="A223" s="161"/>
      <c r="B223" s="159"/>
      <c r="C223" s="60"/>
      <c r="D223" s="160"/>
      <c r="E223" s="5"/>
      <c r="F223" s="72"/>
    </row>
    <row r="224" spans="1:8" x14ac:dyDescent="0.2">
      <c r="A224" s="161"/>
      <c r="B224" s="159"/>
      <c r="C224" s="60"/>
      <c r="D224" s="160"/>
      <c r="E224" s="5"/>
      <c r="F224" s="72"/>
    </row>
    <row r="225" spans="1:7" x14ac:dyDescent="0.2">
      <c r="A225" s="161"/>
      <c r="B225" s="159"/>
      <c r="C225" s="60"/>
      <c r="D225" s="160"/>
      <c r="E225" s="5"/>
      <c r="F225" s="72"/>
    </row>
    <row r="226" spans="1:7" x14ac:dyDescent="0.2">
      <c r="A226" s="161"/>
      <c r="B226" s="159"/>
      <c r="C226" s="60"/>
      <c r="D226" s="160"/>
      <c r="E226" s="5"/>
      <c r="F226" s="72"/>
    </row>
    <row r="227" spans="1:7" x14ac:dyDescent="0.2">
      <c r="A227" s="161"/>
      <c r="B227" s="159"/>
      <c r="C227" s="60"/>
      <c r="D227" s="160"/>
      <c r="E227" s="5"/>
      <c r="F227" s="72"/>
    </row>
    <row r="228" spans="1:7" x14ac:dyDescent="0.2">
      <c r="A228" s="161"/>
      <c r="B228" s="159"/>
      <c r="C228" s="60"/>
      <c r="D228" s="160"/>
      <c r="E228" s="5"/>
      <c r="F228" s="72"/>
    </row>
    <row r="229" spans="1:7" x14ac:dyDescent="0.2">
      <c r="A229" s="161"/>
      <c r="B229" s="159"/>
      <c r="C229" s="60"/>
      <c r="D229" s="160"/>
      <c r="E229" s="5"/>
      <c r="F229" s="72"/>
    </row>
    <row r="230" spans="1:7" x14ac:dyDescent="0.2">
      <c r="A230" s="161"/>
      <c r="B230" s="159"/>
      <c r="C230" s="60"/>
      <c r="D230" s="160"/>
      <c r="E230" s="5"/>
      <c r="F230" s="72"/>
    </row>
    <row r="231" spans="1:7" x14ac:dyDescent="0.2">
      <c r="A231" s="161"/>
      <c r="B231" s="159"/>
      <c r="C231" s="60"/>
      <c r="D231" s="160"/>
      <c r="E231" s="5"/>
      <c r="F231" s="72"/>
    </row>
    <row r="232" spans="1:7" x14ac:dyDescent="0.2">
      <c r="A232" s="161"/>
      <c r="B232" s="159"/>
      <c r="C232" s="60"/>
      <c r="D232" s="160"/>
      <c r="E232" s="5"/>
      <c r="F232" s="72"/>
    </row>
    <row r="233" spans="1:7" x14ac:dyDescent="0.2">
      <c r="A233" s="161"/>
      <c r="B233" s="159"/>
      <c r="C233" s="60"/>
      <c r="D233" s="160"/>
      <c r="E233" s="5"/>
      <c r="F233" s="72"/>
    </row>
    <row r="234" spans="1:7" x14ac:dyDescent="0.2">
      <c r="A234" s="161"/>
      <c r="B234" s="159"/>
      <c r="C234" s="60"/>
      <c r="D234" s="160"/>
      <c r="E234" s="5"/>
      <c r="F234" s="72"/>
    </row>
    <row r="235" spans="1:7" x14ac:dyDescent="0.2">
      <c r="A235" s="161"/>
      <c r="B235" s="159"/>
      <c r="C235" s="60"/>
      <c r="D235" s="160"/>
      <c r="E235" s="5"/>
      <c r="F235" s="72"/>
    </row>
    <row r="236" spans="1:7" x14ac:dyDescent="0.2">
      <c r="A236" s="161"/>
      <c r="B236" s="159"/>
      <c r="C236" s="60"/>
      <c r="D236" s="160"/>
      <c r="E236" s="5"/>
      <c r="F236" s="72"/>
    </row>
    <row r="237" spans="1:7" x14ac:dyDescent="0.2">
      <c r="A237" s="161"/>
      <c r="B237" s="159"/>
      <c r="C237" s="60"/>
      <c r="D237" s="160"/>
      <c r="E237" s="5"/>
      <c r="F237" s="72"/>
    </row>
    <row r="238" spans="1:7" x14ac:dyDescent="0.2">
      <c r="A238" s="161"/>
      <c r="B238" s="159"/>
      <c r="C238" s="60"/>
      <c r="D238" s="160"/>
      <c r="E238" s="5"/>
      <c r="F238" s="72"/>
    </row>
    <row r="239" spans="1:7" x14ac:dyDescent="0.2">
      <c r="A239" s="161"/>
      <c r="B239" s="159"/>
      <c r="C239" s="60"/>
      <c r="D239" s="160"/>
      <c r="E239" s="5"/>
      <c r="F239" s="72"/>
      <c r="G239" s="7"/>
    </row>
    <row r="240" spans="1:7" x14ac:dyDescent="0.2">
      <c r="A240" s="161"/>
      <c r="B240" s="159"/>
      <c r="C240" s="60"/>
      <c r="D240" s="160"/>
      <c r="E240" s="5"/>
      <c r="F240" s="72"/>
    </row>
    <row r="241" spans="1:6" x14ac:dyDescent="0.2">
      <c r="A241" s="161"/>
      <c r="B241" s="159"/>
      <c r="C241" s="60"/>
      <c r="D241" s="160"/>
      <c r="E241" s="5"/>
      <c r="F241" s="72"/>
    </row>
    <row r="242" spans="1:6" x14ac:dyDescent="0.2">
      <c r="A242" s="161"/>
      <c r="B242" s="159"/>
      <c r="C242" s="60"/>
      <c r="D242" s="160"/>
      <c r="E242" s="5"/>
      <c r="F242" s="72"/>
    </row>
    <row r="243" spans="1:6" x14ac:dyDescent="0.2">
      <c r="A243" s="161"/>
      <c r="B243" s="159"/>
      <c r="C243" s="60"/>
      <c r="D243" s="160"/>
      <c r="E243" s="5"/>
      <c r="F243" s="72"/>
    </row>
    <row r="244" spans="1:6" x14ac:dyDescent="0.2">
      <c r="A244" s="161"/>
      <c r="B244" s="159"/>
      <c r="C244" s="60"/>
      <c r="D244" s="160"/>
      <c r="E244" s="5"/>
      <c r="F244" s="72"/>
    </row>
    <row r="245" spans="1:6" x14ac:dyDescent="0.2">
      <c r="A245" s="161"/>
      <c r="B245" s="159"/>
      <c r="C245" s="60"/>
      <c r="D245" s="160"/>
      <c r="E245" s="5"/>
      <c r="F245" s="72"/>
    </row>
    <row r="246" spans="1:6" x14ac:dyDescent="0.2">
      <c r="A246" s="161"/>
      <c r="B246" s="159"/>
      <c r="C246" s="60"/>
      <c r="D246" s="160"/>
      <c r="E246" s="5"/>
      <c r="F246" s="72"/>
    </row>
    <row r="247" spans="1:6" x14ac:dyDescent="0.2">
      <c r="A247" s="161"/>
      <c r="B247" s="159"/>
      <c r="C247" s="60"/>
      <c r="D247" s="160"/>
      <c r="E247" s="5"/>
      <c r="F247" s="72"/>
    </row>
    <row r="248" spans="1:6" x14ac:dyDescent="0.2">
      <c r="A248" s="161"/>
      <c r="B248" s="159"/>
      <c r="C248" s="60"/>
      <c r="D248" s="160"/>
      <c r="E248" s="5"/>
      <c r="F248" s="72"/>
    </row>
    <row r="249" spans="1:6" x14ac:dyDescent="0.2">
      <c r="A249" s="161"/>
      <c r="B249" s="159"/>
      <c r="C249" s="60"/>
      <c r="D249" s="160"/>
      <c r="E249" s="5"/>
      <c r="F249" s="72"/>
    </row>
    <row r="250" spans="1:6" x14ac:dyDescent="0.2">
      <c r="A250" s="161"/>
      <c r="B250" s="159"/>
      <c r="C250" s="60"/>
      <c r="D250" s="160"/>
      <c r="E250" s="5"/>
      <c r="F250" s="72"/>
    </row>
    <row r="251" spans="1:6" x14ac:dyDescent="0.2">
      <c r="A251" s="161"/>
      <c r="B251" s="159"/>
      <c r="C251" s="60"/>
      <c r="D251" s="160"/>
      <c r="E251" s="5"/>
      <c r="F251" s="72"/>
    </row>
    <row r="252" spans="1:6" x14ac:dyDescent="0.2">
      <c r="A252" s="161"/>
      <c r="B252" s="159"/>
      <c r="C252" s="60"/>
      <c r="D252" s="160"/>
      <c r="E252" s="5"/>
      <c r="F252" s="72"/>
    </row>
    <row r="253" spans="1:6" x14ac:dyDescent="0.2">
      <c r="A253" s="161"/>
      <c r="B253" s="159"/>
      <c r="C253" s="60"/>
      <c r="D253" s="160"/>
      <c r="E253" s="5"/>
      <c r="F253" s="72"/>
    </row>
    <row r="254" spans="1:6" x14ac:dyDescent="0.2">
      <c r="A254" s="161"/>
      <c r="B254" s="159"/>
      <c r="C254" s="60"/>
      <c r="D254" s="160"/>
      <c r="E254" s="5"/>
      <c r="F254" s="72"/>
    </row>
    <row r="255" spans="1:6" x14ac:dyDescent="0.2">
      <c r="A255" s="161"/>
      <c r="B255" s="159"/>
      <c r="C255" s="60"/>
      <c r="D255" s="160"/>
      <c r="E255" s="5"/>
      <c r="F255" s="72"/>
    </row>
    <row r="256" spans="1:6" x14ac:dyDescent="0.2">
      <c r="A256" s="161"/>
      <c r="B256" s="159"/>
      <c r="C256" s="60"/>
      <c r="D256" s="160"/>
      <c r="E256" s="5"/>
      <c r="F256" s="72"/>
    </row>
    <row r="257" spans="1:6" x14ac:dyDescent="0.2">
      <c r="A257" s="161"/>
      <c r="B257" s="159"/>
      <c r="C257" s="60"/>
      <c r="D257" s="160"/>
      <c r="E257" s="5"/>
      <c r="F257" s="72"/>
    </row>
    <row r="258" spans="1:6" x14ac:dyDescent="0.2">
      <c r="A258" s="161"/>
      <c r="B258" s="159"/>
      <c r="C258" s="60"/>
      <c r="D258" s="160"/>
      <c r="E258" s="5"/>
      <c r="F258" s="72"/>
    </row>
    <row r="259" spans="1:6" x14ac:dyDescent="0.2">
      <c r="A259" s="161"/>
      <c r="B259" s="159"/>
      <c r="C259" s="60"/>
      <c r="D259" s="160"/>
      <c r="E259" s="5"/>
      <c r="F259" s="72"/>
    </row>
    <row r="260" spans="1:6" x14ac:dyDescent="0.2">
      <c r="A260" s="161"/>
      <c r="B260" s="159"/>
      <c r="C260" s="60"/>
      <c r="D260" s="160"/>
      <c r="E260" s="5"/>
      <c r="F260" s="72"/>
    </row>
    <row r="261" spans="1:6" x14ac:dyDescent="0.2">
      <c r="A261" s="161"/>
      <c r="B261" s="159"/>
      <c r="C261" s="60"/>
      <c r="D261" s="160"/>
      <c r="E261" s="5"/>
      <c r="F261" s="72"/>
    </row>
    <row r="262" spans="1:6" x14ac:dyDescent="0.2">
      <c r="A262" s="161"/>
      <c r="B262" s="159"/>
      <c r="C262" s="60"/>
      <c r="D262" s="160"/>
      <c r="E262" s="5"/>
      <c r="F262" s="72"/>
    </row>
    <row r="263" spans="1:6" x14ac:dyDescent="0.2">
      <c r="A263" s="161"/>
      <c r="B263" s="159"/>
      <c r="C263" s="60"/>
      <c r="D263" s="160"/>
      <c r="E263" s="5"/>
      <c r="F263" s="72"/>
    </row>
    <row r="264" spans="1:6" x14ac:dyDescent="0.2">
      <c r="A264" s="161"/>
      <c r="B264" s="159"/>
      <c r="C264" s="60"/>
      <c r="D264" s="160"/>
      <c r="E264" s="5"/>
      <c r="F264" s="72"/>
    </row>
    <row r="265" spans="1:6" x14ac:dyDescent="0.2">
      <c r="A265" s="161"/>
      <c r="B265" s="159"/>
      <c r="C265" s="60"/>
      <c r="D265" s="160"/>
      <c r="E265" s="5"/>
      <c r="F265" s="72"/>
    </row>
    <row r="266" spans="1:6" x14ac:dyDescent="0.2">
      <c r="A266" s="161"/>
      <c r="B266" s="159"/>
      <c r="C266" s="60"/>
      <c r="D266" s="160"/>
      <c r="E266" s="5"/>
      <c r="F266" s="72"/>
    </row>
    <row r="267" spans="1:6" x14ac:dyDescent="0.2">
      <c r="A267" s="161"/>
      <c r="B267" s="159"/>
      <c r="C267" s="60"/>
      <c r="D267" s="160"/>
      <c r="E267" s="5"/>
      <c r="F267" s="72"/>
    </row>
    <row r="268" spans="1:6" x14ac:dyDescent="0.2">
      <c r="A268" s="161"/>
      <c r="B268" s="159"/>
      <c r="C268" s="60"/>
      <c r="D268" s="160"/>
      <c r="E268" s="5"/>
      <c r="F268" s="72"/>
    </row>
    <row r="269" spans="1:6" x14ac:dyDescent="0.2">
      <c r="A269" s="161"/>
      <c r="B269" s="159"/>
      <c r="C269" s="60"/>
      <c r="D269" s="160"/>
      <c r="E269" s="5"/>
      <c r="F269" s="72"/>
    </row>
    <row r="270" spans="1:6" x14ac:dyDescent="0.2">
      <c r="A270" s="161"/>
      <c r="B270" s="159"/>
      <c r="C270" s="60"/>
      <c r="D270" s="160"/>
      <c r="E270" s="5"/>
      <c r="F270" s="72"/>
    </row>
    <row r="271" spans="1:6" x14ac:dyDescent="0.2">
      <c r="A271" s="161"/>
      <c r="B271" s="159"/>
      <c r="C271" s="60"/>
      <c r="D271" s="160"/>
      <c r="E271" s="5"/>
      <c r="F271" s="72"/>
    </row>
    <row r="272" spans="1:6" x14ac:dyDescent="0.2">
      <c r="A272" s="161"/>
      <c r="B272" s="159"/>
      <c r="C272" s="60"/>
      <c r="D272" s="160"/>
      <c r="E272" s="5"/>
      <c r="F272" s="72"/>
    </row>
    <row r="273" spans="1:6" x14ac:dyDescent="0.2">
      <c r="A273" s="161"/>
      <c r="B273" s="159"/>
      <c r="C273" s="60"/>
      <c r="D273" s="160"/>
      <c r="E273" s="5"/>
      <c r="F273" s="72"/>
    </row>
    <row r="274" spans="1:6" x14ac:dyDescent="0.2">
      <c r="A274" s="161"/>
      <c r="B274" s="159"/>
      <c r="C274" s="60"/>
      <c r="D274" s="160"/>
      <c r="E274" s="5"/>
      <c r="F274" s="72"/>
    </row>
    <row r="275" spans="1:6" x14ac:dyDescent="0.2">
      <c r="A275" s="161"/>
      <c r="B275" s="159"/>
      <c r="C275" s="60"/>
      <c r="D275" s="160"/>
      <c r="E275" s="5"/>
      <c r="F275" s="72"/>
    </row>
    <row r="276" spans="1:6" x14ac:dyDescent="0.2">
      <c r="A276" s="161"/>
      <c r="B276" s="159"/>
      <c r="C276" s="60"/>
      <c r="D276" s="160"/>
      <c r="E276" s="5"/>
      <c r="F276" s="72"/>
    </row>
    <row r="277" spans="1:6" x14ac:dyDescent="0.2">
      <c r="A277" s="161"/>
      <c r="B277" s="159"/>
      <c r="C277" s="60"/>
      <c r="D277" s="160"/>
      <c r="E277" s="5"/>
      <c r="F277" s="72"/>
    </row>
    <row r="278" spans="1:6" x14ac:dyDescent="0.2">
      <c r="A278" s="161"/>
      <c r="B278" s="159"/>
      <c r="C278" s="60"/>
      <c r="D278" s="160"/>
      <c r="E278" s="5"/>
      <c r="F278" s="72"/>
    </row>
    <row r="279" spans="1:6" x14ac:dyDescent="0.2">
      <c r="A279" s="161"/>
      <c r="B279" s="159"/>
      <c r="C279" s="60"/>
      <c r="D279" s="160"/>
      <c r="E279" s="5"/>
      <c r="F279" s="72"/>
    </row>
    <row r="280" spans="1:6" x14ac:dyDescent="0.2">
      <c r="A280" s="161"/>
      <c r="B280" s="159"/>
      <c r="C280" s="60"/>
      <c r="D280" s="160"/>
      <c r="E280" s="5"/>
      <c r="F280" s="72"/>
    </row>
    <row r="281" spans="1:6" x14ac:dyDescent="0.2">
      <c r="A281" s="161"/>
      <c r="B281" s="159"/>
      <c r="C281" s="60"/>
      <c r="D281" s="160"/>
      <c r="E281" s="5"/>
      <c r="F281" s="72"/>
    </row>
    <row r="282" spans="1:6" x14ac:dyDescent="0.2">
      <c r="A282" s="161"/>
      <c r="B282" s="159"/>
      <c r="C282" s="60"/>
      <c r="D282" s="160"/>
      <c r="E282" s="5"/>
      <c r="F282" s="72"/>
    </row>
    <row r="283" spans="1:6" x14ac:dyDescent="0.2">
      <c r="A283" s="161"/>
      <c r="B283" s="159"/>
      <c r="C283" s="60"/>
      <c r="D283" s="160"/>
      <c r="E283" s="5"/>
      <c r="F283" s="72"/>
    </row>
    <row r="284" spans="1:6" x14ac:dyDescent="0.2">
      <c r="A284" s="161"/>
      <c r="B284" s="159"/>
      <c r="C284" s="60"/>
      <c r="D284" s="160"/>
      <c r="E284" s="5"/>
      <c r="F284" s="72"/>
    </row>
    <row r="285" spans="1:6" x14ac:dyDescent="0.2">
      <c r="A285" s="161"/>
      <c r="B285" s="159"/>
      <c r="C285" s="60"/>
      <c r="D285" s="160"/>
      <c r="E285" s="5"/>
      <c r="F285" s="72"/>
    </row>
    <row r="286" spans="1:6" x14ac:dyDescent="0.2">
      <c r="A286" s="161"/>
      <c r="B286" s="159"/>
      <c r="C286" s="60"/>
      <c r="D286" s="160"/>
      <c r="E286" s="5"/>
      <c r="F286" s="72"/>
    </row>
    <row r="287" spans="1:6" x14ac:dyDescent="0.2">
      <c r="A287" s="161"/>
      <c r="B287" s="159"/>
      <c r="C287" s="60"/>
      <c r="D287" s="160"/>
      <c r="E287" s="5"/>
      <c r="F287" s="72"/>
    </row>
    <row r="288" spans="1:6" x14ac:dyDescent="0.2">
      <c r="A288" s="161"/>
      <c r="B288" s="159"/>
      <c r="C288" s="60"/>
      <c r="D288" s="160"/>
      <c r="E288" s="5"/>
      <c r="F288" s="72"/>
    </row>
    <row r="289" spans="1:6" x14ac:dyDescent="0.2">
      <c r="A289" s="161"/>
      <c r="B289" s="159"/>
      <c r="C289" s="60"/>
      <c r="D289" s="160"/>
      <c r="E289" s="5"/>
      <c r="F289" s="72"/>
    </row>
    <row r="290" spans="1:6" x14ac:dyDescent="0.2">
      <c r="A290" s="161"/>
      <c r="B290" s="159"/>
      <c r="C290" s="60"/>
      <c r="D290" s="160"/>
      <c r="E290" s="5"/>
      <c r="F290" s="72"/>
    </row>
    <row r="291" spans="1:6" x14ac:dyDescent="0.2">
      <c r="A291" s="161"/>
      <c r="B291" s="159"/>
      <c r="C291" s="60"/>
      <c r="D291" s="160"/>
      <c r="E291" s="5"/>
      <c r="F291" s="72"/>
    </row>
    <row r="292" spans="1:6" x14ac:dyDescent="0.2">
      <c r="A292" s="161"/>
      <c r="B292" s="159"/>
      <c r="C292" s="60"/>
      <c r="D292" s="160"/>
      <c r="E292" s="5"/>
      <c r="F292" s="72"/>
    </row>
    <row r="293" spans="1:6" x14ac:dyDescent="0.2">
      <c r="A293" s="161"/>
      <c r="B293" s="159"/>
      <c r="C293" s="60"/>
      <c r="D293" s="160"/>
      <c r="E293" s="5"/>
      <c r="F293" s="72"/>
    </row>
    <row r="294" spans="1:6" x14ac:dyDescent="0.2">
      <c r="A294" s="161"/>
      <c r="B294" s="159"/>
      <c r="C294" s="60"/>
      <c r="D294" s="160"/>
      <c r="E294" s="5"/>
      <c r="F294" s="72"/>
    </row>
    <row r="295" spans="1:6" x14ac:dyDescent="0.2">
      <c r="A295" s="161"/>
      <c r="B295" s="159"/>
      <c r="C295" s="60"/>
      <c r="D295" s="160"/>
      <c r="E295" s="5"/>
      <c r="F295" s="72"/>
    </row>
    <row r="296" spans="1:6" x14ac:dyDescent="0.2">
      <c r="A296" s="161"/>
      <c r="B296" s="159"/>
      <c r="C296" s="60"/>
      <c r="D296" s="160"/>
      <c r="E296" s="5"/>
      <c r="F296" s="72"/>
    </row>
    <row r="297" spans="1:6" x14ac:dyDescent="0.2">
      <c r="A297" s="161"/>
      <c r="B297" s="159"/>
      <c r="C297" s="60"/>
      <c r="D297" s="160"/>
      <c r="E297" s="5"/>
      <c r="F297" s="72"/>
    </row>
    <row r="298" spans="1:6" x14ac:dyDescent="0.2">
      <c r="A298" s="161"/>
      <c r="B298" s="159"/>
      <c r="C298" s="60"/>
      <c r="D298" s="160"/>
      <c r="E298" s="5"/>
      <c r="F298" s="72"/>
    </row>
    <row r="299" spans="1:6" x14ac:dyDescent="0.2">
      <c r="A299" s="161"/>
      <c r="B299" s="159"/>
      <c r="C299" s="60"/>
      <c r="D299" s="160"/>
      <c r="E299" s="5"/>
      <c r="F299" s="72"/>
    </row>
    <row r="300" spans="1:6" x14ac:dyDescent="0.2">
      <c r="A300" s="161"/>
      <c r="B300" s="159"/>
      <c r="C300" s="60"/>
      <c r="D300" s="160"/>
      <c r="E300" s="5"/>
      <c r="F300" s="72"/>
    </row>
    <row r="301" spans="1:6" x14ac:dyDescent="0.2">
      <c r="A301" s="161"/>
      <c r="B301" s="159"/>
      <c r="C301" s="60"/>
      <c r="D301" s="160"/>
      <c r="E301" s="5"/>
      <c r="F301" s="72"/>
    </row>
    <row r="302" spans="1:6" x14ac:dyDescent="0.2">
      <c r="A302" s="161"/>
      <c r="B302" s="159"/>
      <c r="C302" s="60"/>
      <c r="D302" s="160"/>
      <c r="E302" s="5"/>
      <c r="F302" s="72"/>
    </row>
    <row r="303" spans="1:6" x14ac:dyDescent="0.2">
      <c r="A303" s="161"/>
      <c r="B303" s="159"/>
      <c r="C303" s="60"/>
      <c r="D303" s="160"/>
      <c r="E303" s="5"/>
      <c r="F303" s="72"/>
    </row>
    <row r="304" spans="1:6" x14ac:dyDescent="0.2">
      <c r="A304" s="161"/>
      <c r="B304" s="159"/>
      <c r="C304" s="60"/>
      <c r="D304" s="160"/>
      <c r="E304" s="5"/>
      <c r="F304" s="72"/>
    </row>
    <row r="305" spans="1:6" x14ac:dyDescent="0.2">
      <c r="A305" s="161"/>
      <c r="B305" s="159"/>
      <c r="C305" s="60"/>
      <c r="D305" s="160"/>
      <c r="E305" s="5"/>
      <c r="F305" s="72"/>
    </row>
    <row r="306" spans="1:6" x14ac:dyDescent="0.2">
      <c r="A306" s="161"/>
      <c r="B306" s="159"/>
      <c r="C306" s="60"/>
      <c r="D306" s="160"/>
      <c r="E306" s="5"/>
      <c r="F306" s="72"/>
    </row>
    <row r="307" spans="1:6" x14ac:dyDescent="0.2">
      <c r="A307" s="161"/>
      <c r="B307" s="159"/>
      <c r="C307" s="60"/>
      <c r="D307" s="160"/>
      <c r="E307" s="5"/>
      <c r="F307" s="72"/>
    </row>
    <row r="308" spans="1:6" x14ac:dyDescent="0.2">
      <c r="A308" s="161"/>
      <c r="B308" s="159"/>
      <c r="C308" s="60"/>
      <c r="D308" s="160"/>
      <c r="E308" s="5"/>
      <c r="F308" s="72"/>
    </row>
    <row r="309" spans="1:6" x14ac:dyDescent="0.2">
      <c r="A309" s="161"/>
      <c r="B309" s="159"/>
      <c r="C309" s="60"/>
      <c r="D309" s="160"/>
      <c r="E309" s="5"/>
      <c r="F309" s="72"/>
    </row>
    <row r="310" spans="1:6" x14ac:dyDescent="0.2">
      <c r="A310" s="161"/>
      <c r="B310" s="159"/>
      <c r="C310" s="60"/>
      <c r="D310" s="160"/>
      <c r="E310" s="5"/>
      <c r="F310" s="72"/>
    </row>
    <row r="311" spans="1:6" x14ac:dyDescent="0.2">
      <c r="A311" s="161"/>
      <c r="B311" s="159"/>
      <c r="C311" s="60"/>
      <c r="D311" s="160"/>
      <c r="E311" s="5"/>
      <c r="F311" s="72"/>
    </row>
    <row r="312" spans="1:6" x14ac:dyDescent="0.2">
      <c r="A312" s="161"/>
      <c r="B312" s="159"/>
      <c r="C312" s="60"/>
      <c r="D312" s="160"/>
      <c r="E312" s="5"/>
      <c r="F312" s="72"/>
    </row>
    <row r="313" spans="1:6" x14ac:dyDescent="0.2">
      <c r="A313" s="161"/>
      <c r="B313" s="159"/>
      <c r="C313" s="60"/>
      <c r="D313" s="160"/>
      <c r="E313" s="5"/>
      <c r="F313" s="72"/>
    </row>
    <row r="314" spans="1:6" x14ac:dyDescent="0.2">
      <c r="A314" s="161"/>
      <c r="B314" s="159"/>
      <c r="C314" s="60"/>
      <c r="D314" s="160"/>
      <c r="E314" s="5"/>
      <c r="F314" s="72"/>
    </row>
    <row r="315" spans="1:6" x14ac:dyDescent="0.2">
      <c r="A315" s="161"/>
      <c r="B315" s="159"/>
      <c r="C315" s="60"/>
      <c r="D315" s="160"/>
      <c r="E315" s="5"/>
      <c r="F315" s="72"/>
    </row>
    <row r="316" spans="1:6" x14ac:dyDescent="0.2">
      <c r="A316" s="161"/>
      <c r="B316" s="159"/>
      <c r="C316" s="60"/>
      <c r="D316" s="160"/>
      <c r="E316" s="5"/>
      <c r="F316" s="72"/>
    </row>
    <row r="317" spans="1:6" x14ac:dyDescent="0.2">
      <c r="A317" s="161"/>
      <c r="B317" s="159"/>
      <c r="C317" s="60"/>
      <c r="D317" s="160"/>
      <c r="E317" s="5"/>
      <c r="F317" s="72"/>
    </row>
    <row r="318" spans="1:6" x14ac:dyDescent="0.2">
      <c r="A318" s="161"/>
      <c r="B318" s="159"/>
      <c r="C318" s="60"/>
      <c r="D318" s="160"/>
      <c r="E318" s="5"/>
      <c r="F318" s="72"/>
    </row>
    <row r="319" spans="1:6" x14ac:dyDescent="0.2">
      <c r="A319" s="161"/>
      <c r="B319" s="159"/>
      <c r="C319" s="60"/>
      <c r="D319" s="160"/>
      <c r="E319" s="5"/>
      <c r="F319" s="72"/>
    </row>
    <row r="320" spans="1:6" x14ac:dyDescent="0.2">
      <c r="A320" s="161"/>
      <c r="B320" s="159"/>
      <c r="C320" s="60"/>
      <c r="D320" s="160"/>
      <c r="E320" s="5"/>
      <c r="F320" s="72"/>
    </row>
    <row r="321" spans="1:6" x14ac:dyDescent="0.2">
      <c r="A321" s="161"/>
      <c r="B321" s="159"/>
      <c r="C321" s="60"/>
      <c r="D321" s="160"/>
      <c r="E321" s="5"/>
      <c r="F321" s="72"/>
    </row>
    <row r="322" spans="1:6" x14ac:dyDescent="0.2">
      <c r="A322" s="161"/>
      <c r="B322" s="159"/>
      <c r="C322" s="60"/>
      <c r="D322" s="160"/>
      <c r="E322" s="5"/>
      <c r="F322" s="72"/>
    </row>
    <row r="323" spans="1:6" x14ac:dyDescent="0.2">
      <c r="A323" s="161"/>
      <c r="B323" s="159"/>
      <c r="C323" s="60"/>
      <c r="D323" s="160"/>
      <c r="E323" s="5"/>
      <c r="F323" s="72"/>
    </row>
    <row r="324" spans="1:6" x14ac:dyDescent="0.2">
      <c r="A324" s="161"/>
      <c r="B324" s="159"/>
      <c r="C324" s="60"/>
      <c r="D324" s="160"/>
      <c r="E324" s="5"/>
      <c r="F324" s="72"/>
    </row>
    <row r="325" spans="1:6" x14ac:dyDescent="0.2">
      <c r="A325" s="161"/>
      <c r="B325" s="159"/>
      <c r="C325" s="60"/>
      <c r="D325" s="160"/>
      <c r="E325" s="5"/>
      <c r="F325" s="72"/>
    </row>
    <row r="326" spans="1:6" x14ac:dyDescent="0.2">
      <c r="A326" s="161"/>
      <c r="B326" s="159"/>
      <c r="C326" s="60"/>
      <c r="D326" s="160"/>
      <c r="E326" s="5"/>
      <c r="F326" s="72"/>
    </row>
    <row r="327" spans="1:6" x14ac:dyDescent="0.2">
      <c r="A327" s="161"/>
      <c r="B327" s="159"/>
      <c r="C327" s="60"/>
      <c r="D327" s="160"/>
      <c r="E327" s="5"/>
      <c r="F327" s="72"/>
    </row>
    <row r="328" spans="1:6" x14ac:dyDescent="0.2">
      <c r="A328" s="161"/>
      <c r="B328" s="159"/>
      <c r="C328" s="60"/>
      <c r="D328" s="160"/>
      <c r="E328" s="5"/>
      <c r="F328" s="72"/>
    </row>
    <row r="329" spans="1:6" x14ac:dyDescent="0.2">
      <c r="A329" s="161"/>
      <c r="B329" s="159"/>
      <c r="C329" s="60"/>
      <c r="D329" s="160"/>
      <c r="E329" s="5"/>
      <c r="F329" s="72"/>
    </row>
    <row r="330" spans="1:6" x14ac:dyDescent="0.2">
      <c r="A330" s="161"/>
      <c r="B330" s="159"/>
      <c r="C330" s="60"/>
      <c r="D330" s="160"/>
      <c r="E330" s="5"/>
      <c r="F330" s="72"/>
    </row>
    <row r="331" spans="1:6" x14ac:dyDescent="0.2">
      <c r="A331" s="161"/>
      <c r="B331" s="159"/>
      <c r="C331" s="60"/>
      <c r="D331" s="160"/>
      <c r="E331" s="5"/>
      <c r="F331" s="72"/>
    </row>
    <row r="332" spans="1:6" x14ac:dyDescent="0.2">
      <c r="A332" s="161"/>
      <c r="B332" s="159"/>
      <c r="C332" s="60"/>
      <c r="D332" s="160"/>
      <c r="E332" s="5"/>
      <c r="F332" s="72"/>
    </row>
    <row r="333" spans="1:6" x14ac:dyDescent="0.2">
      <c r="A333" s="161"/>
      <c r="B333" s="159"/>
      <c r="C333" s="60"/>
      <c r="D333" s="160"/>
      <c r="E333" s="5"/>
      <c r="F333" s="72"/>
    </row>
    <row r="334" spans="1:6" x14ac:dyDescent="0.2">
      <c r="A334" s="161"/>
      <c r="B334" s="159"/>
      <c r="C334" s="60"/>
      <c r="D334" s="160"/>
      <c r="E334" s="5"/>
      <c r="F334" s="72"/>
    </row>
    <row r="335" spans="1:6" x14ac:dyDescent="0.2">
      <c r="A335" s="161"/>
      <c r="B335" s="159"/>
      <c r="C335" s="60"/>
      <c r="D335" s="160"/>
      <c r="E335" s="5"/>
      <c r="F335" s="72"/>
    </row>
    <row r="336" spans="1:6" x14ac:dyDescent="0.2">
      <c r="A336" s="161"/>
      <c r="B336" s="159"/>
      <c r="C336" s="60"/>
      <c r="D336" s="160"/>
      <c r="E336" s="5"/>
      <c r="F336" s="72"/>
    </row>
    <row r="337" spans="1:8" x14ac:dyDescent="0.2">
      <c r="A337" s="161"/>
      <c r="B337" s="159"/>
      <c r="C337" s="60"/>
      <c r="D337" s="160"/>
      <c r="E337" s="5"/>
      <c r="F337" s="72"/>
      <c r="H337" s="7"/>
    </row>
    <row r="338" spans="1:8" x14ac:dyDescent="0.2">
      <c r="A338" s="161"/>
      <c r="B338" s="159"/>
      <c r="C338" s="60"/>
      <c r="D338" s="160"/>
      <c r="E338" s="5"/>
      <c r="F338" s="72"/>
      <c r="H338" s="7"/>
    </row>
    <row r="339" spans="1:8" x14ac:dyDescent="0.2">
      <c r="A339" s="161"/>
      <c r="B339" s="159"/>
      <c r="C339" s="60"/>
      <c r="D339" s="160"/>
      <c r="E339" s="5"/>
      <c r="F339" s="72"/>
    </row>
    <row r="340" spans="1:8" x14ac:dyDescent="0.2">
      <c r="A340" s="161"/>
      <c r="B340" s="159"/>
      <c r="C340" s="60"/>
      <c r="D340" s="160"/>
      <c r="E340" s="5"/>
      <c r="F340" s="72"/>
    </row>
    <row r="341" spans="1:8" x14ac:dyDescent="0.2">
      <c r="A341" s="161"/>
      <c r="B341" s="159"/>
      <c r="C341" s="60"/>
      <c r="D341" s="160"/>
      <c r="E341" s="5"/>
      <c r="F341" s="72"/>
    </row>
    <row r="342" spans="1:8" x14ac:dyDescent="0.2">
      <c r="A342" s="161"/>
      <c r="B342" s="159"/>
      <c r="C342" s="60"/>
      <c r="D342" s="160"/>
      <c r="E342" s="5"/>
      <c r="F342" s="72"/>
    </row>
    <row r="343" spans="1:8" x14ac:dyDescent="0.2">
      <c r="A343" s="161"/>
      <c r="B343" s="159"/>
      <c r="C343" s="60"/>
      <c r="D343" s="160"/>
      <c r="E343" s="5"/>
      <c r="F343" s="72"/>
    </row>
    <row r="344" spans="1:8" x14ac:dyDescent="0.2">
      <c r="A344" s="161"/>
      <c r="B344" s="159"/>
      <c r="C344" s="60"/>
      <c r="D344" s="160"/>
      <c r="E344" s="5"/>
      <c r="F344" s="72"/>
    </row>
    <row r="345" spans="1:8" x14ac:dyDescent="0.2">
      <c r="A345" s="161"/>
      <c r="B345" s="159"/>
      <c r="C345" s="60"/>
      <c r="D345" s="160"/>
      <c r="E345" s="5"/>
      <c r="F345" s="72"/>
    </row>
    <row r="346" spans="1:8" x14ac:dyDescent="0.2">
      <c r="A346" s="161"/>
      <c r="B346" s="159"/>
      <c r="C346" s="60"/>
      <c r="D346" s="160"/>
      <c r="E346" s="5"/>
      <c r="F346" s="72"/>
    </row>
    <row r="347" spans="1:8" x14ac:dyDescent="0.2">
      <c r="A347" s="161"/>
      <c r="B347" s="159"/>
      <c r="C347" s="60"/>
      <c r="D347" s="160"/>
      <c r="E347" s="5"/>
      <c r="F347" s="72"/>
    </row>
    <row r="348" spans="1:8" x14ac:dyDescent="0.2">
      <c r="A348" s="161"/>
      <c r="B348" s="159"/>
      <c r="C348" s="60"/>
      <c r="D348" s="160"/>
      <c r="E348" s="5"/>
      <c r="F348" s="72"/>
    </row>
    <row r="349" spans="1:8" x14ac:dyDescent="0.2">
      <c r="A349" s="161"/>
      <c r="B349" s="159"/>
      <c r="C349" s="60"/>
      <c r="D349" s="160"/>
      <c r="E349" s="5"/>
      <c r="F349" s="72"/>
    </row>
    <row r="350" spans="1:8" x14ac:dyDescent="0.2">
      <c r="A350" s="161"/>
      <c r="B350" s="159"/>
      <c r="C350" s="60"/>
      <c r="D350" s="160"/>
      <c r="E350" s="5"/>
      <c r="F350" s="72"/>
    </row>
    <row r="351" spans="1:8" x14ac:dyDescent="0.2">
      <c r="A351" s="161"/>
      <c r="B351" s="159"/>
      <c r="C351" s="60"/>
      <c r="D351" s="160"/>
      <c r="E351" s="5"/>
      <c r="F351" s="72"/>
    </row>
    <row r="352" spans="1:8" x14ac:dyDescent="0.2">
      <c r="A352" s="161"/>
      <c r="B352" s="159"/>
      <c r="C352" s="60"/>
      <c r="D352" s="160"/>
      <c r="E352" s="5"/>
      <c r="F352" s="72"/>
    </row>
    <row r="353" spans="1:8" x14ac:dyDescent="0.2">
      <c r="A353" s="161"/>
      <c r="B353" s="159"/>
      <c r="C353" s="60"/>
      <c r="D353" s="160"/>
      <c r="E353" s="5"/>
      <c r="F353" s="72"/>
    </row>
    <row r="354" spans="1:8" x14ac:dyDescent="0.2">
      <c r="A354" s="161"/>
      <c r="B354" s="159"/>
      <c r="C354" s="60"/>
      <c r="D354" s="160"/>
      <c r="E354" s="5"/>
      <c r="F354" s="72"/>
    </row>
    <row r="355" spans="1:8" x14ac:dyDescent="0.2">
      <c r="A355" s="161"/>
      <c r="B355" s="159"/>
      <c r="C355" s="60"/>
      <c r="D355" s="160"/>
      <c r="E355" s="5"/>
      <c r="F355" s="72"/>
    </row>
    <row r="356" spans="1:8" x14ac:dyDescent="0.2">
      <c r="A356" s="161"/>
      <c r="B356" s="159"/>
      <c r="C356" s="60"/>
      <c r="D356" s="160"/>
      <c r="E356" s="5"/>
      <c r="F356" s="72"/>
    </row>
    <row r="357" spans="1:8" x14ac:dyDescent="0.2">
      <c r="A357" s="161"/>
      <c r="B357" s="159"/>
      <c r="C357" s="60"/>
      <c r="D357" s="160"/>
      <c r="E357" s="5"/>
      <c r="F357" s="72"/>
    </row>
    <row r="358" spans="1:8" x14ac:dyDescent="0.2">
      <c r="A358" s="161"/>
      <c r="B358" s="159"/>
      <c r="C358" s="60"/>
      <c r="D358" s="160"/>
      <c r="E358" s="5"/>
      <c r="F358" s="72"/>
    </row>
    <row r="359" spans="1:8" x14ac:dyDescent="0.2">
      <c r="A359" s="161"/>
      <c r="B359" s="159"/>
      <c r="C359" s="60"/>
      <c r="D359" s="160"/>
      <c r="E359" s="5"/>
      <c r="F359" s="72"/>
    </row>
    <row r="360" spans="1:8" x14ac:dyDescent="0.2">
      <c r="A360" s="161"/>
      <c r="B360" s="159"/>
      <c r="C360" s="60"/>
      <c r="D360" s="160"/>
      <c r="E360" s="5"/>
      <c r="F360" s="72"/>
    </row>
    <row r="361" spans="1:8" x14ac:dyDescent="0.2">
      <c r="A361" s="161"/>
      <c r="B361" s="159"/>
      <c r="C361" s="60"/>
      <c r="D361" s="160"/>
      <c r="E361" s="5"/>
      <c r="F361" s="72"/>
    </row>
    <row r="362" spans="1:8" x14ac:dyDescent="0.2">
      <c r="A362" s="161"/>
      <c r="B362" s="159"/>
      <c r="C362" s="60"/>
      <c r="D362" s="160"/>
      <c r="E362" s="5"/>
      <c r="F362" s="72"/>
    </row>
    <row r="363" spans="1:8" x14ac:dyDescent="0.2">
      <c r="A363" s="161"/>
      <c r="B363" s="159"/>
      <c r="C363" s="60"/>
      <c r="D363" s="160"/>
      <c r="E363" s="5"/>
      <c r="F363" s="72"/>
    </row>
    <row r="364" spans="1:8" x14ac:dyDescent="0.2">
      <c r="A364" s="161"/>
      <c r="B364" s="159"/>
      <c r="C364" s="60"/>
      <c r="D364" s="160"/>
      <c r="E364" s="5"/>
      <c r="F364" s="72"/>
    </row>
    <row r="365" spans="1:8" x14ac:dyDescent="0.2">
      <c r="A365" s="161"/>
      <c r="B365" s="159"/>
      <c r="C365" s="60"/>
      <c r="D365" s="160"/>
      <c r="E365" s="5"/>
      <c r="F365" s="72"/>
      <c r="H365" s="7"/>
    </row>
    <row r="366" spans="1:8" x14ac:dyDescent="0.2">
      <c r="A366" s="161"/>
      <c r="B366" s="159"/>
      <c r="C366" s="60"/>
      <c r="D366" s="160"/>
      <c r="E366" s="5"/>
      <c r="F366" s="72"/>
    </row>
    <row r="367" spans="1:8" x14ac:dyDescent="0.2">
      <c r="A367" s="161"/>
      <c r="B367" s="159"/>
      <c r="C367" s="60"/>
      <c r="D367" s="160"/>
      <c r="E367" s="5"/>
      <c r="F367" s="72"/>
    </row>
    <row r="368" spans="1:8" x14ac:dyDescent="0.2">
      <c r="A368" s="161"/>
      <c r="B368" s="159"/>
      <c r="C368" s="60"/>
      <c r="D368" s="160"/>
      <c r="E368" s="5"/>
      <c r="F368" s="72"/>
    </row>
    <row r="369" spans="1:6" x14ac:dyDescent="0.2">
      <c r="A369" s="161"/>
      <c r="B369" s="159"/>
      <c r="C369" s="60"/>
      <c r="D369" s="160"/>
      <c r="E369" s="5"/>
      <c r="F369" s="72"/>
    </row>
    <row r="370" spans="1:6" x14ac:dyDescent="0.2">
      <c r="A370" s="161"/>
      <c r="B370" s="159"/>
      <c r="C370" s="60"/>
      <c r="D370" s="160"/>
      <c r="E370" s="5"/>
      <c r="F370" s="72"/>
    </row>
    <row r="371" spans="1:6" x14ac:dyDescent="0.2">
      <c r="A371" s="161"/>
      <c r="B371" s="159"/>
      <c r="C371" s="60"/>
      <c r="D371" s="160"/>
      <c r="E371" s="5"/>
      <c r="F371" s="72"/>
    </row>
    <row r="372" spans="1:6" x14ac:dyDescent="0.2">
      <c r="A372" s="161"/>
      <c r="B372" s="159"/>
      <c r="C372" s="60"/>
      <c r="D372" s="160"/>
      <c r="E372" s="5"/>
      <c r="F372" s="72"/>
    </row>
    <row r="373" spans="1:6" x14ac:dyDescent="0.2">
      <c r="A373" s="161"/>
      <c r="B373" s="159"/>
      <c r="C373" s="60"/>
      <c r="D373" s="160"/>
      <c r="E373" s="5"/>
      <c r="F373" s="72"/>
    </row>
    <row r="374" spans="1:6" x14ac:dyDescent="0.2">
      <c r="A374" s="161"/>
      <c r="B374" s="159"/>
      <c r="C374" s="60"/>
      <c r="D374" s="160"/>
      <c r="E374" s="5"/>
      <c r="F374" s="72"/>
    </row>
    <row r="375" spans="1:6" x14ac:dyDescent="0.2">
      <c r="A375" s="161"/>
      <c r="B375" s="159"/>
      <c r="C375" s="60"/>
      <c r="D375" s="160"/>
      <c r="E375" s="5"/>
      <c r="F375" s="72"/>
    </row>
    <row r="376" spans="1:6" x14ac:dyDescent="0.2">
      <c r="A376" s="161"/>
      <c r="B376" s="159"/>
      <c r="C376" s="60"/>
      <c r="D376" s="160"/>
      <c r="E376" s="5"/>
      <c r="F376" s="72"/>
    </row>
    <row r="377" spans="1:6" x14ac:dyDescent="0.2">
      <c r="A377" s="161"/>
      <c r="B377" s="159"/>
      <c r="C377" s="60"/>
      <c r="D377" s="160"/>
      <c r="E377" s="5"/>
      <c r="F377" s="72"/>
    </row>
    <row r="378" spans="1:6" x14ac:dyDescent="0.2">
      <c r="A378" s="161"/>
      <c r="B378" s="159"/>
      <c r="C378" s="60"/>
      <c r="D378" s="160"/>
      <c r="E378" s="5"/>
      <c r="F378" s="72"/>
    </row>
    <row r="379" spans="1:6" x14ac:dyDescent="0.2">
      <c r="A379" s="161"/>
      <c r="B379" s="159"/>
      <c r="C379" s="60"/>
      <c r="D379" s="160"/>
      <c r="E379" s="5"/>
      <c r="F379" s="72"/>
    </row>
    <row r="380" spans="1:6" x14ac:dyDescent="0.2">
      <c r="A380" s="161"/>
      <c r="B380" s="159"/>
      <c r="C380" s="60"/>
      <c r="D380" s="160"/>
      <c r="E380" s="5"/>
      <c r="F380" s="72"/>
    </row>
    <row r="381" spans="1:6" x14ac:dyDescent="0.2">
      <c r="A381" s="161"/>
      <c r="B381" s="159"/>
      <c r="C381" s="60"/>
      <c r="D381" s="160"/>
      <c r="E381" s="5"/>
      <c r="F381" s="72"/>
    </row>
    <row r="382" spans="1:6" x14ac:dyDescent="0.2">
      <c r="A382" s="161"/>
      <c r="B382" s="159"/>
      <c r="C382" s="60"/>
      <c r="D382" s="160"/>
      <c r="E382" s="5"/>
      <c r="F382" s="72"/>
    </row>
    <row r="383" spans="1:6" x14ac:dyDescent="0.2">
      <c r="A383" s="161"/>
      <c r="B383" s="165"/>
      <c r="C383" s="60"/>
      <c r="D383" s="166"/>
      <c r="E383" s="5"/>
      <c r="F383" s="72"/>
    </row>
    <row r="384" spans="1:6" x14ac:dyDescent="0.2">
      <c r="A384" s="161"/>
      <c r="B384" s="165"/>
      <c r="C384" s="60"/>
      <c r="D384" s="166"/>
      <c r="E384" s="5"/>
      <c r="F384" s="72"/>
    </row>
    <row r="385" spans="1:6" x14ac:dyDescent="0.2">
      <c r="A385" s="161"/>
      <c r="B385" s="165"/>
      <c r="C385" s="60"/>
      <c r="D385" s="166"/>
      <c r="E385" s="5"/>
      <c r="F385" s="72"/>
    </row>
    <row r="386" spans="1:6" x14ac:dyDescent="0.2">
      <c r="A386" s="161"/>
      <c r="B386" s="165"/>
      <c r="C386" s="60"/>
      <c r="D386" s="166"/>
      <c r="E386" s="5"/>
      <c r="F386" s="72"/>
    </row>
    <row r="387" spans="1:6" x14ac:dyDescent="0.2">
      <c r="A387" s="161"/>
      <c r="B387" s="165"/>
      <c r="C387" s="60"/>
      <c r="D387" s="166"/>
      <c r="E387" s="5"/>
      <c r="F387" s="72"/>
    </row>
    <row r="388" spans="1:6" x14ac:dyDescent="0.2">
      <c r="A388" s="161"/>
      <c r="B388" s="165"/>
      <c r="C388" s="60"/>
      <c r="D388" s="166"/>
      <c r="E388" s="5"/>
      <c r="F388" s="72"/>
    </row>
    <row r="389" spans="1:6" x14ac:dyDescent="0.2">
      <c r="A389" s="161"/>
      <c r="B389" s="165"/>
      <c r="C389" s="60"/>
      <c r="D389" s="166"/>
      <c r="E389" s="5"/>
      <c r="F389" s="72"/>
    </row>
    <row r="390" spans="1:6" x14ac:dyDescent="0.2">
      <c r="A390" s="161"/>
      <c r="B390" s="165"/>
      <c r="C390" s="60"/>
      <c r="D390" s="166"/>
      <c r="E390" s="5"/>
      <c r="F390" s="72"/>
    </row>
    <row r="391" spans="1:6" x14ac:dyDescent="0.2">
      <c r="A391" s="161"/>
      <c r="B391" s="165"/>
      <c r="C391" s="60"/>
      <c r="D391" s="166"/>
      <c r="E391" s="5"/>
      <c r="F391" s="72"/>
    </row>
    <row r="392" spans="1:6" x14ac:dyDescent="0.2">
      <c r="A392" s="161"/>
      <c r="B392" s="165"/>
      <c r="C392" s="60"/>
      <c r="D392" s="166"/>
      <c r="E392" s="5"/>
      <c r="F392" s="72"/>
    </row>
    <row r="393" spans="1:6" x14ac:dyDescent="0.2">
      <c r="A393" s="161"/>
      <c r="B393" s="165"/>
      <c r="C393" s="60"/>
      <c r="D393" s="166"/>
      <c r="E393" s="5"/>
      <c r="F393" s="72"/>
    </row>
    <row r="394" spans="1:6" x14ac:dyDescent="0.2">
      <c r="A394" s="161"/>
      <c r="B394" s="165"/>
      <c r="C394" s="60"/>
      <c r="D394" s="166"/>
      <c r="E394" s="5"/>
      <c r="F394" s="72"/>
    </row>
    <row r="395" spans="1:6" x14ac:dyDescent="0.2">
      <c r="A395" s="161"/>
      <c r="B395" s="165"/>
      <c r="C395" s="60"/>
      <c r="D395" s="166"/>
      <c r="E395" s="5"/>
      <c r="F395" s="72"/>
    </row>
    <row r="396" spans="1:6" x14ac:dyDescent="0.2">
      <c r="A396" s="161"/>
      <c r="B396" s="165"/>
      <c r="C396" s="60"/>
      <c r="D396" s="166"/>
      <c r="E396" s="5"/>
      <c r="F396" s="72"/>
    </row>
    <row r="397" spans="1:6" x14ac:dyDescent="0.2">
      <c r="A397" s="161"/>
      <c r="B397" s="165"/>
      <c r="C397" s="60"/>
      <c r="D397" s="166"/>
      <c r="E397" s="5"/>
      <c r="F397" s="72"/>
    </row>
    <row r="398" spans="1:6" x14ac:dyDescent="0.2">
      <c r="A398" s="161"/>
      <c r="B398" s="165"/>
      <c r="C398" s="60"/>
      <c r="D398" s="166"/>
      <c r="E398" s="5"/>
      <c r="F398" s="72"/>
    </row>
    <row r="399" spans="1:6" x14ac:dyDescent="0.2">
      <c r="A399" s="161"/>
      <c r="B399" s="165"/>
      <c r="C399" s="60"/>
      <c r="D399" s="166"/>
      <c r="E399" s="5"/>
      <c r="F399" s="72"/>
    </row>
    <row r="400" spans="1:6" x14ac:dyDescent="0.2">
      <c r="A400" s="161"/>
      <c r="B400" s="165"/>
      <c r="C400" s="60"/>
      <c r="D400" s="166"/>
      <c r="E400" s="5"/>
      <c r="F400" s="72"/>
    </row>
    <row r="401" spans="1:6" x14ac:dyDescent="0.2">
      <c r="A401" s="161"/>
      <c r="B401" s="165"/>
      <c r="C401" s="60"/>
      <c r="D401" s="166"/>
      <c r="E401" s="5"/>
      <c r="F401" s="72"/>
    </row>
    <row r="402" spans="1:6" x14ac:dyDescent="0.2">
      <c r="A402" s="161"/>
      <c r="B402" s="165"/>
      <c r="C402" s="60"/>
      <c r="D402" s="166"/>
      <c r="E402" s="5"/>
      <c r="F402" s="72"/>
    </row>
    <row r="403" spans="1:6" x14ac:dyDescent="0.2">
      <c r="A403" s="161"/>
      <c r="B403" s="165"/>
      <c r="C403" s="60"/>
      <c r="D403" s="166"/>
      <c r="E403" s="5"/>
      <c r="F403" s="72"/>
    </row>
    <row r="404" spans="1:6" x14ac:dyDescent="0.2">
      <c r="A404" s="161"/>
      <c r="B404" s="165"/>
      <c r="C404" s="60"/>
      <c r="D404" s="166"/>
      <c r="E404" s="5"/>
      <c r="F404" s="72"/>
    </row>
    <row r="405" spans="1:6" x14ac:dyDescent="0.2">
      <c r="A405" s="161"/>
      <c r="B405" s="165"/>
      <c r="C405" s="60"/>
      <c r="D405" s="166"/>
      <c r="E405" s="5"/>
      <c r="F405" s="72"/>
    </row>
    <row r="406" spans="1:6" x14ac:dyDescent="0.2">
      <c r="A406" s="161"/>
      <c r="B406" s="165"/>
      <c r="C406" s="60"/>
      <c r="D406" s="166"/>
      <c r="E406" s="5"/>
      <c r="F406" s="72"/>
    </row>
    <row r="407" spans="1:6" x14ac:dyDescent="0.2">
      <c r="A407" s="161"/>
      <c r="B407" s="165"/>
      <c r="C407" s="60"/>
      <c r="D407" s="166"/>
      <c r="E407" s="5"/>
      <c r="F407" s="72"/>
    </row>
    <row r="408" spans="1:6" x14ac:dyDescent="0.2">
      <c r="A408" s="161"/>
      <c r="B408" s="165"/>
      <c r="C408" s="60"/>
      <c r="D408" s="166"/>
      <c r="E408" s="5"/>
      <c r="F408" s="72"/>
    </row>
    <row r="409" spans="1:6" x14ac:dyDescent="0.2">
      <c r="A409" s="161"/>
      <c r="B409" s="165"/>
      <c r="C409" s="60"/>
      <c r="D409" s="166"/>
      <c r="E409" s="5"/>
      <c r="F409" s="72"/>
    </row>
    <row r="410" spans="1:6" x14ac:dyDescent="0.2">
      <c r="A410" s="161"/>
      <c r="B410" s="165"/>
      <c r="C410" s="60"/>
      <c r="D410" s="166"/>
      <c r="E410" s="5"/>
      <c r="F410" s="72"/>
    </row>
    <row r="411" spans="1:6" x14ac:dyDescent="0.2">
      <c r="A411" s="161"/>
      <c r="B411" s="165"/>
      <c r="C411" s="60"/>
      <c r="D411" s="166"/>
      <c r="E411" s="5"/>
      <c r="F411" s="72"/>
    </row>
    <row r="412" spans="1:6" x14ac:dyDescent="0.2">
      <c r="A412" s="161"/>
      <c r="B412" s="165"/>
      <c r="C412" s="60"/>
      <c r="D412" s="166"/>
      <c r="E412" s="5"/>
      <c r="F412" s="72"/>
    </row>
    <row r="413" spans="1:6" x14ac:dyDescent="0.2">
      <c r="A413" s="161"/>
      <c r="B413" s="165"/>
      <c r="C413" s="60"/>
      <c r="D413" s="166"/>
      <c r="E413" s="5"/>
      <c r="F413" s="72"/>
    </row>
    <row r="414" spans="1:6" x14ac:dyDescent="0.2">
      <c r="A414" s="161"/>
      <c r="B414" s="165"/>
      <c r="C414" s="60"/>
      <c r="D414" s="166"/>
      <c r="E414" s="5"/>
      <c r="F414" s="72"/>
    </row>
    <row r="415" spans="1:6" x14ac:dyDescent="0.2">
      <c r="A415" s="161"/>
      <c r="B415" s="165"/>
      <c r="C415" s="60"/>
      <c r="D415" s="166"/>
      <c r="E415" s="5"/>
      <c r="F415" s="72"/>
    </row>
    <row r="416" spans="1:6" x14ac:dyDescent="0.2">
      <c r="A416" s="161"/>
      <c r="B416" s="165"/>
      <c r="C416" s="60"/>
      <c r="D416" s="166"/>
      <c r="E416" s="5"/>
      <c r="F416" s="72"/>
    </row>
    <row r="417" spans="1:6" x14ac:dyDescent="0.2">
      <c r="A417" s="161"/>
      <c r="B417" s="165"/>
      <c r="C417" s="60"/>
      <c r="D417" s="166"/>
      <c r="E417" s="5"/>
      <c r="F417" s="72"/>
    </row>
    <row r="418" spans="1:6" x14ac:dyDescent="0.2">
      <c r="A418" s="161"/>
      <c r="B418" s="165"/>
      <c r="C418" s="60"/>
      <c r="D418" s="166"/>
      <c r="E418" s="5"/>
      <c r="F418" s="72"/>
    </row>
    <row r="419" spans="1:6" x14ac:dyDescent="0.2">
      <c r="A419" s="161"/>
      <c r="B419" s="165"/>
      <c r="C419" s="60"/>
      <c r="D419" s="166"/>
      <c r="E419" s="5"/>
      <c r="F419" s="72"/>
    </row>
    <row r="420" spans="1:6" x14ac:dyDescent="0.2">
      <c r="A420" s="161"/>
      <c r="B420" s="165"/>
      <c r="C420" s="60"/>
      <c r="D420" s="166"/>
      <c r="E420" s="5"/>
      <c r="F420" s="72"/>
    </row>
    <row r="421" spans="1:6" x14ac:dyDescent="0.2">
      <c r="A421" s="161"/>
      <c r="B421" s="165"/>
      <c r="C421" s="60"/>
      <c r="D421" s="166"/>
      <c r="E421" s="5"/>
      <c r="F421" s="72"/>
    </row>
    <row r="422" spans="1:6" x14ac:dyDescent="0.2">
      <c r="A422" s="161"/>
      <c r="B422" s="165"/>
      <c r="C422" s="60"/>
      <c r="D422" s="166"/>
      <c r="E422" s="5"/>
      <c r="F422" s="72"/>
    </row>
    <row r="423" spans="1:6" x14ac:dyDescent="0.2">
      <c r="A423" s="161"/>
      <c r="B423" s="165"/>
      <c r="C423" s="60"/>
      <c r="D423" s="166"/>
      <c r="E423" s="5"/>
      <c r="F423" s="72"/>
    </row>
    <row r="424" spans="1:6" x14ac:dyDescent="0.2">
      <c r="A424" s="161"/>
      <c r="B424" s="165"/>
      <c r="C424" s="60"/>
      <c r="D424" s="166"/>
      <c r="E424" s="5"/>
      <c r="F424" s="72"/>
    </row>
    <row r="425" spans="1:6" x14ac:dyDescent="0.2">
      <c r="A425" s="161"/>
      <c r="B425" s="165"/>
      <c r="C425" s="60"/>
      <c r="D425" s="166"/>
      <c r="E425" s="5"/>
      <c r="F425" s="72"/>
    </row>
    <row r="426" spans="1:6" x14ac:dyDescent="0.2">
      <c r="A426" s="161"/>
      <c r="B426" s="165"/>
      <c r="C426" s="60"/>
      <c r="D426" s="166"/>
      <c r="E426" s="5"/>
      <c r="F426" s="72"/>
    </row>
    <row r="427" spans="1:6" x14ac:dyDescent="0.2">
      <c r="A427" s="161"/>
      <c r="B427" s="165"/>
      <c r="C427" s="60"/>
      <c r="D427" s="166"/>
      <c r="E427" s="5"/>
      <c r="F427" s="72"/>
    </row>
    <row r="428" spans="1:6" x14ac:dyDescent="0.2">
      <c r="A428" s="161"/>
      <c r="B428" s="167"/>
      <c r="C428" s="60"/>
      <c r="D428" s="168"/>
      <c r="E428" s="5"/>
      <c r="F428" s="144"/>
    </row>
    <row r="429" spans="1:6" x14ac:dyDescent="0.2">
      <c r="A429" s="161"/>
      <c r="B429" s="167"/>
      <c r="C429" s="60"/>
      <c r="D429" s="168"/>
      <c r="E429" s="5"/>
      <c r="F429" s="144"/>
    </row>
    <row r="430" spans="1:6" x14ac:dyDescent="0.2">
      <c r="A430" s="161"/>
      <c r="B430" s="159"/>
      <c r="C430" s="60"/>
      <c r="D430" s="166"/>
      <c r="E430" s="5"/>
      <c r="F430" s="72"/>
    </row>
    <row r="431" spans="1:6" x14ac:dyDescent="0.2">
      <c r="A431" s="161"/>
      <c r="B431" s="159"/>
      <c r="C431" s="60"/>
      <c r="D431" s="166"/>
      <c r="E431" s="5"/>
      <c r="F431" s="72"/>
    </row>
    <row r="432" spans="1:6" x14ac:dyDescent="0.2">
      <c r="A432" s="161"/>
      <c r="B432" s="159"/>
      <c r="C432" s="60"/>
      <c r="D432" s="166"/>
      <c r="E432" s="5"/>
      <c r="F432" s="72"/>
    </row>
    <row r="433" spans="1:6" x14ac:dyDescent="0.2">
      <c r="A433" s="161"/>
      <c r="B433" s="159"/>
      <c r="C433" s="60"/>
      <c r="D433" s="166"/>
      <c r="E433" s="5"/>
      <c r="F433" s="72"/>
    </row>
    <row r="434" spans="1:6" x14ac:dyDescent="0.2">
      <c r="A434" s="161"/>
      <c r="B434" s="159"/>
      <c r="C434" s="60"/>
      <c r="D434" s="166"/>
      <c r="E434" s="5"/>
      <c r="F434" s="72"/>
    </row>
    <row r="435" spans="1:6" x14ac:dyDescent="0.2">
      <c r="A435" s="161"/>
      <c r="B435" s="159"/>
      <c r="C435" s="60"/>
      <c r="D435" s="166"/>
      <c r="E435" s="5"/>
      <c r="F435" s="72"/>
    </row>
    <row r="436" spans="1:6" x14ac:dyDescent="0.2">
      <c r="A436" s="161"/>
      <c r="B436" s="159"/>
      <c r="C436" s="60"/>
      <c r="D436" s="166"/>
      <c r="E436" s="5"/>
      <c r="F436" s="72"/>
    </row>
    <row r="437" spans="1:6" x14ac:dyDescent="0.2">
      <c r="A437" s="161"/>
      <c r="B437" s="159"/>
      <c r="C437" s="60"/>
      <c r="D437" s="166"/>
      <c r="E437" s="5"/>
      <c r="F437" s="72"/>
    </row>
    <row r="438" spans="1:6" x14ac:dyDescent="0.2">
      <c r="A438" s="161"/>
      <c r="B438" s="159"/>
      <c r="C438" s="60"/>
      <c r="D438" s="166"/>
      <c r="E438" s="5"/>
      <c r="F438" s="72"/>
    </row>
    <row r="439" spans="1:6" x14ac:dyDescent="0.2">
      <c r="A439" s="161"/>
      <c r="B439" s="159"/>
      <c r="C439" s="60"/>
      <c r="D439" s="166"/>
      <c r="E439" s="5"/>
      <c r="F439" s="72"/>
    </row>
    <row r="440" spans="1:6" x14ac:dyDescent="0.2">
      <c r="A440" s="161"/>
      <c r="B440" s="159"/>
      <c r="C440" s="60"/>
      <c r="D440" s="160"/>
      <c r="E440" s="5"/>
      <c r="F440" s="72"/>
    </row>
    <row r="441" spans="1:6" x14ac:dyDescent="0.2">
      <c r="A441" s="161"/>
      <c r="B441" s="159"/>
      <c r="C441" s="60"/>
      <c r="D441" s="160"/>
      <c r="E441" s="5"/>
      <c r="F441" s="72"/>
    </row>
    <row r="442" spans="1:6" x14ac:dyDescent="0.2">
      <c r="A442" s="161"/>
      <c r="B442" s="169"/>
      <c r="C442" s="60"/>
      <c r="D442" s="160"/>
      <c r="E442" s="5"/>
      <c r="F442" s="72"/>
    </row>
    <row r="443" spans="1:6" x14ac:dyDescent="0.2">
      <c r="A443" s="161"/>
      <c r="B443" s="169"/>
      <c r="C443" s="60"/>
      <c r="D443" s="160"/>
      <c r="E443" s="5"/>
      <c r="F443" s="72"/>
    </row>
    <row r="444" spans="1:6" x14ac:dyDescent="0.2">
      <c r="A444" s="161"/>
      <c r="B444" s="169"/>
      <c r="C444" s="60"/>
      <c r="D444" s="160"/>
      <c r="E444" s="5"/>
      <c r="F444" s="72"/>
    </row>
    <row r="445" spans="1:6" x14ac:dyDescent="0.2">
      <c r="A445" s="161"/>
      <c r="B445" s="169"/>
      <c r="C445" s="60"/>
      <c r="D445" s="160"/>
      <c r="E445" s="5"/>
      <c r="F445" s="72"/>
    </row>
    <row r="446" spans="1:6" x14ac:dyDescent="0.2">
      <c r="A446" s="161"/>
      <c r="B446" s="169"/>
      <c r="C446" s="60"/>
      <c r="D446" s="160"/>
      <c r="E446" s="5"/>
      <c r="F446" s="72"/>
    </row>
    <row r="447" spans="1:6" x14ac:dyDescent="0.2">
      <c r="A447" s="161"/>
      <c r="B447" s="169"/>
      <c r="C447" s="60"/>
      <c r="D447" s="160"/>
      <c r="E447" s="5"/>
      <c r="F447" s="72"/>
    </row>
    <row r="448" spans="1:6" x14ac:dyDescent="0.2">
      <c r="A448" s="161"/>
      <c r="B448" s="169"/>
      <c r="C448" s="60"/>
      <c r="D448" s="160"/>
      <c r="E448" s="5"/>
      <c r="F448" s="72"/>
    </row>
    <row r="449" spans="1:6" x14ac:dyDescent="0.2">
      <c r="A449" s="161"/>
      <c r="B449" s="169"/>
      <c r="C449" s="60"/>
      <c r="D449" s="160"/>
      <c r="E449" s="5"/>
      <c r="F449" s="72"/>
    </row>
    <row r="450" spans="1:6" x14ac:dyDescent="0.2">
      <c r="A450" s="161"/>
      <c r="B450" s="169"/>
      <c r="C450" s="60"/>
      <c r="D450" s="160"/>
      <c r="E450" s="5"/>
      <c r="F450" s="72"/>
    </row>
    <row r="451" spans="1:6" x14ac:dyDescent="0.2">
      <c r="A451" s="161"/>
      <c r="B451" s="169"/>
      <c r="C451" s="60"/>
      <c r="D451" s="160"/>
      <c r="E451" s="5"/>
      <c r="F451" s="72"/>
    </row>
    <row r="452" spans="1:6" x14ac:dyDescent="0.2">
      <c r="A452" s="161"/>
      <c r="B452" s="169"/>
      <c r="C452" s="60"/>
      <c r="D452" s="160"/>
      <c r="E452" s="5"/>
      <c r="F452" s="72"/>
    </row>
    <row r="453" spans="1:6" x14ac:dyDescent="0.2">
      <c r="A453" s="161"/>
      <c r="B453" s="169"/>
      <c r="C453" s="60"/>
      <c r="D453" s="160"/>
      <c r="E453" s="5"/>
      <c r="F453" s="72"/>
    </row>
    <row r="454" spans="1:6" x14ac:dyDescent="0.2">
      <c r="A454" s="161"/>
      <c r="B454" s="169"/>
      <c r="C454" s="60"/>
      <c r="D454" s="160"/>
      <c r="E454" s="5"/>
      <c r="F454" s="72"/>
    </row>
    <row r="455" spans="1:6" x14ac:dyDescent="0.2">
      <c r="A455" s="161"/>
      <c r="B455" s="169"/>
      <c r="C455" s="60"/>
      <c r="D455" s="160"/>
      <c r="E455" s="5"/>
      <c r="F455" s="72"/>
    </row>
    <row r="456" spans="1:6" x14ac:dyDescent="0.2">
      <c r="A456" s="161"/>
      <c r="B456" s="169"/>
      <c r="C456" s="60"/>
      <c r="D456" s="160"/>
      <c r="E456" s="5"/>
      <c r="F456" s="72"/>
    </row>
    <row r="457" spans="1:6" x14ac:dyDescent="0.2">
      <c r="A457" s="161"/>
      <c r="B457" s="159"/>
      <c r="C457" s="60"/>
      <c r="D457" s="160"/>
      <c r="E457" s="5"/>
      <c r="F457" s="72"/>
    </row>
    <row r="458" spans="1:6" x14ac:dyDescent="0.2">
      <c r="A458" s="161"/>
      <c r="B458" s="159"/>
      <c r="C458" s="60"/>
      <c r="D458" s="160"/>
      <c r="E458" s="5"/>
      <c r="F458" s="72"/>
    </row>
    <row r="459" spans="1:6" x14ac:dyDescent="0.2">
      <c r="A459" s="161"/>
      <c r="B459" s="159"/>
      <c r="C459" s="60"/>
      <c r="D459" s="160"/>
      <c r="E459" s="5"/>
      <c r="F459" s="72"/>
    </row>
    <row r="460" spans="1:6" x14ac:dyDescent="0.2">
      <c r="A460" s="161"/>
      <c r="B460" s="159"/>
      <c r="C460" s="60"/>
      <c r="D460" s="160"/>
      <c r="E460" s="5"/>
      <c r="F460" s="72"/>
    </row>
    <row r="461" spans="1:6" x14ac:dyDescent="0.2">
      <c r="A461" s="161"/>
      <c r="B461" s="159"/>
      <c r="C461" s="60"/>
      <c r="D461" s="160"/>
      <c r="E461" s="5"/>
      <c r="F461" s="72"/>
    </row>
    <row r="462" spans="1:6" x14ac:dyDescent="0.2">
      <c r="A462" s="161"/>
      <c r="B462" s="159"/>
      <c r="C462" s="60"/>
      <c r="D462" s="160"/>
      <c r="E462" s="5"/>
      <c r="F462" s="72"/>
    </row>
    <row r="463" spans="1:6" x14ac:dyDescent="0.2">
      <c r="A463" s="161"/>
      <c r="B463" s="159"/>
      <c r="C463" s="60"/>
      <c r="D463" s="160"/>
      <c r="E463" s="5"/>
      <c r="F463" s="72"/>
    </row>
    <row r="464" spans="1:6" x14ac:dyDescent="0.2">
      <c r="A464" s="161"/>
      <c r="B464" s="159"/>
      <c r="C464" s="60"/>
      <c r="D464" s="160"/>
      <c r="E464" s="5"/>
      <c r="F464" s="72"/>
    </row>
    <row r="465" spans="1:7" x14ac:dyDescent="0.2">
      <c r="A465" s="161"/>
      <c r="B465" s="159"/>
      <c r="C465" s="60"/>
      <c r="D465" s="160"/>
      <c r="E465" s="5"/>
      <c r="F465" s="72"/>
    </row>
    <row r="466" spans="1:7" x14ac:dyDescent="0.2">
      <c r="A466" s="161"/>
      <c r="B466" s="159"/>
      <c r="C466" s="60"/>
      <c r="D466" s="160"/>
      <c r="E466" s="5"/>
      <c r="F466" s="72"/>
    </row>
    <row r="467" spans="1:7" x14ac:dyDescent="0.2">
      <c r="A467" s="161"/>
      <c r="B467" s="159"/>
      <c r="C467" s="60"/>
      <c r="D467" s="160"/>
      <c r="E467" s="5"/>
      <c r="F467" s="72"/>
      <c r="G467" s="7"/>
    </row>
    <row r="468" spans="1:7" x14ac:dyDescent="0.2">
      <c r="A468" s="161"/>
      <c r="B468" s="159"/>
      <c r="C468" s="60"/>
      <c r="D468" s="160"/>
      <c r="E468" s="5"/>
      <c r="F468" s="72"/>
    </row>
    <row r="469" spans="1:7" x14ac:dyDescent="0.2">
      <c r="A469" s="161"/>
      <c r="B469" s="159"/>
      <c r="C469" s="60"/>
      <c r="D469" s="160"/>
      <c r="E469" s="5"/>
      <c r="F469" s="72"/>
    </row>
    <row r="470" spans="1:7" x14ac:dyDescent="0.2">
      <c r="A470" s="161"/>
      <c r="B470" s="169"/>
      <c r="C470" s="60"/>
      <c r="D470" s="160"/>
      <c r="E470" s="5"/>
      <c r="F470" s="72"/>
    </row>
    <row r="471" spans="1:7" x14ac:dyDescent="0.2">
      <c r="A471" s="161"/>
      <c r="B471" s="169"/>
      <c r="C471" s="60"/>
      <c r="D471" s="160"/>
      <c r="E471" s="5"/>
      <c r="F471" s="72"/>
    </row>
    <row r="472" spans="1:7" x14ac:dyDescent="0.2">
      <c r="A472" s="161"/>
      <c r="B472" s="169"/>
      <c r="C472" s="60"/>
      <c r="D472" s="160"/>
      <c r="E472" s="5"/>
      <c r="F472" s="72"/>
    </row>
    <row r="473" spans="1:7" x14ac:dyDescent="0.2">
      <c r="A473" s="161"/>
      <c r="B473" s="169"/>
      <c r="C473" s="60"/>
      <c r="D473" s="160"/>
      <c r="E473" s="5"/>
      <c r="F473" s="72"/>
    </row>
    <row r="474" spans="1:7" x14ac:dyDescent="0.2">
      <c r="A474" s="161"/>
      <c r="B474" s="169"/>
      <c r="C474" s="60"/>
      <c r="D474" s="160"/>
      <c r="E474" s="5"/>
      <c r="F474" s="72"/>
    </row>
    <row r="475" spans="1:7" x14ac:dyDescent="0.2">
      <c r="A475" s="161"/>
      <c r="B475" s="169"/>
      <c r="C475" s="60"/>
      <c r="D475" s="160"/>
      <c r="E475" s="5"/>
      <c r="F475" s="72"/>
    </row>
    <row r="476" spans="1:7" x14ac:dyDescent="0.2">
      <c r="A476" s="161"/>
      <c r="B476" s="169"/>
      <c r="C476" s="60"/>
      <c r="D476" s="160"/>
      <c r="E476" s="5"/>
      <c r="F476" s="72"/>
    </row>
    <row r="477" spans="1:7" x14ac:dyDescent="0.2">
      <c r="A477" s="161"/>
      <c r="B477" s="169"/>
      <c r="C477" s="60"/>
      <c r="D477" s="160"/>
      <c r="E477" s="5"/>
      <c r="F477" s="72"/>
    </row>
    <row r="478" spans="1:7" x14ac:dyDescent="0.2">
      <c r="A478" s="161"/>
      <c r="B478" s="169"/>
      <c r="C478" s="60"/>
      <c r="D478" s="160"/>
      <c r="E478" s="5"/>
      <c r="F478" s="72"/>
    </row>
    <row r="479" spans="1:7" x14ac:dyDescent="0.2">
      <c r="A479" s="161"/>
      <c r="B479" s="169"/>
      <c r="C479" s="60"/>
      <c r="D479" s="160"/>
      <c r="E479" s="5"/>
      <c r="F479" s="72"/>
    </row>
    <row r="480" spans="1:7" x14ac:dyDescent="0.2">
      <c r="A480" s="161"/>
      <c r="B480" s="169"/>
      <c r="C480" s="60"/>
      <c r="D480" s="160"/>
      <c r="E480" s="5"/>
      <c r="F480" s="72"/>
    </row>
    <row r="481" spans="1:6" x14ac:dyDescent="0.2">
      <c r="A481" s="161"/>
      <c r="B481" s="169"/>
      <c r="C481" s="60"/>
      <c r="D481" s="160"/>
      <c r="E481" s="5"/>
      <c r="F481" s="72"/>
    </row>
    <row r="482" spans="1:6" x14ac:dyDescent="0.2">
      <c r="A482" s="161"/>
      <c r="B482" s="169"/>
      <c r="C482" s="60"/>
      <c r="D482" s="160"/>
      <c r="E482" s="5"/>
      <c r="F482" s="72"/>
    </row>
    <row r="483" spans="1:6" x14ac:dyDescent="0.2">
      <c r="A483" s="161"/>
      <c r="B483" s="169"/>
      <c r="C483" s="60"/>
      <c r="D483" s="160"/>
      <c r="E483" s="5"/>
      <c r="F483" s="72"/>
    </row>
    <row r="484" spans="1:6" x14ac:dyDescent="0.2">
      <c r="A484" s="161"/>
      <c r="B484" s="169"/>
      <c r="C484" s="60"/>
      <c r="D484" s="160"/>
      <c r="E484" s="5"/>
      <c r="F484" s="72"/>
    </row>
    <row r="485" spans="1:6" x14ac:dyDescent="0.2">
      <c r="A485" s="161"/>
      <c r="B485" s="169"/>
      <c r="C485" s="60"/>
      <c r="D485" s="160"/>
      <c r="E485" s="5"/>
      <c r="F485" s="72"/>
    </row>
    <row r="486" spans="1:6" x14ac:dyDescent="0.2">
      <c r="A486" s="161"/>
      <c r="B486" s="169"/>
      <c r="C486" s="60"/>
      <c r="D486" s="160"/>
      <c r="E486" s="5"/>
      <c r="F486" s="72"/>
    </row>
    <row r="487" spans="1:6" x14ac:dyDescent="0.2">
      <c r="A487" s="161"/>
      <c r="B487" s="169"/>
      <c r="C487" s="60"/>
      <c r="D487" s="160"/>
      <c r="E487" s="5"/>
      <c r="F487" s="72"/>
    </row>
    <row r="488" spans="1:6" x14ac:dyDescent="0.2">
      <c r="A488" s="161"/>
      <c r="B488" s="169"/>
      <c r="C488" s="60"/>
      <c r="D488" s="160"/>
      <c r="E488" s="5"/>
      <c r="F488" s="72"/>
    </row>
    <row r="489" spans="1:6" x14ac:dyDescent="0.2">
      <c r="A489" s="161"/>
      <c r="B489" s="72"/>
      <c r="C489" s="60"/>
      <c r="D489" s="5"/>
      <c r="E489" s="5"/>
      <c r="F489" s="72"/>
    </row>
    <row r="490" spans="1:6" x14ac:dyDescent="0.2">
      <c r="A490" s="161"/>
      <c r="B490" s="72"/>
      <c r="C490" s="60"/>
      <c r="D490" s="5"/>
      <c r="E490" s="5"/>
      <c r="F490" s="72"/>
    </row>
    <row r="491" spans="1:6" x14ac:dyDescent="0.2">
      <c r="A491" s="161"/>
      <c r="B491" s="72"/>
      <c r="C491" s="60"/>
      <c r="D491" s="5"/>
      <c r="E491" s="5"/>
      <c r="F491" s="72"/>
    </row>
    <row r="492" spans="1:6" x14ac:dyDescent="0.2">
      <c r="A492" s="161"/>
      <c r="B492" s="72"/>
      <c r="C492" s="60"/>
      <c r="D492" s="5"/>
      <c r="E492" s="5"/>
      <c r="F492" s="72"/>
    </row>
    <row r="493" spans="1:6" x14ac:dyDescent="0.2">
      <c r="A493" s="161"/>
      <c r="B493" s="72"/>
      <c r="C493" s="60"/>
      <c r="D493" s="5"/>
      <c r="E493" s="5"/>
      <c r="F493" s="72"/>
    </row>
    <row r="494" spans="1:6" x14ac:dyDescent="0.2">
      <c r="A494" s="161"/>
      <c r="B494" s="72"/>
      <c r="C494" s="60"/>
      <c r="D494" s="5"/>
      <c r="E494" s="5"/>
      <c r="F494" s="72"/>
    </row>
    <row r="495" spans="1:6" x14ac:dyDescent="0.2">
      <c r="A495" s="161"/>
      <c r="B495" s="72"/>
      <c r="C495" s="60"/>
      <c r="D495" s="5"/>
      <c r="E495" s="5"/>
      <c r="F495" s="72"/>
    </row>
    <row r="496" spans="1:6" x14ac:dyDescent="0.2">
      <c r="A496" s="161"/>
      <c r="B496" s="72"/>
      <c r="C496" s="60"/>
      <c r="D496" s="5"/>
      <c r="E496" s="5"/>
      <c r="F496" s="72"/>
    </row>
    <row r="497" spans="1:6" x14ac:dyDescent="0.2">
      <c r="A497" s="161"/>
      <c r="B497" s="170"/>
      <c r="C497" s="60"/>
      <c r="D497" s="5"/>
      <c r="E497" s="5"/>
      <c r="F497" s="72"/>
    </row>
    <row r="498" spans="1:6" x14ac:dyDescent="0.2">
      <c r="A498" s="161"/>
      <c r="B498" s="170"/>
      <c r="C498" s="60"/>
      <c r="D498" s="5"/>
      <c r="E498" s="5"/>
      <c r="F498" s="72"/>
    </row>
    <row r="499" spans="1:6" x14ac:dyDescent="0.2">
      <c r="A499" s="161"/>
      <c r="B499" s="170"/>
      <c r="C499" s="60"/>
      <c r="D499" s="5"/>
      <c r="E499" s="5"/>
      <c r="F499" s="72"/>
    </row>
    <row r="500" spans="1:6" x14ac:dyDescent="0.2">
      <c r="A500" s="161"/>
      <c r="B500" s="170"/>
      <c r="C500" s="60"/>
      <c r="D500" s="5"/>
      <c r="E500" s="5"/>
      <c r="F500" s="72"/>
    </row>
    <row r="501" spans="1:6" x14ac:dyDescent="0.2">
      <c r="A501" s="161"/>
      <c r="B501" s="170"/>
      <c r="C501" s="60"/>
      <c r="D501" s="5"/>
      <c r="E501" s="5"/>
      <c r="F501" s="72"/>
    </row>
    <row r="502" spans="1:6" x14ac:dyDescent="0.2">
      <c r="A502" s="161"/>
      <c r="B502" s="170"/>
      <c r="C502" s="60"/>
      <c r="D502" s="5"/>
      <c r="E502" s="5"/>
      <c r="F502" s="72"/>
    </row>
    <row r="503" spans="1:6" x14ac:dyDescent="0.2">
      <c r="A503" s="161"/>
      <c r="B503" s="170"/>
      <c r="C503" s="60"/>
      <c r="D503" s="5"/>
      <c r="E503" s="5"/>
      <c r="F503" s="72"/>
    </row>
    <row r="504" spans="1:6" x14ac:dyDescent="0.2">
      <c r="A504" s="161"/>
      <c r="B504" s="170"/>
      <c r="C504" s="60"/>
      <c r="D504" s="5"/>
      <c r="E504" s="5"/>
      <c r="F504" s="72"/>
    </row>
    <row r="505" spans="1:6" x14ac:dyDescent="0.2">
      <c r="A505" s="161"/>
      <c r="B505" s="170"/>
      <c r="C505" s="60"/>
      <c r="D505" s="5"/>
      <c r="E505" s="5"/>
      <c r="F505" s="72"/>
    </row>
    <row r="506" spans="1:6" x14ac:dyDescent="0.2">
      <c r="A506" s="161"/>
      <c r="B506" s="170"/>
      <c r="C506" s="60"/>
      <c r="D506" s="5"/>
      <c r="E506" s="5"/>
      <c r="F506" s="72"/>
    </row>
    <row r="507" spans="1:6" x14ac:dyDescent="0.2">
      <c r="A507" s="161"/>
      <c r="B507" s="170"/>
      <c r="C507" s="60"/>
      <c r="D507" s="5"/>
      <c r="E507" s="5"/>
      <c r="F507" s="72"/>
    </row>
    <row r="508" spans="1:6" x14ac:dyDescent="0.2">
      <c r="A508" s="161"/>
      <c r="B508" s="170"/>
      <c r="C508" s="60"/>
      <c r="D508" s="5"/>
      <c r="E508" s="5"/>
      <c r="F508" s="72"/>
    </row>
    <row r="509" spans="1:6" x14ac:dyDescent="0.2">
      <c r="A509" s="161"/>
      <c r="B509" s="170"/>
      <c r="C509" s="60"/>
      <c r="D509" s="5"/>
      <c r="E509" s="5"/>
      <c r="F509" s="72"/>
    </row>
    <row r="510" spans="1:6" x14ac:dyDescent="0.2">
      <c r="A510" s="161"/>
      <c r="B510" s="170"/>
      <c r="C510" s="60"/>
      <c r="D510" s="5"/>
      <c r="E510" s="5"/>
      <c r="F510" s="72"/>
    </row>
    <row r="511" spans="1:6" x14ac:dyDescent="0.2">
      <c r="A511" s="161"/>
      <c r="B511" s="170"/>
      <c r="C511" s="60"/>
      <c r="D511" s="5"/>
      <c r="E511" s="5"/>
      <c r="F511" s="72"/>
    </row>
    <row r="512" spans="1:6" x14ac:dyDescent="0.2">
      <c r="A512" s="161"/>
      <c r="B512" s="170"/>
      <c r="C512" s="60"/>
      <c r="D512" s="5"/>
      <c r="E512" s="5"/>
      <c r="F512" s="72"/>
    </row>
    <row r="513" spans="1:7" x14ac:dyDescent="0.2">
      <c r="A513" s="161"/>
      <c r="B513" s="170"/>
      <c r="C513" s="60"/>
      <c r="D513" s="5"/>
      <c r="E513" s="5"/>
      <c r="F513" s="72"/>
    </row>
    <row r="514" spans="1:7" x14ac:dyDescent="0.2">
      <c r="A514" s="161"/>
      <c r="B514" s="170"/>
      <c r="C514" s="60"/>
      <c r="D514" s="5"/>
      <c r="E514" s="5"/>
      <c r="F514" s="72"/>
    </row>
    <row r="515" spans="1:7" x14ac:dyDescent="0.2">
      <c r="A515" s="161"/>
      <c r="B515" s="170"/>
      <c r="C515" s="60"/>
      <c r="D515" s="5"/>
      <c r="E515" s="5"/>
      <c r="F515" s="72"/>
      <c r="G515" s="7"/>
    </row>
    <row r="516" spans="1:7" x14ac:dyDescent="0.2">
      <c r="A516" s="161"/>
      <c r="B516" s="170"/>
      <c r="C516" s="60"/>
      <c r="D516" s="5"/>
      <c r="E516" s="5"/>
      <c r="F516" s="72"/>
    </row>
    <row r="517" spans="1:7" x14ac:dyDescent="0.2">
      <c r="A517" s="161"/>
      <c r="B517" s="170"/>
      <c r="C517" s="60"/>
      <c r="D517" s="5"/>
      <c r="E517" s="5"/>
      <c r="F517" s="72"/>
    </row>
    <row r="518" spans="1:7" x14ac:dyDescent="0.2">
      <c r="A518" s="161"/>
      <c r="B518" s="170"/>
      <c r="C518" s="60"/>
      <c r="D518" s="5"/>
      <c r="E518" s="5"/>
      <c r="F518" s="72"/>
    </row>
    <row r="519" spans="1:7" x14ac:dyDescent="0.2">
      <c r="A519" s="161"/>
      <c r="B519" s="170"/>
      <c r="C519" s="60"/>
      <c r="D519" s="5"/>
      <c r="E519" s="5"/>
      <c r="F519" s="72"/>
    </row>
    <row r="520" spans="1:7" x14ac:dyDescent="0.2">
      <c r="A520" s="161"/>
      <c r="B520" s="170"/>
      <c r="C520" s="60"/>
      <c r="D520" s="5"/>
      <c r="E520" s="5"/>
      <c r="F520" s="72"/>
    </row>
    <row r="521" spans="1:7" x14ac:dyDescent="0.2">
      <c r="A521" s="161"/>
      <c r="B521" s="170"/>
      <c r="C521" s="60"/>
      <c r="D521" s="5"/>
      <c r="E521" s="5"/>
      <c r="F521" s="72"/>
    </row>
    <row r="522" spans="1:7" x14ac:dyDescent="0.2">
      <c r="A522" s="161"/>
      <c r="B522" s="170"/>
      <c r="C522" s="60"/>
      <c r="D522" s="5"/>
      <c r="E522" s="5"/>
      <c r="F522" s="72"/>
    </row>
    <row r="523" spans="1:7" x14ac:dyDescent="0.2">
      <c r="A523" s="161"/>
      <c r="B523" s="170"/>
      <c r="C523" s="60"/>
      <c r="D523" s="5"/>
      <c r="E523" s="5"/>
      <c r="F523" s="72"/>
    </row>
    <row r="524" spans="1:7" x14ac:dyDescent="0.2">
      <c r="A524" s="161"/>
      <c r="B524" s="170"/>
      <c r="C524" s="60"/>
      <c r="D524" s="5"/>
      <c r="E524" s="5"/>
      <c r="F524" s="72"/>
    </row>
    <row r="525" spans="1:7" x14ac:dyDescent="0.2">
      <c r="A525" s="161"/>
      <c r="B525" s="170"/>
      <c r="C525" s="60"/>
      <c r="D525" s="5"/>
      <c r="E525" s="5"/>
      <c r="F525" s="72"/>
    </row>
    <row r="526" spans="1:7" x14ac:dyDescent="0.2">
      <c r="A526" s="161"/>
      <c r="B526" s="170"/>
      <c r="C526" s="60"/>
      <c r="D526" s="5"/>
      <c r="E526" s="5"/>
      <c r="F526" s="72"/>
    </row>
    <row r="527" spans="1:7" x14ac:dyDescent="0.2">
      <c r="A527" s="161"/>
      <c r="B527" s="170"/>
      <c r="C527" s="60"/>
      <c r="D527" s="5"/>
      <c r="E527" s="5"/>
      <c r="F527" s="72"/>
    </row>
    <row r="528" spans="1:7" x14ac:dyDescent="0.2">
      <c r="A528" s="161"/>
      <c r="B528" s="170"/>
      <c r="C528" s="60"/>
      <c r="D528" s="5"/>
      <c r="E528" s="5"/>
      <c r="F528" s="72"/>
    </row>
    <row r="529" spans="1:6" x14ac:dyDescent="0.2">
      <c r="A529" s="161"/>
      <c r="B529" s="170"/>
      <c r="C529" s="60"/>
      <c r="D529" s="5"/>
      <c r="E529" s="5"/>
      <c r="F529" s="72"/>
    </row>
    <row r="530" spans="1:6" x14ac:dyDescent="0.2">
      <c r="A530" s="161"/>
      <c r="B530" s="170"/>
      <c r="C530" s="60"/>
      <c r="D530" s="5"/>
      <c r="E530" s="5"/>
      <c r="F530" s="72"/>
    </row>
    <row r="531" spans="1:6" x14ac:dyDescent="0.2">
      <c r="A531" s="161"/>
      <c r="B531" s="170"/>
      <c r="C531" s="60"/>
      <c r="D531" s="5"/>
      <c r="E531" s="5"/>
      <c r="F531" s="72"/>
    </row>
    <row r="532" spans="1:6" x14ac:dyDescent="0.2">
      <c r="A532" s="161"/>
      <c r="B532" s="170"/>
      <c r="C532" s="60"/>
      <c r="D532" s="5"/>
      <c r="E532" s="5"/>
      <c r="F532" s="72"/>
    </row>
    <row r="533" spans="1:6" x14ac:dyDescent="0.2">
      <c r="A533" s="161"/>
      <c r="B533" s="170"/>
      <c r="C533" s="60"/>
      <c r="D533" s="5"/>
      <c r="E533" s="5"/>
      <c r="F533" s="72"/>
    </row>
    <row r="534" spans="1:6" x14ac:dyDescent="0.2">
      <c r="A534" s="161"/>
      <c r="B534" s="170"/>
      <c r="C534" s="60"/>
      <c r="D534" s="5"/>
      <c r="E534" s="5"/>
      <c r="F534" s="72"/>
    </row>
    <row r="535" spans="1:6" x14ac:dyDescent="0.2">
      <c r="A535" s="161"/>
      <c r="B535" s="170"/>
      <c r="C535" s="60"/>
      <c r="D535" s="5"/>
      <c r="E535" s="5"/>
      <c r="F535" s="72"/>
    </row>
    <row r="536" spans="1:6" x14ac:dyDescent="0.2">
      <c r="A536" s="161"/>
      <c r="B536" s="170"/>
      <c r="C536" s="60"/>
      <c r="D536" s="5"/>
      <c r="E536" s="5"/>
      <c r="F536" s="72"/>
    </row>
    <row r="537" spans="1:6" x14ac:dyDescent="0.2">
      <c r="A537" s="161"/>
      <c r="B537" s="170"/>
      <c r="C537" s="60"/>
      <c r="D537" s="5"/>
      <c r="E537" s="5"/>
      <c r="F537" s="72"/>
    </row>
    <row r="538" spans="1:6" x14ac:dyDescent="0.2">
      <c r="A538" s="161"/>
      <c r="B538" s="170"/>
      <c r="C538" s="60"/>
      <c r="D538" s="5"/>
      <c r="E538" s="5"/>
      <c r="F538" s="72"/>
    </row>
    <row r="539" spans="1:6" x14ac:dyDescent="0.2">
      <c r="A539" s="161"/>
      <c r="B539" s="170"/>
      <c r="C539" s="60"/>
      <c r="D539" s="5"/>
      <c r="E539" s="5"/>
      <c r="F539" s="72"/>
    </row>
    <row r="540" spans="1:6" x14ac:dyDescent="0.2">
      <c r="A540" s="161"/>
      <c r="B540" s="170"/>
      <c r="C540" s="60"/>
      <c r="D540" s="5"/>
      <c r="E540" s="5"/>
      <c r="F540" s="72"/>
    </row>
    <row r="541" spans="1:6" x14ac:dyDescent="0.2">
      <c r="A541" s="161"/>
      <c r="B541" s="170"/>
      <c r="C541" s="60"/>
      <c r="D541" s="5"/>
      <c r="E541" s="5"/>
      <c r="F541" s="72"/>
    </row>
    <row r="542" spans="1:6" x14ac:dyDescent="0.2">
      <c r="A542" s="161"/>
      <c r="B542" s="170"/>
      <c r="C542" s="60"/>
      <c r="D542" s="5"/>
      <c r="E542" s="5"/>
      <c r="F542" s="72"/>
    </row>
    <row r="543" spans="1:6" x14ac:dyDescent="0.2">
      <c r="A543" s="161"/>
      <c r="B543" s="170"/>
      <c r="C543" s="60"/>
      <c r="D543" s="5"/>
      <c r="E543" s="5"/>
      <c r="F543" s="72"/>
    </row>
    <row r="544" spans="1:6" x14ac:dyDescent="0.2">
      <c r="A544" s="161"/>
      <c r="B544" s="170"/>
      <c r="C544" s="60"/>
      <c r="D544" s="5"/>
      <c r="E544" s="5"/>
      <c r="F544" s="72"/>
    </row>
    <row r="545" spans="1:6" x14ac:dyDescent="0.2">
      <c r="A545" s="161"/>
      <c r="B545" s="170"/>
      <c r="C545" s="60"/>
      <c r="D545" s="5"/>
      <c r="E545" s="5"/>
      <c r="F545" s="72"/>
    </row>
    <row r="546" spans="1:6" x14ac:dyDescent="0.2">
      <c r="A546" s="161"/>
      <c r="B546" s="170"/>
      <c r="C546" s="60"/>
      <c r="D546" s="5"/>
      <c r="E546" s="5"/>
      <c r="F546" s="72"/>
    </row>
    <row r="547" spans="1:6" x14ac:dyDescent="0.2">
      <c r="A547" s="161"/>
      <c r="B547" s="170"/>
      <c r="C547" s="60"/>
      <c r="D547" s="5"/>
      <c r="E547" s="5"/>
      <c r="F547" s="72"/>
    </row>
    <row r="548" spans="1:6" x14ac:dyDescent="0.2">
      <c r="A548" s="161"/>
      <c r="B548" s="170"/>
      <c r="C548" s="60"/>
      <c r="D548" s="5"/>
      <c r="E548" s="5"/>
      <c r="F548" s="72"/>
    </row>
    <row r="549" spans="1:6" x14ac:dyDescent="0.2">
      <c r="A549" s="161"/>
      <c r="B549" s="170"/>
      <c r="C549" s="60"/>
      <c r="D549" s="5"/>
      <c r="E549" s="5"/>
      <c r="F549" s="72"/>
    </row>
    <row r="550" spans="1:6" x14ac:dyDescent="0.2">
      <c r="A550" s="161"/>
      <c r="B550" s="170"/>
      <c r="C550" s="60"/>
      <c r="D550" s="5"/>
      <c r="E550" s="5"/>
      <c r="F550" s="72"/>
    </row>
    <row r="551" spans="1:6" x14ac:dyDescent="0.2">
      <c r="A551" s="161"/>
      <c r="B551" s="170"/>
      <c r="C551" s="60"/>
      <c r="D551" s="5"/>
      <c r="E551" s="5"/>
      <c r="F551" s="72"/>
    </row>
    <row r="552" spans="1:6" x14ac:dyDescent="0.2">
      <c r="A552" s="161"/>
      <c r="B552" s="170"/>
      <c r="C552" s="60"/>
      <c r="D552" s="5"/>
      <c r="E552" s="5"/>
      <c r="F552" s="72"/>
    </row>
    <row r="553" spans="1:6" x14ac:dyDescent="0.2">
      <c r="A553" s="161"/>
      <c r="B553" s="170"/>
      <c r="C553" s="60"/>
      <c r="D553" s="5"/>
      <c r="E553" s="5"/>
      <c r="F553" s="72"/>
    </row>
    <row r="554" spans="1:6" x14ac:dyDescent="0.2">
      <c r="A554" s="161"/>
      <c r="B554" s="170"/>
      <c r="C554" s="60"/>
      <c r="D554" s="5"/>
      <c r="E554" s="5"/>
      <c r="F554" s="72"/>
    </row>
    <row r="555" spans="1:6" x14ac:dyDescent="0.2">
      <c r="A555" s="161"/>
      <c r="B555" s="170"/>
      <c r="C555" s="60"/>
      <c r="D555" s="5"/>
      <c r="E555" s="171"/>
      <c r="F555" s="172"/>
    </row>
    <row r="556" spans="1:6" x14ac:dyDescent="0.2">
      <c r="A556" s="161"/>
      <c r="B556" s="170"/>
      <c r="C556" s="60"/>
      <c r="D556" s="5"/>
      <c r="E556" s="194">
        <f>SUM(F2:F555)</f>
        <v>29329000</v>
      </c>
      <c r="F556" s="195"/>
    </row>
  </sheetData>
  <mergeCells count="57">
    <mergeCell ref="F179:F191"/>
    <mergeCell ref="F192:F204"/>
    <mergeCell ref="F205:F212"/>
    <mergeCell ref="F213:F214"/>
    <mergeCell ref="F215:F221"/>
    <mergeCell ref="F139:F150"/>
    <mergeCell ref="F151:F157"/>
    <mergeCell ref="F158:F168"/>
    <mergeCell ref="F170:F172"/>
    <mergeCell ref="F173:F178"/>
    <mergeCell ref="F111:F115"/>
    <mergeCell ref="F116:F123"/>
    <mergeCell ref="F124:F128"/>
    <mergeCell ref="F129:F135"/>
    <mergeCell ref="F137:F138"/>
    <mergeCell ref="A205:A212"/>
    <mergeCell ref="A213:A214"/>
    <mergeCell ref="A215:A221"/>
    <mergeCell ref="F2:F8"/>
    <mergeCell ref="F9:F32"/>
    <mergeCell ref="F33:F41"/>
    <mergeCell ref="F44:F47"/>
    <mergeCell ref="F48:F49"/>
    <mergeCell ref="F50:F52"/>
    <mergeCell ref="F53:F59"/>
    <mergeCell ref="F60:F67"/>
    <mergeCell ref="F68:F82"/>
    <mergeCell ref="F83:F87"/>
    <mergeCell ref="F91:F99"/>
    <mergeCell ref="F100:F103"/>
    <mergeCell ref="F104:F110"/>
    <mergeCell ref="A158:A168"/>
    <mergeCell ref="A170:A172"/>
    <mergeCell ref="A173:A178"/>
    <mergeCell ref="A179:A191"/>
    <mergeCell ref="A192:A204"/>
    <mergeCell ref="A124:A128"/>
    <mergeCell ref="A129:A135"/>
    <mergeCell ref="A137:A138"/>
    <mergeCell ref="A139:A150"/>
    <mergeCell ref="A151:A157"/>
    <mergeCell ref="E556:F556"/>
    <mergeCell ref="A2:A8"/>
    <mergeCell ref="A9:A32"/>
    <mergeCell ref="A33:A41"/>
    <mergeCell ref="A44:A47"/>
    <mergeCell ref="A48:A49"/>
    <mergeCell ref="A50:A52"/>
    <mergeCell ref="A53:A59"/>
    <mergeCell ref="A60:A67"/>
    <mergeCell ref="A68:A82"/>
    <mergeCell ref="A83:A87"/>
    <mergeCell ref="A91:A99"/>
    <mergeCell ref="A100:A103"/>
    <mergeCell ref="A104:A110"/>
    <mergeCell ref="A111:A115"/>
    <mergeCell ref="A116:A123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04"/>
  <sheetViews>
    <sheetView zoomScale="86" zoomScaleNormal="86" workbookViewId="0">
      <pane xSplit="3" ySplit="1" topLeftCell="E767" activePane="bottomRight" state="frozen"/>
      <selection pane="topRight"/>
      <selection pane="bottomLeft"/>
      <selection pane="bottomRight" activeCell="G803" sqref="G803"/>
    </sheetView>
  </sheetViews>
  <sheetFormatPr baseColWidth="10" defaultColWidth="9.1640625" defaultRowHeight="16" x14ac:dyDescent="0.2"/>
  <cols>
    <col min="1" max="1" width="13" style="127" customWidth="1"/>
    <col min="2" max="2" width="9.83203125" style="128" customWidth="1"/>
    <col min="3" max="3" width="30.1640625" style="129" customWidth="1"/>
    <col min="4" max="4" width="6" style="128" customWidth="1"/>
    <col min="5" max="5" width="12" style="126" customWidth="1"/>
    <col min="6" max="6" width="13.6640625" style="126" customWidth="1"/>
    <col min="7" max="7" width="18" style="126" customWidth="1"/>
    <col min="8" max="8" width="29.1640625" style="126" customWidth="1"/>
    <col min="9" max="9" width="15" style="126"/>
    <col min="10" max="10" width="9.1640625" style="126"/>
    <col min="11" max="11" width="13.5" style="126"/>
    <col min="12" max="16384" width="9.1640625" style="126"/>
  </cols>
  <sheetData>
    <row r="1" spans="1:9" s="12" customFormat="1" ht="19" x14ac:dyDescent="0.2">
      <c r="A1" s="130" t="s">
        <v>0</v>
      </c>
      <c r="B1" s="131" t="s">
        <v>111</v>
      </c>
      <c r="C1" s="131" t="s">
        <v>1</v>
      </c>
      <c r="D1" s="132" t="s">
        <v>2</v>
      </c>
      <c r="E1" s="132" t="s">
        <v>3</v>
      </c>
      <c r="F1" s="132" t="s">
        <v>4</v>
      </c>
      <c r="G1" s="132" t="s">
        <v>5</v>
      </c>
      <c r="H1" s="60" t="s">
        <v>112</v>
      </c>
    </row>
    <row r="2" spans="1:9" x14ac:dyDescent="0.2">
      <c r="A2" s="202">
        <v>46054</v>
      </c>
      <c r="B2" s="205" t="s">
        <v>113</v>
      </c>
      <c r="C2" s="133" t="s">
        <v>39</v>
      </c>
      <c r="D2" s="134">
        <v>1</v>
      </c>
      <c r="E2" s="143">
        <v>250000</v>
      </c>
      <c r="F2" s="143">
        <f t="shared" ref="F2:F23" si="0">E2*D2</f>
        <v>250000</v>
      </c>
      <c r="G2" s="211">
        <f>SUM(F2:F23)</f>
        <v>1811090</v>
      </c>
      <c r="H2" s="210" t="s">
        <v>114</v>
      </c>
    </row>
    <row r="3" spans="1:9" x14ac:dyDescent="0.2">
      <c r="A3" s="203"/>
      <c r="B3" s="206"/>
      <c r="C3" s="133" t="s">
        <v>47</v>
      </c>
      <c r="D3" s="134">
        <v>1</v>
      </c>
      <c r="E3" s="143">
        <v>39000</v>
      </c>
      <c r="F3" s="143">
        <f t="shared" si="0"/>
        <v>39000</v>
      </c>
      <c r="G3" s="212"/>
      <c r="H3" s="210"/>
    </row>
    <row r="4" spans="1:9" x14ac:dyDescent="0.2">
      <c r="A4" s="203"/>
      <c r="B4" s="206"/>
      <c r="C4" s="133" t="s">
        <v>17</v>
      </c>
      <c r="D4" s="134">
        <v>1</v>
      </c>
      <c r="E4" s="143">
        <v>39000</v>
      </c>
      <c r="F4" s="143">
        <f t="shared" si="0"/>
        <v>39000</v>
      </c>
      <c r="G4" s="212"/>
      <c r="H4" s="210"/>
    </row>
    <row r="5" spans="1:9" x14ac:dyDescent="0.2">
      <c r="A5" s="203"/>
      <c r="B5" s="206"/>
      <c r="C5" s="133" t="s">
        <v>115</v>
      </c>
      <c r="D5" s="134">
        <v>1</v>
      </c>
      <c r="E5" s="143">
        <v>83000</v>
      </c>
      <c r="F5" s="143">
        <f t="shared" si="0"/>
        <v>83000</v>
      </c>
      <c r="G5" s="212"/>
      <c r="H5" s="210"/>
      <c r="I5" s="148"/>
    </row>
    <row r="6" spans="1:9" x14ac:dyDescent="0.2">
      <c r="A6" s="203"/>
      <c r="B6" s="206"/>
      <c r="C6" s="133" t="s">
        <v>8</v>
      </c>
      <c r="D6" s="134">
        <v>1</v>
      </c>
      <c r="E6" s="143">
        <v>250000</v>
      </c>
      <c r="F6" s="143">
        <f t="shared" si="0"/>
        <v>250000</v>
      </c>
      <c r="G6" s="212"/>
      <c r="H6" s="210"/>
    </row>
    <row r="7" spans="1:9" x14ac:dyDescent="0.2">
      <c r="A7" s="203"/>
      <c r="B7" s="206"/>
      <c r="C7" s="133" t="s">
        <v>116</v>
      </c>
      <c r="D7" s="134">
        <v>2</v>
      </c>
      <c r="E7" s="143">
        <v>30000</v>
      </c>
      <c r="F7" s="143">
        <f t="shared" si="0"/>
        <v>60000</v>
      </c>
      <c r="G7" s="212"/>
      <c r="H7" s="210"/>
    </row>
    <row r="8" spans="1:9" x14ac:dyDescent="0.2">
      <c r="A8" s="203"/>
      <c r="B8" s="206"/>
      <c r="C8" s="133" t="s">
        <v>82</v>
      </c>
      <c r="D8" s="134">
        <v>2.8</v>
      </c>
      <c r="E8" s="143">
        <v>25000</v>
      </c>
      <c r="F8" s="143">
        <f t="shared" si="0"/>
        <v>70000</v>
      </c>
      <c r="G8" s="212"/>
      <c r="H8" s="210"/>
    </row>
    <row r="9" spans="1:9" x14ac:dyDescent="0.2">
      <c r="A9" s="203"/>
      <c r="B9" s="206"/>
      <c r="C9" s="133" t="s">
        <v>117</v>
      </c>
      <c r="D9" s="134">
        <v>4</v>
      </c>
      <c r="E9" s="143">
        <v>66000</v>
      </c>
      <c r="F9" s="143">
        <f t="shared" si="0"/>
        <v>264000</v>
      </c>
      <c r="G9" s="212"/>
      <c r="H9" s="210"/>
    </row>
    <row r="10" spans="1:9" x14ac:dyDescent="0.2">
      <c r="A10" s="203"/>
      <c r="B10" s="206"/>
      <c r="C10" s="133" t="s">
        <v>118</v>
      </c>
      <c r="D10" s="134">
        <v>5</v>
      </c>
      <c r="E10" s="143">
        <v>25000</v>
      </c>
      <c r="F10" s="143">
        <f t="shared" si="0"/>
        <v>125000</v>
      </c>
      <c r="G10" s="212"/>
      <c r="H10" s="210"/>
    </row>
    <row r="11" spans="1:9" x14ac:dyDescent="0.2">
      <c r="A11" s="203"/>
      <c r="B11" s="206"/>
      <c r="C11" s="133" t="s">
        <v>119</v>
      </c>
      <c r="D11" s="134">
        <v>2</v>
      </c>
      <c r="E11" s="143">
        <v>75000</v>
      </c>
      <c r="F11" s="143">
        <f t="shared" si="0"/>
        <v>150000</v>
      </c>
      <c r="G11" s="212"/>
      <c r="H11" s="210"/>
    </row>
    <row r="12" spans="1:9" x14ac:dyDescent="0.2">
      <c r="A12" s="203"/>
      <c r="B12" s="206"/>
      <c r="C12" s="133" t="s">
        <v>120</v>
      </c>
      <c r="D12" s="134">
        <v>0.1</v>
      </c>
      <c r="E12" s="143">
        <v>39000</v>
      </c>
      <c r="F12" s="143">
        <f t="shared" si="0"/>
        <v>3900</v>
      </c>
      <c r="G12" s="212"/>
      <c r="H12" s="210"/>
    </row>
    <row r="13" spans="1:9" x14ac:dyDescent="0.2">
      <c r="A13" s="203"/>
      <c r="B13" s="206"/>
      <c r="C13" s="133" t="s">
        <v>89</v>
      </c>
      <c r="D13" s="134">
        <v>0.1</v>
      </c>
      <c r="E13" s="143">
        <v>83000</v>
      </c>
      <c r="F13" s="143">
        <f t="shared" si="0"/>
        <v>8300</v>
      </c>
      <c r="G13" s="212"/>
      <c r="H13" s="210"/>
    </row>
    <row r="14" spans="1:9" x14ac:dyDescent="0.2">
      <c r="A14" s="203"/>
      <c r="B14" s="206"/>
      <c r="C14" s="133" t="s">
        <v>109</v>
      </c>
      <c r="D14" s="134">
        <v>7.0000000000000007E-2</v>
      </c>
      <c r="E14" s="143">
        <v>77000</v>
      </c>
      <c r="F14" s="143">
        <f t="shared" si="0"/>
        <v>5390</v>
      </c>
      <c r="G14" s="212"/>
      <c r="H14" s="210"/>
    </row>
    <row r="15" spans="1:9" x14ac:dyDescent="0.2">
      <c r="A15" s="203"/>
      <c r="B15" s="206"/>
      <c r="C15" s="133" t="s">
        <v>121</v>
      </c>
      <c r="D15" s="134">
        <v>0.5</v>
      </c>
      <c r="E15" s="143">
        <v>70000</v>
      </c>
      <c r="F15" s="143">
        <f t="shared" si="0"/>
        <v>35000</v>
      </c>
      <c r="G15" s="212"/>
      <c r="H15" s="210"/>
    </row>
    <row r="16" spans="1:9" x14ac:dyDescent="0.2">
      <c r="A16" s="203"/>
      <c r="B16" s="206"/>
      <c r="C16" s="133" t="s">
        <v>122</v>
      </c>
      <c r="D16" s="134">
        <v>0.2</v>
      </c>
      <c r="E16" s="143">
        <v>90000</v>
      </c>
      <c r="F16" s="143">
        <f t="shared" si="0"/>
        <v>18000</v>
      </c>
      <c r="G16" s="212"/>
      <c r="H16" s="210"/>
    </row>
    <row r="17" spans="1:8" x14ac:dyDescent="0.2">
      <c r="A17" s="203"/>
      <c r="B17" s="206"/>
      <c r="C17" s="133" t="s">
        <v>123</v>
      </c>
      <c r="D17" s="134">
        <v>0.3</v>
      </c>
      <c r="E17" s="143">
        <v>55000</v>
      </c>
      <c r="F17" s="143">
        <f t="shared" si="0"/>
        <v>16500</v>
      </c>
      <c r="G17" s="212"/>
      <c r="H17" s="210"/>
    </row>
    <row r="18" spans="1:8" x14ac:dyDescent="0.2">
      <c r="A18" s="203"/>
      <c r="B18" s="206"/>
      <c r="C18" s="133" t="s">
        <v>124</v>
      </c>
      <c r="D18" s="134">
        <v>0.2</v>
      </c>
      <c r="E18" s="143">
        <v>70000</v>
      </c>
      <c r="F18" s="143">
        <f t="shared" si="0"/>
        <v>14000</v>
      </c>
      <c r="G18" s="212"/>
      <c r="H18" s="210"/>
    </row>
    <row r="19" spans="1:8" x14ac:dyDescent="0.2">
      <c r="A19" s="203"/>
      <c r="B19" s="206"/>
      <c r="C19" s="133" t="s">
        <v>125</v>
      </c>
      <c r="D19" s="134">
        <v>1</v>
      </c>
      <c r="E19" s="143">
        <v>55000</v>
      </c>
      <c r="F19" s="143">
        <f t="shared" si="0"/>
        <v>55000</v>
      </c>
      <c r="G19" s="212"/>
      <c r="H19" s="210"/>
    </row>
    <row r="20" spans="1:8" x14ac:dyDescent="0.2">
      <c r="A20" s="203"/>
      <c r="B20" s="206"/>
      <c r="C20" s="133" t="s">
        <v>48</v>
      </c>
      <c r="D20" s="134">
        <v>1</v>
      </c>
      <c r="E20" s="143">
        <v>26000</v>
      </c>
      <c r="F20" s="143">
        <f t="shared" si="0"/>
        <v>26000</v>
      </c>
      <c r="G20" s="212"/>
      <c r="H20" s="210"/>
    </row>
    <row r="21" spans="1:8" x14ac:dyDescent="0.2">
      <c r="A21" s="203"/>
      <c r="B21" s="206"/>
      <c r="C21" s="133" t="s">
        <v>14</v>
      </c>
      <c r="D21" s="134">
        <v>3</v>
      </c>
      <c r="E21" s="143">
        <v>60000</v>
      </c>
      <c r="F21" s="143">
        <f t="shared" si="0"/>
        <v>180000</v>
      </c>
      <c r="G21" s="212"/>
      <c r="H21" s="210"/>
    </row>
    <row r="22" spans="1:8" x14ac:dyDescent="0.2">
      <c r="A22" s="203"/>
      <c r="B22" s="206"/>
      <c r="C22" s="133" t="s">
        <v>68</v>
      </c>
      <c r="D22" s="134">
        <v>5.8</v>
      </c>
      <c r="E22" s="143">
        <v>10000</v>
      </c>
      <c r="F22" s="143">
        <f t="shared" si="0"/>
        <v>58000</v>
      </c>
      <c r="G22" s="212"/>
      <c r="H22" s="210"/>
    </row>
    <row r="23" spans="1:8" x14ac:dyDescent="0.2">
      <c r="A23" s="204"/>
      <c r="B23" s="207"/>
      <c r="C23" s="133" t="s">
        <v>72</v>
      </c>
      <c r="D23" s="134">
        <v>1</v>
      </c>
      <c r="E23" s="143">
        <v>61000</v>
      </c>
      <c r="F23" s="143">
        <f t="shared" si="0"/>
        <v>61000</v>
      </c>
      <c r="G23" s="213"/>
      <c r="H23" s="210"/>
    </row>
    <row r="24" spans="1:8" x14ac:dyDescent="0.2">
      <c r="A24" s="203">
        <v>46054</v>
      </c>
      <c r="B24" s="208" t="s">
        <v>126</v>
      </c>
      <c r="C24" s="133" t="s">
        <v>90</v>
      </c>
      <c r="D24" s="134">
        <v>1</v>
      </c>
      <c r="E24" s="143">
        <v>45000</v>
      </c>
      <c r="F24" s="143">
        <f t="shared" ref="F24:F31" si="1">E24*D24</f>
        <v>45000</v>
      </c>
      <c r="G24" s="212">
        <f>SUM(F24:F31)</f>
        <v>246900</v>
      </c>
      <c r="H24" s="210" t="s">
        <v>114</v>
      </c>
    </row>
    <row r="25" spans="1:8" x14ac:dyDescent="0.2">
      <c r="A25" s="203"/>
      <c r="B25" s="206"/>
      <c r="C25" s="133" t="s">
        <v>127</v>
      </c>
      <c r="D25" s="134">
        <v>0.3</v>
      </c>
      <c r="E25" s="143">
        <v>44000</v>
      </c>
      <c r="F25" s="143">
        <f t="shared" si="1"/>
        <v>13200</v>
      </c>
      <c r="G25" s="212"/>
      <c r="H25" s="210"/>
    </row>
    <row r="26" spans="1:8" x14ac:dyDescent="0.2">
      <c r="A26" s="203"/>
      <c r="B26" s="206"/>
      <c r="C26" s="133" t="s">
        <v>128</v>
      </c>
      <c r="D26" s="134">
        <v>0.3</v>
      </c>
      <c r="E26" s="143">
        <v>94000</v>
      </c>
      <c r="F26" s="143">
        <f t="shared" si="1"/>
        <v>28200</v>
      </c>
      <c r="G26" s="212"/>
      <c r="H26" s="210"/>
    </row>
    <row r="27" spans="1:8" x14ac:dyDescent="0.2">
      <c r="A27" s="203"/>
      <c r="B27" s="206"/>
      <c r="C27" s="133" t="s">
        <v>129</v>
      </c>
      <c r="D27" s="134">
        <v>0.5</v>
      </c>
      <c r="E27" s="143">
        <v>55000</v>
      </c>
      <c r="F27" s="143">
        <f t="shared" si="1"/>
        <v>27500</v>
      </c>
      <c r="G27" s="212"/>
      <c r="H27" s="210"/>
    </row>
    <row r="28" spans="1:8" x14ac:dyDescent="0.2">
      <c r="A28" s="203"/>
      <c r="B28" s="206"/>
      <c r="C28" s="133" t="s">
        <v>130</v>
      </c>
      <c r="D28" s="134">
        <v>0.5</v>
      </c>
      <c r="E28" s="143">
        <v>68000</v>
      </c>
      <c r="F28" s="143">
        <f t="shared" si="1"/>
        <v>34000</v>
      </c>
      <c r="G28" s="212"/>
      <c r="H28" s="210"/>
    </row>
    <row r="29" spans="1:8" x14ac:dyDescent="0.2">
      <c r="A29" s="203"/>
      <c r="B29" s="206"/>
      <c r="C29" s="133" t="s">
        <v>27</v>
      </c>
      <c r="D29" s="134">
        <v>30</v>
      </c>
      <c r="E29" s="143">
        <v>1000</v>
      </c>
      <c r="F29" s="143">
        <f t="shared" si="1"/>
        <v>30000</v>
      </c>
      <c r="G29" s="212"/>
      <c r="H29" s="210"/>
    </row>
    <row r="30" spans="1:8" x14ac:dyDescent="0.2">
      <c r="A30" s="203"/>
      <c r="B30" s="206"/>
      <c r="C30" s="133" t="s">
        <v>131</v>
      </c>
      <c r="D30" s="134">
        <v>1</v>
      </c>
      <c r="E30" s="143">
        <v>45000</v>
      </c>
      <c r="F30" s="143">
        <f t="shared" si="1"/>
        <v>45000</v>
      </c>
      <c r="G30" s="212"/>
      <c r="H30" s="210"/>
    </row>
    <row r="31" spans="1:8" x14ac:dyDescent="0.2">
      <c r="A31" s="203"/>
      <c r="B31" s="206"/>
      <c r="C31" s="133" t="s">
        <v>75</v>
      </c>
      <c r="D31" s="134">
        <v>0.2</v>
      </c>
      <c r="E31" s="143">
        <v>120000</v>
      </c>
      <c r="F31" s="143">
        <f t="shared" si="1"/>
        <v>24000</v>
      </c>
      <c r="G31" s="212"/>
      <c r="H31" s="210"/>
    </row>
    <row r="32" spans="1:8" x14ac:dyDescent="0.2">
      <c r="A32" s="202">
        <v>46055</v>
      </c>
      <c r="B32" s="205" t="s">
        <v>132</v>
      </c>
      <c r="C32" s="133" t="s">
        <v>133</v>
      </c>
      <c r="D32" s="134">
        <v>1</v>
      </c>
      <c r="E32" s="143">
        <v>85000</v>
      </c>
      <c r="F32" s="143">
        <f t="shared" ref="F32:F53" si="2">E32*D32</f>
        <v>85000</v>
      </c>
      <c r="G32" s="211">
        <f>SUM(F32:F53)</f>
        <v>1163150</v>
      </c>
      <c r="H32" s="210" t="s">
        <v>114</v>
      </c>
    </row>
    <row r="33" spans="1:8" x14ac:dyDescent="0.2">
      <c r="A33" s="203"/>
      <c r="B33" s="206"/>
      <c r="C33" s="133" t="s">
        <v>91</v>
      </c>
      <c r="D33" s="134">
        <v>3</v>
      </c>
      <c r="E33" s="143">
        <v>25000</v>
      </c>
      <c r="F33" s="143">
        <f t="shared" si="2"/>
        <v>75000</v>
      </c>
      <c r="G33" s="212"/>
      <c r="H33" s="210"/>
    </row>
    <row r="34" spans="1:8" x14ac:dyDescent="0.2">
      <c r="A34" s="203"/>
      <c r="B34" s="206"/>
      <c r="C34" s="133" t="s">
        <v>134</v>
      </c>
      <c r="D34" s="134">
        <v>2</v>
      </c>
      <c r="E34" s="143">
        <v>35000</v>
      </c>
      <c r="F34" s="143">
        <f t="shared" si="2"/>
        <v>70000</v>
      </c>
      <c r="G34" s="212"/>
      <c r="H34" s="210"/>
    </row>
    <row r="35" spans="1:8" x14ac:dyDescent="0.2">
      <c r="A35" s="203"/>
      <c r="B35" s="206"/>
      <c r="C35" s="133" t="s">
        <v>135</v>
      </c>
      <c r="D35" s="134">
        <v>2</v>
      </c>
      <c r="E35" s="143">
        <v>35000</v>
      </c>
      <c r="F35" s="143">
        <f t="shared" si="2"/>
        <v>70000</v>
      </c>
      <c r="G35" s="212"/>
      <c r="H35" s="210"/>
    </row>
    <row r="36" spans="1:8" x14ac:dyDescent="0.2">
      <c r="A36" s="203"/>
      <c r="B36" s="206"/>
      <c r="C36" s="133" t="s">
        <v>116</v>
      </c>
      <c r="D36" s="134">
        <v>3</v>
      </c>
      <c r="E36" s="143">
        <v>30000</v>
      </c>
      <c r="F36" s="143">
        <f t="shared" si="2"/>
        <v>90000</v>
      </c>
      <c r="G36" s="212"/>
      <c r="H36" s="210"/>
    </row>
    <row r="37" spans="1:8" x14ac:dyDescent="0.2">
      <c r="A37" s="203"/>
      <c r="B37" s="206"/>
      <c r="C37" s="133" t="s">
        <v>24</v>
      </c>
      <c r="D37" s="134">
        <v>0.5</v>
      </c>
      <c r="E37" s="143">
        <v>39000</v>
      </c>
      <c r="F37" s="143">
        <f t="shared" si="2"/>
        <v>19500</v>
      </c>
      <c r="G37" s="212"/>
      <c r="H37" s="210"/>
    </row>
    <row r="38" spans="1:8" x14ac:dyDescent="0.2">
      <c r="A38" s="203"/>
      <c r="B38" s="206"/>
      <c r="C38" s="133" t="s">
        <v>118</v>
      </c>
      <c r="D38" s="134">
        <v>5</v>
      </c>
      <c r="E38" s="143">
        <v>25000</v>
      </c>
      <c r="F38" s="143">
        <f t="shared" si="2"/>
        <v>125000</v>
      </c>
      <c r="G38" s="212"/>
      <c r="H38" s="210"/>
    </row>
    <row r="39" spans="1:8" x14ac:dyDescent="0.2">
      <c r="A39" s="203"/>
      <c r="B39" s="206"/>
      <c r="C39" s="133" t="s">
        <v>136</v>
      </c>
      <c r="D39" s="134">
        <v>5</v>
      </c>
      <c r="E39" s="143">
        <v>25000</v>
      </c>
      <c r="F39" s="143">
        <f t="shared" si="2"/>
        <v>125000</v>
      </c>
      <c r="G39" s="212"/>
      <c r="H39" s="210"/>
    </row>
    <row r="40" spans="1:8" ht="13" customHeight="1" x14ac:dyDescent="0.2">
      <c r="A40" s="203"/>
      <c r="B40" s="206"/>
      <c r="C40" s="133" t="s">
        <v>137</v>
      </c>
      <c r="D40" s="134">
        <v>2</v>
      </c>
      <c r="E40" s="143">
        <v>45000</v>
      </c>
      <c r="F40" s="143">
        <f t="shared" si="2"/>
        <v>90000</v>
      </c>
      <c r="G40" s="212"/>
      <c r="H40" s="210"/>
    </row>
    <row r="41" spans="1:8" x14ac:dyDescent="0.2">
      <c r="A41" s="203"/>
      <c r="B41" s="206"/>
      <c r="C41" s="133" t="s">
        <v>125</v>
      </c>
      <c r="D41" s="134">
        <v>1</v>
      </c>
      <c r="E41" s="143">
        <v>55000</v>
      </c>
      <c r="F41" s="143">
        <f t="shared" si="2"/>
        <v>55000</v>
      </c>
      <c r="G41" s="212"/>
      <c r="H41" s="210"/>
    </row>
    <row r="42" spans="1:8" x14ac:dyDescent="0.2">
      <c r="A42" s="203"/>
      <c r="B42" s="206"/>
      <c r="C42" s="133" t="s">
        <v>67</v>
      </c>
      <c r="D42" s="134">
        <v>0.2</v>
      </c>
      <c r="E42" s="143">
        <v>72000</v>
      </c>
      <c r="F42" s="143">
        <f t="shared" si="2"/>
        <v>14400</v>
      </c>
      <c r="G42" s="212"/>
      <c r="H42" s="210"/>
    </row>
    <row r="43" spans="1:8" x14ac:dyDescent="0.2">
      <c r="A43" s="203"/>
      <c r="B43" s="206"/>
      <c r="C43" s="133" t="s">
        <v>138</v>
      </c>
      <c r="D43" s="134">
        <v>0.3</v>
      </c>
      <c r="E43" s="143">
        <v>83000</v>
      </c>
      <c r="F43" s="143">
        <f t="shared" si="2"/>
        <v>24900</v>
      </c>
      <c r="G43" s="212"/>
      <c r="H43" s="210"/>
    </row>
    <row r="44" spans="1:8" x14ac:dyDescent="0.2">
      <c r="A44" s="203"/>
      <c r="B44" s="206"/>
      <c r="C44" s="133" t="s">
        <v>139</v>
      </c>
      <c r="D44" s="134">
        <v>0.3</v>
      </c>
      <c r="E44" s="143">
        <v>94000</v>
      </c>
      <c r="F44" s="143">
        <f t="shared" si="2"/>
        <v>28200</v>
      </c>
      <c r="G44" s="212"/>
      <c r="H44" s="210"/>
    </row>
    <row r="45" spans="1:8" x14ac:dyDescent="0.2">
      <c r="A45" s="203"/>
      <c r="B45" s="206"/>
      <c r="C45" s="133" t="s">
        <v>140</v>
      </c>
      <c r="D45" s="134">
        <v>0.5</v>
      </c>
      <c r="E45" s="143">
        <v>72000</v>
      </c>
      <c r="F45" s="143">
        <f t="shared" si="2"/>
        <v>36000</v>
      </c>
      <c r="G45" s="212"/>
      <c r="H45" s="210"/>
    </row>
    <row r="46" spans="1:8" x14ac:dyDescent="0.2">
      <c r="A46" s="203"/>
      <c r="B46" s="206"/>
      <c r="C46" s="133" t="s">
        <v>124</v>
      </c>
      <c r="D46" s="134">
        <v>0.3</v>
      </c>
      <c r="E46" s="143">
        <v>70000</v>
      </c>
      <c r="F46" s="143">
        <f t="shared" si="2"/>
        <v>21000</v>
      </c>
      <c r="G46" s="212"/>
      <c r="H46" s="210"/>
    </row>
    <row r="47" spans="1:8" x14ac:dyDescent="0.2">
      <c r="A47" s="203"/>
      <c r="B47" s="206"/>
      <c r="C47" s="133" t="s">
        <v>123</v>
      </c>
      <c r="D47" s="134">
        <v>0.3</v>
      </c>
      <c r="E47" s="143">
        <v>55000</v>
      </c>
      <c r="F47" s="143">
        <f t="shared" si="2"/>
        <v>16500</v>
      </c>
      <c r="G47" s="212"/>
      <c r="H47" s="210"/>
    </row>
    <row r="48" spans="1:8" x14ac:dyDescent="0.2">
      <c r="A48" s="203"/>
      <c r="B48" s="206"/>
      <c r="C48" s="133" t="s">
        <v>89</v>
      </c>
      <c r="D48" s="134">
        <v>0.15</v>
      </c>
      <c r="E48" s="143">
        <v>83000</v>
      </c>
      <c r="F48" s="143">
        <f t="shared" si="2"/>
        <v>12450</v>
      </c>
      <c r="G48" s="212"/>
      <c r="H48" s="210"/>
    </row>
    <row r="49" spans="1:8" x14ac:dyDescent="0.2">
      <c r="A49" s="203"/>
      <c r="B49" s="206"/>
      <c r="C49" s="133" t="s">
        <v>109</v>
      </c>
      <c r="D49" s="134">
        <v>0.15</v>
      </c>
      <c r="E49" s="143">
        <v>77000</v>
      </c>
      <c r="F49" s="143">
        <f t="shared" si="2"/>
        <v>11550</v>
      </c>
      <c r="G49" s="212"/>
      <c r="H49" s="210"/>
    </row>
    <row r="50" spans="1:8" x14ac:dyDescent="0.2">
      <c r="A50" s="203"/>
      <c r="B50" s="206"/>
      <c r="C50" s="133" t="s">
        <v>141</v>
      </c>
      <c r="D50" s="134">
        <v>3</v>
      </c>
      <c r="E50" s="143">
        <v>30000</v>
      </c>
      <c r="F50" s="143">
        <f t="shared" si="2"/>
        <v>90000</v>
      </c>
      <c r="G50" s="212"/>
      <c r="H50" s="210"/>
    </row>
    <row r="51" spans="1:8" x14ac:dyDescent="0.2">
      <c r="A51" s="203"/>
      <c r="B51" s="206"/>
      <c r="C51" s="133" t="s">
        <v>142</v>
      </c>
      <c r="D51" s="134">
        <v>0.15</v>
      </c>
      <c r="E51" s="143">
        <v>72000</v>
      </c>
      <c r="F51" s="143">
        <f t="shared" si="2"/>
        <v>10800</v>
      </c>
      <c r="G51" s="212"/>
      <c r="H51" s="210"/>
    </row>
    <row r="52" spans="1:8" x14ac:dyDescent="0.2">
      <c r="A52" s="203"/>
      <c r="B52" s="206"/>
      <c r="C52" s="133" t="s">
        <v>143</v>
      </c>
      <c r="D52" s="134">
        <v>0.15</v>
      </c>
      <c r="E52" s="143">
        <v>99000</v>
      </c>
      <c r="F52" s="143">
        <f t="shared" si="2"/>
        <v>14850</v>
      </c>
      <c r="G52" s="212"/>
      <c r="H52" s="210"/>
    </row>
    <row r="53" spans="1:8" x14ac:dyDescent="0.2">
      <c r="A53" s="204"/>
      <c r="B53" s="207"/>
      <c r="C53" s="133" t="s">
        <v>106</v>
      </c>
      <c r="D53" s="134">
        <v>2</v>
      </c>
      <c r="E53" s="143">
        <v>39000</v>
      </c>
      <c r="F53" s="143">
        <f t="shared" si="2"/>
        <v>78000</v>
      </c>
      <c r="G53" s="213"/>
      <c r="H53" s="210"/>
    </row>
    <row r="54" spans="1:8" x14ac:dyDescent="0.2">
      <c r="A54" s="202">
        <v>46055</v>
      </c>
      <c r="B54" s="205" t="s">
        <v>144</v>
      </c>
      <c r="C54" s="133" t="s">
        <v>47</v>
      </c>
      <c r="D54" s="134">
        <v>1.5</v>
      </c>
      <c r="E54" s="143">
        <v>39000</v>
      </c>
      <c r="F54" s="143">
        <f t="shared" ref="F54:F66" si="3">E54*D54</f>
        <v>58500</v>
      </c>
      <c r="G54" s="211">
        <f>SUM(F54:F66)</f>
        <v>533700</v>
      </c>
      <c r="H54" s="210" t="s">
        <v>114</v>
      </c>
    </row>
    <row r="55" spans="1:8" x14ac:dyDescent="0.2">
      <c r="A55" s="203"/>
      <c r="B55" s="206"/>
      <c r="C55" s="133" t="s">
        <v>35</v>
      </c>
      <c r="D55" s="134">
        <v>6</v>
      </c>
      <c r="E55" s="143">
        <v>15000</v>
      </c>
      <c r="F55" s="143">
        <f t="shared" si="3"/>
        <v>90000</v>
      </c>
      <c r="G55" s="212"/>
      <c r="H55" s="210"/>
    </row>
    <row r="56" spans="1:8" x14ac:dyDescent="0.2">
      <c r="A56" s="203"/>
      <c r="B56" s="206"/>
      <c r="C56" s="133" t="s">
        <v>75</v>
      </c>
      <c r="D56" s="134">
        <v>0.2</v>
      </c>
      <c r="E56" s="143">
        <v>120000</v>
      </c>
      <c r="F56" s="143">
        <f t="shared" si="3"/>
        <v>24000</v>
      </c>
      <c r="G56" s="212"/>
      <c r="H56" s="210"/>
    </row>
    <row r="57" spans="1:8" x14ac:dyDescent="0.2">
      <c r="A57" s="203"/>
      <c r="B57" s="206"/>
      <c r="C57" s="133" t="s">
        <v>90</v>
      </c>
      <c r="D57" s="134">
        <v>1</v>
      </c>
      <c r="E57" s="143">
        <v>45000</v>
      </c>
      <c r="F57" s="143">
        <f t="shared" si="3"/>
        <v>45000</v>
      </c>
      <c r="G57" s="212"/>
      <c r="H57" s="210"/>
    </row>
    <row r="58" spans="1:8" x14ac:dyDescent="0.2">
      <c r="A58" s="203"/>
      <c r="B58" s="206"/>
      <c r="C58" s="133" t="s">
        <v>127</v>
      </c>
      <c r="D58" s="134">
        <v>0.3</v>
      </c>
      <c r="E58" s="143">
        <v>44000</v>
      </c>
      <c r="F58" s="143">
        <f t="shared" si="3"/>
        <v>13200</v>
      </c>
      <c r="G58" s="212"/>
      <c r="H58" s="210"/>
    </row>
    <row r="59" spans="1:8" x14ac:dyDescent="0.2">
      <c r="A59" s="203"/>
      <c r="B59" s="206"/>
      <c r="C59" s="133" t="s">
        <v>72</v>
      </c>
      <c r="D59" s="134">
        <v>0.3</v>
      </c>
      <c r="E59" s="143">
        <v>61000</v>
      </c>
      <c r="F59" s="143">
        <f t="shared" si="3"/>
        <v>18300</v>
      </c>
      <c r="G59" s="212"/>
      <c r="H59" s="210"/>
    </row>
    <row r="60" spans="1:8" x14ac:dyDescent="0.2">
      <c r="A60" s="203"/>
      <c r="B60" s="206"/>
      <c r="C60" s="133" t="s">
        <v>129</v>
      </c>
      <c r="D60" s="134">
        <v>0.5</v>
      </c>
      <c r="E60" s="143">
        <v>55000</v>
      </c>
      <c r="F60" s="143">
        <f t="shared" si="3"/>
        <v>27500</v>
      </c>
      <c r="G60" s="212"/>
      <c r="H60" s="210"/>
    </row>
    <row r="61" spans="1:8" x14ac:dyDescent="0.2">
      <c r="A61" s="203"/>
      <c r="B61" s="206"/>
      <c r="C61" s="133" t="s">
        <v>130</v>
      </c>
      <c r="D61" s="134">
        <v>0.5</v>
      </c>
      <c r="E61" s="143">
        <v>68000</v>
      </c>
      <c r="F61" s="143">
        <f t="shared" si="3"/>
        <v>34000</v>
      </c>
      <c r="G61" s="212"/>
      <c r="H61" s="210"/>
    </row>
    <row r="62" spans="1:8" x14ac:dyDescent="0.2">
      <c r="A62" s="203"/>
      <c r="B62" s="206"/>
      <c r="C62" s="133" t="s">
        <v>145</v>
      </c>
      <c r="D62" s="134">
        <v>0.1</v>
      </c>
      <c r="E62" s="143">
        <v>22000</v>
      </c>
      <c r="F62" s="143">
        <f t="shared" si="3"/>
        <v>2200</v>
      </c>
      <c r="G62" s="212"/>
      <c r="H62" s="210"/>
    </row>
    <row r="63" spans="1:8" x14ac:dyDescent="0.2">
      <c r="A63" s="203"/>
      <c r="B63" s="206"/>
      <c r="C63" s="133" t="s">
        <v>108</v>
      </c>
      <c r="D63" s="134">
        <v>1</v>
      </c>
      <c r="E63" s="143">
        <v>28000</v>
      </c>
      <c r="F63" s="143">
        <f t="shared" si="3"/>
        <v>28000</v>
      </c>
      <c r="G63" s="212"/>
      <c r="H63" s="210"/>
    </row>
    <row r="64" spans="1:8" x14ac:dyDescent="0.2">
      <c r="A64" s="203"/>
      <c r="B64" s="206"/>
      <c r="C64" s="133" t="s">
        <v>48</v>
      </c>
      <c r="D64" s="134">
        <v>2</v>
      </c>
      <c r="E64" s="143">
        <v>26000</v>
      </c>
      <c r="F64" s="143">
        <f t="shared" si="3"/>
        <v>52000</v>
      </c>
      <c r="G64" s="212"/>
      <c r="H64" s="210"/>
    </row>
    <row r="65" spans="1:8" x14ac:dyDescent="0.2">
      <c r="A65" s="203"/>
      <c r="B65" s="206"/>
      <c r="C65" s="133" t="s">
        <v>146</v>
      </c>
      <c r="D65" s="134">
        <v>1</v>
      </c>
      <c r="E65" s="143">
        <v>11000</v>
      </c>
      <c r="F65" s="143">
        <f t="shared" si="3"/>
        <v>11000</v>
      </c>
      <c r="G65" s="212"/>
      <c r="H65" s="210"/>
    </row>
    <row r="66" spans="1:8" x14ac:dyDescent="0.2">
      <c r="A66" s="204"/>
      <c r="B66" s="207"/>
      <c r="C66" s="133" t="s">
        <v>33</v>
      </c>
      <c r="D66" s="134">
        <v>2</v>
      </c>
      <c r="E66" s="143">
        <v>65000</v>
      </c>
      <c r="F66" s="143">
        <f t="shared" si="3"/>
        <v>130000</v>
      </c>
      <c r="G66" s="213"/>
      <c r="H66" s="210"/>
    </row>
    <row r="67" spans="1:8" x14ac:dyDescent="0.2">
      <c r="A67" s="202">
        <v>46056</v>
      </c>
      <c r="B67" s="205" t="s">
        <v>147</v>
      </c>
      <c r="C67" s="133" t="s">
        <v>118</v>
      </c>
      <c r="D67" s="134">
        <v>10</v>
      </c>
      <c r="E67" s="143">
        <v>25000</v>
      </c>
      <c r="F67" s="143">
        <f t="shared" ref="F67:F88" si="4">E67*D67</f>
        <v>250000</v>
      </c>
      <c r="G67" s="211">
        <f>SUM(F67:F88)</f>
        <v>2165540</v>
      </c>
      <c r="H67" s="210" t="s">
        <v>114</v>
      </c>
    </row>
    <row r="68" spans="1:8" x14ac:dyDescent="0.2">
      <c r="A68" s="203"/>
      <c r="B68" s="206"/>
      <c r="C68" s="133" t="s">
        <v>136</v>
      </c>
      <c r="D68" s="134">
        <v>5</v>
      </c>
      <c r="E68" s="143">
        <v>25000</v>
      </c>
      <c r="F68" s="143">
        <f t="shared" si="4"/>
        <v>125000</v>
      </c>
      <c r="G68" s="212"/>
      <c r="H68" s="210"/>
    </row>
    <row r="69" spans="1:8" x14ac:dyDescent="0.2">
      <c r="A69" s="203"/>
      <c r="B69" s="206"/>
      <c r="C69" s="133" t="s">
        <v>24</v>
      </c>
      <c r="D69" s="134">
        <v>4</v>
      </c>
      <c r="E69" s="143">
        <v>39000</v>
      </c>
      <c r="F69" s="143">
        <f t="shared" si="4"/>
        <v>156000</v>
      </c>
      <c r="G69" s="212"/>
      <c r="H69" s="210"/>
    </row>
    <row r="70" spans="1:8" x14ac:dyDescent="0.2">
      <c r="A70" s="203"/>
      <c r="B70" s="206"/>
      <c r="C70" s="133" t="s">
        <v>82</v>
      </c>
      <c r="D70" s="134">
        <v>3.4</v>
      </c>
      <c r="E70" s="143">
        <v>25000</v>
      </c>
      <c r="F70" s="143">
        <f t="shared" si="4"/>
        <v>85000</v>
      </c>
      <c r="G70" s="212"/>
      <c r="H70" s="210"/>
    </row>
    <row r="71" spans="1:8" x14ac:dyDescent="0.2">
      <c r="A71" s="203"/>
      <c r="B71" s="206"/>
      <c r="C71" s="133" t="s">
        <v>117</v>
      </c>
      <c r="D71" s="134">
        <v>4</v>
      </c>
      <c r="E71" s="143">
        <v>66000</v>
      </c>
      <c r="F71" s="143">
        <f t="shared" si="4"/>
        <v>264000</v>
      </c>
      <c r="G71" s="212"/>
      <c r="H71" s="210"/>
    </row>
    <row r="72" spans="1:8" x14ac:dyDescent="0.2">
      <c r="A72" s="203"/>
      <c r="B72" s="206"/>
      <c r="C72" s="133" t="s">
        <v>148</v>
      </c>
      <c r="D72" s="134">
        <v>3</v>
      </c>
      <c r="E72" s="143">
        <v>25000</v>
      </c>
      <c r="F72" s="143">
        <f t="shared" si="4"/>
        <v>75000</v>
      </c>
      <c r="G72" s="212"/>
      <c r="H72" s="210"/>
    </row>
    <row r="73" spans="1:8" x14ac:dyDescent="0.2">
      <c r="A73" s="203"/>
      <c r="B73" s="206"/>
      <c r="C73" s="133" t="s">
        <v>149</v>
      </c>
      <c r="D73" s="134">
        <v>2</v>
      </c>
      <c r="E73" s="143">
        <v>150000</v>
      </c>
      <c r="F73" s="143">
        <f t="shared" si="4"/>
        <v>300000</v>
      </c>
      <c r="G73" s="212"/>
      <c r="H73" s="210"/>
    </row>
    <row r="74" spans="1:8" x14ac:dyDescent="0.2">
      <c r="A74" s="203"/>
      <c r="B74" s="206"/>
      <c r="C74" s="133" t="s">
        <v>37</v>
      </c>
      <c r="D74" s="134">
        <v>1</v>
      </c>
      <c r="E74" s="143">
        <v>145000</v>
      </c>
      <c r="F74" s="143">
        <f t="shared" si="4"/>
        <v>145000</v>
      </c>
      <c r="G74" s="212"/>
      <c r="H74" s="210"/>
    </row>
    <row r="75" spans="1:8" x14ac:dyDescent="0.2">
      <c r="A75" s="203"/>
      <c r="B75" s="206"/>
      <c r="C75" s="133" t="s">
        <v>23</v>
      </c>
      <c r="D75" s="134">
        <v>2</v>
      </c>
      <c r="E75" s="143">
        <v>45000</v>
      </c>
      <c r="F75" s="143">
        <f t="shared" si="4"/>
        <v>90000</v>
      </c>
      <c r="G75" s="212"/>
      <c r="H75" s="210"/>
    </row>
    <row r="76" spans="1:8" x14ac:dyDescent="0.2">
      <c r="A76" s="203"/>
      <c r="B76" s="206"/>
      <c r="C76" s="133" t="s">
        <v>38</v>
      </c>
      <c r="D76" s="134">
        <v>2</v>
      </c>
      <c r="E76" s="143">
        <v>105000</v>
      </c>
      <c r="F76" s="143">
        <f t="shared" si="4"/>
        <v>210000</v>
      </c>
      <c r="G76" s="212"/>
      <c r="H76" s="210"/>
    </row>
    <row r="77" spans="1:8" x14ac:dyDescent="0.2">
      <c r="A77" s="203"/>
      <c r="B77" s="206"/>
      <c r="C77" s="133" t="s">
        <v>76</v>
      </c>
      <c r="D77" s="134">
        <v>1</v>
      </c>
      <c r="E77" s="143">
        <v>200000</v>
      </c>
      <c r="F77" s="143">
        <f t="shared" si="4"/>
        <v>200000</v>
      </c>
      <c r="G77" s="212"/>
      <c r="H77" s="210"/>
    </row>
    <row r="78" spans="1:8" x14ac:dyDescent="0.2">
      <c r="A78" s="203"/>
      <c r="B78" s="206"/>
      <c r="C78" s="133" t="s">
        <v>48</v>
      </c>
      <c r="D78" s="134">
        <v>2</v>
      </c>
      <c r="E78" s="143">
        <v>26000</v>
      </c>
      <c r="F78" s="143">
        <f t="shared" si="4"/>
        <v>52000</v>
      </c>
      <c r="G78" s="212"/>
      <c r="H78" s="210"/>
    </row>
    <row r="79" spans="1:8" x14ac:dyDescent="0.2">
      <c r="A79" s="203"/>
      <c r="B79" s="206"/>
      <c r="C79" s="133" t="s">
        <v>140</v>
      </c>
      <c r="D79" s="134">
        <v>0.5</v>
      </c>
      <c r="E79" s="143">
        <v>72000</v>
      </c>
      <c r="F79" s="143">
        <f t="shared" si="4"/>
        <v>36000</v>
      </c>
      <c r="G79" s="212"/>
      <c r="H79" s="210"/>
    </row>
    <row r="80" spans="1:8" x14ac:dyDescent="0.2">
      <c r="A80" s="203"/>
      <c r="B80" s="206"/>
      <c r="C80" s="133" t="s">
        <v>98</v>
      </c>
      <c r="D80" s="134">
        <v>1</v>
      </c>
      <c r="E80" s="143">
        <v>18000</v>
      </c>
      <c r="F80" s="143">
        <f t="shared" si="4"/>
        <v>18000</v>
      </c>
      <c r="G80" s="212"/>
      <c r="H80" s="210"/>
    </row>
    <row r="81" spans="1:8" x14ac:dyDescent="0.2">
      <c r="A81" s="203"/>
      <c r="B81" s="206"/>
      <c r="C81" s="133" t="s">
        <v>125</v>
      </c>
      <c r="D81" s="134">
        <v>1</v>
      </c>
      <c r="E81" s="143">
        <v>55000</v>
      </c>
      <c r="F81" s="143">
        <f t="shared" si="4"/>
        <v>55000</v>
      </c>
      <c r="G81" s="212"/>
      <c r="H81" s="210"/>
    </row>
    <row r="82" spans="1:8" x14ac:dyDescent="0.2">
      <c r="A82" s="203"/>
      <c r="B82" s="206"/>
      <c r="C82" s="133" t="s">
        <v>146</v>
      </c>
      <c r="D82" s="134">
        <v>1</v>
      </c>
      <c r="E82" s="143">
        <v>11000</v>
      </c>
      <c r="F82" s="143">
        <f t="shared" si="4"/>
        <v>11000</v>
      </c>
      <c r="G82" s="212"/>
      <c r="H82" s="210"/>
    </row>
    <row r="83" spans="1:8" x14ac:dyDescent="0.2">
      <c r="A83" s="203"/>
      <c r="B83" s="206"/>
      <c r="C83" s="133" t="s">
        <v>122</v>
      </c>
      <c r="D83" s="134">
        <v>0.2</v>
      </c>
      <c r="E83" s="143">
        <v>90000</v>
      </c>
      <c r="F83" s="143">
        <f t="shared" si="4"/>
        <v>18000</v>
      </c>
      <c r="G83" s="212"/>
      <c r="H83" s="210"/>
    </row>
    <row r="84" spans="1:8" x14ac:dyDescent="0.2">
      <c r="A84" s="203"/>
      <c r="B84" s="206"/>
      <c r="C84" s="133" t="s">
        <v>67</v>
      </c>
      <c r="D84" s="134">
        <v>0.2</v>
      </c>
      <c r="E84" s="143">
        <v>72000</v>
      </c>
      <c r="F84" s="143">
        <f t="shared" si="4"/>
        <v>14400</v>
      </c>
      <c r="G84" s="212"/>
      <c r="H84" s="210"/>
    </row>
    <row r="85" spans="1:8" x14ac:dyDescent="0.2">
      <c r="A85" s="203"/>
      <c r="B85" s="206"/>
      <c r="C85" s="133" t="s">
        <v>150</v>
      </c>
      <c r="D85" s="134">
        <v>0.1</v>
      </c>
      <c r="E85" s="143">
        <v>200000</v>
      </c>
      <c r="F85" s="143">
        <f t="shared" si="4"/>
        <v>20000</v>
      </c>
      <c r="G85" s="212"/>
      <c r="H85" s="210"/>
    </row>
    <row r="86" spans="1:8" x14ac:dyDescent="0.2">
      <c r="A86" s="203"/>
      <c r="B86" s="206"/>
      <c r="C86" s="133" t="s">
        <v>89</v>
      </c>
      <c r="D86" s="134">
        <v>0.2</v>
      </c>
      <c r="E86" s="143">
        <v>83000</v>
      </c>
      <c r="F86" s="143">
        <f t="shared" si="4"/>
        <v>16600</v>
      </c>
      <c r="G86" s="212"/>
      <c r="H86" s="210"/>
    </row>
    <row r="87" spans="1:8" x14ac:dyDescent="0.2">
      <c r="A87" s="203"/>
      <c r="B87" s="206"/>
      <c r="C87" s="133" t="s">
        <v>110</v>
      </c>
      <c r="D87" s="134">
        <v>7.0000000000000007E-2</v>
      </c>
      <c r="E87" s="143">
        <v>72000</v>
      </c>
      <c r="F87" s="143">
        <f t="shared" si="4"/>
        <v>5040</v>
      </c>
      <c r="G87" s="212"/>
      <c r="H87" s="210"/>
    </row>
    <row r="88" spans="1:8" x14ac:dyDescent="0.2">
      <c r="A88" s="204"/>
      <c r="B88" s="207"/>
      <c r="C88" s="133" t="s">
        <v>120</v>
      </c>
      <c r="D88" s="134">
        <v>0.5</v>
      </c>
      <c r="E88" s="143">
        <v>39000</v>
      </c>
      <c r="F88" s="143">
        <f t="shared" si="4"/>
        <v>19500</v>
      </c>
      <c r="G88" s="213"/>
      <c r="H88" s="210"/>
    </row>
    <row r="89" spans="1:8" x14ac:dyDescent="0.2">
      <c r="A89" s="202">
        <v>46056</v>
      </c>
      <c r="B89" s="205" t="s">
        <v>151</v>
      </c>
      <c r="C89" s="133" t="s">
        <v>152</v>
      </c>
      <c r="D89" s="134">
        <v>7.0000000000000007E-2</v>
      </c>
      <c r="E89" s="143">
        <v>77000</v>
      </c>
      <c r="F89" s="143">
        <f t="shared" ref="F89:F103" si="5">E89*D89</f>
        <v>5390</v>
      </c>
      <c r="G89" s="211">
        <f>SUM(F89:F103)</f>
        <v>882590</v>
      </c>
      <c r="H89" s="210" t="s">
        <v>114</v>
      </c>
    </row>
    <row r="90" spans="1:8" x14ac:dyDescent="0.2">
      <c r="A90" s="203"/>
      <c r="B90" s="206"/>
      <c r="C90" s="133" t="s">
        <v>121</v>
      </c>
      <c r="D90" s="134">
        <v>0.5</v>
      </c>
      <c r="E90" s="143">
        <v>70000</v>
      </c>
      <c r="F90" s="143">
        <f t="shared" si="5"/>
        <v>35000</v>
      </c>
      <c r="G90" s="212"/>
      <c r="H90" s="210"/>
    </row>
    <row r="91" spans="1:8" x14ac:dyDescent="0.2">
      <c r="A91" s="203"/>
      <c r="B91" s="206"/>
      <c r="C91" s="133" t="s">
        <v>39</v>
      </c>
      <c r="D91" s="134">
        <v>1</v>
      </c>
      <c r="E91" s="143">
        <v>250000</v>
      </c>
      <c r="F91" s="143">
        <f t="shared" si="5"/>
        <v>250000</v>
      </c>
      <c r="G91" s="212"/>
      <c r="H91" s="210"/>
    </row>
    <row r="92" spans="1:8" x14ac:dyDescent="0.2">
      <c r="A92" s="203"/>
      <c r="B92" s="206"/>
      <c r="C92" s="133" t="s">
        <v>153</v>
      </c>
      <c r="D92" s="134">
        <v>4</v>
      </c>
      <c r="E92" s="143">
        <v>10000</v>
      </c>
      <c r="F92" s="143">
        <f t="shared" si="5"/>
        <v>40000</v>
      </c>
      <c r="G92" s="212"/>
      <c r="H92" s="210"/>
    </row>
    <row r="93" spans="1:8" x14ac:dyDescent="0.2">
      <c r="A93" s="203"/>
      <c r="B93" s="206"/>
      <c r="C93" s="42" t="s">
        <v>34</v>
      </c>
      <c r="D93" s="60">
        <v>1</v>
      </c>
      <c r="E93" s="5">
        <v>50000</v>
      </c>
      <c r="F93" s="143">
        <f t="shared" si="5"/>
        <v>50000</v>
      </c>
      <c r="G93" s="212"/>
      <c r="H93" s="210"/>
    </row>
    <row r="94" spans="1:8" x14ac:dyDescent="0.2">
      <c r="A94" s="203"/>
      <c r="B94" s="206"/>
      <c r="C94" s="42" t="s">
        <v>47</v>
      </c>
      <c r="D94" s="60">
        <v>2</v>
      </c>
      <c r="E94" s="5">
        <v>39000</v>
      </c>
      <c r="F94" s="143">
        <f t="shared" si="5"/>
        <v>78000</v>
      </c>
      <c r="G94" s="212"/>
      <c r="H94" s="210"/>
    </row>
    <row r="95" spans="1:8" x14ac:dyDescent="0.2">
      <c r="A95" s="203"/>
      <c r="B95" s="206"/>
      <c r="C95" s="42" t="s">
        <v>17</v>
      </c>
      <c r="D95" s="60">
        <v>2</v>
      </c>
      <c r="E95" s="5">
        <v>39000</v>
      </c>
      <c r="F95" s="143">
        <f t="shared" si="5"/>
        <v>78000</v>
      </c>
      <c r="G95" s="212"/>
      <c r="H95" s="210"/>
    </row>
    <row r="96" spans="1:8" x14ac:dyDescent="0.2">
      <c r="A96" s="203"/>
      <c r="B96" s="206"/>
      <c r="C96" s="42" t="s">
        <v>129</v>
      </c>
      <c r="D96" s="60">
        <v>0.7</v>
      </c>
      <c r="E96" s="5">
        <v>55000</v>
      </c>
      <c r="F96" s="143">
        <f t="shared" si="5"/>
        <v>38500</v>
      </c>
      <c r="G96" s="212"/>
      <c r="H96" s="210"/>
    </row>
    <row r="97" spans="1:9" x14ac:dyDescent="0.2">
      <c r="A97" s="203"/>
      <c r="B97" s="206"/>
      <c r="C97" s="42" t="s">
        <v>130</v>
      </c>
      <c r="D97" s="60">
        <v>0.7</v>
      </c>
      <c r="E97" s="5">
        <v>68000</v>
      </c>
      <c r="F97" s="143">
        <f t="shared" si="5"/>
        <v>47600</v>
      </c>
      <c r="G97" s="212"/>
      <c r="H97" s="210"/>
    </row>
    <row r="98" spans="1:9" x14ac:dyDescent="0.2">
      <c r="A98" s="203"/>
      <c r="B98" s="206"/>
      <c r="C98" s="42" t="s">
        <v>25</v>
      </c>
      <c r="D98" s="60">
        <v>0.2</v>
      </c>
      <c r="E98" s="5">
        <v>28000</v>
      </c>
      <c r="F98" s="143">
        <f t="shared" si="5"/>
        <v>5600</v>
      </c>
      <c r="G98" s="212"/>
      <c r="H98" s="210"/>
    </row>
    <row r="99" spans="1:9" x14ac:dyDescent="0.2">
      <c r="A99" s="203"/>
      <c r="B99" s="206"/>
      <c r="C99" s="42" t="s">
        <v>75</v>
      </c>
      <c r="D99" s="60">
        <v>0.2</v>
      </c>
      <c r="E99" s="5">
        <v>120000</v>
      </c>
      <c r="F99" s="143">
        <f t="shared" si="5"/>
        <v>24000</v>
      </c>
      <c r="G99" s="212"/>
      <c r="H99" s="210"/>
    </row>
    <row r="100" spans="1:9" x14ac:dyDescent="0.2">
      <c r="A100" s="203"/>
      <c r="B100" s="206"/>
      <c r="C100" s="42" t="s">
        <v>90</v>
      </c>
      <c r="D100" s="60">
        <v>1</v>
      </c>
      <c r="E100" s="5">
        <v>45000</v>
      </c>
      <c r="F100" s="143">
        <f t="shared" si="5"/>
        <v>45000</v>
      </c>
      <c r="G100" s="212"/>
      <c r="H100" s="210"/>
    </row>
    <row r="101" spans="1:9" x14ac:dyDescent="0.2">
      <c r="A101" s="203"/>
      <c r="B101" s="206"/>
      <c r="C101" s="42" t="s">
        <v>72</v>
      </c>
      <c r="D101" s="60">
        <v>0.5</v>
      </c>
      <c r="E101" s="5">
        <v>61000</v>
      </c>
      <c r="F101" s="143">
        <f t="shared" si="5"/>
        <v>30500</v>
      </c>
      <c r="G101" s="212"/>
      <c r="H101" s="210"/>
      <c r="I101" s="148"/>
    </row>
    <row r="102" spans="1:9" x14ac:dyDescent="0.2">
      <c r="A102" s="203"/>
      <c r="B102" s="206"/>
      <c r="C102" s="42" t="s">
        <v>27</v>
      </c>
      <c r="D102" s="60">
        <v>30</v>
      </c>
      <c r="E102" s="5">
        <v>1000</v>
      </c>
      <c r="F102" s="143">
        <f t="shared" si="5"/>
        <v>30000</v>
      </c>
      <c r="G102" s="212"/>
      <c r="H102" s="210"/>
    </row>
    <row r="103" spans="1:9" x14ac:dyDescent="0.2">
      <c r="A103" s="204"/>
      <c r="B103" s="207"/>
      <c r="C103" s="42" t="s">
        <v>154</v>
      </c>
      <c r="D103" s="60">
        <v>5</v>
      </c>
      <c r="E103" s="5">
        <v>25000</v>
      </c>
      <c r="F103" s="143">
        <f t="shared" si="5"/>
        <v>125000</v>
      </c>
      <c r="G103" s="213"/>
      <c r="H103" s="210"/>
    </row>
    <row r="104" spans="1:9" x14ac:dyDescent="0.2">
      <c r="A104" s="202">
        <v>46057</v>
      </c>
      <c r="B104" s="205" t="s">
        <v>155</v>
      </c>
      <c r="C104" s="42" t="s">
        <v>109</v>
      </c>
      <c r="D104" s="60">
        <v>7.0000000000000007E-2</v>
      </c>
      <c r="E104" s="5">
        <v>77000</v>
      </c>
      <c r="F104" s="143">
        <f t="shared" ref="F104:F125" si="6">E104*D104</f>
        <v>5390</v>
      </c>
      <c r="G104" s="191">
        <f>SUM(F104:F125)</f>
        <v>1477150</v>
      </c>
      <c r="H104" s="210" t="s">
        <v>114</v>
      </c>
    </row>
    <row r="105" spans="1:9" x14ac:dyDescent="0.2">
      <c r="A105" s="203"/>
      <c r="B105" s="206"/>
      <c r="C105" s="42" t="s">
        <v>15</v>
      </c>
      <c r="D105" s="60">
        <v>7.0000000000000007E-2</v>
      </c>
      <c r="E105" s="5">
        <v>198000</v>
      </c>
      <c r="F105" s="143">
        <f t="shared" si="6"/>
        <v>13860</v>
      </c>
      <c r="G105" s="192"/>
      <c r="H105" s="210"/>
    </row>
    <row r="106" spans="1:9" x14ac:dyDescent="0.2">
      <c r="A106" s="203"/>
      <c r="B106" s="206"/>
      <c r="C106" s="42" t="s">
        <v>67</v>
      </c>
      <c r="D106" s="60">
        <v>0.3</v>
      </c>
      <c r="E106" s="5">
        <v>72000</v>
      </c>
      <c r="F106" s="143">
        <f t="shared" si="6"/>
        <v>21600</v>
      </c>
      <c r="G106" s="192"/>
      <c r="H106" s="210"/>
    </row>
    <row r="107" spans="1:9" x14ac:dyDescent="0.2">
      <c r="A107" s="203"/>
      <c r="B107" s="206"/>
      <c r="C107" s="42" t="s">
        <v>124</v>
      </c>
      <c r="D107" s="60">
        <v>2.5</v>
      </c>
      <c r="E107" s="5">
        <v>70000</v>
      </c>
      <c r="F107" s="143">
        <f t="shared" si="6"/>
        <v>175000</v>
      </c>
      <c r="G107" s="192"/>
      <c r="H107" s="210"/>
    </row>
    <row r="108" spans="1:9" x14ac:dyDescent="0.2">
      <c r="A108" s="203"/>
      <c r="B108" s="206"/>
      <c r="C108" s="42" t="s">
        <v>123</v>
      </c>
      <c r="D108" s="60">
        <v>0.3</v>
      </c>
      <c r="E108" s="5">
        <v>55000</v>
      </c>
      <c r="F108" s="143">
        <f t="shared" si="6"/>
        <v>16500</v>
      </c>
      <c r="G108" s="192"/>
      <c r="H108" s="210"/>
    </row>
    <row r="109" spans="1:9" x14ac:dyDescent="0.2">
      <c r="A109" s="203"/>
      <c r="B109" s="206"/>
      <c r="C109" s="42" t="s">
        <v>140</v>
      </c>
      <c r="D109" s="60">
        <v>0.5</v>
      </c>
      <c r="E109" s="5">
        <v>72000</v>
      </c>
      <c r="F109" s="143">
        <f t="shared" si="6"/>
        <v>36000</v>
      </c>
      <c r="G109" s="192"/>
      <c r="H109" s="210"/>
    </row>
    <row r="110" spans="1:9" x14ac:dyDescent="0.2">
      <c r="A110" s="203"/>
      <c r="B110" s="206"/>
      <c r="C110" s="42" t="s">
        <v>138</v>
      </c>
      <c r="D110" s="60">
        <v>0.5</v>
      </c>
      <c r="E110" s="5">
        <v>83000</v>
      </c>
      <c r="F110" s="143">
        <f t="shared" si="6"/>
        <v>41500</v>
      </c>
      <c r="G110" s="192"/>
      <c r="H110" s="210"/>
    </row>
    <row r="111" spans="1:9" x14ac:dyDescent="0.2">
      <c r="A111" s="203"/>
      <c r="B111" s="206"/>
      <c r="C111" s="42" t="s">
        <v>139</v>
      </c>
      <c r="D111" s="60">
        <v>0.5</v>
      </c>
      <c r="E111" s="5">
        <v>94000</v>
      </c>
      <c r="F111" s="143">
        <f t="shared" si="6"/>
        <v>47000</v>
      </c>
      <c r="G111" s="192"/>
      <c r="H111" s="210"/>
    </row>
    <row r="112" spans="1:9" x14ac:dyDescent="0.2">
      <c r="A112" s="203"/>
      <c r="B112" s="206"/>
      <c r="C112" s="42" t="s">
        <v>21</v>
      </c>
      <c r="D112" s="60">
        <v>2</v>
      </c>
      <c r="E112" s="5">
        <v>28000</v>
      </c>
      <c r="F112" s="143">
        <f t="shared" si="6"/>
        <v>56000</v>
      </c>
      <c r="G112" s="192"/>
      <c r="H112" s="210"/>
    </row>
    <row r="113" spans="1:8" x14ac:dyDescent="0.2">
      <c r="A113" s="203"/>
      <c r="B113" s="206"/>
      <c r="C113" s="42" t="s">
        <v>118</v>
      </c>
      <c r="D113" s="60">
        <v>5</v>
      </c>
      <c r="E113" s="5">
        <v>25000</v>
      </c>
      <c r="F113" s="143">
        <f t="shared" si="6"/>
        <v>125000</v>
      </c>
      <c r="G113" s="192"/>
      <c r="H113" s="210"/>
    </row>
    <row r="114" spans="1:8" x14ac:dyDescent="0.2">
      <c r="A114" s="203"/>
      <c r="B114" s="206"/>
      <c r="C114" s="42" t="s">
        <v>117</v>
      </c>
      <c r="D114" s="60">
        <v>3</v>
      </c>
      <c r="E114" s="5">
        <v>66000</v>
      </c>
      <c r="F114" s="143">
        <f t="shared" si="6"/>
        <v>198000</v>
      </c>
      <c r="G114" s="192"/>
      <c r="H114" s="210"/>
    </row>
    <row r="115" spans="1:8" x14ac:dyDescent="0.2">
      <c r="A115" s="203"/>
      <c r="B115" s="206"/>
      <c r="C115" s="133" t="s">
        <v>116</v>
      </c>
      <c r="D115" s="134">
        <v>2</v>
      </c>
      <c r="E115" s="143">
        <v>25000</v>
      </c>
      <c r="F115" s="143">
        <f t="shared" si="6"/>
        <v>50000</v>
      </c>
      <c r="G115" s="192"/>
      <c r="H115" s="210"/>
    </row>
    <row r="116" spans="1:8" x14ac:dyDescent="0.2">
      <c r="A116" s="203"/>
      <c r="B116" s="206"/>
      <c r="C116" s="133" t="s">
        <v>82</v>
      </c>
      <c r="D116" s="134">
        <v>3</v>
      </c>
      <c r="E116" s="143">
        <v>25000</v>
      </c>
      <c r="F116" s="143">
        <f t="shared" si="6"/>
        <v>75000</v>
      </c>
      <c r="G116" s="192"/>
      <c r="H116" s="210"/>
    </row>
    <row r="117" spans="1:8" x14ac:dyDescent="0.2">
      <c r="A117" s="203"/>
      <c r="B117" s="206"/>
      <c r="C117" s="133" t="s">
        <v>49</v>
      </c>
      <c r="D117" s="134">
        <v>2</v>
      </c>
      <c r="E117" s="143">
        <v>105000</v>
      </c>
      <c r="F117" s="143">
        <f t="shared" si="6"/>
        <v>210000</v>
      </c>
      <c r="G117" s="192"/>
      <c r="H117" s="210"/>
    </row>
    <row r="118" spans="1:8" x14ac:dyDescent="0.2">
      <c r="A118" s="203"/>
      <c r="B118" s="206"/>
      <c r="C118" s="133" t="s">
        <v>7</v>
      </c>
      <c r="D118" s="134">
        <v>3</v>
      </c>
      <c r="E118" s="143">
        <v>35000</v>
      </c>
      <c r="F118" s="143">
        <f t="shared" si="6"/>
        <v>105000</v>
      </c>
      <c r="G118" s="192"/>
      <c r="H118" s="210"/>
    </row>
    <row r="119" spans="1:8" x14ac:dyDescent="0.2">
      <c r="A119" s="203"/>
      <c r="B119" s="206"/>
      <c r="C119" s="133" t="s">
        <v>77</v>
      </c>
      <c r="D119" s="134">
        <v>1</v>
      </c>
      <c r="E119" s="143">
        <v>85000</v>
      </c>
      <c r="F119" s="143">
        <f t="shared" si="6"/>
        <v>85000</v>
      </c>
      <c r="G119" s="192"/>
      <c r="H119" s="210"/>
    </row>
    <row r="120" spans="1:8" x14ac:dyDescent="0.2">
      <c r="A120" s="203"/>
      <c r="B120" s="206"/>
      <c r="C120" s="133" t="s">
        <v>75</v>
      </c>
      <c r="D120" s="134">
        <v>0.3</v>
      </c>
      <c r="E120" s="143">
        <v>120000</v>
      </c>
      <c r="F120" s="143">
        <f t="shared" si="6"/>
        <v>36000</v>
      </c>
      <c r="G120" s="192"/>
      <c r="H120" s="210"/>
    </row>
    <row r="121" spans="1:8" x14ac:dyDescent="0.2">
      <c r="A121" s="203"/>
      <c r="B121" s="206"/>
      <c r="C121" s="133" t="s">
        <v>129</v>
      </c>
      <c r="D121" s="134">
        <v>0.7</v>
      </c>
      <c r="E121" s="143">
        <v>55000</v>
      </c>
      <c r="F121" s="143">
        <f t="shared" si="6"/>
        <v>38500</v>
      </c>
      <c r="G121" s="192"/>
      <c r="H121" s="210"/>
    </row>
    <row r="122" spans="1:8" x14ac:dyDescent="0.2">
      <c r="A122" s="203"/>
      <c r="B122" s="206"/>
      <c r="C122" s="133" t="s">
        <v>130</v>
      </c>
      <c r="D122" s="134">
        <v>0.7</v>
      </c>
      <c r="E122" s="143">
        <v>68000</v>
      </c>
      <c r="F122" s="143">
        <f t="shared" si="6"/>
        <v>47600</v>
      </c>
      <c r="G122" s="192"/>
      <c r="H122" s="210"/>
    </row>
    <row r="123" spans="1:8" x14ac:dyDescent="0.2">
      <c r="A123" s="203"/>
      <c r="B123" s="206"/>
      <c r="C123" s="133" t="s">
        <v>127</v>
      </c>
      <c r="D123" s="134">
        <v>0.4</v>
      </c>
      <c r="E123" s="143">
        <v>44000</v>
      </c>
      <c r="F123" s="143">
        <f t="shared" si="6"/>
        <v>17600</v>
      </c>
      <c r="G123" s="192"/>
      <c r="H123" s="210"/>
    </row>
    <row r="124" spans="1:8" x14ac:dyDescent="0.2">
      <c r="A124" s="203"/>
      <c r="B124" s="206"/>
      <c r="C124" s="133" t="s">
        <v>78</v>
      </c>
      <c r="D124" s="134">
        <v>0.4</v>
      </c>
      <c r="E124" s="143">
        <v>94000</v>
      </c>
      <c r="F124" s="143">
        <f t="shared" si="6"/>
        <v>37600</v>
      </c>
      <c r="G124" s="192"/>
      <c r="H124" s="210"/>
    </row>
    <row r="125" spans="1:8" x14ac:dyDescent="0.2">
      <c r="A125" s="204"/>
      <c r="B125" s="207"/>
      <c r="C125" s="133" t="s">
        <v>17</v>
      </c>
      <c r="D125" s="134">
        <v>1</v>
      </c>
      <c r="E125" s="143">
        <v>39000</v>
      </c>
      <c r="F125" s="143">
        <f t="shared" si="6"/>
        <v>39000</v>
      </c>
      <c r="G125" s="193"/>
      <c r="H125" s="210"/>
    </row>
    <row r="126" spans="1:8" x14ac:dyDescent="0.2">
      <c r="A126" s="202">
        <v>46057</v>
      </c>
      <c r="B126" s="205" t="s">
        <v>156</v>
      </c>
      <c r="C126" s="133" t="s">
        <v>47</v>
      </c>
      <c r="D126" s="134">
        <v>1.5</v>
      </c>
      <c r="E126" s="143">
        <v>39000</v>
      </c>
      <c r="F126" s="143">
        <f t="shared" ref="F126:F131" si="7">E126*D126</f>
        <v>58500</v>
      </c>
      <c r="G126" s="211">
        <f>SUM(F126:F131)</f>
        <v>454500</v>
      </c>
      <c r="H126" s="210" t="s">
        <v>114</v>
      </c>
    </row>
    <row r="127" spans="1:8" x14ac:dyDescent="0.2">
      <c r="A127" s="203"/>
      <c r="B127" s="206"/>
      <c r="C127" s="133" t="s">
        <v>35</v>
      </c>
      <c r="D127" s="134">
        <v>6</v>
      </c>
      <c r="E127" s="143">
        <v>15000</v>
      </c>
      <c r="F127" s="143">
        <f t="shared" si="7"/>
        <v>90000</v>
      </c>
      <c r="G127" s="212"/>
      <c r="H127" s="210"/>
    </row>
    <row r="128" spans="1:8" x14ac:dyDescent="0.2">
      <c r="A128" s="203"/>
      <c r="B128" s="206"/>
      <c r="C128" s="133" t="s">
        <v>16</v>
      </c>
      <c r="D128" s="134">
        <v>1</v>
      </c>
      <c r="E128" s="143">
        <v>50000</v>
      </c>
      <c r="F128" s="143">
        <f t="shared" si="7"/>
        <v>50000</v>
      </c>
      <c r="G128" s="212"/>
      <c r="H128" s="210"/>
    </row>
    <row r="129" spans="1:8" x14ac:dyDescent="0.2">
      <c r="A129" s="203"/>
      <c r="B129" s="206"/>
      <c r="C129" s="133" t="s">
        <v>100</v>
      </c>
      <c r="D129" s="134">
        <v>1</v>
      </c>
      <c r="E129" s="143">
        <v>61000</v>
      </c>
      <c r="F129" s="143">
        <f t="shared" si="7"/>
        <v>61000</v>
      </c>
      <c r="G129" s="212"/>
      <c r="H129" s="210"/>
    </row>
    <row r="130" spans="1:8" x14ac:dyDescent="0.2">
      <c r="A130" s="203"/>
      <c r="B130" s="206"/>
      <c r="C130" s="133" t="s">
        <v>141</v>
      </c>
      <c r="D130" s="134">
        <v>5</v>
      </c>
      <c r="E130" s="143">
        <v>25000</v>
      </c>
      <c r="F130" s="143">
        <f t="shared" si="7"/>
        <v>125000</v>
      </c>
      <c r="G130" s="212"/>
      <c r="H130" s="210"/>
    </row>
    <row r="131" spans="1:8" x14ac:dyDescent="0.2">
      <c r="A131" s="204"/>
      <c r="B131" s="207"/>
      <c r="C131" s="133" t="s">
        <v>26</v>
      </c>
      <c r="D131" s="134">
        <v>2</v>
      </c>
      <c r="E131" s="143">
        <v>35000</v>
      </c>
      <c r="F131" s="143">
        <f t="shared" si="7"/>
        <v>70000</v>
      </c>
      <c r="G131" s="213"/>
      <c r="H131" s="210"/>
    </row>
    <row r="132" spans="1:8" x14ac:dyDescent="0.2">
      <c r="A132" s="202">
        <v>46058</v>
      </c>
      <c r="B132" s="205" t="s">
        <v>157</v>
      </c>
      <c r="C132" s="133" t="s">
        <v>118</v>
      </c>
      <c r="D132" s="134">
        <v>7</v>
      </c>
      <c r="E132" s="143">
        <v>25000</v>
      </c>
      <c r="F132" s="143">
        <f t="shared" ref="F132:F157" si="8">E132*D132</f>
        <v>175000</v>
      </c>
      <c r="G132" s="211">
        <f>SUM(F132:F152)</f>
        <v>1746500</v>
      </c>
      <c r="H132" s="210" t="s">
        <v>114</v>
      </c>
    </row>
    <row r="133" spans="1:8" x14ac:dyDescent="0.2">
      <c r="A133" s="203"/>
      <c r="B133" s="206"/>
      <c r="C133" s="133" t="s">
        <v>117</v>
      </c>
      <c r="D133" s="134">
        <v>3</v>
      </c>
      <c r="E133" s="143">
        <v>66000</v>
      </c>
      <c r="F133" s="143">
        <f t="shared" si="8"/>
        <v>198000</v>
      </c>
      <c r="G133" s="212"/>
      <c r="H133" s="210"/>
    </row>
    <row r="134" spans="1:8" x14ac:dyDescent="0.2">
      <c r="A134" s="203"/>
      <c r="B134" s="206"/>
      <c r="C134" s="133" t="s">
        <v>54</v>
      </c>
      <c r="D134" s="134">
        <v>1</v>
      </c>
      <c r="E134" s="143">
        <v>250000</v>
      </c>
      <c r="F134" s="143">
        <f t="shared" si="8"/>
        <v>250000</v>
      </c>
      <c r="G134" s="212"/>
      <c r="H134" s="210"/>
    </row>
    <row r="135" spans="1:8" x14ac:dyDescent="0.2">
      <c r="A135" s="203"/>
      <c r="B135" s="206"/>
      <c r="C135" s="133" t="s">
        <v>158</v>
      </c>
      <c r="D135" s="134">
        <v>2</v>
      </c>
      <c r="E135" s="143">
        <v>25000</v>
      </c>
      <c r="F135" s="143">
        <f t="shared" si="8"/>
        <v>50000</v>
      </c>
      <c r="G135" s="212"/>
      <c r="H135" s="210"/>
    </row>
    <row r="136" spans="1:8" x14ac:dyDescent="0.2">
      <c r="A136" s="203"/>
      <c r="B136" s="206"/>
      <c r="C136" s="133" t="s">
        <v>44</v>
      </c>
      <c r="D136" s="134">
        <v>1</v>
      </c>
      <c r="E136" s="143">
        <v>175000</v>
      </c>
      <c r="F136" s="143">
        <f t="shared" si="8"/>
        <v>175000</v>
      </c>
      <c r="G136" s="212"/>
      <c r="H136" s="210"/>
    </row>
    <row r="137" spans="1:8" x14ac:dyDescent="0.2">
      <c r="A137" s="203"/>
      <c r="B137" s="206"/>
      <c r="C137" s="133" t="s">
        <v>7</v>
      </c>
      <c r="D137" s="134">
        <v>2</v>
      </c>
      <c r="E137" s="143">
        <v>35000</v>
      </c>
      <c r="F137" s="143">
        <f t="shared" si="8"/>
        <v>70000</v>
      </c>
      <c r="G137" s="212"/>
      <c r="H137" s="210"/>
    </row>
    <row r="138" spans="1:8" x14ac:dyDescent="0.2">
      <c r="A138" s="203"/>
      <c r="B138" s="206"/>
      <c r="C138" s="133" t="s">
        <v>6</v>
      </c>
      <c r="D138" s="134">
        <v>2</v>
      </c>
      <c r="E138" s="143">
        <v>120000</v>
      </c>
      <c r="F138" s="143">
        <f t="shared" si="8"/>
        <v>240000</v>
      </c>
      <c r="G138" s="212"/>
      <c r="H138" s="210"/>
    </row>
    <row r="139" spans="1:8" x14ac:dyDescent="0.2">
      <c r="A139" s="203"/>
      <c r="B139" s="206"/>
      <c r="C139" s="133" t="s">
        <v>120</v>
      </c>
      <c r="D139" s="134">
        <v>0.1</v>
      </c>
      <c r="E139" s="143">
        <v>39000</v>
      </c>
      <c r="F139" s="143">
        <f t="shared" si="8"/>
        <v>3900</v>
      </c>
      <c r="G139" s="212"/>
      <c r="H139" s="210"/>
    </row>
    <row r="140" spans="1:8" x14ac:dyDescent="0.2">
      <c r="A140" s="203"/>
      <c r="B140" s="206"/>
      <c r="C140" s="133" t="s">
        <v>110</v>
      </c>
      <c r="D140" s="134">
        <v>0.7</v>
      </c>
      <c r="E140" s="143">
        <v>72000</v>
      </c>
      <c r="F140" s="143">
        <f t="shared" si="8"/>
        <v>50400</v>
      </c>
      <c r="G140" s="212"/>
      <c r="H140" s="210"/>
    </row>
    <row r="141" spans="1:8" x14ac:dyDescent="0.2">
      <c r="A141" s="203"/>
      <c r="B141" s="206"/>
      <c r="C141" s="133" t="s">
        <v>124</v>
      </c>
      <c r="D141" s="134">
        <v>0.3</v>
      </c>
      <c r="E141" s="143">
        <v>70000</v>
      </c>
      <c r="F141" s="143">
        <f t="shared" si="8"/>
        <v>21000</v>
      </c>
      <c r="G141" s="212"/>
      <c r="H141" s="210"/>
    </row>
    <row r="142" spans="1:8" x14ac:dyDescent="0.2">
      <c r="A142" s="203"/>
      <c r="B142" s="206"/>
      <c r="C142" s="133" t="s">
        <v>159</v>
      </c>
      <c r="D142" s="134">
        <v>3</v>
      </c>
      <c r="E142" s="143">
        <v>40000</v>
      </c>
      <c r="F142" s="143">
        <f t="shared" si="8"/>
        <v>120000</v>
      </c>
      <c r="G142" s="212"/>
      <c r="H142" s="210"/>
    </row>
    <row r="143" spans="1:8" x14ac:dyDescent="0.2">
      <c r="A143" s="203"/>
      <c r="B143" s="206"/>
      <c r="C143" s="133" t="s">
        <v>21</v>
      </c>
      <c r="D143" s="134">
        <v>3</v>
      </c>
      <c r="E143" s="143">
        <v>28000</v>
      </c>
      <c r="F143" s="143">
        <f t="shared" si="8"/>
        <v>84000</v>
      </c>
      <c r="G143" s="212"/>
      <c r="H143" s="210"/>
    </row>
    <row r="144" spans="1:8" x14ac:dyDescent="0.2">
      <c r="A144" s="203"/>
      <c r="B144" s="206"/>
      <c r="C144" s="133" t="s">
        <v>82</v>
      </c>
      <c r="D144" s="134">
        <v>3.6</v>
      </c>
      <c r="E144" s="143">
        <v>25000</v>
      </c>
      <c r="F144" s="143">
        <f t="shared" si="8"/>
        <v>90000</v>
      </c>
      <c r="G144" s="212"/>
      <c r="H144" s="210"/>
    </row>
    <row r="145" spans="1:8" x14ac:dyDescent="0.2">
      <c r="A145" s="203"/>
      <c r="B145" s="206"/>
      <c r="C145" s="133" t="s">
        <v>75</v>
      </c>
      <c r="D145" s="134">
        <v>0.3</v>
      </c>
      <c r="E145" s="143">
        <v>120000</v>
      </c>
      <c r="F145" s="143">
        <f t="shared" si="8"/>
        <v>36000</v>
      </c>
      <c r="G145" s="212"/>
      <c r="H145" s="210"/>
    </row>
    <row r="146" spans="1:8" x14ac:dyDescent="0.2">
      <c r="A146" s="203"/>
      <c r="B146" s="206"/>
      <c r="C146" s="133" t="s">
        <v>160</v>
      </c>
      <c r="D146" s="134">
        <v>0.5</v>
      </c>
      <c r="E146" s="143">
        <v>55000</v>
      </c>
      <c r="F146" s="143">
        <f t="shared" si="8"/>
        <v>27500</v>
      </c>
      <c r="G146" s="212"/>
      <c r="H146" s="210"/>
    </row>
    <row r="147" spans="1:8" x14ac:dyDescent="0.2">
      <c r="A147" s="203"/>
      <c r="B147" s="206"/>
      <c r="C147" s="133" t="s">
        <v>90</v>
      </c>
      <c r="D147" s="134">
        <v>0.7</v>
      </c>
      <c r="E147" s="143">
        <v>44000</v>
      </c>
      <c r="F147" s="143">
        <f t="shared" si="8"/>
        <v>30800</v>
      </c>
      <c r="G147" s="212"/>
      <c r="H147" s="210"/>
    </row>
    <row r="148" spans="1:8" x14ac:dyDescent="0.2">
      <c r="A148" s="203"/>
      <c r="B148" s="206"/>
      <c r="C148" s="133" t="s">
        <v>127</v>
      </c>
      <c r="D148" s="134">
        <v>0.4</v>
      </c>
      <c r="E148" s="143">
        <v>44000</v>
      </c>
      <c r="F148" s="143">
        <f t="shared" si="8"/>
        <v>17600</v>
      </c>
      <c r="G148" s="212"/>
      <c r="H148" s="210"/>
    </row>
    <row r="149" spans="1:8" x14ac:dyDescent="0.2">
      <c r="A149" s="203"/>
      <c r="B149" s="206"/>
      <c r="C149" s="133" t="s">
        <v>161</v>
      </c>
      <c r="D149" s="134">
        <v>0.4</v>
      </c>
      <c r="E149" s="143">
        <v>66000</v>
      </c>
      <c r="F149" s="143">
        <f t="shared" si="8"/>
        <v>26400</v>
      </c>
      <c r="G149" s="212"/>
      <c r="H149" s="210"/>
    </row>
    <row r="150" spans="1:8" x14ac:dyDescent="0.2">
      <c r="A150" s="203"/>
      <c r="B150" s="206"/>
      <c r="C150" s="133" t="s">
        <v>129</v>
      </c>
      <c r="D150" s="134">
        <v>0.7</v>
      </c>
      <c r="E150" s="143">
        <v>55000</v>
      </c>
      <c r="F150" s="143">
        <f t="shared" si="8"/>
        <v>38500</v>
      </c>
      <c r="G150" s="212"/>
      <c r="H150" s="210"/>
    </row>
    <row r="151" spans="1:8" x14ac:dyDescent="0.2">
      <c r="A151" s="203"/>
      <c r="B151" s="206"/>
      <c r="C151" s="133" t="s">
        <v>130</v>
      </c>
      <c r="D151" s="134">
        <v>0.5</v>
      </c>
      <c r="E151" s="143">
        <v>68000</v>
      </c>
      <c r="F151" s="143">
        <f t="shared" si="8"/>
        <v>34000</v>
      </c>
      <c r="G151" s="212"/>
      <c r="H151" s="210"/>
    </row>
    <row r="152" spans="1:8" x14ac:dyDescent="0.2">
      <c r="A152" s="204"/>
      <c r="B152" s="207"/>
      <c r="C152" s="133" t="s">
        <v>25</v>
      </c>
      <c r="D152" s="134">
        <v>0.3</v>
      </c>
      <c r="E152" s="143">
        <v>28000</v>
      </c>
      <c r="F152" s="143">
        <f t="shared" si="8"/>
        <v>8400</v>
      </c>
      <c r="G152" s="213"/>
      <c r="H152" s="210"/>
    </row>
    <row r="153" spans="1:8" x14ac:dyDescent="0.2">
      <c r="A153" s="202">
        <v>46058</v>
      </c>
      <c r="B153" s="205" t="s">
        <v>162</v>
      </c>
      <c r="C153" s="133" t="s">
        <v>17</v>
      </c>
      <c r="D153" s="134">
        <v>1</v>
      </c>
      <c r="E153" s="143">
        <v>39000</v>
      </c>
      <c r="F153" s="143">
        <f t="shared" si="8"/>
        <v>39000</v>
      </c>
      <c r="G153" s="211">
        <f>SUM(F153:F156)</f>
        <v>339000</v>
      </c>
      <c r="H153" s="210" t="s">
        <v>114</v>
      </c>
    </row>
    <row r="154" spans="1:8" x14ac:dyDescent="0.2">
      <c r="A154" s="203"/>
      <c r="B154" s="206"/>
      <c r="C154" s="133" t="s">
        <v>47</v>
      </c>
      <c r="D154" s="134">
        <v>1.5</v>
      </c>
      <c r="E154" s="143">
        <v>39000</v>
      </c>
      <c r="F154" s="143">
        <f t="shared" si="8"/>
        <v>58500</v>
      </c>
      <c r="G154" s="212"/>
      <c r="H154" s="210"/>
    </row>
    <row r="155" spans="1:8" x14ac:dyDescent="0.2">
      <c r="A155" s="203"/>
      <c r="B155" s="206"/>
      <c r="C155" s="133" t="s">
        <v>115</v>
      </c>
      <c r="D155" s="134">
        <v>1.5</v>
      </c>
      <c r="E155" s="143">
        <v>83000</v>
      </c>
      <c r="F155" s="143">
        <f t="shared" si="8"/>
        <v>124500</v>
      </c>
      <c r="G155" s="212"/>
      <c r="H155" s="210"/>
    </row>
    <row r="156" spans="1:8" x14ac:dyDescent="0.2">
      <c r="A156" s="204"/>
      <c r="B156" s="207"/>
      <c r="C156" s="133" t="s">
        <v>106</v>
      </c>
      <c r="D156" s="134">
        <v>3</v>
      </c>
      <c r="E156" s="143">
        <v>39000</v>
      </c>
      <c r="F156" s="143">
        <f t="shared" si="8"/>
        <v>117000</v>
      </c>
      <c r="G156" s="213"/>
      <c r="H156" s="210"/>
    </row>
    <row r="157" spans="1:8" x14ac:dyDescent="0.2">
      <c r="A157" s="202">
        <v>46059</v>
      </c>
      <c r="B157" s="205" t="s">
        <v>163</v>
      </c>
      <c r="C157" s="133" t="s">
        <v>118</v>
      </c>
      <c r="D157" s="134">
        <v>10</v>
      </c>
      <c r="E157" s="143">
        <v>25000</v>
      </c>
      <c r="F157" s="143">
        <f t="shared" si="8"/>
        <v>250000</v>
      </c>
      <c r="G157" s="211">
        <f>SUM(F157:F178)</f>
        <v>1909090</v>
      </c>
      <c r="H157" s="210" t="s">
        <v>114</v>
      </c>
    </row>
    <row r="158" spans="1:8" x14ac:dyDescent="0.2">
      <c r="A158" s="203"/>
      <c r="B158" s="206"/>
      <c r="C158" s="133" t="s">
        <v>24</v>
      </c>
      <c r="D158" s="134">
        <v>5</v>
      </c>
      <c r="E158" s="143">
        <v>39000</v>
      </c>
      <c r="F158" s="143">
        <f t="shared" ref="F158:F178" si="9">E158*D158</f>
        <v>195000</v>
      </c>
      <c r="G158" s="212"/>
      <c r="H158" s="210"/>
    </row>
    <row r="159" spans="1:8" x14ac:dyDescent="0.2">
      <c r="A159" s="203"/>
      <c r="B159" s="206"/>
      <c r="C159" s="133" t="s">
        <v>116</v>
      </c>
      <c r="D159" s="134">
        <v>2</v>
      </c>
      <c r="E159" s="143">
        <v>30000</v>
      </c>
      <c r="F159" s="143">
        <f t="shared" si="9"/>
        <v>60000</v>
      </c>
      <c r="G159" s="212"/>
      <c r="H159" s="210"/>
    </row>
    <row r="160" spans="1:8" x14ac:dyDescent="0.2">
      <c r="A160" s="203"/>
      <c r="B160" s="206"/>
      <c r="C160" s="133" t="s">
        <v>117</v>
      </c>
      <c r="D160" s="134">
        <v>3</v>
      </c>
      <c r="E160" s="143">
        <v>66000</v>
      </c>
      <c r="F160" s="143">
        <f t="shared" si="9"/>
        <v>198000</v>
      </c>
      <c r="G160" s="212"/>
      <c r="H160" s="210"/>
    </row>
    <row r="161" spans="1:9" x14ac:dyDescent="0.2">
      <c r="A161" s="203"/>
      <c r="B161" s="206"/>
      <c r="C161" s="133" t="s">
        <v>10</v>
      </c>
      <c r="D161" s="134">
        <v>3</v>
      </c>
      <c r="E161" s="143">
        <v>45000</v>
      </c>
      <c r="F161" s="143">
        <f t="shared" si="9"/>
        <v>135000</v>
      </c>
      <c r="G161" s="212"/>
      <c r="H161" s="210"/>
    </row>
    <row r="162" spans="1:9" x14ac:dyDescent="0.2">
      <c r="A162" s="203"/>
      <c r="B162" s="206"/>
      <c r="C162" s="133" t="s">
        <v>164</v>
      </c>
      <c r="D162" s="134">
        <v>1</v>
      </c>
      <c r="E162" s="143">
        <v>65000</v>
      </c>
      <c r="F162" s="143">
        <f t="shared" si="9"/>
        <v>65000</v>
      </c>
      <c r="G162" s="212"/>
      <c r="H162" s="210"/>
    </row>
    <row r="163" spans="1:9" x14ac:dyDescent="0.2">
      <c r="A163" s="203"/>
      <c r="B163" s="206"/>
      <c r="C163" s="133" t="s">
        <v>76</v>
      </c>
      <c r="D163" s="134">
        <v>1</v>
      </c>
      <c r="E163" s="143">
        <v>200000</v>
      </c>
      <c r="F163" s="143">
        <f t="shared" si="9"/>
        <v>200000</v>
      </c>
      <c r="G163" s="212"/>
      <c r="H163" s="210"/>
    </row>
    <row r="164" spans="1:9" x14ac:dyDescent="0.2">
      <c r="A164" s="203"/>
      <c r="B164" s="206"/>
      <c r="C164" s="133" t="s">
        <v>146</v>
      </c>
      <c r="D164" s="134">
        <v>1</v>
      </c>
      <c r="E164" s="143">
        <v>11000</v>
      </c>
      <c r="F164" s="143">
        <f t="shared" si="9"/>
        <v>11000</v>
      </c>
      <c r="G164" s="212"/>
      <c r="H164" s="210"/>
    </row>
    <row r="165" spans="1:9" x14ac:dyDescent="0.2">
      <c r="A165" s="203"/>
      <c r="B165" s="206"/>
      <c r="C165" s="133" t="s">
        <v>21</v>
      </c>
      <c r="D165" s="134">
        <v>2</v>
      </c>
      <c r="E165" s="143">
        <v>28000</v>
      </c>
      <c r="F165" s="143">
        <f t="shared" si="9"/>
        <v>56000</v>
      </c>
      <c r="G165" s="212"/>
      <c r="H165" s="210"/>
    </row>
    <row r="166" spans="1:9" x14ac:dyDescent="0.2">
      <c r="A166" s="203"/>
      <c r="B166" s="206"/>
      <c r="C166" s="133" t="s">
        <v>140</v>
      </c>
      <c r="D166" s="134">
        <v>1</v>
      </c>
      <c r="E166" s="143">
        <v>72000</v>
      </c>
      <c r="F166" s="143">
        <f t="shared" si="9"/>
        <v>72000</v>
      </c>
      <c r="G166" s="212"/>
      <c r="H166" s="210"/>
    </row>
    <row r="167" spans="1:9" x14ac:dyDescent="0.2">
      <c r="A167" s="203"/>
      <c r="B167" s="206"/>
      <c r="C167" s="133" t="s">
        <v>121</v>
      </c>
      <c r="D167" s="134">
        <v>1</v>
      </c>
      <c r="E167" s="143">
        <v>70000</v>
      </c>
      <c r="F167" s="143">
        <f t="shared" si="9"/>
        <v>70000</v>
      </c>
      <c r="G167" s="212"/>
      <c r="H167" s="210"/>
    </row>
    <row r="168" spans="1:9" x14ac:dyDescent="0.2">
      <c r="A168" s="203"/>
      <c r="B168" s="206"/>
      <c r="C168" s="133" t="s">
        <v>152</v>
      </c>
      <c r="D168" s="134">
        <v>7.0000000000000007E-2</v>
      </c>
      <c r="E168" s="143">
        <v>77000</v>
      </c>
      <c r="F168" s="143">
        <f t="shared" si="9"/>
        <v>5390</v>
      </c>
      <c r="G168" s="212"/>
      <c r="H168" s="210"/>
    </row>
    <row r="169" spans="1:9" x14ac:dyDescent="0.2">
      <c r="A169" s="203"/>
      <c r="B169" s="206"/>
      <c r="C169" s="133" t="s">
        <v>109</v>
      </c>
      <c r="D169" s="134">
        <v>7.0000000000000007E-2</v>
      </c>
      <c r="E169" s="143">
        <v>77000</v>
      </c>
      <c r="F169" s="143">
        <f t="shared" si="9"/>
        <v>5390</v>
      </c>
      <c r="G169" s="212"/>
      <c r="H169" s="210"/>
    </row>
    <row r="170" spans="1:9" x14ac:dyDescent="0.2">
      <c r="A170" s="203"/>
      <c r="B170" s="206"/>
      <c r="C170" s="133" t="s">
        <v>89</v>
      </c>
      <c r="D170" s="134">
        <v>7.0000000000000007E-2</v>
      </c>
      <c r="E170" s="143">
        <v>83000</v>
      </c>
      <c r="F170" s="143">
        <f t="shared" si="9"/>
        <v>5810</v>
      </c>
      <c r="G170" s="212"/>
      <c r="H170" s="210"/>
    </row>
    <row r="171" spans="1:9" x14ac:dyDescent="0.2">
      <c r="A171" s="203"/>
      <c r="B171" s="206"/>
      <c r="C171" s="133" t="s">
        <v>108</v>
      </c>
      <c r="D171" s="134">
        <v>1</v>
      </c>
      <c r="E171" s="143">
        <v>28000</v>
      </c>
      <c r="F171" s="143">
        <f t="shared" si="9"/>
        <v>28000</v>
      </c>
      <c r="G171" s="212"/>
      <c r="H171" s="210"/>
      <c r="I171" s="148"/>
    </row>
    <row r="172" spans="1:9" x14ac:dyDescent="0.2">
      <c r="A172" s="203"/>
      <c r="B172" s="206"/>
      <c r="C172" s="133" t="s">
        <v>165</v>
      </c>
      <c r="D172" s="134">
        <v>2</v>
      </c>
      <c r="E172" s="143">
        <v>105000</v>
      </c>
      <c r="F172" s="143">
        <f t="shared" si="9"/>
        <v>210000</v>
      </c>
      <c r="G172" s="212"/>
      <c r="H172" s="210"/>
    </row>
    <row r="173" spans="1:9" x14ac:dyDescent="0.2">
      <c r="A173" s="203"/>
      <c r="B173" s="206"/>
      <c r="C173" s="133" t="s">
        <v>7</v>
      </c>
      <c r="D173" s="134">
        <v>3</v>
      </c>
      <c r="E173" s="143">
        <v>35000</v>
      </c>
      <c r="F173" s="143">
        <f t="shared" si="9"/>
        <v>105000</v>
      </c>
      <c r="G173" s="212"/>
      <c r="H173" s="210"/>
    </row>
    <row r="174" spans="1:9" x14ac:dyDescent="0.2">
      <c r="A174" s="203"/>
      <c r="B174" s="206"/>
      <c r="C174" s="133" t="s">
        <v>50</v>
      </c>
      <c r="D174" s="134">
        <v>1</v>
      </c>
      <c r="E174" s="143">
        <v>45000</v>
      </c>
      <c r="F174" s="143">
        <f t="shared" si="9"/>
        <v>45000</v>
      </c>
      <c r="G174" s="212"/>
      <c r="H174" s="210"/>
    </row>
    <row r="175" spans="1:9" x14ac:dyDescent="0.2">
      <c r="A175" s="203"/>
      <c r="B175" s="206"/>
      <c r="C175" s="133" t="s">
        <v>79</v>
      </c>
      <c r="D175" s="134">
        <v>2</v>
      </c>
      <c r="E175" s="143">
        <v>35000</v>
      </c>
      <c r="F175" s="143">
        <f t="shared" si="9"/>
        <v>70000</v>
      </c>
      <c r="G175" s="212"/>
      <c r="H175" s="210"/>
    </row>
    <row r="176" spans="1:9" x14ac:dyDescent="0.2">
      <c r="A176" s="203"/>
      <c r="B176" s="206"/>
      <c r="C176" s="133" t="s">
        <v>27</v>
      </c>
      <c r="D176" s="134">
        <v>45</v>
      </c>
      <c r="E176" s="143">
        <v>1000</v>
      </c>
      <c r="F176" s="143">
        <f t="shared" si="9"/>
        <v>45000</v>
      </c>
      <c r="G176" s="212"/>
      <c r="H176" s="210"/>
    </row>
    <row r="177" spans="1:8" x14ac:dyDescent="0.2">
      <c r="A177" s="203"/>
      <c r="B177" s="206"/>
      <c r="C177" s="133" t="s">
        <v>160</v>
      </c>
      <c r="D177" s="134">
        <v>1</v>
      </c>
      <c r="E177" s="143">
        <v>55000</v>
      </c>
      <c r="F177" s="143">
        <f t="shared" si="9"/>
        <v>55000</v>
      </c>
      <c r="G177" s="212"/>
      <c r="H177" s="210"/>
    </row>
    <row r="178" spans="1:8" x14ac:dyDescent="0.2">
      <c r="A178" s="204"/>
      <c r="B178" s="207"/>
      <c r="C178" s="133" t="s">
        <v>90</v>
      </c>
      <c r="D178" s="134">
        <v>0.5</v>
      </c>
      <c r="E178" s="143">
        <v>45000</v>
      </c>
      <c r="F178" s="143">
        <f t="shared" si="9"/>
        <v>22500</v>
      </c>
      <c r="G178" s="213"/>
      <c r="H178" s="210"/>
    </row>
    <row r="179" spans="1:8" x14ac:dyDescent="0.2">
      <c r="A179" s="202">
        <v>46059</v>
      </c>
      <c r="B179" s="205" t="s">
        <v>166</v>
      </c>
      <c r="C179" s="133" t="s">
        <v>129</v>
      </c>
      <c r="D179" s="134">
        <v>0.5</v>
      </c>
      <c r="E179" s="143">
        <v>55000</v>
      </c>
      <c r="F179" s="143">
        <f t="shared" ref="F179:F190" si="10">E179*D179</f>
        <v>27500</v>
      </c>
      <c r="G179" s="211">
        <f>SUM(F179:F190)</f>
        <v>665500</v>
      </c>
      <c r="H179" s="210" t="s">
        <v>114</v>
      </c>
    </row>
    <row r="180" spans="1:8" x14ac:dyDescent="0.2">
      <c r="A180" s="203"/>
      <c r="B180" s="206"/>
      <c r="C180" s="133" t="s">
        <v>130</v>
      </c>
      <c r="D180" s="134">
        <v>0.5</v>
      </c>
      <c r="E180" s="143">
        <v>68000</v>
      </c>
      <c r="F180" s="143">
        <f t="shared" si="10"/>
        <v>34000</v>
      </c>
      <c r="G180" s="212"/>
      <c r="H180" s="210"/>
    </row>
    <row r="181" spans="1:8" x14ac:dyDescent="0.2">
      <c r="A181" s="203"/>
      <c r="B181" s="206"/>
      <c r="C181" s="133" t="s">
        <v>34</v>
      </c>
      <c r="D181" s="134">
        <v>2</v>
      </c>
      <c r="E181" s="143">
        <v>45000</v>
      </c>
      <c r="F181" s="143">
        <f t="shared" si="10"/>
        <v>90000</v>
      </c>
      <c r="G181" s="212"/>
      <c r="H181" s="210"/>
    </row>
    <row r="182" spans="1:8" x14ac:dyDescent="0.2">
      <c r="A182" s="203"/>
      <c r="B182" s="206"/>
      <c r="C182" s="133" t="s">
        <v>17</v>
      </c>
      <c r="D182" s="134">
        <v>2</v>
      </c>
      <c r="E182" s="143">
        <v>39000</v>
      </c>
      <c r="F182" s="143">
        <f t="shared" si="10"/>
        <v>78000</v>
      </c>
      <c r="G182" s="212"/>
      <c r="H182" s="210"/>
    </row>
    <row r="183" spans="1:8" x14ac:dyDescent="0.2">
      <c r="A183" s="203"/>
      <c r="B183" s="206"/>
      <c r="C183" s="133" t="s">
        <v>153</v>
      </c>
      <c r="D183" s="134">
        <v>3</v>
      </c>
      <c r="E183" s="143">
        <v>10000</v>
      </c>
      <c r="F183" s="143">
        <f t="shared" si="10"/>
        <v>30000</v>
      </c>
      <c r="G183" s="212"/>
      <c r="H183" s="210"/>
    </row>
    <row r="184" spans="1:8" x14ac:dyDescent="0.2">
      <c r="A184" s="203"/>
      <c r="B184" s="206"/>
      <c r="C184" s="133" t="s">
        <v>16</v>
      </c>
      <c r="D184" s="134">
        <v>1</v>
      </c>
      <c r="E184" s="143">
        <v>50000</v>
      </c>
      <c r="F184" s="143">
        <f t="shared" si="10"/>
        <v>50000</v>
      </c>
      <c r="G184" s="212"/>
      <c r="H184" s="210"/>
    </row>
    <row r="185" spans="1:8" x14ac:dyDescent="0.2">
      <c r="A185" s="203"/>
      <c r="B185" s="206"/>
      <c r="C185" s="133" t="s">
        <v>47</v>
      </c>
      <c r="D185" s="134">
        <v>1</v>
      </c>
      <c r="E185" s="143">
        <v>39000</v>
      </c>
      <c r="F185" s="143">
        <f t="shared" si="10"/>
        <v>39000</v>
      </c>
      <c r="G185" s="212"/>
      <c r="H185" s="210"/>
    </row>
    <row r="186" spans="1:8" x14ac:dyDescent="0.2">
      <c r="A186" s="203"/>
      <c r="B186" s="206"/>
      <c r="C186" s="133" t="s">
        <v>131</v>
      </c>
      <c r="D186" s="134">
        <v>1</v>
      </c>
      <c r="E186" s="143">
        <v>45000</v>
      </c>
      <c r="F186" s="143">
        <f t="shared" si="10"/>
        <v>45000</v>
      </c>
      <c r="G186" s="212"/>
      <c r="H186" s="210"/>
    </row>
    <row r="187" spans="1:8" x14ac:dyDescent="0.2">
      <c r="A187" s="203"/>
      <c r="B187" s="206"/>
      <c r="C187" s="133" t="s">
        <v>75</v>
      </c>
      <c r="D187" s="134">
        <v>0.2</v>
      </c>
      <c r="E187" s="143">
        <v>120000</v>
      </c>
      <c r="F187" s="143">
        <f t="shared" si="10"/>
        <v>24000</v>
      </c>
      <c r="G187" s="212"/>
      <c r="H187" s="210"/>
    </row>
    <row r="188" spans="1:8" x14ac:dyDescent="0.2">
      <c r="A188" s="203"/>
      <c r="B188" s="206"/>
      <c r="C188" s="133" t="s">
        <v>26</v>
      </c>
      <c r="D188" s="134">
        <v>2</v>
      </c>
      <c r="E188" s="143">
        <v>35000</v>
      </c>
      <c r="F188" s="143">
        <f t="shared" si="10"/>
        <v>70000</v>
      </c>
      <c r="G188" s="212"/>
      <c r="H188" s="210"/>
    </row>
    <row r="189" spans="1:8" x14ac:dyDescent="0.2">
      <c r="A189" s="203"/>
      <c r="B189" s="206"/>
      <c r="C189" s="133" t="s">
        <v>48</v>
      </c>
      <c r="D189" s="134">
        <v>1</v>
      </c>
      <c r="E189" s="143">
        <v>28000</v>
      </c>
      <c r="F189" s="143">
        <f t="shared" si="10"/>
        <v>28000</v>
      </c>
      <c r="G189" s="212"/>
      <c r="H189" s="210"/>
    </row>
    <row r="190" spans="1:8" x14ac:dyDescent="0.2">
      <c r="A190" s="204"/>
      <c r="B190" s="207"/>
      <c r="C190" s="133" t="s">
        <v>167</v>
      </c>
      <c r="D190" s="134">
        <v>2</v>
      </c>
      <c r="E190" s="143">
        <v>75000</v>
      </c>
      <c r="F190" s="143">
        <f t="shared" si="10"/>
        <v>150000</v>
      </c>
      <c r="G190" s="213"/>
      <c r="H190" s="210"/>
    </row>
    <row r="191" spans="1:8" x14ac:dyDescent="0.2">
      <c r="A191" s="202">
        <v>46060</v>
      </c>
      <c r="B191" s="205" t="s">
        <v>168</v>
      </c>
      <c r="C191" s="133" t="s">
        <v>75</v>
      </c>
      <c r="D191" s="134">
        <v>0.3</v>
      </c>
      <c r="E191" s="143">
        <v>120000</v>
      </c>
      <c r="F191" s="143">
        <f t="shared" ref="F191:F212" si="11">E191*D191</f>
        <v>36000</v>
      </c>
      <c r="G191" s="211">
        <f>SUM(F191:F212)</f>
        <v>1395210</v>
      </c>
      <c r="H191" s="210" t="s">
        <v>114</v>
      </c>
    </row>
    <row r="192" spans="1:8" x14ac:dyDescent="0.2">
      <c r="A192" s="203"/>
      <c r="B192" s="206"/>
      <c r="C192" s="133" t="s">
        <v>90</v>
      </c>
      <c r="D192" s="134">
        <v>0.7</v>
      </c>
      <c r="E192" s="143">
        <v>45000</v>
      </c>
      <c r="F192" s="143">
        <f t="shared" si="11"/>
        <v>31500</v>
      </c>
      <c r="G192" s="212"/>
      <c r="H192" s="210"/>
    </row>
    <row r="193" spans="1:8" x14ac:dyDescent="0.2">
      <c r="A193" s="203"/>
      <c r="B193" s="206"/>
      <c r="C193" s="133" t="s">
        <v>127</v>
      </c>
      <c r="D193" s="134">
        <v>0.4</v>
      </c>
      <c r="E193" s="143">
        <v>44000</v>
      </c>
      <c r="F193" s="143">
        <f t="shared" si="11"/>
        <v>17600</v>
      </c>
      <c r="G193" s="212"/>
      <c r="H193" s="210"/>
    </row>
    <row r="194" spans="1:8" x14ac:dyDescent="0.2">
      <c r="A194" s="203"/>
      <c r="B194" s="206"/>
      <c r="C194" s="133" t="s">
        <v>161</v>
      </c>
      <c r="D194" s="134">
        <v>0.4</v>
      </c>
      <c r="E194" s="143">
        <v>70000</v>
      </c>
      <c r="F194" s="143">
        <f t="shared" si="11"/>
        <v>28000</v>
      </c>
      <c r="G194" s="212"/>
      <c r="H194" s="210"/>
    </row>
    <row r="195" spans="1:8" x14ac:dyDescent="0.2">
      <c r="A195" s="203"/>
      <c r="B195" s="206"/>
      <c r="C195" s="133" t="s">
        <v>129</v>
      </c>
      <c r="D195" s="134">
        <v>0.6</v>
      </c>
      <c r="E195" s="143">
        <v>55000</v>
      </c>
      <c r="F195" s="143">
        <f t="shared" si="11"/>
        <v>33000</v>
      </c>
      <c r="G195" s="212"/>
      <c r="H195" s="210"/>
    </row>
    <row r="196" spans="1:8" x14ac:dyDescent="0.2">
      <c r="A196" s="203"/>
      <c r="B196" s="206"/>
      <c r="C196" s="133" t="s">
        <v>130</v>
      </c>
      <c r="D196" s="134">
        <v>0.6</v>
      </c>
      <c r="E196" s="143">
        <v>68000</v>
      </c>
      <c r="F196" s="143">
        <f t="shared" si="11"/>
        <v>40800</v>
      </c>
      <c r="G196" s="212"/>
      <c r="H196" s="210"/>
    </row>
    <row r="197" spans="1:8" x14ac:dyDescent="0.2">
      <c r="A197" s="203"/>
      <c r="B197" s="206"/>
      <c r="C197" s="133" t="s">
        <v>47</v>
      </c>
      <c r="D197" s="134">
        <v>1.5</v>
      </c>
      <c r="E197" s="143">
        <v>39000</v>
      </c>
      <c r="F197" s="143">
        <f t="shared" si="11"/>
        <v>58500</v>
      </c>
      <c r="G197" s="212"/>
      <c r="H197" s="210"/>
    </row>
    <row r="198" spans="1:8" x14ac:dyDescent="0.2">
      <c r="A198" s="203"/>
      <c r="B198" s="206"/>
      <c r="C198" s="133" t="s">
        <v>14</v>
      </c>
      <c r="D198" s="134">
        <v>1</v>
      </c>
      <c r="E198" s="143">
        <v>60000</v>
      </c>
      <c r="F198" s="143">
        <f t="shared" si="11"/>
        <v>60000</v>
      </c>
      <c r="G198" s="212"/>
      <c r="H198" s="210"/>
    </row>
    <row r="199" spans="1:8" x14ac:dyDescent="0.2">
      <c r="A199" s="203"/>
      <c r="B199" s="206"/>
      <c r="C199" s="133" t="s">
        <v>115</v>
      </c>
      <c r="D199" s="134">
        <v>1</v>
      </c>
      <c r="E199" s="143">
        <v>83000</v>
      </c>
      <c r="F199" s="143">
        <f t="shared" si="11"/>
        <v>83000</v>
      </c>
      <c r="G199" s="212"/>
      <c r="H199" s="210"/>
    </row>
    <row r="200" spans="1:8" x14ac:dyDescent="0.2">
      <c r="A200" s="203"/>
      <c r="B200" s="206"/>
      <c r="C200" s="133" t="s">
        <v>143</v>
      </c>
      <c r="D200" s="134">
        <v>0.1</v>
      </c>
      <c r="E200" s="143">
        <v>99000</v>
      </c>
      <c r="F200" s="143">
        <f t="shared" si="11"/>
        <v>9900</v>
      </c>
      <c r="G200" s="212"/>
      <c r="H200" s="210"/>
    </row>
    <row r="201" spans="1:8" x14ac:dyDescent="0.2">
      <c r="A201" s="203"/>
      <c r="B201" s="206"/>
      <c r="C201" s="133" t="s">
        <v>153</v>
      </c>
      <c r="D201" s="134">
        <v>2</v>
      </c>
      <c r="E201" s="143">
        <v>10000</v>
      </c>
      <c r="F201" s="143">
        <f t="shared" si="11"/>
        <v>20000</v>
      </c>
      <c r="G201" s="212"/>
      <c r="H201" s="210"/>
    </row>
    <row r="202" spans="1:8" x14ac:dyDescent="0.2">
      <c r="A202" s="203"/>
      <c r="B202" s="206"/>
      <c r="C202" s="133" t="s">
        <v>17</v>
      </c>
      <c r="D202" s="134">
        <v>1</v>
      </c>
      <c r="E202" s="143">
        <v>39000</v>
      </c>
      <c r="F202" s="143">
        <f t="shared" si="11"/>
        <v>39000</v>
      </c>
      <c r="G202" s="212"/>
      <c r="H202" s="210"/>
    </row>
    <row r="203" spans="1:8" x14ac:dyDescent="0.2">
      <c r="A203" s="203"/>
      <c r="B203" s="206"/>
      <c r="C203" s="133" t="s">
        <v>117</v>
      </c>
      <c r="D203" s="134">
        <v>3</v>
      </c>
      <c r="E203" s="143">
        <v>66000</v>
      </c>
      <c r="F203" s="143">
        <f t="shared" si="11"/>
        <v>198000</v>
      </c>
      <c r="G203" s="212"/>
      <c r="H203" s="210"/>
    </row>
    <row r="204" spans="1:8" x14ac:dyDescent="0.2">
      <c r="A204" s="203"/>
      <c r="B204" s="206"/>
      <c r="C204" s="133" t="s">
        <v>118</v>
      </c>
      <c r="D204" s="134">
        <v>7</v>
      </c>
      <c r="E204" s="143">
        <v>25000</v>
      </c>
      <c r="F204" s="143">
        <f t="shared" si="11"/>
        <v>175000</v>
      </c>
      <c r="G204" s="212"/>
      <c r="H204" s="210"/>
    </row>
    <row r="205" spans="1:8" x14ac:dyDescent="0.2">
      <c r="A205" s="203"/>
      <c r="B205" s="206"/>
      <c r="C205" s="133" t="s">
        <v>54</v>
      </c>
      <c r="D205" s="134">
        <v>1</v>
      </c>
      <c r="E205" s="143">
        <v>250000</v>
      </c>
      <c r="F205" s="143">
        <f t="shared" si="11"/>
        <v>250000</v>
      </c>
      <c r="G205" s="212"/>
      <c r="H205" s="210"/>
    </row>
    <row r="206" spans="1:8" x14ac:dyDescent="0.2">
      <c r="A206" s="203"/>
      <c r="B206" s="206"/>
      <c r="C206" s="133" t="s">
        <v>82</v>
      </c>
      <c r="D206" s="134">
        <v>2</v>
      </c>
      <c r="E206" s="143">
        <v>25000</v>
      </c>
      <c r="F206" s="143">
        <f t="shared" si="11"/>
        <v>50000</v>
      </c>
      <c r="G206" s="212"/>
      <c r="H206" s="210"/>
    </row>
    <row r="207" spans="1:8" x14ac:dyDescent="0.2">
      <c r="A207" s="203"/>
      <c r="B207" s="206"/>
      <c r="C207" s="133" t="s">
        <v>169</v>
      </c>
      <c r="D207" s="134">
        <v>1</v>
      </c>
      <c r="E207" s="143">
        <v>150000</v>
      </c>
      <c r="F207" s="143">
        <f t="shared" si="11"/>
        <v>150000</v>
      </c>
      <c r="G207" s="212"/>
      <c r="H207" s="210"/>
    </row>
    <row r="208" spans="1:8" x14ac:dyDescent="0.2">
      <c r="A208" s="203"/>
      <c r="B208" s="206"/>
      <c r="C208" s="133" t="s">
        <v>91</v>
      </c>
      <c r="D208" s="134">
        <v>2</v>
      </c>
      <c r="E208" s="143">
        <v>25000</v>
      </c>
      <c r="F208" s="143">
        <f t="shared" si="11"/>
        <v>50000</v>
      </c>
      <c r="G208" s="212"/>
      <c r="H208" s="210"/>
    </row>
    <row r="209" spans="1:8" x14ac:dyDescent="0.2">
      <c r="A209" s="203"/>
      <c r="B209" s="206"/>
      <c r="C209" s="133" t="s">
        <v>123</v>
      </c>
      <c r="D209" s="134">
        <v>0.3</v>
      </c>
      <c r="E209" s="143">
        <v>55000</v>
      </c>
      <c r="F209" s="143">
        <f t="shared" si="11"/>
        <v>16500</v>
      </c>
      <c r="G209" s="212"/>
      <c r="H209" s="210"/>
    </row>
    <row r="210" spans="1:8" x14ac:dyDescent="0.2">
      <c r="A210" s="203"/>
      <c r="B210" s="206"/>
      <c r="C210" s="133" t="s">
        <v>124</v>
      </c>
      <c r="D210" s="134">
        <v>0.3</v>
      </c>
      <c r="E210" s="143">
        <v>70000</v>
      </c>
      <c r="F210" s="143">
        <f t="shared" si="11"/>
        <v>21000</v>
      </c>
      <c r="G210" s="212"/>
      <c r="H210" s="210"/>
    </row>
    <row r="211" spans="1:8" x14ac:dyDescent="0.2">
      <c r="A211" s="203"/>
      <c r="B211" s="206"/>
      <c r="C211" s="133" t="s">
        <v>67</v>
      </c>
      <c r="D211" s="134">
        <v>0.3</v>
      </c>
      <c r="E211" s="143">
        <v>72000</v>
      </c>
      <c r="F211" s="143">
        <f t="shared" si="11"/>
        <v>21600</v>
      </c>
      <c r="G211" s="212"/>
      <c r="H211" s="210"/>
    </row>
    <row r="212" spans="1:8" x14ac:dyDescent="0.2">
      <c r="A212" s="204"/>
      <c r="B212" s="207"/>
      <c r="C212" s="133" t="s">
        <v>89</v>
      </c>
      <c r="D212" s="134">
        <v>7.0000000000000007E-2</v>
      </c>
      <c r="E212" s="143">
        <v>83000</v>
      </c>
      <c r="F212" s="143">
        <f t="shared" si="11"/>
        <v>5810</v>
      </c>
      <c r="G212" s="213"/>
      <c r="H212" s="210"/>
    </row>
    <row r="213" spans="1:8" x14ac:dyDescent="0.2">
      <c r="A213" s="202">
        <v>46060</v>
      </c>
      <c r="B213" s="205" t="s">
        <v>170</v>
      </c>
      <c r="C213" s="133" t="s">
        <v>109</v>
      </c>
      <c r="D213" s="134">
        <v>7.0000000000000007E-2</v>
      </c>
      <c r="E213" s="143">
        <v>77000</v>
      </c>
      <c r="F213" s="143">
        <f t="shared" ref="F213:F219" si="12">E213*D213</f>
        <v>5390</v>
      </c>
      <c r="G213" s="211">
        <f>SUM(F213:F219)</f>
        <v>613390</v>
      </c>
      <c r="H213" s="210" t="s">
        <v>114</v>
      </c>
    </row>
    <row r="214" spans="1:8" x14ac:dyDescent="0.2">
      <c r="A214" s="203"/>
      <c r="B214" s="206"/>
      <c r="C214" s="133" t="s">
        <v>146</v>
      </c>
      <c r="D214" s="134">
        <v>1</v>
      </c>
      <c r="E214" s="143">
        <v>11000</v>
      </c>
      <c r="F214" s="143">
        <f t="shared" si="12"/>
        <v>11000</v>
      </c>
      <c r="G214" s="212"/>
      <c r="H214" s="210"/>
    </row>
    <row r="215" spans="1:8" x14ac:dyDescent="0.2">
      <c r="A215" s="203"/>
      <c r="B215" s="206"/>
      <c r="C215" s="133" t="s">
        <v>171</v>
      </c>
      <c r="D215" s="134">
        <v>1</v>
      </c>
      <c r="E215" s="143">
        <v>20000</v>
      </c>
      <c r="F215" s="143">
        <f t="shared" si="12"/>
        <v>20000</v>
      </c>
      <c r="G215" s="212"/>
      <c r="H215" s="210"/>
    </row>
    <row r="216" spans="1:8" x14ac:dyDescent="0.2">
      <c r="A216" s="203"/>
      <c r="B216" s="206"/>
      <c r="C216" s="133" t="s">
        <v>48</v>
      </c>
      <c r="D216" s="134">
        <v>1</v>
      </c>
      <c r="E216" s="143">
        <v>26000</v>
      </c>
      <c r="F216" s="143">
        <f t="shared" si="12"/>
        <v>26000</v>
      </c>
      <c r="G216" s="212"/>
      <c r="H216" s="210"/>
    </row>
    <row r="217" spans="1:8" x14ac:dyDescent="0.2">
      <c r="A217" s="203"/>
      <c r="B217" s="206"/>
      <c r="C217" s="133" t="s">
        <v>6</v>
      </c>
      <c r="D217" s="134">
        <v>3</v>
      </c>
      <c r="E217" s="143">
        <v>130000</v>
      </c>
      <c r="F217" s="143">
        <f t="shared" si="12"/>
        <v>390000</v>
      </c>
      <c r="G217" s="212"/>
      <c r="H217" s="210"/>
    </row>
    <row r="218" spans="1:8" x14ac:dyDescent="0.2">
      <c r="A218" s="203"/>
      <c r="B218" s="206"/>
      <c r="C218" s="133" t="s">
        <v>7</v>
      </c>
      <c r="D218" s="134">
        <v>3</v>
      </c>
      <c r="E218" s="143">
        <v>35000</v>
      </c>
      <c r="F218" s="143">
        <f t="shared" si="12"/>
        <v>105000</v>
      </c>
      <c r="G218" s="212"/>
      <c r="H218" s="210"/>
    </row>
    <row r="219" spans="1:8" x14ac:dyDescent="0.2">
      <c r="A219" s="204"/>
      <c r="B219" s="207"/>
      <c r="C219" s="133" t="s">
        <v>21</v>
      </c>
      <c r="D219" s="134">
        <v>2</v>
      </c>
      <c r="E219" s="143">
        <v>28000</v>
      </c>
      <c r="F219" s="143">
        <f t="shared" si="12"/>
        <v>56000</v>
      </c>
      <c r="G219" s="213"/>
      <c r="H219" s="210"/>
    </row>
    <row r="220" spans="1:8" x14ac:dyDescent="0.2">
      <c r="A220" s="202">
        <v>46061</v>
      </c>
      <c r="B220" s="205" t="s">
        <v>172</v>
      </c>
      <c r="C220" s="133" t="s">
        <v>75</v>
      </c>
      <c r="D220" s="134">
        <v>0.3</v>
      </c>
      <c r="E220" s="143">
        <v>120000</v>
      </c>
      <c r="F220" s="143">
        <f t="shared" ref="F220:F241" si="13">E220*D220</f>
        <v>36000</v>
      </c>
      <c r="G220" s="211">
        <f>SUM(F220:F241)</f>
        <v>1162750</v>
      </c>
      <c r="H220" s="210" t="s">
        <v>114</v>
      </c>
    </row>
    <row r="221" spans="1:8" x14ac:dyDescent="0.2">
      <c r="A221" s="203"/>
      <c r="B221" s="206"/>
      <c r="C221" s="133" t="s">
        <v>160</v>
      </c>
      <c r="D221" s="134">
        <v>0.7</v>
      </c>
      <c r="E221" s="143">
        <v>55000</v>
      </c>
      <c r="F221" s="143">
        <f t="shared" si="13"/>
        <v>38500</v>
      </c>
      <c r="G221" s="212"/>
      <c r="H221" s="210"/>
    </row>
    <row r="222" spans="1:8" x14ac:dyDescent="0.2">
      <c r="A222" s="203"/>
      <c r="B222" s="206"/>
      <c r="C222" s="133" t="s">
        <v>90</v>
      </c>
      <c r="D222" s="134">
        <v>0.5</v>
      </c>
      <c r="E222" s="143">
        <v>45000</v>
      </c>
      <c r="F222" s="143">
        <f t="shared" si="13"/>
        <v>22500</v>
      </c>
      <c r="G222" s="212"/>
      <c r="H222" s="210"/>
    </row>
    <row r="223" spans="1:8" x14ac:dyDescent="0.2">
      <c r="A223" s="203"/>
      <c r="B223" s="206"/>
      <c r="C223" s="133" t="s">
        <v>25</v>
      </c>
      <c r="D223" s="134">
        <v>0.4</v>
      </c>
      <c r="E223" s="143">
        <v>28000</v>
      </c>
      <c r="F223" s="143">
        <f t="shared" si="13"/>
        <v>11200</v>
      </c>
      <c r="G223" s="212"/>
      <c r="H223" s="210"/>
    </row>
    <row r="224" spans="1:8" x14ac:dyDescent="0.2">
      <c r="A224" s="203"/>
      <c r="B224" s="206"/>
      <c r="C224" s="133" t="s">
        <v>78</v>
      </c>
      <c r="D224" s="134">
        <v>0.4</v>
      </c>
      <c r="E224" s="143">
        <v>94000</v>
      </c>
      <c r="F224" s="143">
        <f t="shared" si="13"/>
        <v>37600</v>
      </c>
      <c r="G224" s="212"/>
      <c r="H224" s="210"/>
    </row>
    <row r="225" spans="1:8" x14ac:dyDescent="0.2">
      <c r="A225" s="203"/>
      <c r="B225" s="206"/>
      <c r="C225" s="133" t="s">
        <v>129</v>
      </c>
      <c r="D225" s="134">
        <v>0.5</v>
      </c>
      <c r="E225" s="143">
        <v>55000</v>
      </c>
      <c r="F225" s="143">
        <f t="shared" si="13"/>
        <v>27500</v>
      </c>
      <c r="G225" s="212"/>
      <c r="H225" s="210"/>
    </row>
    <row r="226" spans="1:8" x14ac:dyDescent="0.2">
      <c r="A226" s="203"/>
      <c r="B226" s="206"/>
      <c r="C226" s="133" t="s">
        <v>130</v>
      </c>
      <c r="D226" s="134">
        <v>0.5</v>
      </c>
      <c r="E226" s="143">
        <v>68000</v>
      </c>
      <c r="F226" s="143">
        <f t="shared" si="13"/>
        <v>34000</v>
      </c>
      <c r="G226" s="212"/>
      <c r="H226" s="210"/>
    </row>
    <row r="227" spans="1:8" x14ac:dyDescent="0.2">
      <c r="A227" s="203"/>
      <c r="B227" s="206"/>
      <c r="C227" s="133" t="s">
        <v>81</v>
      </c>
      <c r="D227" s="134">
        <v>1</v>
      </c>
      <c r="E227" s="143">
        <v>140000</v>
      </c>
      <c r="F227" s="143">
        <f t="shared" si="13"/>
        <v>140000</v>
      </c>
      <c r="G227" s="212"/>
      <c r="H227" s="210"/>
    </row>
    <row r="228" spans="1:8" x14ac:dyDescent="0.2">
      <c r="A228" s="203"/>
      <c r="B228" s="206"/>
      <c r="C228" s="133" t="s">
        <v>115</v>
      </c>
      <c r="D228" s="134">
        <v>1</v>
      </c>
      <c r="E228" s="143">
        <v>83000</v>
      </c>
      <c r="F228" s="143">
        <f t="shared" si="13"/>
        <v>83000</v>
      </c>
      <c r="G228" s="212"/>
      <c r="H228" s="210"/>
    </row>
    <row r="229" spans="1:8" x14ac:dyDescent="0.2">
      <c r="A229" s="203"/>
      <c r="B229" s="206"/>
      <c r="C229" s="133" t="s">
        <v>47</v>
      </c>
      <c r="D229" s="134">
        <v>1</v>
      </c>
      <c r="E229" s="143">
        <v>39000</v>
      </c>
      <c r="F229" s="143">
        <f t="shared" si="13"/>
        <v>39000</v>
      </c>
      <c r="G229" s="212"/>
      <c r="H229" s="210"/>
    </row>
    <row r="230" spans="1:8" x14ac:dyDescent="0.2">
      <c r="A230" s="203"/>
      <c r="B230" s="206"/>
      <c r="C230" s="133" t="s">
        <v>17</v>
      </c>
      <c r="D230" s="134">
        <v>1</v>
      </c>
      <c r="E230" s="143">
        <v>39000</v>
      </c>
      <c r="F230" s="143">
        <f t="shared" si="13"/>
        <v>39000</v>
      </c>
      <c r="G230" s="212"/>
      <c r="H230" s="210"/>
    </row>
    <row r="231" spans="1:8" x14ac:dyDescent="0.2">
      <c r="A231" s="203"/>
      <c r="B231" s="206"/>
      <c r="C231" s="133" t="s">
        <v>153</v>
      </c>
      <c r="D231" s="134">
        <v>2</v>
      </c>
      <c r="E231" s="143">
        <v>10000</v>
      </c>
      <c r="F231" s="143">
        <f t="shared" si="13"/>
        <v>20000</v>
      </c>
      <c r="G231" s="212"/>
      <c r="H231" s="210"/>
    </row>
    <row r="232" spans="1:8" x14ac:dyDescent="0.2">
      <c r="A232" s="203"/>
      <c r="B232" s="206"/>
      <c r="C232" s="133" t="s">
        <v>141</v>
      </c>
      <c r="D232" s="134">
        <v>5</v>
      </c>
      <c r="E232" s="143">
        <v>30000</v>
      </c>
      <c r="F232" s="143">
        <f t="shared" si="13"/>
        <v>150000</v>
      </c>
      <c r="G232" s="212"/>
      <c r="H232" s="210"/>
    </row>
    <row r="233" spans="1:8" x14ac:dyDescent="0.2">
      <c r="A233" s="203"/>
      <c r="B233" s="206"/>
      <c r="C233" s="133" t="s">
        <v>7</v>
      </c>
      <c r="D233" s="134">
        <v>2</v>
      </c>
      <c r="E233" s="143">
        <v>35000</v>
      </c>
      <c r="F233" s="143">
        <f t="shared" si="13"/>
        <v>70000</v>
      </c>
      <c r="G233" s="212"/>
      <c r="H233" s="210"/>
    </row>
    <row r="234" spans="1:8" x14ac:dyDescent="0.2">
      <c r="A234" s="203"/>
      <c r="B234" s="206"/>
      <c r="C234" s="133" t="s">
        <v>138</v>
      </c>
      <c r="D234" s="134">
        <v>0.5</v>
      </c>
      <c r="E234" s="143">
        <v>83000</v>
      </c>
      <c r="F234" s="143">
        <f t="shared" si="13"/>
        <v>41500</v>
      </c>
      <c r="G234" s="212"/>
      <c r="H234" s="210"/>
    </row>
    <row r="235" spans="1:8" x14ac:dyDescent="0.2">
      <c r="A235" s="203"/>
      <c r="B235" s="206"/>
      <c r="C235" s="133" t="s">
        <v>140</v>
      </c>
      <c r="D235" s="134">
        <v>1</v>
      </c>
      <c r="E235" s="143">
        <v>72000</v>
      </c>
      <c r="F235" s="143">
        <f t="shared" si="13"/>
        <v>72000</v>
      </c>
      <c r="G235" s="212"/>
      <c r="H235" s="210"/>
    </row>
    <row r="236" spans="1:8" x14ac:dyDescent="0.2">
      <c r="A236" s="203"/>
      <c r="B236" s="206"/>
      <c r="C236" s="133" t="s">
        <v>139</v>
      </c>
      <c r="D236" s="134">
        <v>0.5</v>
      </c>
      <c r="E236" s="143">
        <v>94000</v>
      </c>
      <c r="F236" s="143">
        <f t="shared" si="13"/>
        <v>47000</v>
      </c>
      <c r="G236" s="212"/>
      <c r="H236" s="210"/>
    </row>
    <row r="237" spans="1:8" x14ac:dyDescent="0.2">
      <c r="A237" s="203"/>
      <c r="B237" s="206"/>
      <c r="C237" s="133" t="s">
        <v>125</v>
      </c>
      <c r="D237" s="134">
        <v>1</v>
      </c>
      <c r="E237" s="143">
        <v>55000</v>
      </c>
      <c r="F237" s="143">
        <f t="shared" si="13"/>
        <v>55000</v>
      </c>
      <c r="G237" s="212"/>
      <c r="H237" s="210"/>
    </row>
    <row r="238" spans="1:8" x14ac:dyDescent="0.2">
      <c r="A238" s="203"/>
      <c r="B238" s="206"/>
      <c r="C238" s="133" t="s">
        <v>108</v>
      </c>
      <c r="D238" s="134">
        <v>1</v>
      </c>
      <c r="E238" s="143">
        <v>28000</v>
      </c>
      <c r="F238" s="143">
        <f t="shared" si="13"/>
        <v>28000</v>
      </c>
      <c r="G238" s="212"/>
      <c r="H238" s="210"/>
    </row>
    <row r="239" spans="1:8" x14ac:dyDescent="0.2">
      <c r="A239" s="203"/>
      <c r="B239" s="206"/>
      <c r="C239" s="133" t="s">
        <v>21</v>
      </c>
      <c r="D239" s="134">
        <v>2</v>
      </c>
      <c r="E239" s="143">
        <v>28000</v>
      </c>
      <c r="F239" s="143">
        <f t="shared" si="13"/>
        <v>56000</v>
      </c>
      <c r="G239" s="212"/>
      <c r="H239" s="210"/>
    </row>
    <row r="240" spans="1:8" x14ac:dyDescent="0.2">
      <c r="A240" s="203"/>
      <c r="B240" s="206"/>
      <c r="C240" s="133" t="s">
        <v>82</v>
      </c>
      <c r="D240" s="134">
        <v>4.0999999999999996</v>
      </c>
      <c r="E240" s="143">
        <v>25000</v>
      </c>
      <c r="F240" s="143">
        <f t="shared" si="13"/>
        <v>102500</v>
      </c>
      <c r="G240" s="212"/>
      <c r="H240" s="210"/>
    </row>
    <row r="241" spans="1:8" x14ac:dyDescent="0.2">
      <c r="A241" s="204"/>
      <c r="B241" s="207"/>
      <c r="C241" s="133" t="s">
        <v>89</v>
      </c>
      <c r="D241" s="134">
        <v>0.15</v>
      </c>
      <c r="E241" s="143">
        <v>83000</v>
      </c>
      <c r="F241" s="143">
        <f t="shared" si="13"/>
        <v>12450</v>
      </c>
      <c r="G241" s="213"/>
      <c r="H241" s="210"/>
    </row>
    <row r="242" spans="1:8" x14ac:dyDescent="0.2">
      <c r="A242" s="202">
        <v>46061</v>
      </c>
      <c r="B242" s="205" t="s">
        <v>173</v>
      </c>
      <c r="C242" s="133" t="s">
        <v>109</v>
      </c>
      <c r="D242" s="134">
        <v>0.15</v>
      </c>
      <c r="E242" s="143">
        <v>77000</v>
      </c>
      <c r="F242" s="143">
        <f t="shared" ref="F242:F261" si="14">E242*D242</f>
        <v>11550</v>
      </c>
      <c r="G242" s="211">
        <f>SUM(F242:F260)</f>
        <v>1437300</v>
      </c>
      <c r="H242" s="210" t="s">
        <v>114</v>
      </c>
    </row>
    <row r="243" spans="1:8" x14ac:dyDescent="0.2">
      <c r="A243" s="203"/>
      <c r="B243" s="206"/>
      <c r="C243" s="133" t="s">
        <v>120</v>
      </c>
      <c r="D243" s="134">
        <v>0.15</v>
      </c>
      <c r="E243" s="143">
        <v>39000</v>
      </c>
      <c r="F243" s="143">
        <f t="shared" si="14"/>
        <v>5850</v>
      </c>
      <c r="G243" s="212"/>
      <c r="H243" s="210"/>
    </row>
    <row r="244" spans="1:8" x14ac:dyDescent="0.2">
      <c r="A244" s="203"/>
      <c r="B244" s="206"/>
      <c r="C244" s="133" t="s">
        <v>110</v>
      </c>
      <c r="D244" s="134">
        <v>0.1</v>
      </c>
      <c r="E244" s="143">
        <v>72000</v>
      </c>
      <c r="F244" s="143">
        <f t="shared" si="14"/>
        <v>7200</v>
      </c>
      <c r="G244" s="212"/>
      <c r="H244" s="210"/>
    </row>
    <row r="245" spans="1:8" x14ac:dyDescent="0.2">
      <c r="A245" s="203"/>
      <c r="B245" s="206"/>
      <c r="C245" s="133" t="s">
        <v>123</v>
      </c>
      <c r="D245" s="134">
        <v>0.2</v>
      </c>
      <c r="E245" s="143">
        <v>55000</v>
      </c>
      <c r="F245" s="143">
        <f t="shared" si="14"/>
        <v>11000</v>
      </c>
      <c r="G245" s="212"/>
      <c r="H245" s="210"/>
    </row>
    <row r="246" spans="1:8" x14ac:dyDescent="0.2">
      <c r="A246" s="203"/>
      <c r="B246" s="206"/>
      <c r="C246" s="133" t="s">
        <v>174</v>
      </c>
      <c r="D246" s="134">
        <v>0.1</v>
      </c>
      <c r="E246" s="143">
        <v>165000</v>
      </c>
      <c r="F246" s="143">
        <f t="shared" si="14"/>
        <v>16500</v>
      </c>
      <c r="G246" s="212"/>
      <c r="H246" s="210"/>
    </row>
    <row r="247" spans="1:8" x14ac:dyDescent="0.2">
      <c r="A247" s="203"/>
      <c r="B247" s="206"/>
      <c r="C247" s="133" t="s">
        <v>67</v>
      </c>
      <c r="D247" s="134">
        <v>0.1</v>
      </c>
      <c r="E247" s="143">
        <v>72000</v>
      </c>
      <c r="F247" s="143">
        <f t="shared" si="14"/>
        <v>7200</v>
      </c>
      <c r="G247" s="212"/>
      <c r="H247" s="210"/>
    </row>
    <row r="248" spans="1:8" x14ac:dyDescent="0.2">
      <c r="A248" s="203"/>
      <c r="B248" s="206"/>
      <c r="C248" s="133" t="s">
        <v>117</v>
      </c>
      <c r="D248" s="134">
        <v>2</v>
      </c>
      <c r="E248" s="143">
        <v>66000</v>
      </c>
      <c r="F248" s="143">
        <f t="shared" si="14"/>
        <v>132000</v>
      </c>
      <c r="G248" s="212"/>
      <c r="H248" s="210"/>
    </row>
    <row r="249" spans="1:8" x14ac:dyDescent="0.2">
      <c r="A249" s="203"/>
      <c r="B249" s="206"/>
      <c r="C249" s="133" t="s">
        <v>149</v>
      </c>
      <c r="D249" s="134">
        <v>2</v>
      </c>
      <c r="E249" s="143">
        <v>160000</v>
      </c>
      <c r="F249" s="143">
        <f t="shared" si="14"/>
        <v>320000</v>
      </c>
      <c r="G249" s="212"/>
      <c r="H249" s="210"/>
    </row>
    <row r="250" spans="1:8" x14ac:dyDescent="0.2">
      <c r="A250" s="203"/>
      <c r="B250" s="206"/>
      <c r="C250" s="133" t="s">
        <v>116</v>
      </c>
      <c r="D250" s="134">
        <v>2</v>
      </c>
      <c r="E250" s="143">
        <v>30000</v>
      </c>
      <c r="F250" s="143">
        <f t="shared" si="14"/>
        <v>60000</v>
      </c>
      <c r="G250" s="212"/>
      <c r="H250" s="210"/>
    </row>
    <row r="251" spans="1:8" x14ac:dyDescent="0.2">
      <c r="A251" s="203"/>
      <c r="B251" s="206"/>
      <c r="C251" s="133" t="s">
        <v>175</v>
      </c>
      <c r="D251" s="134">
        <v>0.8</v>
      </c>
      <c r="E251" s="143">
        <v>120000</v>
      </c>
      <c r="F251" s="143">
        <f t="shared" si="14"/>
        <v>96000</v>
      </c>
      <c r="G251" s="212"/>
      <c r="H251" s="210"/>
    </row>
    <row r="252" spans="1:8" x14ac:dyDescent="0.2">
      <c r="A252" s="203"/>
      <c r="B252" s="206"/>
      <c r="C252" s="133" t="s">
        <v>164</v>
      </c>
      <c r="D252" s="134">
        <v>1</v>
      </c>
      <c r="E252" s="143">
        <v>65000</v>
      </c>
      <c r="F252" s="143">
        <f t="shared" si="14"/>
        <v>65000</v>
      </c>
      <c r="G252" s="212"/>
      <c r="H252" s="210"/>
    </row>
    <row r="253" spans="1:8" x14ac:dyDescent="0.2">
      <c r="A253" s="203"/>
      <c r="B253" s="206"/>
      <c r="C253" s="133" t="s">
        <v>118</v>
      </c>
      <c r="D253" s="134">
        <v>5</v>
      </c>
      <c r="E253" s="143">
        <v>25000</v>
      </c>
      <c r="F253" s="143">
        <f t="shared" si="14"/>
        <v>125000</v>
      </c>
      <c r="G253" s="212"/>
      <c r="H253" s="210"/>
    </row>
    <row r="254" spans="1:8" x14ac:dyDescent="0.2">
      <c r="A254" s="203"/>
      <c r="B254" s="206"/>
      <c r="C254" s="133" t="s">
        <v>136</v>
      </c>
      <c r="D254" s="134">
        <v>4</v>
      </c>
      <c r="E254" s="143">
        <v>25000</v>
      </c>
      <c r="F254" s="143">
        <f t="shared" si="14"/>
        <v>100000</v>
      </c>
      <c r="G254" s="212"/>
      <c r="H254" s="210"/>
    </row>
    <row r="255" spans="1:8" x14ac:dyDescent="0.2">
      <c r="A255" s="203"/>
      <c r="B255" s="206"/>
      <c r="C255" s="133" t="s">
        <v>91</v>
      </c>
      <c r="D255" s="134">
        <v>1</v>
      </c>
      <c r="E255" s="143">
        <v>25000</v>
      </c>
      <c r="F255" s="143">
        <f t="shared" si="14"/>
        <v>25000</v>
      </c>
      <c r="G255" s="212"/>
      <c r="H255" s="210"/>
    </row>
    <row r="256" spans="1:8" x14ac:dyDescent="0.2">
      <c r="A256" s="203"/>
      <c r="B256" s="206"/>
      <c r="C256" s="133" t="s">
        <v>176</v>
      </c>
      <c r="D256" s="134">
        <v>2</v>
      </c>
      <c r="E256" s="143">
        <v>35000</v>
      </c>
      <c r="F256" s="143">
        <f t="shared" si="14"/>
        <v>70000</v>
      </c>
      <c r="G256" s="212"/>
      <c r="H256" s="210"/>
    </row>
    <row r="257" spans="1:8" x14ac:dyDescent="0.2">
      <c r="A257" s="203"/>
      <c r="B257" s="206"/>
      <c r="C257" s="133" t="s">
        <v>23</v>
      </c>
      <c r="D257" s="134">
        <v>1</v>
      </c>
      <c r="E257" s="143">
        <v>45000</v>
      </c>
      <c r="F257" s="143">
        <f t="shared" si="14"/>
        <v>45000</v>
      </c>
      <c r="G257" s="212"/>
      <c r="H257" s="210"/>
    </row>
    <row r="258" spans="1:8" x14ac:dyDescent="0.2">
      <c r="A258" s="203"/>
      <c r="B258" s="206"/>
      <c r="C258" s="133" t="s">
        <v>86</v>
      </c>
      <c r="D258" s="134">
        <v>1</v>
      </c>
      <c r="E258" s="143">
        <v>75000</v>
      </c>
      <c r="F258" s="143">
        <f t="shared" si="14"/>
        <v>75000</v>
      </c>
      <c r="G258" s="212"/>
      <c r="H258" s="210"/>
    </row>
    <row r="259" spans="1:8" x14ac:dyDescent="0.2">
      <c r="A259" s="203"/>
      <c r="B259" s="206"/>
      <c r="C259" s="133" t="s">
        <v>87</v>
      </c>
      <c r="D259" s="134">
        <v>1</v>
      </c>
      <c r="E259" s="143">
        <v>95000</v>
      </c>
      <c r="F259" s="143">
        <f t="shared" si="14"/>
        <v>95000</v>
      </c>
      <c r="G259" s="212"/>
      <c r="H259" s="210"/>
    </row>
    <row r="260" spans="1:8" x14ac:dyDescent="0.2">
      <c r="A260" s="204"/>
      <c r="B260" s="207"/>
      <c r="C260" s="133" t="s">
        <v>177</v>
      </c>
      <c r="D260" s="134">
        <v>2</v>
      </c>
      <c r="E260" s="143">
        <v>85000</v>
      </c>
      <c r="F260" s="143">
        <f t="shared" si="14"/>
        <v>170000</v>
      </c>
      <c r="G260" s="213"/>
      <c r="H260" s="210"/>
    </row>
    <row r="261" spans="1:8" x14ac:dyDescent="0.2">
      <c r="A261" s="202">
        <v>46062</v>
      </c>
      <c r="B261" s="205" t="s">
        <v>178</v>
      </c>
      <c r="C261" s="133" t="s">
        <v>82</v>
      </c>
      <c r="D261" s="134">
        <v>6.3</v>
      </c>
      <c r="E261" s="143">
        <v>25000</v>
      </c>
      <c r="F261" s="143">
        <f t="shared" si="14"/>
        <v>157500</v>
      </c>
      <c r="G261" s="211">
        <f>SUM(F261:F279)</f>
        <v>1269300</v>
      </c>
      <c r="H261" s="210" t="s">
        <v>114</v>
      </c>
    </row>
    <row r="262" spans="1:8" x14ac:dyDescent="0.2">
      <c r="A262" s="203"/>
      <c r="B262" s="206"/>
      <c r="C262" s="133" t="s">
        <v>117</v>
      </c>
      <c r="D262" s="134">
        <v>4</v>
      </c>
      <c r="E262" s="143">
        <v>66000</v>
      </c>
      <c r="F262" s="143">
        <f t="shared" ref="F262:F279" si="15">E262*D262</f>
        <v>264000</v>
      </c>
      <c r="G262" s="212"/>
      <c r="H262" s="210"/>
    </row>
    <row r="263" spans="1:8" x14ac:dyDescent="0.2">
      <c r="A263" s="203"/>
      <c r="B263" s="206"/>
      <c r="C263" s="133" t="s">
        <v>125</v>
      </c>
      <c r="D263" s="134">
        <v>1</v>
      </c>
      <c r="E263" s="143">
        <v>55000</v>
      </c>
      <c r="F263" s="143">
        <f t="shared" si="15"/>
        <v>55000</v>
      </c>
      <c r="G263" s="212"/>
      <c r="H263" s="210"/>
    </row>
    <row r="264" spans="1:8" x14ac:dyDescent="0.2">
      <c r="A264" s="203"/>
      <c r="B264" s="206"/>
      <c r="C264" s="133" t="s">
        <v>98</v>
      </c>
      <c r="D264" s="134">
        <v>1</v>
      </c>
      <c r="E264" s="143">
        <v>20000</v>
      </c>
      <c r="F264" s="143">
        <f t="shared" si="15"/>
        <v>20000</v>
      </c>
      <c r="G264" s="212"/>
      <c r="H264" s="210"/>
    </row>
    <row r="265" spans="1:8" x14ac:dyDescent="0.2">
      <c r="A265" s="203"/>
      <c r="B265" s="206"/>
      <c r="C265" s="133" t="s">
        <v>146</v>
      </c>
      <c r="D265" s="134">
        <v>1</v>
      </c>
      <c r="E265" s="143">
        <v>11000</v>
      </c>
      <c r="F265" s="143">
        <f t="shared" si="15"/>
        <v>11000</v>
      </c>
      <c r="G265" s="212"/>
      <c r="H265" s="210"/>
    </row>
    <row r="266" spans="1:8" x14ac:dyDescent="0.2">
      <c r="A266" s="203"/>
      <c r="B266" s="206"/>
      <c r="C266" s="133" t="s">
        <v>121</v>
      </c>
      <c r="D266" s="134">
        <v>0.5</v>
      </c>
      <c r="E266" s="143">
        <v>70000</v>
      </c>
      <c r="F266" s="143">
        <f t="shared" si="15"/>
        <v>35000</v>
      </c>
      <c r="G266" s="212"/>
      <c r="H266" s="210"/>
    </row>
    <row r="267" spans="1:8" x14ac:dyDescent="0.2">
      <c r="A267" s="203"/>
      <c r="B267" s="206"/>
      <c r="C267" s="133" t="s">
        <v>123</v>
      </c>
      <c r="D267" s="134">
        <v>0.3</v>
      </c>
      <c r="E267" s="143">
        <v>55000</v>
      </c>
      <c r="F267" s="143">
        <f t="shared" si="15"/>
        <v>16500</v>
      </c>
      <c r="G267" s="212"/>
      <c r="H267" s="210"/>
    </row>
    <row r="268" spans="1:8" x14ac:dyDescent="0.2">
      <c r="A268" s="203"/>
      <c r="B268" s="206"/>
      <c r="C268" s="133" t="s">
        <v>124</v>
      </c>
      <c r="D268" s="134">
        <v>0.2</v>
      </c>
      <c r="E268" s="143">
        <v>70000</v>
      </c>
      <c r="F268" s="143">
        <f t="shared" si="15"/>
        <v>14000</v>
      </c>
      <c r="G268" s="212"/>
      <c r="H268" s="210"/>
    </row>
    <row r="269" spans="1:8" x14ac:dyDescent="0.2">
      <c r="A269" s="203"/>
      <c r="B269" s="206"/>
      <c r="C269" s="133" t="s">
        <v>7</v>
      </c>
      <c r="D269" s="134">
        <v>5</v>
      </c>
      <c r="E269" s="143">
        <v>35000</v>
      </c>
      <c r="F269" s="143">
        <f t="shared" si="15"/>
        <v>175000</v>
      </c>
      <c r="G269" s="212"/>
      <c r="H269" s="210"/>
    </row>
    <row r="270" spans="1:8" x14ac:dyDescent="0.2">
      <c r="A270" s="203"/>
      <c r="B270" s="206"/>
      <c r="C270" s="133" t="s">
        <v>75</v>
      </c>
      <c r="D270" s="134">
        <v>0.2</v>
      </c>
      <c r="E270" s="143">
        <v>120000</v>
      </c>
      <c r="F270" s="143">
        <f t="shared" si="15"/>
        <v>24000</v>
      </c>
      <c r="G270" s="212"/>
      <c r="H270" s="210"/>
    </row>
    <row r="271" spans="1:8" x14ac:dyDescent="0.2">
      <c r="A271" s="203"/>
      <c r="B271" s="206"/>
      <c r="C271" s="133" t="s">
        <v>129</v>
      </c>
      <c r="D271" s="134">
        <v>0.5</v>
      </c>
      <c r="E271" s="143">
        <v>55000</v>
      </c>
      <c r="F271" s="143">
        <f t="shared" si="15"/>
        <v>27500</v>
      </c>
      <c r="G271" s="212"/>
      <c r="H271" s="210"/>
    </row>
    <row r="272" spans="1:8" x14ac:dyDescent="0.2">
      <c r="A272" s="203"/>
      <c r="B272" s="206"/>
      <c r="C272" s="133" t="s">
        <v>130</v>
      </c>
      <c r="D272" s="134">
        <v>0.5</v>
      </c>
      <c r="E272" s="143">
        <v>68000</v>
      </c>
      <c r="F272" s="143">
        <f t="shared" si="15"/>
        <v>34000</v>
      </c>
      <c r="G272" s="212"/>
      <c r="H272" s="210"/>
    </row>
    <row r="273" spans="1:8" x14ac:dyDescent="0.2">
      <c r="A273" s="203"/>
      <c r="B273" s="206"/>
      <c r="C273" s="133" t="s">
        <v>27</v>
      </c>
      <c r="D273" s="134">
        <v>30</v>
      </c>
      <c r="E273" s="143">
        <v>1000</v>
      </c>
      <c r="F273" s="143">
        <f t="shared" si="15"/>
        <v>30000</v>
      </c>
      <c r="G273" s="212"/>
      <c r="H273" s="210"/>
    </row>
    <row r="274" spans="1:8" x14ac:dyDescent="0.2">
      <c r="A274" s="203"/>
      <c r="B274" s="206"/>
      <c r="C274" s="133" t="s">
        <v>161</v>
      </c>
      <c r="D274" s="134">
        <v>0.3</v>
      </c>
      <c r="E274" s="143">
        <v>66000</v>
      </c>
      <c r="F274" s="143">
        <f t="shared" si="15"/>
        <v>19800</v>
      </c>
      <c r="G274" s="212"/>
      <c r="H274" s="210"/>
    </row>
    <row r="275" spans="1:8" x14ac:dyDescent="0.2">
      <c r="A275" s="203"/>
      <c r="B275" s="206"/>
      <c r="C275" s="133" t="s">
        <v>47</v>
      </c>
      <c r="D275" s="134">
        <v>2</v>
      </c>
      <c r="E275" s="143">
        <v>39000</v>
      </c>
      <c r="F275" s="143">
        <f t="shared" si="15"/>
        <v>78000</v>
      </c>
      <c r="G275" s="212"/>
      <c r="H275" s="210"/>
    </row>
    <row r="276" spans="1:8" x14ac:dyDescent="0.2">
      <c r="A276" s="203"/>
      <c r="B276" s="206"/>
      <c r="C276" s="133" t="s">
        <v>17</v>
      </c>
      <c r="D276" s="134">
        <v>2</v>
      </c>
      <c r="E276" s="143">
        <v>39000</v>
      </c>
      <c r="F276" s="143">
        <f t="shared" si="15"/>
        <v>78000</v>
      </c>
      <c r="G276" s="212"/>
      <c r="H276" s="210"/>
    </row>
    <row r="277" spans="1:8" x14ac:dyDescent="0.2">
      <c r="A277" s="203"/>
      <c r="B277" s="206"/>
      <c r="C277" s="133" t="s">
        <v>14</v>
      </c>
      <c r="D277" s="134">
        <v>1</v>
      </c>
      <c r="E277" s="143">
        <v>60000</v>
      </c>
      <c r="F277" s="143">
        <f t="shared" si="15"/>
        <v>60000</v>
      </c>
      <c r="G277" s="212"/>
      <c r="H277" s="210"/>
    </row>
    <row r="278" spans="1:8" x14ac:dyDescent="0.2">
      <c r="A278" s="203"/>
      <c r="B278" s="206"/>
      <c r="C278" s="133" t="s">
        <v>118</v>
      </c>
      <c r="D278" s="134">
        <v>5</v>
      </c>
      <c r="E278" s="143">
        <v>25000</v>
      </c>
      <c r="F278" s="143">
        <f t="shared" si="15"/>
        <v>125000</v>
      </c>
      <c r="G278" s="212"/>
      <c r="H278" s="210"/>
    </row>
    <row r="279" spans="1:8" x14ac:dyDescent="0.2">
      <c r="A279" s="204"/>
      <c r="B279" s="207"/>
      <c r="C279" s="133" t="s">
        <v>90</v>
      </c>
      <c r="D279" s="134">
        <v>1</v>
      </c>
      <c r="E279" s="143">
        <v>45000</v>
      </c>
      <c r="F279" s="143">
        <f t="shared" si="15"/>
        <v>45000</v>
      </c>
      <c r="G279" s="213"/>
      <c r="H279" s="210"/>
    </row>
    <row r="280" spans="1:8" x14ac:dyDescent="0.2">
      <c r="A280" s="202">
        <v>46063</v>
      </c>
      <c r="B280" s="205" t="s">
        <v>179</v>
      </c>
      <c r="C280" s="133" t="s">
        <v>120</v>
      </c>
      <c r="D280" s="134">
        <v>0.1</v>
      </c>
      <c r="E280" s="143">
        <v>39000</v>
      </c>
      <c r="F280" s="143">
        <f t="shared" ref="F280:F301" si="16">E280*D280</f>
        <v>3900</v>
      </c>
      <c r="G280" s="211">
        <f>SUM(F280:F301)</f>
        <v>988990</v>
      </c>
      <c r="H280" s="210" t="s">
        <v>114</v>
      </c>
    </row>
    <row r="281" spans="1:8" x14ac:dyDescent="0.2">
      <c r="A281" s="203"/>
      <c r="B281" s="206"/>
      <c r="C281" s="133" t="s">
        <v>110</v>
      </c>
      <c r="D281" s="134">
        <v>7.0000000000000007E-2</v>
      </c>
      <c r="E281" s="143">
        <v>72000</v>
      </c>
      <c r="F281" s="143">
        <f t="shared" si="16"/>
        <v>5040</v>
      </c>
      <c r="G281" s="212"/>
      <c r="H281" s="210"/>
    </row>
    <row r="282" spans="1:8" x14ac:dyDescent="0.2">
      <c r="A282" s="203"/>
      <c r="B282" s="206"/>
      <c r="C282" s="133" t="s">
        <v>15</v>
      </c>
      <c r="D282" s="134">
        <v>7.0000000000000007E-2</v>
      </c>
      <c r="E282" s="143">
        <v>198000</v>
      </c>
      <c r="F282" s="143">
        <f t="shared" si="16"/>
        <v>13860</v>
      </c>
      <c r="G282" s="212"/>
      <c r="H282" s="210"/>
    </row>
    <row r="283" spans="1:8" x14ac:dyDescent="0.2">
      <c r="A283" s="203"/>
      <c r="B283" s="206"/>
      <c r="C283" s="133" t="s">
        <v>152</v>
      </c>
      <c r="D283" s="134">
        <v>7.0000000000000007E-2</v>
      </c>
      <c r="E283" s="143">
        <v>77000</v>
      </c>
      <c r="F283" s="143">
        <f t="shared" si="16"/>
        <v>5390</v>
      </c>
      <c r="G283" s="212"/>
      <c r="H283" s="210"/>
    </row>
    <row r="284" spans="1:8" x14ac:dyDescent="0.2">
      <c r="A284" s="203"/>
      <c r="B284" s="206"/>
      <c r="C284" s="133" t="s">
        <v>89</v>
      </c>
      <c r="D284" s="134">
        <v>0.1</v>
      </c>
      <c r="E284" s="143">
        <v>83000</v>
      </c>
      <c r="F284" s="143">
        <f t="shared" si="16"/>
        <v>8300</v>
      </c>
      <c r="G284" s="212"/>
      <c r="H284" s="210"/>
    </row>
    <row r="285" spans="1:8" x14ac:dyDescent="0.2">
      <c r="A285" s="203"/>
      <c r="B285" s="206"/>
      <c r="C285" s="133" t="s">
        <v>159</v>
      </c>
      <c r="D285" s="134">
        <v>2</v>
      </c>
      <c r="E285" s="143">
        <v>40000</v>
      </c>
      <c r="F285" s="143">
        <f t="shared" si="16"/>
        <v>80000</v>
      </c>
      <c r="G285" s="212"/>
      <c r="H285" s="210"/>
    </row>
    <row r="286" spans="1:8" x14ac:dyDescent="0.2">
      <c r="A286" s="203"/>
      <c r="B286" s="206"/>
      <c r="C286" s="133" t="s">
        <v>48</v>
      </c>
      <c r="D286" s="134">
        <v>3</v>
      </c>
      <c r="E286" s="143">
        <v>28000</v>
      </c>
      <c r="F286" s="143">
        <f t="shared" si="16"/>
        <v>84000</v>
      </c>
      <c r="G286" s="212"/>
      <c r="H286" s="210"/>
    </row>
    <row r="287" spans="1:8" x14ac:dyDescent="0.2">
      <c r="A287" s="203"/>
      <c r="B287" s="206"/>
      <c r="C287" s="133" t="s">
        <v>108</v>
      </c>
      <c r="D287" s="134">
        <v>1</v>
      </c>
      <c r="E287" s="143">
        <v>28000</v>
      </c>
      <c r="F287" s="143">
        <f t="shared" si="16"/>
        <v>28000</v>
      </c>
      <c r="G287" s="212"/>
      <c r="H287" s="210"/>
    </row>
    <row r="288" spans="1:8" x14ac:dyDescent="0.2">
      <c r="A288" s="203"/>
      <c r="B288" s="206"/>
      <c r="C288" s="42" t="s">
        <v>125</v>
      </c>
      <c r="D288" s="134">
        <v>1</v>
      </c>
      <c r="E288" s="143">
        <v>55000</v>
      </c>
      <c r="F288" s="143">
        <f t="shared" si="16"/>
        <v>55000</v>
      </c>
      <c r="G288" s="212"/>
      <c r="H288" s="210"/>
    </row>
    <row r="289" spans="1:8" x14ac:dyDescent="0.2">
      <c r="A289" s="203"/>
      <c r="B289" s="206"/>
      <c r="C289" s="42" t="s">
        <v>146</v>
      </c>
      <c r="D289" s="134">
        <v>1.5</v>
      </c>
      <c r="E289" s="143">
        <v>11000</v>
      </c>
      <c r="F289" s="143">
        <f t="shared" si="16"/>
        <v>16500</v>
      </c>
      <c r="G289" s="212"/>
      <c r="H289" s="210"/>
    </row>
    <row r="290" spans="1:8" x14ac:dyDescent="0.2">
      <c r="A290" s="203"/>
      <c r="B290" s="206"/>
      <c r="C290" s="42" t="s">
        <v>7</v>
      </c>
      <c r="D290" s="134">
        <v>4</v>
      </c>
      <c r="E290" s="143">
        <v>35000</v>
      </c>
      <c r="F290" s="143">
        <f t="shared" si="16"/>
        <v>140000</v>
      </c>
      <c r="G290" s="212"/>
      <c r="H290" s="210"/>
    </row>
    <row r="291" spans="1:8" x14ac:dyDescent="0.2">
      <c r="A291" s="203"/>
      <c r="B291" s="206"/>
      <c r="C291" s="42" t="s">
        <v>90</v>
      </c>
      <c r="D291" s="134">
        <v>1</v>
      </c>
      <c r="E291" s="143">
        <v>45000</v>
      </c>
      <c r="F291" s="143">
        <f t="shared" si="16"/>
        <v>45000</v>
      </c>
      <c r="G291" s="212"/>
      <c r="H291" s="210"/>
    </row>
    <row r="292" spans="1:8" x14ac:dyDescent="0.2">
      <c r="A292" s="203"/>
      <c r="B292" s="206"/>
      <c r="C292" s="42" t="s">
        <v>72</v>
      </c>
      <c r="D292" s="134">
        <v>1</v>
      </c>
      <c r="E292" s="143">
        <v>61000</v>
      </c>
      <c r="F292" s="143">
        <f t="shared" si="16"/>
        <v>61000</v>
      </c>
      <c r="G292" s="212"/>
      <c r="H292" s="210"/>
    </row>
    <row r="293" spans="1:8" x14ac:dyDescent="0.2">
      <c r="A293" s="203"/>
      <c r="B293" s="206"/>
      <c r="C293" s="133" t="s">
        <v>129</v>
      </c>
      <c r="D293" s="134">
        <v>0.5</v>
      </c>
      <c r="E293" s="143">
        <v>55000</v>
      </c>
      <c r="F293" s="143">
        <f t="shared" si="16"/>
        <v>27500</v>
      </c>
      <c r="G293" s="212"/>
      <c r="H293" s="210"/>
    </row>
    <row r="294" spans="1:8" x14ac:dyDescent="0.2">
      <c r="A294" s="203"/>
      <c r="B294" s="206"/>
      <c r="C294" s="133" t="s">
        <v>130</v>
      </c>
      <c r="D294" s="134">
        <v>0.5</v>
      </c>
      <c r="E294" s="143">
        <v>68000</v>
      </c>
      <c r="F294" s="143">
        <f t="shared" si="16"/>
        <v>34000</v>
      </c>
      <c r="G294" s="212"/>
      <c r="H294" s="210"/>
    </row>
    <row r="295" spans="1:8" x14ac:dyDescent="0.2">
      <c r="A295" s="203"/>
      <c r="B295" s="206"/>
      <c r="C295" s="133" t="s">
        <v>75</v>
      </c>
      <c r="D295" s="134">
        <v>0.2</v>
      </c>
      <c r="E295" s="143">
        <v>120000</v>
      </c>
      <c r="F295" s="143">
        <f t="shared" si="16"/>
        <v>24000</v>
      </c>
      <c r="G295" s="212"/>
      <c r="H295" s="210"/>
    </row>
    <row r="296" spans="1:8" x14ac:dyDescent="0.2">
      <c r="A296" s="203"/>
      <c r="B296" s="206"/>
      <c r="C296" s="133" t="s">
        <v>25</v>
      </c>
      <c r="D296" s="134">
        <v>0.2</v>
      </c>
      <c r="E296" s="143">
        <v>28000</v>
      </c>
      <c r="F296" s="143">
        <f t="shared" si="16"/>
        <v>5600</v>
      </c>
      <c r="G296" s="212"/>
      <c r="H296" s="210"/>
    </row>
    <row r="297" spans="1:8" x14ac:dyDescent="0.2">
      <c r="A297" s="203"/>
      <c r="B297" s="206"/>
      <c r="C297" s="133" t="s">
        <v>35</v>
      </c>
      <c r="D297" s="134">
        <v>11</v>
      </c>
      <c r="E297" s="143">
        <v>15000</v>
      </c>
      <c r="F297" s="143">
        <f t="shared" si="16"/>
        <v>165000</v>
      </c>
      <c r="G297" s="212"/>
      <c r="H297" s="210"/>
    </row>
    <row r="298" spans="1:8" x14ac:dyDescent="0.2">
      <c r="A298" s="203"/>
      <c r="B298" s="206"/>
      <c r="C298" s="133" t="s">
        <v>17</v>
      </c>
      <c r="D298" s="134">
        <v>2</v>
      </c>
      <c r="E298" s="143">
        <v>39000</v>
      </c>
      <c r="F298" s="143">
        <f t="shared" si="16"/>
        <v>78000</v>
      </c>
      <c r="G298" s="212"/>
      <c r="H298" s="210"/>
    </row>
    <row r="299" spans="1:8" x14ac:dyDescent="0.2">
      <c r="A299" s="203"/>
      <c r="B299" s="206"/>
      <c r="C299" s="133" t="s">
        <v>47</v>
      </c>
      <c r="D299" s="134">
        <v>1</v>
      </c>
      <c r="E299" s="143">
        <v>39000</v>
      </c>
      <c r="F299" s="143">
        <f t="shared" si="16"/>
        <v>39000</v>
      </c>
      <c r="G299" s="212"/>
      <c r="H299" s="210"/>
    </row>
    <row r="300" spans="1:8" x14ac:dyDescent="0.2">
      <c r="A300" s="203"/>
      <c r="B300" s="206"/>
      <c r="C300" s="133" t="s">
        <v>14</v>
      </c>
      <c r="D300" s="134">
        <v>1</v>
      </c>
      <c r="E300" s="143">
        <v>60000</v>
      </c>
      <c r="F300" s="143">
        <f t="shared" si="16"/>
        <v>60000</v>
      </c>
      <c r="G300" s="212"/>
      <c r="H300" s="210"/>
    </row>
    <row r="301" spans="1:8" x14ac:dyDescent="0.2">
      <c r="A301" s="204"/>
      <c r="B301" s="207"/>
      <c r="C301" s="133" t="s">
        <v>143</v>
      </c>
      <c r="D301" s="134">
        <v>0.1</v>
      </c>
      <c r="E301" s="143">
        <v>99000</v>
      </c>
      <c r="F301" s="143">
        <f t="shared" si="16"/>
        <v>9900</v>
      </c>
      <c r="G301" s="213"/>
      <c r="H301" s="210"/>
    </row>
    <row r="302" spans="1:8" x14ac:dyDescent="0.2">
      <c r="A302" s="196">
        <v>46063</v>
      </c>
      <c r="B302" s="205" t="s">
        <v>180</v>
      </c>
      <c r="C302" s="133" t="s">
        <v>142</v>
      </c>
      <c r="D302" s="134">
        <v>0.1</v>
      </c>
      <c r="E302" s="143">
        <v>72000</v>
      </c>
      <c r="F302" s="143">
        <f t="shared" ref="F302:F310" si="17">E302*D302</f>
        <v>7200</v>
      </c>
      <c r="G302" s="211">
        <f>SUM(F302:F310)</f>
        <v>1341200</v>
      </c>
      <c r="H302" s="210" t="s">
        <v>114</v>
      </c>
    </row>
    <row r="303" spans="1:8" x14ac:dyDescent="0.2">
      <c r="A303" s="197"/>
      <c r="B303" s="206"/>
      <c r="C303" s="133" t="s">
        <v>118</v>
      </c>
      <c r="D303" s="134">
        <v>10</v>
      </c>
      <c r="E303" s="143">
        <v>25000</v>
      </c>
      <c r="F303" s="143">
        <f t="shared" si="17"/>
        <v>250000</v>
      </c>
      <c r="G303" s="212"/>
      <c r="H303" s="210"/>
    </row>
    <row r="304" spans="1:8" x14ac:dyDescent="0.2">
      <c r="A304" s="197"/>
      <c r="B304" s="206"/>
      <c r="C304" s="133" t="s">
        <v>136</v>
      </c>
      <c r="D304" s="134">
        <v>5</v>
      </c>
      <c r="E304" s="143">
        <v>25000</v>
      </c>
      <c r="F304" s="143">
        <f t="shared" si="17"/>
        <v>125000</v>
      </c>
      <c r="G304" s="212"/>
      <c r="H304" s="210"/>
    </row>
    <row r="305" spans="1:9" x14ac:dyDescent="0.2">
      <c r="A305" s="197"/>
      <c r="B305" s="206"/>
      <c r="C305" s="133" t="s">
        <v>24</v>
      </c>
      <c r="D305" s="134">
        <v>5</v>
      </c>
      <c r="E305" s="143">
        <v>39000</v>
      </c>
      <c r="F305" s="143">
        <f t="shared" si="17"/>
        <v>195000</v>
      </c>
      <c r="G305" s="212"/>
      <c r="H305" s="210"/>
    </row>
    <row r="306" spans="1:9" x14ac:dyDescent="0.2">
      <c r="A306" s="197"/>
      <c r="B306" s="206"/>
      <c r="C306" s="133" t="s">
        <v>117</v>
      </c>
      <c r="D306" s="134">
        <v>3</v>
      </c>
      <c r="E306" s="143">
        <v>66000</v>
      </c>
      <c r="F306" s="143">
        <f t="shared" si="17"/>
        <v>198000</v>
      </c>
      <c r="G306" s="212"/>
      <c r="H306" s="210"/>
    </row>
    <row r="307" spans="1:9" x14ac:dyDescent="0.2">
      <c r="A307" s="197"/>
      <c r="B307" s="206"/>
      <c r="C307" s="133" t="s">
        <v>148</v>
      </c>
      <c r="D307" s="134">
        <v>2</v>
      </c>
      <c r="E307" s="143">
        <v>28000</v>
      </c>
      <c r="F307" s="143">
        <f t="shared" si="17"/>
        <v>56000</v>
      </c>
      <c r="G307" s="212"/>
      <c r="H307" s="210"/>
    </row>
    <row r="308" spans="1:9" x14ac:dyDescent="0.2">
      <c r="A308" s="197"/>
      <c r="B308" s="206"/>
      <c r="C308" s="133" t="s">
        <v>119</v>
      </c>
      <c r="D308" s="134">
        <v>5</v>
      </c>
      <c r="E308" s="143">
        <v>75000</v>
      </c>
      <c r="F308" s="143">
        <f t="shared" si="17"/>
        <v>375000</v>
      </c>
      <c r="G308" s="212"/>
      <c r="H308" s="210"/>
    </row>
    <row r="309" spans="1:9" x14ac:dyDescent="0.2">
      <c r="A309" s="197"/>
      <c r="B309" s="206"/>
      <c r="C309" s="133" t="s">
        <v>116</v>
      </c>
      <c r="D309" s="134">
        <v>2</v>
      </c>
      <c r="E309" s="143">
        <v>30000</v>
      </c>
      <c r="F309" s="143">
        <f t="shared" si="17"/>
        <v>60000</v>
      </c>
      <c r="G309" s="212"/>
      <c r="H309" s="210"/>
    </row>
    <row r="310" spans="1:9" x14ac:dyDescent="0.2">
      <c r="A310" s="198"/>
      <c r="B310" s="207"/>
      <c r="C310" s="133" t="s">
        <v>86</v>
      </c>
      <c r="D310" s="134">
        <v>1</v>
      </c>
      <c r="E310" s="143">
        <v>75000</v>
      </c>
      <c r="F310" s="143">
        <f t="shared" si="17"/>
        <v>75000</v>
      </c>
      <c r="G310" s="213"/>
      <c r="H310" s="210"/>
    </row>
    <row r="311" spans="1:9" x14ac:dyDescent="0.2">
      <c r="A311" s="202">
        <v>46064</v>
      </c>
      <c r="B311" s="205" t="s">
        <v>181</v>
      </c>
      <c r="C311" s="133" t="s">
        <v>92</v>
      </c>
      <c r="D311" s="134">
        <v>1</v>
      </c>
      <c r="E311" s="143">
        <v>75000</v>
      </c>
      <c r="F311" s="143">
        <f t="shared" ref="F311:F332" si="18">E311*D311</f>
        <v>75000</v>
      </c>
      <c r="G311" s="211">
        <f>SUM(F311:F332)</f>
        <v>1512600</v>
      </c>
      <c r="H311" s="210" t="s">
        <v>114</v>
      </c>
      <c r="I311" s="148"/>
    </row>
    <row r="312" spans="1:9" x14ac:dyDescent="0.2">
      <c r="A312" s="203"/>
      <c r="B312" s="206"/>
      <c r="C312" s="133" t="s">
        <v>75</v>
      </c>
      <c r="D312" s="134">
        <v>0.3</v>
      </c>
      <c r="E312" s="143">
        <v>120000</v>
      </c>
      <c r="F312" s="143">
        <f t="shared" si="18"/>
        <v>36000</v>
      </c>
      <c r="G312" s="212"/>
      <c r="H312" s="210"/>
    </row>
    <row r="313" spans="1:9" x14ac:dyDescent="0.2">
      <c r="A313" s="203"/>
      <c r="B313" s="206"/>
      <c r="C313" s="133" t="s">
        <v>90</v>
      </c>
      <c r="D313" s="134">
        <v>0.7</v>
      </c>
      <c r="E313" s="143">
        <v>45000</v>
      </c>
      <c r="F313" s="143">
        <f t="shared" si="18"/>
        <v>31500</v>
      </c>
      <c r="G313" s="212"/>
      <c r="H313" s="210"/>
    </row>
    <row r="314" spans="1:9" x14ac:dyDescent="0.2">
      <c r="A314" s="203"/>
      <c r="B314" s="206"/>
      <c r="C314" s="133" t="s">
        <v>160</v>
      </c>
      <c r="D314" s="134">
        <v>0.3</v>
      </c>
      <c r="E314" s="143">
        <v>61000</v>
      </c>
      <c r="F314" s="143">
        <f t="shared" si="18"/>
        <v>18300</v>
      </c>
      <c r="G314" s="212"/>
      <c r="H314" s="210"/>
    </row>
    <row r="315" spans="1:9" x14ac:dyDescent="0.2">
      <c r="A315" s="203"/>
      <c r="B315" s="206"/>
      <c r="C315" s="133" t="s">
        <v>127</v>
      </c>
      <c r="D315" s="134">
        <v>0.3</v>
      </c>
      <c r="E315" s="143">
        <v>44000</v>
      </c>
      <c r="F315" s="143">
        <f t="shared" si="18"/>
        <v>13200</v>
      </c>
      <c r="G315" s="212"/>
      <c r="H315" s="210"/>
    </row>
    <row r="316" spans="1:9" x14ac:dyDescent="0.2">
      <c r="A316" s="203"/>
      <c r="B316" s="206"/>
      <c r="C316" s="133" t="s">
        <v>129</v>
      </c>
      <c r="D316" s="134">
        <v>0.5</v>
      </c>
      <c r="E316" s="143">
        <v>55000</v>
      </c>
      <c r="F316" s="143">
        <f t="shared" si="18"/>
        <v>27500</v>
      </c>
      <c r="G316" s="212"/>
      <c r="H316" s="210"/>
    </row>
    <row r="317" spans="1:9" x14ac:dyDescent="0.2">
      <c r="A317" s="203"/>
      <c r="B317" s="206"/>
      <c r="C317" s="133" t="s">
        <v>130</v>
      </c>
      <c r="D317" s="134">
        <v>0.5</v>
      </c>
      <c r="E317" s="143">
        <v>68000</v>
      </c>
      <c r="F317" s="143">
        <f t="shared" si="18"/>
        <v>34000</v>
      </c>
      <c r="G317" s="212"/>
      <c r="H317" s="210"/>
    </row>
    <row r="318" spans="1:9" x14ac:dyDescent="0.2">
      <c r="A318" s="203"/>
      <c r="B318" s="206"/>
      <c r="C318" s="133" t="s">
        <v>47</v>
      </c>
      <c r="D318" s="134">
        <v>1</v>
      </c>
      <c r="E318" s="143">
        <v>39000</v>
      </c>
      <c r="F318" s="143">
        <f t="shared" si="18"/>
        <v>39000</v>
      </c>
      <c r="G318" s="212"/>
      <c r="H318" s="210"/>
    </row>
    <row r="319" spans="1:9" x14ac:dyDescent="0.2">
      <c r="A319" s="203"/>
      <c r="B319" s="206"/>
      <c r="C319" s="133" t="s">
        <v>17</v>
      </c>
      <c r="D319" s="134">
        <v>1</v>
      </c>
      <c r="E319" s="143">
        <v>39000</v>
      </c>
      <c r="F319" s="143">
        <f t="shared" si="18"/>
        <v>39000</v>
      </c>
      <c r="G319" s="212"/>
      <c r="H319" s="210"/>
    </row>
    <row r="320" spans="1:9" x14ac:dyDescent="0.2">
      <c r="A320" s="203"/>
      <c r="B320" s="206"/>
      <c r="C320" s="133" t="s">
        <v>115</v>
      </c>
      <c r="D320" s="134">
        <v>1.5</v>
      </c>
      <c r="E320" s="143">
        <v>83000</v>
      </c>
      <c r="F320" s="143">
        <f t="shared" si="18"/>
        <v>124500</v>
      </c>
      <c r="G320" s="212"/>
      <c r="H320" s="210"/>
    </row>
    <row r="321" spans="1:8" x14ac:dyDescent="0.2">
      <c r="A321" s="203"/>
      <c r="B321" s="206"/>
      <c r="C321" s="133" t="s">
        <v>16</v>
      </c>
      <c r="D321" s="134">
        <v>1</v>
      </c>
      <c r="E321" s="143">
        <v>50000</v>
      </c>
      <c r="F321" s="143">
        <f t="shared" si="18"/>
        <v>50000</v>
      </c>
      <c r="G321" s="212"/>
      <c r="H321" s="210"/>
    </row>
    <row r="322" spans="1:8" x14ac:dyDescent="0.2">
      <c r="A322" s="203"/>
      <c r="B322" s="206"/>
      <c r="C322" s="133" t="s">
        <v>59</v>
      </c>
      <c r="D322" s="134">
        <v>1</v>
      </c>
      <c r="E322" s="143">
        <v>180000</v>
      </c>
      <c r="F322" s="143">
        <f t="shared" si="18"/>
        <v>180000</v>
      </c>
      <c r="G322" s="212"/>
      <c r="H322" s="210"/>
    </row>
    <row r="323" spans="1:8" x14ac:dyDescent="0.2">
      <c r="A323" s="203"/>
      <c r="B323" s="206"/>
      <c r="C323" s="133" t="s">
        <v>39</v>
      </c>
      <c r="D323" s="134">
        <v>1</v>
      </c>
      <c r="E323" s="143">
        <v>250000</v>
      </c>
      <c r="F323" s="143">
        <f t="shared" si="18"/>
        <v>250000</v>
      </c>
      <c r="G323" s="212"/>
      <c r="H323" s="210"/>
    </row>
    <row r="324" spans="1:8" x14ac:dyDescent="0.2">
      <c r="A324" s="203"/>
      <c r="B324" s="206"/>
      <c r="C324" s="133" t="s">
        <v>49</v>
      </c>
      <c r="D324" s="134">
        <v>2</v>
      </c>
      <c r="E324" s="143">
        <v>95000</v>
      </c>
      <c r="F324" s="143">
        <f t="shared" si="18"/>
        <v>190000</v>
      </c>
      <c r="G324" s="212"/>
      <c r="H324" s="210"/>
    </row>
    <row r="325" spans="1:8" x14ac:dyDescent="0.2">
      <c r="A325" s="203"/>
      <c r="B325" s="206"/>
      <c r="C325" s="133" t="s">
        <v>7</v>
      </c>
      <c r="D325" s="134">
        <v>2</v>
      </c>
      <c r="E325" s="143">
        <v>35000</v>
      </c>
      <c r="F325" s="143">
        <f t="shared" si="18"/>
        <v>70000</v>
      </c>
      <c r="G325" s="212"/>
      <c r="H325" s="210"/>
    </row>
    <row r="326" spans="1:8" x14ac:dyDescent="0.2">
      <c r="A326" s="203"/>
      <c r="B326" s="206"/>
      <c r="C326" s="133" t="s">
        <v>120</v>
      </c>
      <c r="D326" s="134">
        <v>0.1</v>
      </c>
      <c r="E326" s="143">
        <v>39000</v>
      </c>
      <c r="F326" s="143">
        <f t="shared" si="18"/>
        <v>3900</v>
      </c>
      <c r="G326" s="212"/>
      <c r="H326" s="210"/>
    </row>
    <row r="327" spans="1:8" x14ac:dyDescent="0.2">
      <c r="A327" s="203"/>
      <c r="B327" s="206"/>
      <c r="C327" s="133" t="s">
        <v>76</v>
      </c>
      <c r="D327" s="134">
        <v>1</v>
      </c>
      <c r="E327" s="143">
        <v>200000</v>
      </c>
      <c r="F327" s="143">
        <f t="shared" si="18"/>
        <v>200000</v>
      </c>
      <c r="G327" s="212"/>
      <c r="H327" s="210"/>
    </row>
    <row r="328" spans="1:8" x14ac:dyDescent="0.2">
      <c r="A328" s="203"/>
      <c r="B328" s="206"/>
      <c r="C328" s="133" t="s">
        <v>89</v>
      </c>
      <c r="D328" s="134">
        <v>0.3</v>
      </c>
      <c r="E328" s="143">
        <v>83000</v>
      </c>
      <c r="F328" s="143">
        <f t="shared" si="18"/>
        <v>24900</v>
      </c>
      <c r="G328" s="212"/>
      <c r="H328" s="210"/>
    </row>
    <row r="329" spans="1:8" x14ac:dyDescent="0.2">
      <c r="A329" s="203"/>
      <c r="B329" s="206"/>
      <c r="C329" s="133" t="s">
        <v>124</v>
      </c>
      <c r="D329" s="134">
        <v>0.3</v>
      </c>
      <c r="E329" s="143">
        <v>70000</v>
      </c>
      <c r="F329" s="143">
        <f t="shared" si="18"/>
        <v>21000</v>
      </c>
      <c r="G329" s="212"/>
      <c r="H329" s="210"/>
    </row>
    <row r="330" spans="1:8" x14ac:dyDescent="0.2">
      <c r="A330" s="203"/>
      <c r="B330" s="206"/>
      <c r="C330" s="133" t="s">
        <v>21</v>
      </c>
      <c r="D330" s="134">
        <v>1</v>
      </c>
      <c r="E330" s="143">
        <v>28000</v>
      </c>
      <c r="F330" s="143">
        <f t="shared" si="18"/>
        <v>28000</v>
      </c>
      <c r="G330" s="212"/>
      <c r="H330" s="210"/>
    </row>
    <row r="331" spans="1:8" x14ac:dyDescent="0.2">
      <c r="A331" s="203"/>
      <c r="B331" s="206"/>
      <c r="C331" s="133" t="s">
        <v>108</v>
      </c>
      <c r="D331" s="134">
        <v>1</v>
      </c>
      <c r="E331" s="143">
        <v>28000</v>
      </c>
      <c r="F331" s="143">
        <f t="shared" si="18"/>
        <v>28000</v>
      </c>
      <c r="G331" s="212"/>
      <c r="H331" s="210"/>
    </row>
    <row r="332" spans="1:8" x14ac:dyDescent="0.2">
      <c r="A332" s="204"/>
      <c r="B332" s="207"/>
      <c r="C332" s="133" t="s">
        <v>140</v>
      </c>
      <c r="D332" s="134">
        <v>0.4</v>
      </c>
      <c r="E332" s="143">
        <v>72000</v>
      </c>
      <c r="F332" s="143">
        <f t="shared" si="18"/>
        <v>28800</v>
      </c>
      <c r="G332" s="213"/>
      <c r="H332" s="210"/>
    </row>
    <row r="333" spans="1:8" x14ac:dyDescent="0.2">
      <c r="A333" s="202">
        <v>46064</v>
      </c>
      <c r="B333" s="205" t="s">
        <v>182</v>
      </c>
      <c r="C333" s="133" t="s">
        <v>91</v>
      </c>
      <c r="D333" s="134">
        <v>2</v>
      </c>
      <c r="E333" s="143">
        <v>25000</v>
      </c>
      <c r="F333" s="143">
        <f t="shared" ref="F333:F339" si="19">E333*D333</f>
        <v>50000</v>
      </c>
      <c r="G333" s="211">
        <f>SUM(F333:F339)</f>
        <v>692500</v>
      </c>
      <c r="H333" s="210" t="s">
        <v>114</v>
      </c>
    </row>
    <row r="334" spans="1:8" x14ac:dyDescent="0.2">
      <c r="A334" s="203"/>
      <c r="B334" s="206"/>
      <c r="C334" s="133" t="s">
        <v>10</v>
      </c>
      <c r="D334" s="134">
        <v>2</v>
      </c>
      <c r="E334" s="143">
        <v>55000</v>
      </c>
      <c r="F334" s="143">
        <f t="shared" si="19"/>
        <v>110000</v>
      </c>
      <c r="G334" s="212"/>
      <c r="H334" s="210"/>
    </row>
    <row r="335" spans="1:8" x14ac:dyDescent="0.2">
      <c r="A335" s="203"/>
      <c r="B335" s="206"/>
      <c r="C335" s="133" t="s">
        <v>116</v>
      </c>
      <c r="D335" s="134">
        <v>2</v>
      </c>
      <c r="E335" s="143">
        <v>30000</v>
      </c>
      <c r="F335" s="143">
        <f t="shared" si="19"/>
        <v>60000</v>
      </c>
      <c r="G335" s="212"/>
      <c r="H335" s="210"/>
    </row>
    <row r="336" spans="1:8" x14ac:dyDescent="0.2">
      <c r="A336" s="203"/>
      <c r="B336" s="206"/>
      <c r="C336" s="133" t="s">
        <v>118</v>
      </c>
      <c r="D336" s="134">
        <v>5</v>
      </c>
      <c r="E336" s="143">
        <v>25000</v>
      </c>
      <c r="F336" s="143">
        <f t="shared" si="19"/>
        <v>125000</v>
      </c>
      <c r="G336" s="212"/>
      <c r="H336" s="210"/>
    </row>
    <row r="337" spans="1:8" x14ac:dyDescent="0.2">
      <c r="A337" s="203"/>
      <c r="B337" s="206"/>
      <c r="C337" s="133" t="s">
        <v>18</v>
      </c>
      <c r="D337" s="134">
        <v>1</v>
      </c>
      <c r="E337" s="143">
        <v>195000</v>
      </c>
      <c r="F337" s="143">
        <f t="shared" si="19"/>
        <v>195000</v>
      </c>
      <c r="G337" s="212"/>
      <c r="H337" s="210"/>
    </row>
    <row r="338" spans="1:8" x14ac:dyDescent="0.2">
      <c r="A338" s="203"/>
      <c r="B338" s="206"/>
      <c r="C338" s="133" t="s">
        <v>183</v>
      </c>
      <c r="D338" s="134">
        <v>0.5</v>
      </c>
      <c r="E338" s="143">
        <v>120000</v>
      </c>
      <c r="F338" s="143">
        <f t="shared" si="19"/>
        <v>60000</v>
      </c>
      <c r="G338" s="212"/>
      <c r="H338" s="210"/>
    </row>
    <row r="339" spans="1:8" x14ac:dyDescent="0.2">
      <c r="A339" s="204"/>
      <c r="B339" s="207"/>
      <c r="C339" s="133" t="s">
        <v>82</v>
      </c>
      <c r="D339" s="134">
        <v>3.7</v>
      </c>
      <c r="E339" s="143">
        <v>25000</v>
      </c>
      <c r="F339" s="143">
        <f t="shared" si="19"/>
        <v>92500</v>
      </c>
      <c r="G339" s="213"/>
      <c r="H339" s="210"/>
    </row>
    <row r="340" spans="1:8" x14ac:dyDescent="0.2">
      <c r="A340" s="202">
        <v>46065</v>
      </c>
      <c r="B340" s="205" t="s">
        <v>184</v>
      </c>
      <c r="C340" s="133" t="s">
        <v>146</v>
      </c>
      <c r="D340" s="134">
        <v>1</v>
      </c>
      <c r="E340" s="143">
        <v>11000</v>
      </c>
      <c r="F340" s="143">
        <f t="shared" ref="F340:F361" si="20">E340*D340</f>
        <v>11000</v>
      </c>
      <c r="G340" s="211">
        <f>SUM(F340:F361)</f>
        <v>1733290</v>
      </c>
      <c r="H340" s="210" t="s">
        <v>114</v>
      </c>
    </row>
    <row r="341" spans="1:8" x14ac:dyDescent="0.2">
      <c r="A341" s="203"/>
      <c r="B341" s="206"/>
      <c r="C341" s="133" t="s">
        <v>98</v>
      </c>
      <c r="D341" s="134">
        <v>1</v>
      </c>
      <c r="E341" s="143">
        <v>20000</v>
      </c>
      <c r="F341" s="143">
        <f t="shared" si="20"/>
        <v>20000</v>
      </c>
      <c r="G341" s="212"/>
      <c r="H341" s="210"/>
    </row>
    <row r="342" spans="1:8" x14ac:dyDescent="0.2">
      <c r="A342" s="203"/>
      <c r="B342" s="206"/>
      <c r="C342" s="133" t="s">
        <v>21</v>
      </c>
      <c r="D342" s="134">
        <v>2</v>
      </c>
      <c r="E342" s="143">
        <v>28000</v>
      </c>
      <c r="F342" s="143">
        <f t="shared" si="20"/>
        <v>56000</v>
      </c>
      <c r="G342" s="212"/>
      <c r="H342" s="210"/>
    </row>
    <row r="343" spans="1:8" x14ac:dyDescent="0.2">
      <c r="A343" s="203"/>
      <c r="B343" s="206"/>
      <c r="C343" s="133" t="s">
        <v>48</v>
      </c>
      <c r="D343" s="134">
        <v>2</v>
      </c>
      <c r="E343" s="143">
        <v>28000</v>
      </c>
      <c r="F343" s="143">
        <f t="shared" si="20"/>
        <v>56000</v>
      </c>
      <c r="G343" s="212"/>
      <c r="H343" s="210"/>
    </row>
    <row r="344" spans="1:8" x14ac:dyDescent="0.2">
      <c r="A344" s="203"/>
      <c r="B344" s="206"/>
      <c r="C344" s="133" t="s">
        <v>13</v>
      </c>
      <c r="D344" s="134">
        <v>1</v>
      </c>
      <c r="E344" s="143">
        <v>95000</v>
      </c>
      <c r="F344" s="143">
        <f t="shared" si="20"/>
        <v>95000</v>
      </c>
      <c r="G344" s="212"/>
      <c r="H344" s="210"/>
    </row>
    <row r="345" spans="1:8" x14ac:dyDescent="0.2">
      <c r="A345" s="203"/>
      <c r="B345" s="206"/>
      <c r="C345" s="133" t="s">
        <v>139</v>
      </c>
      <c r="D345" s="134">
        <v>0.5</v>
      </c>
      <c r="E345" s="143">
        <v>94000</v>
      </c>
      <c r="F345" s="143">
        <f t="shared" si="20"/>
        <v>47000</v>
      </c>
      <c r="G345" s="212"/>
      <c r="H345" s="210"/>
    </row>
    <row r="346" spans="1:8" x14ac:dyDescent="0.2">
      <c r="A346" s="203"/>
      <c r="B346" s="206"/>
      <c r="C346" s="133" t="s">
        <v>138</v>
      </c>
      <c r="D346" s="134">
        <v>0.5</v>
      </c>
      <c r="E346" s="143">
        <v>72000</v>
      </c>
      <c r="F346" s="143">
        <f t="shared" si="20"/>
        <v>36000</v>
      </c>
      <c r="G346" s="212"/>
      <c r="H346" s="210"/>
    </row>
    <row r="347" spans="1:8" x14ac:dyDescent="0.2">
      <c r="A347" s="203"/>
      <c r="B347" s="206"/>
      <c r="C347" s="133" t="s">
        <v>140</v>
      </c>
      <c r="D347" s="134">
        <v>1</v>
      </c>
      <c r="E347" s="143">
        <v>83000</v>
      </c>
      <c r="F347" s="143">
        <f t="shared" si="20"/>
        <v>83000</v>
      </c>
      <c r="G347" s="212"/>
      <c r="H347" s="210"/>
    </row>
    <row r="348" spans="1:8" x14ac:dyDescent="0.2">
      <c r="A348" s="203"/>
      <c r="B348" s="206"/>
      <c r="C348" s="133" t="s">
        <v>159</v>
      </c>
      <c r="D348" s="134">
        <v>3</v>
      </c>
      <c r="E348" s="143">
        <v>45000</v>
      </c>
      <c r="F348" s="143">
        <f t="shared" si="20"/>
        <v>135000</v>
      </c>
      <c r="G348" s="212"/>
      <c r="H348" s="210"/>
    </row>
    <row r="349" spans="1:8" x14ac:dyDescent="0.2">
      <c r="A349" s="203"/>
      <c r="B349" s="206"/>
      <c r="C349" s="133" t="s">
        <v>110</v>
      </c>
      <c r="D349" s="134">
        <v>0.1</v>
      </c>
      <c r="E349" s="143">
        <v>72000</v>
      </c>
      <c r="F349" s="143">
        <f t="shared" si="20"/>
        <v>7200</v>
      </c>
      <c r="G349" s="212"/>
      <c r="H349" s="210"/>
    </row>
    <row r="350" spans="1:8" x14ac:dyDescent="0.2">
      <c r="A350" s="203"/>
      <c r="B350" s="206"/>
      <c r="C350" s="133" t="s">
        <v>152</v>
      </c>
      <c r="D350" s="134">
        <v>7.0000000000000007E-2</v>
      </c>
      <c r="E350" s="143">
        <v>77000</v>
      </c>
      <c r="F350" s="143">
        <f t="shared" si="20"/>
        <v>5390</v>
      </c>
      <c r="G350" s="212"/>
      <c r="H350" s="210"/>
    </row>
    <row r="351" spans="1:8" x14ac:dyDescent="0.2">
      <c r="A351" s="203"/>
      <c r="B351" s="206"/>
      <c r="C351" s="133" t="s">
        <v>117</v>
      </c>
      <c r="D351" s="134">
        <v>3</v>
      </c>
      <c r="E351" s="143">
        <v>66000</v>
      </c>
      <c r="F351" s="143">
        <f t="shared" si="20"/>
        <v>198000</v>
      </c>
      <c r="G351" s="212"/>
      <c r="H351" s="210"/>
    </row>
    <row r="352" spans="1:8" x14ac:dyDescent="0.2">
      <c r="A352" s="203"/>
      <c r="B352" s="206"/>
      <c r="C352" s="133" t="s">
        <v>118</v>
      </c>
      <c r="D352" s="134">
        <v>5</v>
      </c>
      <c r="E352" s="143">
        <v>25000</v>
      </c>
      <c r="F352" s="143">
        <f t="shared" si="20"/>
        <v>125000</v>
      </c>
      <c r="G352" s="212"/>
      <c r="H352" s="210"/>
    </row>
    <row r="353" spans="1:8" x14ac:dyDescent="0.2">
      <c r="A353" s="203"/>
      <c r="B353" s="206"/>
      <c r="C353" s="133" t="s">
        <v>185</v>
      </c>
      <c r="D353" s="134">
        <v>3</v>
      </c>
      <c r="E353" s="143">
        <v>48000</v>
      </c>
      <c r="F353" s="143">
        <f t="shared" si="20"/>
        <v>144000</v>
      </c>
      <c r="G353" s="212"/>
      <c r="H353" s="210"/>
    </row>
    <row r="354" spans="1:8" x14ac:dyDescent="0.2">
      <c r="A354" s="203"/>
      <c r="B354" s="206"/>
      <c r="C354" s="133" t="s">
        <v>131</v>
      </c>
      <c r="D354" s="134">
        <v>1</v>
      </c>
      <c r="E354" s="143">
        <v>45000</v>
      </c>
      <c r="F354" s="143">
        <f t="shared" si="20"/>
        <v>45000</v>
      </c>
      <c r="G354" s="212"/>
      <c r="H354" s="210"/>
    </row>
    <row r="355" spans="1:8" x14ac:dyDescent="0.2">
      <c r="A355" s="203"/>
      <c r="B355" s="206"/>
      <c r="C355" s="133" t="s">
        <v>37</v>
      </c>
      <c r="D355" s="134">
        <v>1</v>
      </c>
      <c r="E355" s="143">
        <v>250000</v>
      </c>
      <c r="F355" s="143">
        <f t="shared" si="20"/>
        <v>250000</v>
      </c>
      <c r="G355" s="212"/>
      <c r="H355" s="210"/>
    </row>
    <row r="356" spans="1:8" x14ac:dyDescent="0.2">
      <c r="A356" s="203"/>
      <c r="B356" s="206"/>
      <c r="C356" s="133" t="s">
        <v>82</v>
      </c>
      <c r="D356" s="134">
        <v>2.5</v>
      </c>
      <c r="E356" s="143">
        <v>25000</v>
      </c>
      <c r="F356" s="143">
        <f t="shared" si="20"/>
        <v>62500</v>
      </c>
      <c r="G356" s="212"/>
      <c r="H356" s="210"/>
    </row>
    <row r="357" spans="1:8" x14ac:dyDescent="0.2">
      <c r="A357" s="203"/>
      <c r="B357" s="206"/>
      <c r="C357" s="133" t="s">
        <v>6</v>
      </c>
      <c r="D357" s="134">
        <v>2</v>
      </c>
      <c r="E357" s="143">
        <v>135000</v>
      </c>
      <c r="F357" s="143">
        <f t="shared" si="20"/>
        <v>270000</v>
      </c>
      <c r="G357" s="212"/>
      <c r="H357" s="210"/>
    </row>
    <row r="358" spans="1:8" x14ac:dyDescent="0.2">
      <c r="A358" s="203"/>
      <c r="B358" s="206"/>
      <c r="C358" s="133" t="s">
        <v>90</v>
      </c>
      <c r="D358" s="134">
        <v>0.5</v>
      </c>
      <c r="E358" s="143">
        <v>45000</v>
      </c>
      <c r="F358" s="143">
        <f t="shared" si="20"/>
        <v>22500</v>
      </c>
      <c r="G358" s="212"/>
      <c r="H358" s="210"/>
    </row>
    <row r="359" spans="1:8" x14ac:dyDescent="0.2">
      <c r="A359" s="203"/>
      <c r="B359" s="206"/>
      <c r="C359" s="133" t="s">
        <v>186</v>
      </c>
      <c r="D359" s="134">
        <v>0.5</v>
      </c>
      <c r="E359" s="143">
        <v>61000</v>
      </c>
      <c r="F359" s="143">
        <f t="shared" si="20"/>
        <v>30500</v>
      </c>
      <c r="G359" s="212"/>
      <c r="H359" s="210"/>
    </row>
    <row r="360" spans="1:8" x14ac:dyDescent="0.2">
      <c r="A360" s="203"/>
      <c r="B360" s="206"/>
      <c r="C360" s="133" t="s">
        <v>161</v>
      </c>
      <c r="D360" s="134">
        <v>0.3</v>
      </c>
      <c r="E360" s="143">
        <v>70000</v>
      </c>
      <c r="F360" s="143">
        <f t="shared" si="20"/>
        <v>21000</v>
      </c>
      <c r="G360" s="212"/>
      <c r="H360" s="210"/>
    </row>
    <row r="361" spans="1:8" x14ac:dyDescent="0.2">
      <c r="A361" s="204"/>
      <c r="B361" s="207"/>
      <c r="C361" s="133" t="s">
        <v>127</v>
      </c>
      <c r="D361" s="134">
        <v>0.3</v>
      </c>
      <c r="E361" s="143">
        <v>44000</v>
      </c>
      <c r="F361" s="143">
        <f t="shared" si="20"/>
        <v>13200</v>
      </c>
      <c r="G361" s="213"/>
      <c r="H361" s="210"/>
    </row>
    <row r="362" spans="1:8" x14ac:dyDescent="0.2">
      <c r="A362" s="202">
        <v>46065</v>
      </c>
      <c r="B362" s="205" t="s">
        <v>187</v>
      </c>
      <c r="C362" s="133" t="s">
        <v>27</v>
      </c>
      <c r="D362" s="134">
        <v>30</v>
      </c>
      <c r="E362" s="143">
        <v>1000</v>
      </c>
      <c r="F362" s="143">
        <f t="shared" ref="F362:F375" si="21">E362*D362</f>
        <v>30000</v>
      </c>
      <c r="G362" s="211">
        <f>SUM(F362:F375)</f>
        <v>705830</v>
      </c>
      <c r="H362" s="210" t="s">
        <v>114</v>
      </c>
    </row>
    <row r="363" spans="1:8" x14ac:dyDescent="0.2">
      <c r="A363" s="203"/>
      <c r="B363" s="206"/>
      <c r="C363" s="133" t="s">
        <v>25</v>
      </c>
      <c r="D363" s="134">
        <v>0.3</v>
      </c>
      <c r="E363" s="143">
        <v>28000</v>
      </c>
      <c r="F363" s="143">
        <f t="shared" si="21"/>
        <v>8400</v>
      </c>
      <c r="G363" s="212"/>
      <c r="H363" s="210"/>
    </row>
    <row r="364" spans="1:8" x14ac:dyDescent="0.2">
      <c r="A364" s="203"/>
      <c r="B364" s="206"/>
      <c r="C364" s="133" t="s">
        <v>130</v>
      </c>
      <c r="D364" s="134">
        <v>0.5</v>
      </c>
      <c r="E364" s="143">
        <v>68000</v>
      </c>
      <c r="F364" s="143">
        <f t="shared" si="21"/>
        <v>34000</v>
      </c>
      <c r="G364" s="212"/>
      <c r="H364" s="210"/>
    </row>
    <row r="365" spans="1:8" x14ac:dyDescent="0.2">
      <c r="A365" s="203"/>
      <c r="B365" s="206"/>
      <c r="C365" s="133" t="s">
        <v>129</v>
      </c>
      <c r="D365" s="134">
        <v>0.5</v>
      </c>
      <c r="E365" s="143">
        <v>55000</v>
      </c>
      <c r="F365" s="143">
        <f t="shared" si="21"/>
        <v>27500</v>
      </c>
      <c r="G365" s="212"/>
      <c r="H365" s="210"/>
    </row>
    <row r="366" spans="1:8" x14ac:dyDescent="0.2">
      <c r="A366" s="203"/>
      <c r="B366" s="206"/>
      <c r="C366" s="133" t="s">
        <v>106</v>
      </c>
      <c r="D366" s="134">
        <v>2</v>
      </c>
      <c r="E366" s="143">
        <v>39000</v>
      </c>
      <c r="F366" s="143">
        <f t="shared" si="21"/>
        <v>78000</v>
      </c>
      <c r="G366" s="212"/>
      <c r="H366" s="210"/>
    </row>
    <row r="367" spans="1:8" x14ac:dyDescent="0.2">
      <c r="A367" s="203"/>
      <c r="B367" s="206"/>
      <c r="C367" s="133" t="s">
        <v>26</v>
      </c>
      <c r="D367" s="134">
        <v>2</v>
      </c>
      <c r="E367" s="143">
        <v>45000</v>
      </c>
      <c r="F367" s="143">
        <f t="shared" si="21"/>
        <v>90000</v>
      </c>
      <c r="G367" s="212"/>
      <c r="H367" s="210"/>
    </row>
    <row r="368" spans="1:8" x14ac:dyDescent="0.2">
      <c r="A368" s="203"/>
      <c r="B368" s="206"/>
      <c r="C368" s="133" t="s">
        <v>17</v>
      </c>
      <c r="D368" s="134">
        <v>1</v>
      </c>
      <c r="E368" s="143">
        <v>39000</v>
      </c>
      <c r="F368" s="143">
        <f t="shared" si="21"/>
        <v>39000</v>
      </c>
      <c r="G368" s="212"/>
      <c r="H368" s="210"/>
    </row>
    <row r="369" spans="1:8" x14ac:dyDescent="0.2">
      <c r="A369" s="203"/>
      <c r="B369" s="206"/>
      <c r="C369" s="133" t="s">
        <v>47</v>
      </c>
      <c r="D369" s="134">
        <v>1</v>
      </c>
      <c r="E369" s="143">
        <v>39000</v>
      </c>
      <c r="F369" s="143">
        <f t="shared" si="21"/>
        <v>39000</v>
      </c>
      <c r="G369" s="212"/>
      <c r="H369" s="210"/>
    </row>
    <row r="370" spans="1:8" x14ac:dyDescent="0.2">
      <c r="A370" s="203"/>
      <c r="B370" s="206"/>
      <c r="C370" s="133" t="s">
        <v>115</v>
      </c>
      <c r="D370" s="134">
        <v>1</v>
      </c>
      <c r="E370" s="143">
        <v>83000</v>
      </c>
      <c r="F370" s="143">
        <f t="shared" si="21"/>
        <v>83000</v>
      </c>
      <c r="G370" s="212"/>
      <c r="H370" s="210"/>
    </row>
    <row r="371" spans="1:8" x14ac:dyDescent="0.2">
      <c r="A371" s="203"/>
      <c r="B371" s="206"/>
      <c r="C371" s="133" t="s">
        <v>153</v>
      </c>
      <c r="D371" s="134">
        <v>3</v>
      </c>
      <c r="E371" s="143">
        <v>10000</v>
      </c>
      <c r="F371" s="143">
        <f t="shared" si="21"/>
        <v>30000</v>
      </c>
      <c r="G371" s="212"/>
      <c r="H371" s="210"/>
    </row>
    <row r="372" spans="1:8" x14ac:dyDescent="0.2">
      <c r="A372" s="203"/>
      <c r="B372" s="206"/>
      <c r="C372" s="133" t="s">
        <v>143</v>
      </c>
      <c r="D372" s="134">
        <v>7.0000000000000007E-2</v>
      </c>
      <c r="E372" s="143">
        <v>99000</v>
      </c>
      <c r="F372" s="143">
        <f t="shared" si="21"/>
        <v>6930</v>
      </c>
      <c r="G372" s="212"/>
      <c r="H372" s="210"/>
    </row>
    <row r="373" spans="1:8" x14ac:dyDescent="0.2">
      <c r="A373" s="203"/>
      <c r="B373" s="206"/>
      <c r="C373" s="133" t="s">
        <v>14</v>
      </c>
      <c r="D373" s="134">
        <v>1</v>
      </c>
      <c r="E373" s="143">
        <v>60000</v>
      </c>
      <c r="F373" s="143">
        <f t="shared" si="21"/>
        <v>60000</v>
      </c>
      <c r="G373" s="212"/>
      <c r="H373" s="210"/>
    </row>
    <row r="374" spans="1:8" x14ac:dyDescent="0.2">
      <c r="A374" s="203"/>
      <c r="B374" s="206"/>
      <c r="C374" s="133" t="s">
        <v>34</v>
      </c>
      <c r="D374" s="134">
        <v>1</v>
      </c>
      <c r="E374" s="143">
        <v>55000</v>
      </c>
      <c r="F374" s="143">
        <f t="shared" si="21"/>
        <v>55000</v>
      </c>
      <c r="G374" s="212"/>
      <c r="H374" s="210"/>
    </row>
    <row r="375" spans="1:8" x14ac:dyDescent="0.2">
      <c r="A375" s="204"/>
      <c r="B375" s="207"/>
      <c r="C375" s="133" t="s">
        <v>141</v>
      </c>
      <c r="D375" s="134">
        <v>5</v>
      </c>
      <c r="E375" s="143">
        <v>25000</v>
      </c>
      <c r="F375" s="143">
        <f t="shared" si="21"/>
        <v>125000</v>
      </c>
      <c r="G375" s="213"/>
      <c r="H375" s="210"/>
    </row>
    <row r="376" spans="1:8" x14ac:dyDescent="0.2">
      <c r="A376" s="202">
        <v>46066</v>
      </c>
      <c r="B376" s="205" t="s">
        <v>188</v>
      </c>
      <c r="C376" s="133" t="s">
        <v>47</v>
      </c>
      <c r="D376" s="134">
        <v>1</v>
      </c>
      <c r="E376" s="143">
        <v>65000</v>
      </c>
      <c r="F376" s="143">
        <f t="shared" ref="F376:F395" si="22">E376*D376</f>
        <v>65000</v>
      </c>
      <c r="G376" s="211">
        <f>SUM(F376:F395)</f>
        <v>1314000</v>
      </c>
      <c r="H376" s="210" t="s">
        <v>114</v>
      </c>
    </row>
    <row r="377" spans="1:8" x14ac:dyDescent="0.2">
      <c r="A377" s="203"/>
      <c r="B377" s="206"/>
      <c r="C377" s="133" t="s">
        <v>90</v>
      </c>
      <c r="D377" s="134">
        <v>0.5</v>
      </c>
      <c r="E377" s="143">
        <v>45000</v>
      </c>
      <c r="F377" s="143">
        <f t="shared" si="22"/>
        <v>22500</v>
      </c>
      <c r="G377" s="212"/>
      <c r="H377" s="210"/>
    </row>
    <row r="378" spans="1:8" x14ac:dyDescent="0.2">
      <c r="A378" s="203"/>
      <c r="B378" s="206"/>
      <c r="C378" s="133" t="s">
        <v>160</v>
      </c>
      <c r="D378" s="134">
        <v>0.5</v>
      </c>
      <c r="E378" s="143">
        <v>85000</v>
      </c>
      <c r="F378" s="143">
        <f t="shared" si="22"/>
        <v>42500</v>
      </c>
      <c r="G378" s="212"/>
      <c r="H378" s="210"/>
    </row>
    <row r="379" spans="1:8" x14ac:dyDescent="0.2">
      <c r="A379" s="203"/>
      <c r="B379" s="206"/>
      <c r="C379" s="133" t="s">
        <v>129</v>
      </c>
      <c r="D379" s="134">
        <v>0.5</v>
      </c>
      <c r="E379" s="143">
        <v>55000</v>
      </c>
      <c r="F379" s="143">
        <f t="shared" si="22"/>
        <v>27500</v>
      </c>
      <c r="G379" s="212"/>
      <c r="H379" s="210"/>
    </row>
    <row r="380" spans="1:8" x14ac:dyDescent="0.2">
      <c r="A380" s="203"/>
      <c r="B380" s="206"/>
      <c r="C380" s="133" t="s">
        <v>130</v>
      </c>
      <c r="D380" s="134">
        <v>0.5</v>
      </c>
      <c r="E380" s="143">
        <v>68000</v>
      </c>
      <c r="F380" s="143">
        <f t="shared" si="22"/>
        <v>34000</v>
      </c>
      <c r="G380" s="212"/>
      <c r="H380" s="210"/>
    </row>
    <row r="381" spans="1:8" x14ac:dyDescent="0.2">
      <c r="A381" s="203"/>
      <c r="B381" s="206"/>
      <c r="C381" s="133" t="s">
        <v>17</v>
      </c>
      <c r="D381" s="134">
        <v>1</v>
      </c>
      <c r="E381" s="143">
        <v>39000</v>
      </c>
      <c r="F381" s="143">
        <f t="shared" si="22"/>
        <v>39000</v>
      </c>
      <c r="G381" s="212"/>
      <c r="H381" s="210"/>
    </row>
    <row r="382" spans="1:8" x14ac:dyDescent="0.2">
      <c r="A382" s="203"/>
      <c r="B382" s="206"/>
      <c r="C382" s="133" t="s">
        <v>21</v>
      </c>
      <c r="D382" s="134">
        <v>1</v>
      </c>
      <c r="E382" s="143">
        <v>28000</v>
      </c>
      <c r="F382" s="143">
        <f t="shared" si="22"/>
        <v>28000</v>
      </c>
      <c r="G382" s="212"/>
      <c r="H382" s="210"/>
    </row>
    <row r="383" spans="1:8" x14ac:dyDescent="0.2">
      <c r="A383" s="203"/>
      <c r="B383" s="206"/>
      <c r="C383" s="133" t="s">
        <v>34</v>
      </c>
      <c r="D383" s="134">
        <v>1</v>
      </c>
      <c r="E383" s="143">
        <v>55000</v>
      </c>
      <c r="F383" s="143">
        <f t="shared" si="22"/>
        <v>55000</v>
      </c>
      <c r="G383" s="212"/>
      <c r="H383" s="210"/>
    </row>
    <row r="384" spans="1:8" x14ac:dyDescent="0.2">
      <c r="A384" s="203"/>
      <c r="B384" s="206"/>
      <c r="C384" s="133" t="s">
        <v>143</v>
      </c>
      <c r="D384" s="134">
        <v>0.1</v>
      </c>
      <c r="E384" s="143">
        <v>99000</v>
      </c>
      <c r="F384" s="143">
        <f t="shared" si="22"/>
        <v>9900</v>
      </c>
      <c r="G384" s="212"/>
      <c r="H384" s="210"/>
    </row>
    <row r="385" spans="1:8" x14ac:dyDescent="0.2">
      <c r="A385" s="203"/>
      <c r="B385" s="206"/>
      <c r="C385" s="133" t="s">
        <v>6</v>
      </c>
      <c r="D385" s="134">
        <v>2</v>
      </c>
      <c r="E385" s="143">
        <v>125000</v>
      </c>
      <c r="F385" s="143">
        <f t="shared" si="22"/>
        <v>250000</v>
      </c>
      <c r="G385" s="212"/>
      <c r="H385" s="210"/>
    </row>
    <row r="386" spans="1:8" x14ac:dyDescent="0.2">
      <c r="A386" s="203"/>
      <c r="B386" s="206"/>
      <c r="C386" s="133" t="s">
        <v>7</v>
      </c>
      <c r="D386" s="134">
        <v>2</v>
      </c>
      <c r="E386" s="143">
        <v>35000</v>
      </c>
      <c r="F386" s="143">
        <f t="shared" si="22"/>
        <v>70000</v>
      </c>
      <c r="G386" s="212"/>
      <c r="H386" s="210"/>
    </row>
    <row r="387" spans="1:8" x14ac:dyDescent="0.2">
      <c r="A387" s="203"/>
      <c r="B387" s="206"/>
      <c r="C387" s="133" t="s">
        <v>8</v>
      </c>
      <c r="D387" s="134">
        <v>1</v>
      </c>
      <c r="E387" s="143">
        <v>250000</v>
      </c>
      <c r="F387" s="143">
        <f t="shared" si="22"/>
        <v>250000</v>
      </c>
      <c r="G387" s="212"/>
      <c r="H387" s="210"/>
    </row>
    <row r="388" spans="1:8" x14ac:dyDescent="0.2">
      <c r="A388" s="203"/>
      <c r="B388" s="206"/>
      <c r="C388" s="133" t="s">
        <v>50</v>
      </c>
      <c r="D388" s="134">
        <v>2</v>
      </c>
      <c r="E388" s="143">
        <v>45000</v>
      </c>
      <c r="F388" s="143">
        <f t="shared" si="22"/>
        <v>90000</v>
      </c>
      <c r="G388" s="212"/>
      <c r="H388" s="210"/>
    </row>
    <row r="389" spans="1:8" x14ac:dyDescent="0.2">
      <c r="A389" s="203"/>
      <c r="B389" s="206"/>
      <c r="C389" s="133" t="s">
        <v>15</v>
      </c>
      <c r="D389" s="134">
        <v>0.1</v>
      </c>
      <c r="E389" s="143">
        <v>200000</v>
      </c>
      <c r="F389" s="143">
        <f t="shared" si="22"/>
        <v>20000</v>
      </c>
      <c r="G389" s="212"/>
      <c r="H389" s="210"/>
    </row>
    <row r="390" spans="1:8" x14ac:dyDescent="0.2">
      <c r="A390" s="203"/>
      <c r="B390" s="206"/>
      <c r="C390" s="133" t="s">
        <v>120</v>
      </c>
      <c r="D390" s="134">
        <v>0.1</v>
      </c>
      <c r="E390" s="143">
        <v>39000</v>
      </c>
      <c r="F390" s="143">
        <f t="shared" si="22"/>
        <v>3900</v>
      </c>
      <c r="G390" s="212"/>
      <c r="H390" s="210"/>
    </row>
    <row r="391" spans="1:8" x14ac:dyDescent="0.2">
      <c r="A391" s="203"/>
      <c r="B391" s="206"/>
      <c r="C391" s="133" t="s">
        <v>121</v>
      </c>
      <c r="D391" s="134">
        <v>1</v>
      </c>
      <c r="E391" s="143">
        <v>70000</v>
      </c>
      <c r="F391" s="143">
        <f t="shared" si="22"/>
        <v>70000</v>
      </c>
      <c r="G391" s="212"/>
      <c r="H391" s="210"/>
    </row>
    <row r="392" spans="1:8" x14ac:dyDescent="0.2">
      <c r="A392" s="203"/>
      <c r="B392" s="206"/>
      <c r="C392" s="133" t="s">
        <v>124</v>
      </c>
      <c r="D392" s="134">
        <v>0.1</v>
      </c>
      <c r="E392" s="143">
        <v>72000</v>
      </c>
      <c r="F392" s="143">
        <f t="shared" si="22"/>
        <v>7200</v>
      </c>
      <c r="G392" s="212"/>
      <c r="H392" s="210"/>
    </row>
    <row r="393" spans="1:8" x14ac:dyDescent="0.2">
      <c r="A393" s="203"/>
      <c r="B393" s="206"/>
      <c r="C393" s="133" t="s">
        <v>123</v>
      </c>
      <c r="D393" s="134">
        <v>0.1</v>
      </c>
      <c r="E393" s="143">
        <v>70000</v>
      </c>
      <c r="F393" s="143">
        <f t="shared" si="22"/>
        <v>7000</v>
      </c>
      <c r="G393" s="212"/>
      <c r="H393" s="210"/>
    </row>
    <row r="394" spans="1:8" x14ac:dyDescent="0.2">
      <c r="A394" s="203"/>
      <c r="B394" s="206"/>
      <c r="C394" s="133" t="s">
        <v>125</v>
      </c>
      <c r="D394" s="134">
        <v>1.5</v>
      </c>
      <c r="E394" s="143">
        <v>55000</v>
      </c>
      <c r="F394" s="143">
        <f t="shared" si="22"/>
        <v>82500</v>
      </c>
      <c r="G394" s="212"/>
      <c r="H394" s="210"/>
    </row>
    <row r="395" spans="1:8" x14ac:dyDescent="0.2">
      <c r="A395" s="204"/>
      <c r="B395" s="207"/>
      <c r="C395" s="133" t="s">
        <v>165</v>
      </c>
      <c r="D395" s="134">
        <v>4</v>
      </c>
      <c r="E395" s="143">
        <v>35000</v>
      </c>
      <c r="F395" s="143">
        <f t="shared" si="22"/>
        <v>140000</v>
      </c>
      <c r="G395" s="213"/>
      <c r="H395" s="210"/>
    </row>
    <row r="396" spans="1:8" x14ac:dyDescent="0.2">
      <c r="A396" s="202">
        <v>46066</v>
      </c>
      <c r="B396" s="205" t="s">
        <v>189</v>
      </c>
      <c r="C396" s="133" t="s">
        <v>154</v>
      </c>
      <c r="D396" s="134">
        <v>5</v>
      </c>
      <c r="E396" s="143">
        <v>25000</v>
      </c>
      <c r="F396" s="143">
        <f t="shared" ref="F396:F406" si="23">E396*D396</f>
        <v>125000</v>
      </c>
      <c r="G396" s="211">
        <f>SUM(F396:F405)</f>
        <v>1198000</v>
      </c>
      <c r="H396" s="210" t="s">
        <v>114</v>
      </c>
    </row>
    <row r="397" spans="1:8" x14ac:dyDescent="0.2">
      <c r="A397" s="203"/>
      <c r="B397" s="206"/>
      <c r="C397" s="133" t="s">
        <v>176</v>
      </c>
      <c r="D397" s="134">
        <v>2</v>
      </c>
      <c r="E397" s="143">
        <v>35000</v>
      </c>
      <c r="F397" s="143">
        <f t="shared" si="23"/>
        <v>70000</v>
      </c>
      <c r="G397" s="212"/>
      <c r="H397" s="210"/>
    </row>
    <row r="398" spans="1:8" x14ac:dyDescent="0.2">
      <c r="A398" s="203"/>
      <c r="B398" s="206"/>
      <c r="C398" s="133" t="s">
        <v>10</v>
      </c>
      <c r="D398" s="134">
        <v>2</v>
      </c>
      <c r="E398" s="143">
        <v>55000</v>
      </c>
      <c r="F398" s="143">
        <f t="shared" si="23"/>
        <v>110000</v>
      </c>
      <c r="G398" s="212"/>
      <c r="H398" s="210"/>
    </row>
    <row r="399" spans="1:8" x14ac:dyDescent="0.2">
      <c r="A399" s="203"/>
      <c r="B399" s="206"/>
      <c r="C399" s="133" t="s">
        <v>134</v>
      </c>
      <c r="D399" s="134">
        <v>3</v>
      </c>
      <c r="E399" s="143">
        <v>35000</v>
      </c>
      <c r="F399" s="143">
        <f t="shared" si="23"/>
        <v>105000</v>
      </c>
      <c r="G399" s="212"/>
      <c r="H399" s="210"/>
    </row>
    <row r="400" spans="1:8" x14ac:dyDescent="0.2">
      <c r="A400" s="203"/>
      <c r="B400" s="206"/>
      <c r="C400" s="133" t="s">
        <v>190</v>
      </c>
      <c r="D400" s="134">
        <v>4</v>
      </c>
      <c r="E400" s="143">
        <v>20000</v>
      </c>
      <c r="F400" s="143">
        <f t="shared" si="23"/>
        <v>80000</v>
      </c>
      <c r="G400" s="212"/>
      <c r="H400" s="210"/>
    </row>
    <row r="401" spans="1:8" x14ac:dyDescent="0.2">
      <c r="A401" s="203"/>
      <c r="B401" s="206"/>
      <c r="C401" s="133" t="s">
        <v>117</v>
      </c>
      <c r="D401" s="134">
        <v>3</v>
      </c>
      <c r="E401" s="143">
        <v>66000</v>
      </c>
      <c r="F401" s="143">
        <f t="shared" si="23"/>
        <v>198000</v>
      </c>
      <c r="G401" s="212"/>
      <c r="H401" s="210"/>
    </row>
    <row r="402" spans="1:8" x14ac:dyDescent="0.2">
      <c r="A402" s="203"/>
      <c r="B402" s="206"/>
      <c r="C402" s="133" t="s">
        <v>116</v>
      </c>
      <c r="D402" s="134">
        <v>2</v>
      </c>
      <c r="E402" s="143">
        <v>30000</v>
      </c>
      <c r="F402" s="143">
        <f t="shared" si="23"/>
        <v>60000</v>
      </c>
      <c r="G402" s="212"/>
      <c r="H402" s="210"/>
    </row>
    <row r="403" spans="1:8" x14ac:dyDescent="0.2">
      <c r="A403" s="203"/>
      <c r="B403" s="206"/>
      <c r="C403" s="133" t="s">
        <v>118</v>
      </c>
      <c r="D403" s="134">
        <v>10</v>
      </c>
      <c r="E403" s="143">
        <v>25000</v>
      </c>
      <c r="F403" s="143">
        <f t="shared" si="23"/>
        <v>250000</v>
      </c>
      <c r="G403" s="212"/>
      <c r="H403" s="210"/>
    </row>
    <row r="404" spans="1:8" x14ac:dyDescent="0.2">
      <c r="A404" s="203"/>
      <c r="B404" s="206"/>
      <c r="C404" s="133" t="s">
        <v>136</v>
      </c>
      <c r="D404" s="134">
        <v>5</v>
      </c>
      <c r="E404" s="143">
        <v>25000</v>
      </c>
      <c r="F404" s="143">
        <f t="shared" si="23"/>
        <v>125000</v>
      </c>
      <c r="G404" s="212"/>
      <c r="H404" s="210"/>
    </row>
    <row r="405" spans="1:8" x14ac:dyDescent="0.2">
      <c r="A405" s="204"/>
      <c r="B405" s="207"/>
      <c r="C405" s="133" t="s">
        <v>82</v>
      </c>
      <c r="D405" s="134">
        <v>3</v>
      </c>
      <c r="E405" s="143">
        <v>25000</v>
      </c>
      <c r="F405" s="143">
        <f t="shared" si="23"/>
        <v>75000</v>
      </c>
      <c r="G405" s="213"/>
      <c r="H405" s="210"/>
    </row>
    <row r="406" spans="1:8" x14ac:dyDescent="0.2">
      <c r="A406" s="202">
        <v>46067</v>
      </c>
      <c r="B406" s="205" t="s">
        <v>191</v>
      </c>
      <c r="C406" s="133" t="s">
        <v>32</v>
      </c>
      <c r="D406" s="134">
        <v>1</v>
      </c>
      <c r="E406" s="143">
        <v>295000</v>
      </c>
      <c r="F406" s="143">
        <f t="shared" si="23"/>
        <v>295000</v>
      </c>
      <c r="G406" s="211">
        <f>SUM(F406:F425)</f>
        <v>1685500</v>
      </c>
      <c r="H406" s="210" t="s">
        <v>114</v>
      </c>
    </row>
    <row r="407" spans="1:8" x14ac:dyDescent="0.2">
      <c r="A407" s="203"/>
      <c r="B407" s="206"/>
      <c r="C407" s="133" t="s">
        <v>6</v>
      </c>
      <c r="D407" s="134">
        <v>2</v>
      </c>
      <c r="E407" s="143">
        <v>135000</v>
      </c>
      <c r="F407" s="143">
        <f t="shared" ref="F407:F435" si="24">E407*D407</f>
        <v>270000</v>
      </c>
      <c r="G407" s="212"/>
      <c r="H407" s="210"/>
    </row>
    <row r="408" spans="1:8" x14ac:dyDescent="0.2">
      <c r="A408" s="203"/>
      <c r="B408" s="206"/>
      <c r="C408" s="133" t="s">
        <v>109</v>
      </c>
      <c r="D408" s="134">
        <v>0.2</v>
      </c>
      <c r="E408" s="143">
        <v>77000</v>
      </c>
      <c r="F408" s="143">
        <f t="shared" si="24"/>
        <v>15400</v>
      </c>
      <c r="G408" s="212"/>
      <c r="H408" s="210"/>
    </row>
    <row r="409" spans="1:8" x14ac:dyDescent="0.2">
      <c r="A409" s="203"/>
      <c r="B409" s="206"/>
      <c r="C409" s="133" t="s">
        <v>89</v>
      </c>
      <c r="D409" s="134">
        <v>0.2</v>
      </c>
      <c r="E409" s="143">
        <v>83000</v>
      </c>
      <c r="F409" s="143">
        <f t="shared" si="24"/>
        <v>16600</v>
      </c>
      <c r="G409" s="212"/>
      <c r="H409" s="210"/>
    </row>
    <row r="410" spans="1:8" x14ac:dyDescent="0.2">
      <c r="A410" s="203"/>
      <c r="B410" s="206"/>
      <c r="C410" s="133" t="s">
        <v>124</v>
      </c>
      <c r="D410" s="134">
        <v>0.3</v>
      </c>
      <c r="E410" s="143">
        <v>70000</v>
      </c>
      <c r="F410" s="143">
        <f t="shared" si="24"/>
        <v>21000</v>
      </c>
      <c r="G410" s="212"/>
      <c r="H410" s="210"/>
    </row>
    <row r="411" spans="1:8" x14ac:dyDescent="0.2">
      <c r="A411" s="203"/>
      <c r="B411" s="206"/>
      <c r="C411" s="133" t="s">
        <v>123</v>
      </c>
      <c r="D411" s="134">
        <v>0.3</v>
      </c>
      <c r="E411" s="143">
        <v>55000</v>
      </c>
      <c r="F411" s="143">
        <f t="shared" si="24"/>
        <v>16500</v>
      </c>
      <c r="G411" s="212"/>
      <c r="H411" s="210"/>
    </row>
    <row r="412" spans="1:8" x14ac:dyDescent="0.2">
      <c r="A412" s="203"/>
      <c r="B412" s="206"/>
      <c r="C412" s="133" t="s">
        <v>108</v>
      </c>
      <c r="D412" s="134">
        <v>1</v>
      </c>
      <c r="E412" s="143">
        <v>28000</v>
      </c>
      <c r="F412" s="143">
        <f t="shared" si="24"/>
        <v>28000</v>
      </c>
      <c r="G412" s="212"/>
      <c r="H412" s="210"/>
    </row>
    <row r="413" spans="1:8" x14ac:dyDescent="0.2">
      <c r="A413" s="203"/>
      <c r="B413" s="206"/>
      <c r="C413" s="133" t="s">
        <v>148</v>
      </c>
      <c r="D413" s="134">
        <v>1</v>
      </c>
      <c r="E413" s="143">
        <v>28000</v>
      </c>
      <c r="F413" s="143">
        <f t="shared" si="24"/>
        <v>28000</v>
      </c>
      <c r="G413" s="212"/>
      <c r="H413" s="210"/>
    </row>
    <row r="414" spans="1:8" x14ac:dyDescent="0.2">
      <c r="A414" s="203"/>
      <c r="B414" s="206"/>
      <c r="C414" s="133" t="s">
        <v>149</v>
      </c>
      <c r="D414" s="134">
        <v>1</v>
      </c>
      <c r="E414" s="143">
        <v>160000</v>
      </c>
      <c r="F414" s="143">
        <f t="shared" si="24"/>
        <v>160000</v>
      </c>
      <c r="G414" s="212"/>
      <c r="H414" s="210"/>
    </row>
    <row r="415" spans="1:8" x14ac:dyDescent="0.2">
      <c r="A415" s="203"/>
      <c r="B415" s="206"/>
      <c r="C415" s="133" t="s">
        <v>116</v>
      </c>
      <c r="D415" s="134">
        <v>3</v>
      </c>
      <c r="E415" s="143">
        <v>30000</v>
      </c>
      <c r="F415" s="143">
        <f t="shared" si="24"/>
        <v>90000</v>
      </c>
      <c r="G415" s="212"/>
      <c r="H415" s="210"/>
    </row>
    <row r="416" spans="1:8" x14ac:dyDescent="0.2">
      <c r="A416" s="203"/>
      <c r="B416" s="206"/>
      <c r="C416" s="133" t="s">
        <v>138</v>
      </c>
      <c r="D416" s="134">
        <v>0.5</v>
      </c>
      <c r="E416" s="143">
        <v>83000</v>
      </c>
      <c r="F416" s="143">
        <f t="shared" si="24"/>
        <v>41500</v>
      </c>
      <c r="G416" s="212"/>
      <c r="H416" s="210"/>
    </row>
    <row r="417" spans="1:8" x14ac:dyDescent="0.2">
      <c r="A417" s="203"/>
      <c r="B417" s="206"/>
      <c r="C417" s="133" t="s">
        <v>139</v>
      </c>
      <c r="D417" s="134">
        <v>0.5</v>
      </c>
      <c r="E417" s="143">
        <v>94000</v>
      </c>
      <c r="F417" s="143">
        <f t="shared" si="24"/>
        <v>47000</v>
      </c>
      <c r="G417" s="212"/>
      <c r="H417" s="210"/>
    </row>
    <row r="418" spans="1:8" x14ac:dyDescent="0.2">
      <c r="A418" s="203"/>
      <c r="B418" s="206"/>
      <c r="C418" s="133" t="s">
        <v>117</v>
      </c>
      <c r="D418" s="134">
        <v>3</v>
      </c>
      <c r="E418" s="143">
        <v>66000</v>
      </c>
      <c r="F418" s="143">
        <f t="shared" si="24"/>
        <v>198000</v>
      </c>
      <c r="G418" s="212"/>
      <c r="H418" s="210"/>
    </row>
    <row r="419" spans="1:8" x14ac:dyDescent="0.2">
      <c r="A419" s="203"/>
      <c r="B419" s="206"/>
      <c r="C419" s="133" t="s">
        <v>118</v>
      </c>
      <c r="D419" s="134">
        <v>5</v>
      </c>
      <c r="E419" s="143">
        <v>25000</v>
      </c>
      <c r="F419" s="143">
        <f t="shared" si="24"/>
        <v>125000</v>
      </c>
      <c r="G419" s="212"/>
      <c r="H419" s="210"/>
    </row>
    <row r="420" spans="1:8" x14ac:dyDescent="0.2">
      <c r="A420" s="203"/>
      <c r="B420" s="206"/>
      <c r="C420" s="133" t="s">
        <v>141</v>
      </c>
      <c r="D420" s="134">
        <v>5</v>
      </c>
      <c r="E420" s="143">
        <v>25000</v>
      </c>
      <c r="F420" s="143">
        <f t="shared" si="24"/>
        <v>125000</v>
      </c>
      <c r="G420" s="212"/>
      <c r="H420" s="210"/>
    </row>
    <row r="421" spans="1:8" x14ac:dyDescent="0.2">
      <c r="A421" s="203"/>
      <c r="B421" s="206"/>
      <c r="C421" s="133" t="s">
        <v>58</v>
      </c>
      <c r="D421" s="134">
        <v>2</v>
      </c>
      <c r="E421" s="143">
        <v>20000</v>
      </c>
      <c r="F421" s="143">
        <f t="shared" si="24"/>
        <v>40000</v>
      </c>
      <c r="G421" s="212"/>
      <c r="H421" s="210"/>
    </row>
    <row r="422" spans="1:8" x14ac:dyDescent="0.2">
      <c r="A422" s="203"/>
      <c r="B422" s="206"/>
      <c r="C422" s="133" t="s">
        <v>145</v>
      </c>
      <c r="D422" s="134">
        <v>0.2</v>
      </c>
      <c r="E422" s="143">
        <v>22000</v>
      </c>
      <c r="F422" s="143">
        <f t="shared" si="24"/>
        <v>4400</v>
      </c>
      <c r="G422" s="212"/>
      <c r="H422" s="210"/>
    </row>
    <row r="423" spans="1:8" x14ac:dyDescent="0.2">
      <c r="A423" s="203"/>
      <c r="B423" s="206"/>
      <c r="C423" s="133" t="s">
        <v>129</v>
      </c>
      <c r="D423" s="134">
        <v>0.7</v>
      </c>
      <c r="E423" s="143">
        <v>55000</v>
      </c>
      <c r="F423" s="143">
        <f t="shared" si="24"/>
        <v>38500</v>
      </c>
      <c r="G423" s="212"/>
      <c r="H423" s="210"/>
    </row>
    <row r="424" spans="1:8" x14ac:dyDescent="0.2">
      <c r="A424" s="203"/>
      <c r="B424" s="206"/>
      <c r="C424" s="133" t="s">
        <v>130</v>
      </c>
      <c r="D424" s="134">
        <v>0.7</v>
      </c>
      <c r="E424" s="143">
        <v>68000</v>
      </c>
      <c r="F424" s="143">
        <f t="shared" si="24"/>
        <v>47600</v>
      </c>
      <c r="G424" s="212"/>
      <c r="H424" s="210"/>
    </row>
    <row r="425" spans="1:8" x14ac:dyDescent="0.2">
      <c r="A425" s="204"/>
      <c r="B425" s="207"/>
      <c r="C425" s="133" t="s">
        <v>17</v>
      </c>
      <c r="D425" s="134">
        <v>2</v>
      </c>
      <c r="E425" s="143">
        <v>39000</v>
      </c>
      <c r="F425" s="143">
        <f t="shared" si="24"/>
        <v>78000</v>
      </c>
      <c r="G425" s="213"/>
      <c r="H425" s="210"/>
    </row>
    <row r="426" spans="1:8" x14ac:dyDescent="0.2">
      <c r="A426" s="202">
        <v>46067</v>
      </c>
      <c r="B426" s="205" t="s">
        <v>192</v>
      </c>
      <c r="C426" s="133" t="s">
        <v>16</v>
      </c>
      <c r="D426" s="134">
        <v>1</v>
      </c>
      <c r="E426" s="143">
        <v>50000</v>
      </c>
      <c r="F426" s="143">
        <f t="shared" si="24"/>
        <v>50000</v>
      </c>
      <c r="G426" s="211">
        <f>SUM(F426:F431)</f>
        <v>471000</v>
      </c>
      <c r="H426" s="210" t="s">
        <v>114</v>
      </c>
    </row>
    <row r="427" spans="1:8" x14ac:dyDescent="0.2">
      <c r="A427" s="203"/>
      <c r="B427" s="206"/>
      <c r="C427" s="133" t="s">
        <v>115</v>
      </c>
      <c r="D427" s="134">
        <v>2</v>
      </c>
      <c r="E427" s="143">
        <v>83000</v>
      </c>
      <c r="F427" s="143">
        <f t="shared" si="24"/>
        <v>166000</v>
      </c>
      <c r="G427" s="212"/>
      <c r="H427" s="210"/>
    </row>
    <row r="428" spans="1:8" x14ac:dyDescent="0.2">
      <c r="A428" s="203"/>
      <c r="B428" s="206"/>
      <c r="C428" s="133" t="s">
        <v>14</v>
      </c>
      <c r="D428" s="134">
        <v>1</v>
      </c>
      <c r="E428" s="143">
        <v>60000</v>
      </c>
      <c r="F428" s="143">
        <f t="shared" si="24"/>
        <v>60000</v>
      </c>
      <c r="G428" s="212"/>
      <c r="H428" s="210"/>
    </row>
    <row r="429" spans="1:8" x14ac:dyDescent="0.2">
      <c r="A429" s="203"/>
      <c r="B429" s="206"/>
      <c r="C429" s="133" t="s">
        <v>72</v>
      </c>
      <c r="D429" s="134">
        <v>0.5</v>
      </c>
      <c r="E429" s="143">
        <v>85000</v>
      </c>
      <c r="F429" s="143">
        <f t="shared" si="24"/>
        <v>42500</v>
      </c>
      <c r="G429" s="212"/>
      <c r="H429" s="210"/>
    </row>
    <row r="430" spans="1:8" x14ac:dyDescent="0.2">
      <c r="A430" s="203"/>
      <c r="B430" s="206"/>
      <c r="C430" s="133" t="s">
        <v>47</v>
      </c>
      <c r="D430" s="134">
        <v>2</v>
      </c>
      <c r="E430" s="143">
        <v>65000</v>
      </c>
      <c r="F430" s="143">
        <f t="shared" si="24"/>
        <v>130000</v>
      </c>
      <c r="G430" s="212"/>
      <c r="H430" s="210"/>
    </row>
    <row r="431" spans="1:8" x14ac:dyDescent="0.2">
      <c r="A431" s="204"/>
      <c r="B431" s="207"/>
      <c r="C431" s="133" t="s">
        <v>90</v>
      </c>
      <c r="D431" s="134">
        <v>0.5</v>
      </c>
      <c r="E431" s="143">
        <v>45000</v>
      </c>
      <c r="F431" s="143">
        <f t="shared" si="24"/>
        <v>22500</v>
      </c>
      <c r="G431" s="213"/>
      <c r="H431" s="210"/>
    </row>
    <row r="432" spans="1:8" x14ac:dyDescent="0.2">
      <c r="A432" s="202">
        <v>46068</v>
      </c>
      <c r="B432" s="205" t="s">
        <v>193</v>
      </c>
      <c r="C432" s="133" t="s">
        <v>47</v>
      </c>
      <c r="D432" s="134">
        <v>2</v>
      </c>
      <c r="E432" s="143">
        <v>65000</v>
      </c>
      <c r="F432" s="143">
        <f t="shared" si="24"/>
        <v>130000</v>
      </c>
      <c r="G432" s="211">
        <f>SUM(F432:F453)</f>
        <v>2181000</v>
      </c>
      <c r="H432" s="210" t="s">
        <v>114</v>
      </c>
    </row>
    <row r="433" spans="1:8" x14ac:dyDescent="0.2">
      <c r="A433" s="203"/>
      <c r="B433" s="206"/>
      <c r="C433" s="133" t="s">
        <v>153</v>
      </c>
      <c r="D433" s="134">
        <v>2</v>
      </c>
      <c r="E433" s="143">
        <v>10000</v>
      </c>
      <c r="F433" s="143">
        <f t="shared" si="24"/>
        <v>20000</v>
      </c>
      <c r="G433" s="212"/>
      <c r="H433" s="210"/>
    </row>
    <row r="434" spans="1:8" x14ac:dyDescent="0.2">
      <c r="A434" s="203"/>
      <c r="B434" s="206"/>
      <c r="C434" s="133" t="s">
        <v>58</v>
      </c>
      <c r="D434" s="134">
        <v>4</v>
      </c>
      <c r="E434" s="143">
        <v>20000</v>
      </c>
      <c r="F434" s="143">
        <f t="shared" si="24"/>
        <v>80000</v>
      </c>
      <c r="G434" s="212"/>
      <c r="H434" s="210"/>
    </row>
    <row r="435" spans="1:8" x14ac:dyDescent="0.2">
      <c r="A435" s="203"/>
      <c r="B435" s="206"/>
      <c r="C435" s="133" t="s">
        <v>75</v>
      </c>
      <c r="D435" s="134">
        <v>0.3</v>
      </c>
      <c r="E435" s="143">
        <v>120000</v>
      </c>
      <c r="F435" s="143">
        <f t="shared" si="24"/>
        <v>36000</v>
      </c>
      <c r="G435" s="212"/>
      <c r="H435" s="210"/>
    </row>
    <row r="436" spans="1:8" x14ac:dyDescent="0.2">
      <c r="A436" s="203"/>
      <c r="B436" s="206"/>
      <c r="C436" s="133" t="s">
        <v>25</v>
      </c>
      <c r="D436" s="134">
        <v>0.3</v>
      </c>
      <c r="E436" s="143">
        <v>28000</v>
      </c>
      <c r="F436" s="143">
        <f t="shared" ref="F436:F453" si="25">E436*D436</f>
        <v>8400</v>
      </c>
      <c r="G436" s="212"/>
      <c r="H436" s="210"/>
    </row>
    <row r="437" spans="1:8" x14ac:dyDescent="0.2">
      <c r="A437" s="203"/>
      <c r="B437" s="206"/>
      <c r="C437" s="133" t="s">
        <v>90</v>
      </c>
      <c r="D437" s="134">
        <v>0.5</v>
      </c>
      <c r="E437" s="143">
        <v>45000</v>
      </c>
      <c r="F437" s="143">
        <f t="shared" si="25"/>
        <v>22500</v>
      </c>
      <c r="G437" s="212"/>
      <c r="H437" s="210"/>
    </row>
    <row r="438" spans="1:8" x14ac:dyDescent="0.2">
      <c r="A438" s="203"/>
      <c r="B438" s="206"/>
      <c r="C438" s="133" t="s">
        <v>127</v>
      </c>
      <c r="D438" s="134">
        <v>0.4</v>
      </c>
      <c r="E438" s="143">
        <v>44000</v>
      </c>
      <c r="F438" s="143">
        <f t="shared" si="25"/>
        <v>17600</v>
      </c>
      <c r="G438" s="212"/>
      <c r="H438" s="210"/>
    </row>
    <row r="439" spans="1:8" x14ac:dyDescent="0.2">
      <c r="A439" s="203"/>
      <c r="B439" s="206"/>
      <c r="C439" s="133" t="s">
        <v>129</v>
      </c>
      <c r="D439" s="134">
        <v>0.5</v>
      </c>
      <c r="E439" s="143">
        <v>55000</v>
      </c>
      <c r="F439" s="143">
        <f t="shared" si="25"/>
        <v>27500</v>
      </c>
      <c r="G439" s="212"/>
      <c r="H439" s="210"/>
    </row>
    <row r="440" spans="1:8" x14ac:dyDescent="0.2">
      <c r="A440" s="203"/>
      <c r="B440" s="206"/>
      <c r="C440" s="133" t="s">
        <v>130</v>
      </c>
      <c r="D440" s="134">
        <v>0.5</v>
      </c>
      <c r="E440" s="143">
        <v>68000</v>
      </c>
      <c r="F440" s="143">
        <f t="shared" si="25"/>
        <v>34000</v>
      </c>
      <c r="G440" s="212"/>
      <c r="H440" s="210"/>
    </row>
    <row r="441" spans="1:8" x14ac:dyDescent="0.2">
      <c r="A441" s="203"/>
      <c r="B441" s="206"/>
      <c r="C441" s="133" t="s">
        <v>7</v>
      </c>
      <c r="D441" s="134">
        <v>2</v>
      </c>
      <c r="E441" s="143">
        <v>35000</v>
      </c>
      <c r="F441" s="143">
        <f t="shared" si="25"/>
        <v>70000</v>
      </c>
      <c r="G441" s="212"/>
      <c r="H441" s="210"/>
    </row>
    <row r="442" spans="1:8" x14ac:dyDescent="0.2">
      <c r="A442" s="203"/>
      <c r="B442" s="206"/>
      <c r="C442" s="133" t="s">
        <v>6</v>
      </c>
      <c r="D442" s="134">
        <v>3</v>
      </c>
      <c r="E442" s="143">
        <v>135000</v>
      </c>
      <c r="F442" s="143">
        <f t="shared" si="25"/>
        <v>405000</v>
      </c>
      <c r="G442" s="212"/>
      <c r="H442" s="210"/>
    </row>
    <row r="443" spans="1:8" x14ac:dyDescent="0.2">
      <c r="A443" s="203"/>
      <c r="B443" s="206"/>
      <c r="C443" s="133" t="s">
        <v>8</v>
      </c>
      <c r="D443" s="134">
        <v>1</v>
      </c>
      <c r="E443" s="143">
        <v>250000</v>
      </c>
      <c r="F443" s="143">
        <f t="shared" si="25"/>
        <v>250000</v>
      </c>
      <c r="G443" s="212"/>
      <c r="H443" s="210"/>
    </row>
    <row r="444" spans="1:8" x14ac:dyDescent="0.2">
      <c r="A444" s="203"/>
      <c r="B444" s="206"/>
      <c r="C444" s="133" t="s">
        <v>110</v>
      </c>
      <c r="D444" s="134">
        <v>1</v>
      </c>
      <c r="E444" s="143">
        <v>72000</v>
      </c>
      <c r="F444" s="143">
        <f t="shared" si="25"/>
        <v>72000</v>
      </c>
      <c r="G444" s="212"/>
      <c r="H444" s="210"/>
    </row>
    <row r="445" spans="1:8" x14ac:dyDescent="0.2">
      <c r="A445" s="203"/>
      <c r="B445" s="206"/>
      <c r="C445" s="133" t="s">
        <v>76</v>
      </c>
      <c r="D445" s="134">
        <v>1</v>
      </c>
      <c r="E445" s="143">
        <v>200000</v>
      </c>
      <c r="F445" s="143">
        <f t="shared" si="25"/>
        <v>200000</v>
      </c>
      <c r="G445" s="212"/>
      <c r="H445" s="210"/>
    </row>
    <row r="446" spans="1:8" x14ac:dyDescent="0.2">
      <c r="A446" s="203"/>
      <c r="B446" s="206"/>
      <c r="C446" s="133" t="s">
        <v>146</v>
      </c>
      <c r="D446" s="134">
        <v>1</v>
      </c>
      <c r="E446" s="143">
        <v>11000</v>
      </c>
      <c r="F446" s="143">
        <f t="shared" si="25"/>
        <v>11000</v>
      </c>
      <c r="G446" s="212"/>
      <c r="H446" s="210"/>
    </row>
    <row r="447" spans="1:8" x14ac:dyDescent="0.2">
      <c r="A447" s="203"/>
      <c r="B447" s="206"/>
      <c r="C447" s="133" t="s">
        <v>21</v>
      </c>
      <c r="D447" s="134">
        <v>3</v>
      </c>
      <c r="E447" s="143">
        <v>28000</v>
      </c>
      <c r="F447" s="143">
        <f t="shared" si="25"/>
        <v>84000</v>
      </c>
      <c r="G447" s="212"/>
      <c r="H447" s="210"/>
    </row>
    <row r="448" spans="1:8" x14ac:dyDescent="0.2">
      <c r="A448" s="203"/>
      <c r="B448" s="206"/>
      <c r="C448" s="133" t="s">
        <v>140</v>
      </c>
      <c r="D448" s="134">
        <v>0.5</v>
      </c>
      <c r="E448" s="143">
        <v>72000</v>
      </c>
      <c r="F448" s="143">
        <f t="shared" si="25"/>
        <v>36000</v>
      </c>
      <c r="G448" s="212"/>
      <c r="H448" s="210"/>
    </row>
    <row r="449" spans="1:8" x14ac:dyDescent="0.2">
      <c r="A449" s="203"/>
      <c r="B449" s="206"/>
      <c r="C449" s="133" t="s">
        <v>117</v>
      </c>
      <c r="D449" s="134">
        <v>3</v>
      </c>
      <c r="E449" s="143">
        <v>66000</v>
      </c>
      <c r="F449" s="143">
        <f t="shared" si="25"/>
        <v>198000</v>
      </c>
      <c r="G449" s="212"/>
      <c r="H449" s="210"/>
    </row>
    <row r="450" spans="1:8" x14ac:dyDescent="0.2">
      <c r="A450" s="203"/>
      <c r="B450" s="206"/>
      <c r="C450" s="133" t="s">
        <v>118</v>
      </c>
      <c r="D450" s="134">
        <v>7</v>
      </c>
      <c r="E450" s="143">
        <v>25000</v>
      </c>
      <c r="F450" s="143">
        <f t="shared" si="25"/>
        <v>175000</v>
      </c>
      <c r="G450" s="212"/>
      <c r="H450" s="210"/>
    </row>
    <row r="451" spans="1:8" x14ac:dyDescent="0.2">
      <c r="A451" s="203"/>
      <c r="B451" s="206"/>
      <c r="C451" s="133" t="s">
        <v>136</v>
      </c>
      <c r="D451" s="134">
        <v>4</v>
      </c>
      <c r="E451" s="143">
        <v>25000</v>
      </c>
      <c r="F451" s="143">
        <f t="shared" si="25"/>
        <v>100000</v>
      </c>
      <c r="G451" s="212"/>
      <c r="H451" s="210"/>
    </row>
    <row r="452" spans="1:8" x14ac:dyDescent="0.2">
      <c r="A452" s="203"/>
      <c r="B452" s="206"/>
      <c r="C452" s="133" t="s">
        <v>175</v>
      </c>
      <c r="D452" s="134">
        <v>0.4</v>
      </c>
      <c r="E452" s="143">
        <v>120000</v>
      </c>
      <c r="F452" s="143">
        <f t="shared" si="25"/>
        <v>48000</v>
      </c>
      <c r="G452" s="212"/>
      <c r="H452" s="210"/>
    </row>
    <row r="453" spans="1:8" x14ac:dyDescent="0.2">
      <c r="A453" s="204"/>
      <c r="B453" s="207"/>
      <c r="C453" s="133" t="s">
        <v>24</v>
      </c>
      <c r="D453" s="134">
        <v>4</v>
      </c>
      <c r="E453" s="143">
        <v>39000</v>
      </c>
      <c r="F453" s="143">
        <f t="shared" si="25"/>
        <v>156000</v>
      </c>
      <c r="G453" s="213"/>
      <c r="H453" s="210"/>
    </row>
    <row r="454" spans="1:8" x14ac:dyDescent="0.2">
      <c r="A454" s="202">
        <v>46069</v>
      </c>
      <c r="B454" s="205" t="s">
        <v>194</v>
      </c>
      <c r="C454" s="133" t="s">
        <v>49</v>
      </c>
      <c r="D454" s="134">
        <v>2</v>
      </c>
      <c r="E454" s="143">
        <v>105000</v>
      </c>
      <c r="F454" s="143">
        <f t="shared" ref="F454:F476" si="26">E454*D454</f>
        <v>210000</v>
      </c>
      <c r="G454" s="211">
        <f>SUM(F454:F473)</f>
        <v>1540300</v>
      </c>
      <c r="H454" s="210" t="s">
        <v>114</v>
      </c>
    </row>
    <row r="455" spans="1:8" x14ac:dyDescent="0.2">
      <c r="A455" s="203"/>
      <c r="B455" s="206"/>
      <c r="C455" s="133" t="s">
        <v>6</v>
      </c>
      <c r="D455" s="134">
        <v>3</v>
      </c>
      <c r="E455" s="143">
        <v>135000</v>
      </c>
      <c r="F455" s="143">
        <f t="shared" si="26"/>
        <v>405000</v>
      </c>
      <c r="G455" s="212"/>
      <c r="H455" s="210"/>
    </row>
    <row r="456" spans="1:8" x14ac:dyDescent="0.2">
      <c r="A456" s="203"/>
      <c r="B456" s="206"/>
      <c r="C456" s="133" t="s">
        <v>7</v>
      </c>
      <c r="D456" s="134">
        <v>2</v>
      </c>
      <c r="E456" s="143">
        <v>35000</v>
      </c>
      <c r="F456" s="143">
        <f t="shared" si="26"/>
        <v>70000</v>
      </c>
      <c r="G456" s="212"/>
      <c r="H456" s="210"/>
    </row>
    <row r="457" spans="1:8" x14ac:dyDescent="0.2">
      <c r="A457" s="203"/>
      <c r="B457" s="206"/>
      <c r="C457" s="133" t="s">
        <v>129</v>
      </c>
      <c r="D457" s="134">
        <v>0.5</v>
      </c>
      <c r="E457" s="143">
        <v>55000</v>
      </c>
      <c r="F457" s="143">
        <f t="shared" si="26"/>
        <v>27500</v>
      </c>
      <c r="G457" s="212"/>
      <c r="H457" s="210"/>
    </row>
    <row r="458" spans="1:8" x14ac:dyDescent="0.2">
      <c r="A458" s="203"/>
      <c r="B458" s="206"/>
      <c r="C458" s="133" t="s">
        <v>75</v>
      </c>
      <c r="D458" s="134">
        <v>0.2</v>
      </c>
      <c r="E458" s="143">
        <v>120000</v>
      </c>
      <c r="F458" s="143">
        <f t="shared" si="26"/>
        <v>24000</v>
      </c>
      <c r="G458" s="212"/>
      <c r="H458" s="210"/>
    </row>
    <row r="459" spans="1:8" x14ac:dyDescent="0.2">
      <c r="A459" s="203"/>
      <c r="B459" s="206"/>
      <c r="C459" s="133" t="s">
        <v>161</v>
      </c>
      <c r="D459" s="134">
        <v>0.3</v>
      </c>
      <c r="E459" s="143">
        <v>70000</v>
      </c>
      <c r="F459" s="143">
        <f t="shared" si="26"/>
        <v>21000</v>
      </c>
      <c r="G459" s="212"/>
      <c r="H459" s="210"/>
    </row>
    <row r="460" spans="1:8" x14ac:dyDescent="0.2">
      <c r="A460" s="203"/>
      <c r="B460" s="206"/>
      <c r="C460" s="133" t="s">
        <v>90</v>
      </c>
      <c r="D460" s="134">
        <v>0.5</v>
      </c>
      <c r="E460" s="143">
        <v>45000</v>
      </c>
      <c r="F460" s="143">
        <f t="shared" si="26"/>
        <v>22500</v>
      </c>
      <c r="G460" s="212"/>
      <c r="H460" s="210"/>
    </row>
    <row r="461" spans="1:8" x14ac:dyDescent="0.2">
      <c r="A461" s="203"/>
      <c r="B461" s="206"/>
      <c r="C461" s="133" t="s">
        <v>72</v>
      </c>
      <c r="D461" s="134">
        <v>0.5</v>
      </c>
      <c r="E461" s="143">
        <v>85000</v>
      </c>
      <c r="F461" s="143">
        <f t="shared" si="26"/>
        <v>42500</v>
      </c>
      <c r="G461" s="212"/>
      <c r="H461" s="210"/>
    </row>
    <row r="462" spans="1:8" x14ac:dyDescent="0.2">
      <c r="A462" s="203"/>
      <c r="B462" s="206"/>
      <c r="C462" s="133" t="s">
        <v>145</v>
      </c>
      <c r="D462" s="134">
        <v>0.1</v>
      </c>
      <c r="E462" s="143">
        <v>22000</v>
      </c>
      <c r="F462" s="143">
        <f t="shared" si="26"/>
        <v>2200</v>
      </c>
      <c r="G462" s="212"/>
      <c r="H462" s="210"/>
    </row>
    <row r="463" spans="1:8" x14ac:dyDescent="0.2">
      <c r="A463" s="203"/>
      <c r="B463" s="206"/>
      <c r="C463" s="133" t="s">
        <v>142</v>
      </c>
      <c r="D463" s="134">
        <v>0.1</v>
      </c>
      <c r="E463" s="143">
        <v>72000</v>
      </c>
      <c r="F463" s="143">
        <f t="shared" si="26"/>
        <v>7200</v>
      </c>
      <c r="G463" s="212"/>
      <c r="H463" s="210"/>
    </row>
    <row r="464" spans="1:8" x14ac:dyDescent="0.2">
      <c r="A464" s="203"/>
      <c r="B464" s="206"/>
      <c r="C464" s="133" t="s">
        <v>143</v>
      </c>
      <c r="D464" s="134">
        <v>0.1</v>
      </c>
      <c r="E464" s="143">
        <v>99000</v>
      </c>
      <c r="F464" s="143">
        <f t="shared" si="26"/>
        <v>9900</v>
      </c>
      <c r="G464" s="212"/>
      <c r="H464" s="210"/>
    </row>
    <row r="465" spans="1:8" x14ac:dyDescent="0.2">
      <c r="A465" s="203"/>
      <c r="B465" s="206"/>
      <c r="C465" s="133" t="s">
        <v>17</v>
      </c>
      <c r="D465" s="134">
        <v>2</v>
      </c>
      <c r="E465" s="143">
        <v>39000</v>
      </c>
      <c r="F465" s="143">
        <f t="shared" si="26"/>
        <v>78000</v>
      </c>
      <c r="G465" s="212"/>
      <c r="H465" s="210"/>
    </row>
    <row r="466" spans="1:8" x14ac:dyDescent="0.2">
      <c r="A466" s="203"/>
      <c r="B466" s="206"/>
      <c r="C466" s="133" t="s">
        <v>153</v>
      </c>
      <c r="D466" s="134">
        <v>3</v>
      </c>
      <c r="E466" s="143">
        <v>10000</v>
      </c>
      <c r="F466" s="143">
        <f t="shared" si="26"/>
        <v>30000</v>
      </c>
      <c r="G466" s="212"/>
      <c r="H466" s="210"/>
    </row>
    <row r="467" spans="1:8" x14ac:dyDescent="0.2">
      <c r="A467" s="203"/>
      <c r="B467" s="206"/>
      <c r="C467" s="133" t="s">
        <v>146</v>
      </c>
      <c r="D467" s="134">
        <v>1.5</v>
      </c>
      <c r="E467" s="143">
        <v>11000</v>
      </c>
      <c r="F467" s="143">
        <f t="shared" si="26"/>
        <v>16500</v>
      </c>
      <c r="G467" s="212"/>
      <c r="H467" s="210"/>
    </row>
    <row r="468" spans="1:8" x14ac:dyDescent="0.2">
      <c r="A468" s="203"/>
      <c r="B468" s="206"/>
      <c r="C468" s="133" t="s">
        <v>98</v>
      </c>
      <c r="D468" s="134">
        <v>1</v>
      </c>
      <c r="E468" s="143">
        <v>20000</v>
      </c>
      <c r="F468" s="143">
        <f t="shared" si="26"/>
        <v>20000</v>
      </c>
      <c r="G468" s="212"/>
      <c r="H468" s="210"/>
    </row>
    <row r="469" spans="1:8" x14ac:dyDescent="0.2">
      <c r="A469" s="203"/>
      <c r="B469" s="206"/>
      <c r="C469" s="133" t="s">
        <v>48</v>
      </c>
      <c r="D469" s="134">
        <v>2</v>
      </c>
      <c r="E469" s="143">
        <v>28000</v>
      </c>
      <c r="F469" s="143">
        <f t="shared" si="26"/>
        <v>56000</v>
      </c>
      <c r="G469" s="212"/>
      <c r="H469" s="210"/>
    </row>
    <row r="470" spans="1:8" x14ac:dyDescent="0.2">
      <c r="A470" s="203"/>
      <c r="B470" s="206"/>
      <c r="C470" s="133" t="s">
        <v>108</v>
      </c>
      <c r="D470" s="134">
        <v>1</v>
      </c>
      <c r="E470" s="143">
        <v>28000</v>
      </c>
      <c r="F470" s="143">
        <f t="shared" si="26"/>
        <v>28000</v>
      </c>
      <c r="G470" s="212"/>
      <c r="H470" s="210"/>
    </row>
    <row r="471" spans="1:8" x14ac:dyDescent="0.2">
      <c r="A471" s="203"/>
      <c r="B471" s="206"/>
      <c r="C471" s="133" t="s">
        <v>118</v>
      </c>
      <c r="D471" s="134">
        <v>7</v>
      </c>
      <c r="E471" s="143">
        <v>25000</v>
      </c>
      <c r="F471" s="143">
        <f t="shared" si="26"/>
        <v>175000</v>
      </c>
      <c r="G471" s="212"/>
      <c r="H471" s="210"/>
    </row>
    <row r="472" spans="1:8" x14ac:dyDescent="0.2">
      <c r="A472" s="203"/>
      <c r="B472" s="206"/>
      <c r="C472" s="133" t="s">
        <v>176</v>
      </c>
      <c r="D472" s="134">
        <v>2</v>
      </c>
      <c r="E472" s="143">
        <v>35000</v>
      </c>
      <c r="F472" s="143">
        <f t="shared" si="26"/>
        <v>70000</v>
      </c>
      <c r="G472" s="212"/>
      <c r="H472" s="210"/>
    </row>
    <row r="473" spans="1:8" x14ac:dyDescent="0.2">
      <c r="A473" s="204"/>
      <c r="B473" s="207"/>
      <c r="C473" s="133" t="s">
        <v>10</v>
      </c>
      <c r="D473" s="134">
        <v>5</v>
      </c>
      <c r="E473" s="143">
        <v>45000</v>
      </c>
      <c r="F473" s="143">
        <f t="shared" si="26"/>
        <v>225000</v>
      </c>
      <c r="G473" s="213"/>
      <c r="H473" s="210"/>
    </row>
    <row r="474" spans="1:8" x14ac:dyDescent="0.2">
      <c r="A474" s="202">
        <v>46069</v>
      </c>
      <c r="B474" s="205" t="s">
        <v>195</v>
      </c>
      <c r="C474" s="133" t="s">
        <v>24</v>
      </c>
      <c r="D474" s="134">
        <v>3</v>
      </c>
      <c r="E474" s="143">
        <v>39000</v>
      </c>
      <c r="F474" s="143">
        <f t="shared" si="26"/>
        <v>117000</v>
      </c>
      <c r="G474" s="211">
        <f>SUM(F474:F476)</f>
        <v>372000</v>
      </c>
      <c r="H474" s="210" t="s">
        <v>114</v>
      </c>
    </row>
    <row r="475" spans="1:8" x14ac:dyDescent="0.2">
      <c r="A475" s="203"/>
      <c r="B475" s="206"/>
      <c r="C475" s="133" t="s">
        <v>141</v>
      </c>
      <c r="D475" s="134">
        <v>5</v>
      </c>
      <c r="E475" s="143">
        <v>30000</v>
      </c>
      <c r="F475" s="143">
        <f t="shared" si="26"/>
        <v>150000</v>
      </c>
      <c r="G475" s="212"/>
      <c r="H475" s="210"/>
    </row>
    <row r="476" spans="1:8" x14ac:dyDescent="0.2">
      <c r="A476" s="204"/>
      <c r="B476" s="207"/>
      <c r="C476" s="133" t="s">
        <v>79</v>
      </c>
      <c r="D476" s="134">
        <v>3</v>
      </c>
      <c r="E476" s="143">
        <v>35000</v>
      </c>
      <c r="F476" s="143">
        <f t="shared" si="26"/>
        <v>105000</v>
      </c>
      <c r="G476" s="213"/>
      <c r="H476" s="210"/>
    </row>
    <row r="477" spans="1:8" x14ac:dyDescent="0.2">
      <c r="A477" s="202">
        <v>46070</v>
      </c>
      <c r="B477" s="205" t="s">
        <v>196</v>
      </c>
      <c r="C477" s="133" t="s">
        <v>117</v>
      </c>
      <c r="D477" s="134">
        <v>5</v>
      </c>
      <c r="E477" s="143">
        <v>66000</v>
      </c>
      <c r="F477" s="143">
        <f t="shared" ref="F477:F504" si="27">E477*D477</f>
        <v>330000</v>
      </c>
      <c r="G477" s="211">
        <f>SUM(F477:F498)</f>
        <v>1936900</v>
      </c>
      <c r="H477" s="210" t="s">
        <v>114</v>
      </c>
    </row>
    <row r="478" spans="1:8" x14ac:dyDescent="0.2">
      <c r="A478" s="203"/>
      <c r="B478" s="206"/>
      <c r="C478" s="133" t="s">
        <v>54</v>
      </c>
      <c r="D478" s="134">
        <v>1</v>
      </c>
      <c r="E478" s="143">
        <v>205000</v>
      </c>
      <c r="F478" s="143">
        <f t="shared" si="27"/>
        <v>205000</v>
      </c>
      <c r="G478" s="212"/>
      <c r="H478" s="210"/>
    </row>
    <row r="479" spans="1:8" x14ac:dyDescent="0.2">
      <c r="A479" s="203"/>
      <c r="B479" s="206"/>
      <c r="C479" s="133" t="s">
        <v>118</v>
      </c>
      <c r="D479" s="134">
        <v>7</v>
      </c>
      <c r="E479" s="143">
        <v>25000</v>
      </c>
      <c r="F479" s="143">
        <f t="shared" si="27"/>
        <v>175000</v>
      </c>
      <c r="G479" s="212"/>
      <c r="H479" s="210"/>
    </row>
    <row r="480" spans="1:8" x14ac:dyDescent="0.2">
      <c r="A480" s="203"/>
      <c r="B480" s="206"/>
      <c r="C480" s="133" t="s">
        <v>82</v>
      </c>
      <c r="D480" s="134">
        <v>4.3</v>
      </c>
      <c r="E480" s="143">
        <v>25000</v>
      </c>
      <c r="F480" s="143">
        <f t="shared" si="27"/>
        <v>107500</v>
      </c>
      <c r="G480" s="212"/>
      <c r="H480" s="210"/>
    </row>
    <row r="481" spans="1:8" x14ac:dyDescent="0.2">
      <c r="A481" s="203"/>
      <c r="B481" s="206"/>
      <c r="C481" s="133" t="s">
        <v>68</v>
      </c>
      <c r="D481" s="134">
        <v>2.4</v>
      </c>
      <c r="E481" s="143">
        <v>10000</v>
      </c>
      <c r="F481" s="143">
        <f t="shared" si="27"/>
        <v>24000</v>
      </c>
      <c r="G481" s="212"/>
      <c r="H481" s="210"/>
    </row>
    <row r="482" spans="1:8" x14ac:dyDescent="0.2">
      <c r="A482" s="203"/>
      <c r="B482" s="206"/>
      <c r="C482" s="133" t="s">
        <v>14</v>
      </c>
      <c r="D482" s="134">
        <v>3</v>
      </c>
      <c r="E482" s="143">
        <v>60000</v>
      </c>
      <c r="F482" s="143">
        <f t="shared" si="27"/>
        <v>180000</v>
      </c>
      <c r="G482" s="212"/>
      <c r="H482" s="210"/>
    </row>
    <row r="483" spans="1:8" x14ac:dyDescent="0.2">
      <c r="A483" s="203"/>
      <c r="B483" s="206"/>
      <c r="C483" s="133" t="s">
        <v>17</v>
      </c>
      <c r="D483" s="134">
        <v>1</v>
      </c>
      <c r="E483" s="143">
        <v>39000</v>
      </c>
      <c r="F483" s="143">
        <f t="shared" si="27"/>
        <v>39000</v>
      </c>
      <c r="G483" s="212"/>
      <c r="H483" s="210"/>
    </row>
    <row r="484" spans="1:8" x14ac:dyDescent="0.2">
      <c r="A484" s="203"/>
      <c r="B484" s="206"/>
      <c r="C484" s="133" t="s">
        <v>47</v>
      </c>
      <c r="D484" s="134">
        <v>1</v>
      </c>
      <c r="E484" s="143">
        <v>65000</v>
      </c>
      <c r="F484" s="143">
        <f t="shared" si="27"/>
        <v>65000</v>
      </c>
      <c r="G484" s="212"/>
      <c r="H484" s="210"/>
    </row>
    <row r="485" spans="1:8" x14ac:dyDescent="0.2">
      <c r="A485" s="203"/>
      <c r="B485" s="206"/>
      <c r="C485" s="133" t="s">
        <v>35</v>
      </c>
      <c r="D485" s="134">
        <v>11</v>
      </c>
      <c r="E485" s="143">
        <v>15000</v>
      </c>
      <c r="F485" s="143">
        <f t="shared" si="27"/>
        <v>165000</v>
      </c>
      <c r="G485" s="212"/>
      <c r="H485" s="210"/>
    </row>
    <row r="486" spans="1:8" x14ac:dyDescent="0.2">
      <c r="A486" s="203"/>
      <c r="B486" s="206"/>
      <c r="C486" s="133" t="s">
        <v>90</v>
      </c>
      <c r="D486" s="134">
        <v>1</v>
      </c>
      <c r="E486" s="143">
        <v>45000</v>
      </c>
      <c r="F486" s="143">
        <f t="shared" si="27"/>
        <v>45000</v>
      </c>
      <c r="G486" s="212"/>
      <c r="H486" s="210"/>
    </row>
    <row r="487" spans="1:8" x14ac:dyDescent="0.2">
      <c r="A487" s="203"/>
      <c r="B487" s="206"/>
      <c r="C487" s="133" t="s">
        <v>127</v>
      </c>
      <c r="D487" s="134">
        <v>0.3</v>
      </c>
      <c r="E487" s="143">
        <v>44000</v>
      </c>
      <c r="F487" s="143">
        <f t="shared" si="27"/>
        <v>13200</v>
      </c>
      <c r="G487" s="212"/>
      <c r="H487" s="210"/>
    </row>
    <row r="488" spans="1:8" x14ac:dyDescent="0.2">
      <c r="A488" s="203"/>
      <c r="B488" s="206"/>
      <c r="C488" s="133" t="s">
        <v>161</v>
      </c>
      <c r="D488" s="134">
        <v>0.3</v>
      </c>
      <c r="E488" s="143">
        <v>70000</v>
      </c>
      <c r="F488" s="143">
        <f t="shared" si="27"/>
        <v>21000</v>
      </c>
      <c r="G488" s="212"/>
      <c r="H488" s="210"/>
    </row>
    <row r="489" spans="1:8" x14ac:dyDescent="0.2">
      <c r="A489" s="203"/>
      <c r="B489" s="206"/>
      <c r="C489" s="133" t="s">
        <v>72</v>
      </c>
      <c r="D489" s="134">
        <v>0.5</v>
      </c>
      <c r="E489" s="143">
        <v>85000</v>
      </c>
      <c r="F489" s="143">
        <f t="shared" si="27"/>
        <v>42500</v>
      </c>
      <c r="G489" s="212"/>
      <c r="H489" s="210"/>
    </row>
    <row r="490" spans="1:8" x14ac:dyDescent="0.2">
      <c r="A490" s="203"/>
      <c r="B490" s="206"/>
      <c r="C490" s="133" t="s">
        <v>129</v>
      </c>
      <c r="D490" s="134">
        <v>0.5</v>
      </c>
      <c r="E490" s="143">
        <v>55000</v>
      </c>
      <c r="F490" s="143">
        <f t="shared" si="27"/>
        <v>27500</v>
      </c>
      <c r="G490" s="212"/>
      <c r="H490" s="210"/>
    </row>
    <row r="491" spans="1:8" x14ac:dyDescent="0.2">
      <c r="A491" s="203"/>
      <c r="B491" s="206"/>
      <c r="C491" s="133" t="s">
        <v>130</v>
      </c>
      <c r="D491" s="134">
        <v>0.8</v>
      </c>
      <c r="E491" s="143">
        <v>68000</v>
      </c>
      <c r="F491" s="143">
        <f t="shared" si="27"/>
        <v>54400</v>
      </c>
      <c r="G491" s="212"/>
      <c r="H491" s="210"/>
    </row>
    <row r="492" spans="1:8" x14ac:dyDescent="0.2">
      <c r="A492" s="203"/>
      <c r="B492" s="206"/>
      <c r="C492" s="133" t="s">
        <v>25</v>
      </c>
      <c r="D492" s="134">
        <v>0.3</v>
      </c>
      <c r="E492" s="143">
        <v>28000</v>
      </c>
      <c r="F492" s="143">
        <f t="shared" si="27"/>
        <v>8400</v>
      </c>
      <c r="G492" s="212"/>
      <c r="H492" s="210"/>
    </row>
    <row r="493" spans="1:8" x14ac:dyDescent="0.2">
      <c r="A493" s="203"/>
      <c r="B493" s="206"/>
      <c r="C493" s="133" t="s">
        <v>27</v>
      </c>
      <c r="D493" s="134">
        <v>35</v>
      </c>
      <c r="E493" s="143">
        <v>1000</v>
      </c>
      <c r="F493" s="143">
        <f t="shared" si="27"/>
        <v>35000</v>
      </c>
      <c r="G493" s="212"/>
      <c r="H493" s="210"/>
    </row>
    <row r="494" spans="1:8" x14ac:dyDescent="0.2">
      <c r="A494" s="203"/>
      <c r="B494" s="206"/>
      <c r="C494" s="133" t="s">
        <v>75</v>
      </c>
      <c r="D494" s="134">
        <v>0.3</v>
      </c>
      <c r="E494" s="143">
        <v>120000</v>
      </c>
      <c r="F494" s="143">
        <f t="shared" si="27"/>
        <v>36000</v>
      </c>
      <c r="G494" s="212"/>
      <c r="H494" s="210"/>
    </row>
    <row r="495" spans="1:8" x14ac:dyDescent="0.2">
      <c r="A495" s="203"/>
      <c r="B495" s="206"/>
      <c r="C495" s="133" t="s">
        <v>124</v>
      </c>
      <c r="D495" s="134">
        <v>0.2</v>
      </c>
      <c r="E495" s="143">
        <v>70000</v>
      </c>
      <c r="F495" s="143">
        <f t="shared" si="27"/>
        <v>14000</v>
      </c>
      <c r="G495" s="212"/>
      <c r="H495" s="210"/>
    </row>
    <row r="496" spans="1:8" x14ac:dyDescent="0.2">
      <c r="A496" s="203"/>
      <c r="B496" s="206"/>
      <c r="C496" s="133" t="s">
        <v>76</v>
      </c>
      <c r="D496" s="134">
        <v>1</v>
      </c>
      <c r="E496" s="143">
        <v>200000</v>
      </c>
      <c r="F496" s="143">
        <f t="shared" si="27"/>
        <v>200000</v>
      </c>
      <c r="G496" s="212"/>
      <c r="H496" s="210"/>
    </row>
    <row r="497" spans="1:8" x14ac:dyDescent="0.2">
      <c r="A497" s="203"/>
      <c r="B497" s="206"/>
      <c r="C497" s="133" t="s">
        <v>67</v>
      </c>
      <c r="D497" s="134">
        <v>0.2</v>
      </c>
      <c r="E497" s="143">
        <v>72000</v>
      </c>
      <c r="F497" s="143">
        <f t="shared" si="27"/>
        <v>14400</v>
      </c>
      <c r="G497" s="212"/>
      <c r="H497" s="210"/>
    </row>
    <row r="498" spans="1:8" x14ac:dyDescent="0.2">
      <c r="A498" s="204"/>
      <c r="B498" s="207"/>
      <c r="C498" s="133" t="s">
        <v>159</v>
      </c>
      <c r="D498" s="134">
        <v>3</v>
      </c>
      <c r="E498" s="143">
        <v>45000</v>
      </c>
      <c r="F498" s="143">
        <f t="shared" si="27"/>
        <v>135000</v>
      </c>
      <c r="G498" s="213"/>
      <c r="H498" s="210"/>
    </row>
    <row r="499" spans="1:8" x14ac:dyDescent="0.2">
      <c r="A499" s="202">
        <v>46070</v>
      </c>
      <c r="B499" s="205" t="s">
        <v>197</v>
      </c>
      <c r="C499" s="133" t="s">
        <v>125</v>
      </c>
      <c r="D499" s="134">
        <v>1</v>
      </c>
      <c r="E499" s="143">
        <v>55000</v>
      </c>
      <c r="F499" s="143">
        <f t="shared" si="27"/>
        <v>55000</v>
      </c>
      <c r="G499" s="211">
        <f>SUM(F499:F504)</f>
        <v>176700</v>
      </c>
      <c r="H499" s="210" t="s">
        <v>114</v>
      </c>
    </row>
    <row r="500" spans="1:8" x14ac:dyDescent="0.2">
      <c r="A500" s="203"/>
      <c r="B500" s="206"/>
      <c r="C500" s="133" t="s">
        <v>48</v>
      </c>
      <c r="D500" s="134">
        <v>1</v>
      </c>
      <c r="E500" s="143">
        <v>26000</v>
      </c>
      <c r="F500" s="143">
        <f t="shared" si="27"/>
        <v>26000</v>
      </c>
      <c r="G500" s="212"/>
      <c r="H500" s="210"/>
    </row>
    <row r="501" spans="1:8" x14ac:dyDescent="0.2">
      <c r="A501" s="203"/>
      <c r="B501" s="206"/>
      <c r="C501" s="133" t="s">
        <v>140</v>
      </c>
      <c r="D501" s="134">
        <v>1</v>
      </c>
      <c r="E501" s="143">
        <v>72000</v>
      </c>
      <c r="F501" s="143">
        <f t="shared" si="27"/>
        <v>72000</v>
      </c>
      <c r="G501" s="212"/>
      <c r="H501" s="210"/>
    </row>
    <row r="502" spans="1:8" x14ac:dyDescent="0.2">
      <c r="A502" s="203"/>
      <c r="B502" s="206"/>
      <c r="C502" s="133" t="s">
        <v>152</v>
      </c>
      <c r="D502" s="134">
        <v>0.1</v>
      </c>
      <c r="E502" s="143">
        <v>77000</v>
      </c>
      <c r="F502" s="143">
        <f t="shared" si="27"/>
        <v>7700</v>
      </c>
      <c r="G502" s="212"/>
      <c r="H502" s="210"/>
    </row>
    <row r="503" spans="1:8" x14ac:dyDescent="0.2">
      <c r="A503" s="203"/>
      <c r="B503" s="206"/>
      <c r="C503" s="133" t="s">
        <v>89</v>
      </c>
      <c r="D503" s="134">
        <v>0.1</v>
      </c>
      <c r="E503" s="143">
        <v>83000</v>
      </c>
      <c r="F503" s="143">
        <f t="shared" si="27"/>
        <v>8300</v>
      </c>
      <c r="G503" s="212"/>
      <c r="H503" s="210"/>
    </row>
    <row r="504" spans="1:8" x14ac:dyDescent="0.2">
      <c r="A504" s="204"/>
      <c r="B504" s="207"/>
      <c r="C504" s="133" t="s">
        <v>109</v>
      </c>
      <c r="D504" s="134">
        <v>0.1</v>
      </c>
      <c r="E504" s="143">
        <v>77000</v>
      </c>
      <c r="F504" s="143">
        <f t="shared" si="27"/>
        <v>7700</v>
      </c>
      <c r="G504" s="213"/>
      <c r="H504" s="210"/>
    </row>
    <row r="505" spans="1:8" x14ac:dyDescent="0.2">
      <c r="A505" s="202">
        <v>46071</v>
      </c>
      <c r="B505" s="205" t="s">
        <v>198</v>
      </c>
      <c r="C505" s="133" t="s">
        <v>86</v>
      </c>
      <c r="D505" s="134">
        <v>2</v>
      </c>
      <c r="E505" s="143">
        <v>80000</v>
      </c>
      <c r="F505" s="143">
        <f t="shared" ref="F505:F526" si="28">E505*D505</f>
        <v>160000</v>
      </c>
      <c r="G505" s="211">
        <f>SUM(F505:F526)</f>
        <v>2003200</v>
      </c>
      <c r="H505" s="210" t="s">
        <v>114</v>
      </c>
    </row>
    <row r="506" spans="1:8" x14ac:dyDescent="0.2">
      <c r="A506" s="203"/>
      <c r="B506" s="206"/>
      <c r="C506" s="133" t="s">
        <v>87</v>
      </c>
      <c r="D506" s="134">
        <v>2</v>
      </c>
      <c r="E506" s="143">
        <v>95000</v>
      </c>
      <c r="F506" s="143">
        <f t="shared" si="28"/>
        <v>190000</v>
      </c>
      <c r="G506" s="212"/>
      <c r="H506" s="210"/>
    </row>
    <row r="507" spans="1:8" x14ac:dyDescent="0.2">
      <c r="A507" s="203"/>
      <c r="B507" s="206"/>
      <c r="C507" s="133" t="s">
        <v>38</v>
      </c>
      <c r="D507" s="134">
        <v>2</v>
      </c>
      <c r="E507" s="143">
        <v>105000</v>
      </c>
      <c r="F507" s="143">
        <f t="shared" si="28"/>
        <v>210000</v>
      </c>
      <c r="G507" s="212"/>
      <c r="H507" s="210"/>
    </row>
    <row r="508" spans="1:8" x14ac:dyDescent="0.2">
      <c r="A508" s="203"/>
      <c r="B508" s="206"/>
      <c r="C508" s="133" t="s">
        <v>23</v>
      </c>
      <c r="D508" s="134">
        <v>2</v>
      </c>
      <c r="E508" s="143">
        <v>48000</v>
      </c>
      <c r="F508" s="143">
        <f t="shared" si="28"/>
        <v>96000</v>
      </c>
      <c r="G508" s="212"/>
      <c r="H508" s="210"/>
    </row>
    <row r="509" spans="1:8" x14ac:dyDescent="0.2">
      <c r="A509" s="203"/>
      <c r="B509" s="206"/>
      <c r="C509" s="133" t="s">
        <v>19</v>
      </c>
      <c r="D509" s="134">
        <v>2</v>
      </c>
      <c r="E509" s="143">
        <v>45000</v>
      </c>
      <c r="F509" s="143">
        <f t="shared" si="28"/>
        <v>90000</v>
      </c>
      <c r="G509" s="212"/>
      <c r="H509" s="210"/>
    </row>
    <row r="510" spans="1:8" x14ac:dyDescent="0.2">
      <c r="A510" s="203"/>
      <c r="B510" s="206"/>
      <c r="C510" s="133" t="s">
        <v>118</v>
      </c>
      <c r="D510" s="134">
        <v>10</v>
      </c>
      <c r="E510" s="143">
        <v>25000</v>
      </c>
      <c r="F510" s="143">
        <f t="shared" si="28"/>
        <v>250000</v>
      </c>
      <c r="G510" s="212"/>
      <c r="H510" s="210"/>
    </row>
    <row r="511" spans="1:8" x14ac:dyDescent="0.2">
      <c r="A511" s="203"/>
      <c r="B511" s="206"/>
      <c r="C511" s="133" t="s">
        <v>136</v>
      </c>
      <c r="D511" s="134">
        <v>5</v>
      </c>
      <c r="E511" s="143">
        <v>25000</v>
      </c>
      <c r="F511" s="143">
        <f t="shared" si="28"/>
        <v>125000</v>
      </c>
      <c r="G511" s="212"/>
      <c r="H511" s="210"/>
    </row>
    <row r="512" spans="1:8" x14ac:dyDescent="0.2">
      <c r="A512" s="203"/>
      <c r="B512" s="206"/>
      <c r="C512" s="133" t="s">
        <v>117</v>
      </c>
      <c r="D512" s="134">
        <v>3</v>
      </c>
      <c r="E512" s="143">
        <v>66000</v>
      </c>
      <c r="F512" s="143">
        <f t="shared" si="28"/>
        <v>198000</v>
      </c>
      <c r="G512" s="212"/>
      <c r="H512" s="210"/>
    </row>
    <row r="513" spans="1:8" x14ac:dyDescent="0.2">
      <c r="A513" s="203"/>
      <c r="B513" s="206"/>
      <c r="C513" s="133" t="s">
        <v>183</v>
      </c>
      <c r="D513" s="134">
        <v>0.5</v>
      </c>
      <c r="E513" s="143">
        <v>120000</v>
      </c>
      <c r="F513" s="143">
        <f t="shared" si="28"/>
        <v>60000</v>
      </c>
      <c r="G513" s="212"/>
      <c r="H513" s="210"/>
    </row>
    <row r="514" spans="1:8" x14ac:dyDescent="0.2">
      <c r="A514" s="203"/>
      <c r="B514" s="206"/>
      <c r="C514" s="133" t="s">
        <v>48</v>
      </c>
      <c r="D514" s="134">
        <v>3</v>
      </c>
      <c r="E514" s="143">
        <v>26000</v>
      </c>
      <c r="F514" s="143">
        <f t="shared" si="28"/>
        <v>78000</v>
      </c>
      <c r="G514" s="212"/>
      <c r="H514" s="210"/>
    </row>
    <row r="515" spans="1:8" x14ac:dyDescent="0.2">
      <c r="A515" s="203"/>
      <c r="B515" s="206"/>
      <c r="C515" s="133" t="s">
        <v>108</v>
      </c>
      <c r="D515" s="134">
        <v>1</v>
      </c>
      <c r="E515" s="143">
        <v>28000</v>
      </c>
      <c r="F515" s="143">
        <f t="shared" si="28"/>
        <v>28000</v>
      </c>
      <c r="G515" s="212"/>
      <c r="H515" s="210"/>
    </row>
    <row r="516" spans="1:8" x14ac:dyDescent="0.2">
      <c r="A516" s="203"/>
      <c r="B516" s="206"/>
      <c r="C516" s="133" t="s">
        <v>146</v>
      </c>
      <c r="D516" s="134">
        <v>2</v>
      </c>
      <c r="E516" s="143">
        <v>11000</v>
      </c>
      <c r="F516" s="143">
        <f t="shared" si="28"/>
        <v>22000</v>
      </c>
      <c r="G516" s="212"/>
      <c r="H516" s="210"/>
    </row>
    <row r="517" spans="1:8" x14ac:dyDescent="0.2">
      <c r="A517" s="203"/>
      <c r="B517" s="206"/>
      <c r="C517" s="133" t="s">
        <v>124</v>
      </c>
      <c r="D517" s="134">
        <v>0.3</v>
      </c>
      <c r="E517" s="143">
        <v>70000</v>
      </c>
      <c r="F517" s="143">
        <f t="shared" si="28"/>
        <v>21000</v>
      </c>
      <c r="G517" s="212"/>
      <c r="H517" s="210"/>
    </row>
    <row r="518" spans="1:8" x14ac:dyDescent="0.2">
      <c r="A518" s="203"/>
      <c r="B518" s="206"/>
      <c r="C518" s="133" t="s">
        <v>123</v>
      </c>
      <c r="D518" s="134">
        <v>0.3</v>
      </c>
      <c r="E518" s="143">
        <v>55000</v>
      </c>
      <c r="F518" s="143">
        <f t="shared" si="28"/>
        <v>16500</v>
      </c>
      <c r="G518" s="212"/>
      <c r="H518" s="210"/>
    </row>
    <row r="519" spans="1:8" x14ac:dyDescent="0.2">
      <c r="A519" s="203"/>
      <c r="B519" s="206"/>
      <c r="C519" s="133" t="s">
        <v>121</v>
      </c>
      <c r="D519" s="134">
        <v>0.5</v>
      </c>
      <c r="E519" s="143">
        <v>75000</v>
      </c>
      <c r="F519" s="143">
        <f t="shared" si="28"/>
        <v>37500</v>
      </c>
      <c r="G519" s="212"/>
      <c r="H519" s="210"/>
    </row>
    <row r="520" spans="1:8" x14ac:dyDescent="0.2">
      <c r="A520" s="203"/>
      <c r="B520" s="206"/>
      <c r="C520" s="133" t="s">
        <v>89</v>
      </c>
      <c r="D520" s="134">
        <v>0.1</v>
      </c>
      <c r="E520" s="143">
        <v>83000</v>
      </c>
      <c r="F520" s="143">
        <f t="shared" si="28"/>
        <v>8300</v>
      </c>
      <c r="G520" s="212"/>
      <c r="H520" s="210"/>
    </row>
    <row r="521" spans="1:8" x14ac:dyDescent="0.2">
      <c r="A521" s="203"/>
      <c r="B521" s="206"/>
      <c r="C521" s="133" t="s">
        <v>120</v>
      </c>
      <c r="D521" s="134">
        <v>0.1</v>
      </c>
      <c r="E521" s="143">
        <v>39000</v>
      </c>
      <c r="F521" s="143">
        <f t="shared" si="28"/>
        <v>3900</v>
      </c>
      <c r="G521" s="212"/>
      <c r="H521" s="210"/>
    </row>
    <row r="522" spans="1:8" x14ac:dyDescent="0.2">
      <c r="A522" s="203"/>
      <c r="B522" s="206"/>
      <c r="C522" s="133" t="s">
        <v>13</v>
      </c>
      <c r="D522" s="134">
        <v>1</v>
      </c>
      <c r="E522" s="143">
        <v>95000</v>
      </c>
      <c r="F522" s="143">
        <f t="shared" si="28"/>
        <v>95000</v>
      </c>
      <c r="G522" s="212"/>
      <c r="H522" s="210"/>
    </row>
    <row r="523" spans="1:8" x14ac:dyDescent="0.2">
      <c r="A523" s="203"/>
      <c r="B523" s="206"/>
      <c r="C523" s="133" t="s">
        <v>7</v>
      </c>
      <c r="D523" s="134">
        <v>3</v>
      </c>
      <c r="E523" s="143">
        <v>35000</v>
      </c>
      <c r="F523" s="143">
        <f t="shared" si="28"/>
        <v>105000</v>
      </c>
      <c r="G523" s="212"/>
      <c r="H523" s="210"/>
    </row>
    <row r="524" spans="1:8" x14ac:dyDescent="0.2">
      <c r="A524" s="203"/>
      <c r="B524" s="206"/>
      <c r="C524" s="133" t="s">
        <v>153</v>
      </c>
      <c r="D524" s="134">
        <v>4</v>
      </c>
      <c r="E524" s="143">
        <v>10000</v>
      </c>
      <c r="F524" s="143">
        <f t="shared" si="28"/>
        <v>40000</v>
      </c>
      <c r="G524" s="212"/>
      <c r="H524" s="210"/>
    </row>
    <row r="525" spans="1:8" x14ac:dyDescent="0.2">
      <c r="A525" s="203"/>
      <c r="B525" s="206"/>
      <c r="C525" s="133" t="s">
        <v>47</v>
      </c>
      <c r="D525" s="134">
        <v>2</v>
      </c>
      <c r="E525" s="143">
        <v>65000</v>
      </c>
      <c r="F525" s="143">
        <f t="shared" si="28"/>
        <v>130000</v>
      </c>
      <c r="G525" s="212"/>
      <c r="H525" s="210"/>
    </row>
    <row r="526" spans="1:8" x14ac:dyDescent="0.2">
      <c r="A526" s="204"/>
      <c r="B526" s="207"/>
      <c r="C526" s="133" t="s">
        <v>17</v>
      </c>
      <c r="D526" s="134">
        <v>1</v>
      </c>
      <c r="E526" s="143">
        <v>39000</v>
      </c>
      <c r="F526" s="143">
        <f t="shared" si="28"/>
        <v>39000</v>
      </c>
      <c r="G526" s="213"/>
      <c r="H526" s="210"/>
    </row>
    <row r="527" spans="1:8" x14ac:dyDescent="0.2">
      <c r="A527" s="202">
        <v>46071</v>
      </c>
      <c r="B527" s="205" t="s">
        <v>199</v>
      </c>
      <c r="C527" s="133" t="s">
        <v>115</v>
      </c>
      <c r="D527" s="134">
        <v>1</v>
      </c>
      <c r="E527" s="143">
        <v>83000</v>
      </c>
      <c r="F527" s="143">
        <f t="shared" ref="F527:F538" si="29">E527*D527</f>
        <v>83000</v>
      </c>
      <c r="G527" s="211">
        <f>SUM(F527:F538)</f>
        <v>467300</v>
      </c>
      <c r="H527" s="210" t="s">
        <v>114</v>
      </c>
    </row>
    <row r="528" spans="1:8" x14ac:dyDescent="0.2">
      <c r="A528" s="203"/>
      <c r="B528" s="206"/>
      <c r="C528" s="133" t="s">
        <v>200</v>
      </c>
      <c r="D528" s="134">
        <v>1</v>
      </c>
      <c r="E528" s="143">
        <v>50000</v>
      </c>
      <c r="F528" s="143">
        <f t="shared" si="29"/>
        <v>50000</v>
      </c>
      <c r="G528" s="212"/>
      <c r="H528" s="210"/>
    </row>
    <row r="529" spans="1:8" x14ac:dyDescent="0.2">
      <c r="A529" s="203"/>
      <c r="B529" s="206"/>
      <c r="C529" s="133" t="s">
        <v>143</v>
      </c>
      <c r="D529" s="134">
        <v>0.1</v>
      </c>
      <c r="E529" s="143">
        <v>99000</v>
      </c>
      <c r="F529" s="143">
        <f t="shared" si="29"/>
        <v>9900</v>
      </c>
      <c r="G529" s="212"/>
      <c r="H529" s="210"/>
    </row>
    <row r="530" spans="1:8" x14ac:dyDescent="0.2">
      <c r="A530" s="203"/>
      <c r="B530" s="206"/>
      <c r="C530" s="133" t="s">
        <v>34</v>
      </c>
      <c r="D530" s="134">
        <v>1</v>
      </c>
      <c r="E530" s="143">
        <v>55000</v>
      </c>
      <c r="F530" s="143">
        <f t="shared" si="29"/>
        <v>55000</v>
      </c>
      <c r="G530" s="212"/>
      <c r="H530" s="210"/>
    </row>
    <row r="531" spans="1:8" x14ac:dyDescent="0.2">
      <c r="A531" s="203"/>
      <c r="B531" s="206"/>
      <c r="C531" s="133" t="s">
        <v>127</v>
      </c>
      <c r="D531" s="134">
        <v>0.3</v>
      </c>
      <c r="E531" s="143">
        <v>44000</v>
      </c>
      <c r="F531" s="143">
        <f t="shared" si="29"/>
        <v>13200</v>
      </c>
      <c r="G531" s="212"/>
      <c r="H531" s="210"/>
    </row>
    <row r="532" spans="1:8" x14ac:dyDescent="0.2">
      <c r="A532" s="203"/>
      <c r="B532" s="206"/>
      <c r="C532" s="133" t="s">
        <v>161</v>
      </c>
      <c r="D532" s="134">
        <v>0.3</v>
      </c>
      <c r="E532" s="143">
        <v>70000</v>
      </c>
      <c r="F532" s="143">
        <f t="shared" si="29"/>
        <v>21000</v>
      </c>
      <c r="G532" s="212"/>
      <c r="H532" s="210"/>
    </row>
    <row r="533" spans="1:8" x14ac:dyDescent="0.2">
      <c r="A533" s="203"/>
      <c r="B533" s="206"/>
      <c r="C533" s="133" t="s">
        <v>78</v>
      </c>
      <c r="D533" s="134">
        <v>0.3</v>
      </c>
      <c r="E533" s="143">
        <v>94000</v>
      </c>
      <c r="F533" s="143">
        <f t="shared" si="29"/>
        <v>28200</v>
      </c>
      <c r="G533" s="212"/>
      <c r="H533" s="210"/>
    </row>
    <row r="534" spans="1:8" x14ac:dyDescent="0.2">
      <c r="A534" s="203"/>
      <c r="B534" s="206"/>
      <c r="C534" s="133" t="s">
        <v>160</v>
      </c>
      <c r="D534" s="134">
        <v>0.5</v>
      </c>
      <c r="E534" s="143">
        <v>85000</v>
      </c>
      <c r="F534" s="143">
        <f t="shared" si="29"/>
        <v>42500</v>
      </c>
      <c r="G534" s="212"/>
      <c r="H534" s="210"/>
    </row>
    <row r="535" spans="1:8" x14ac:dyDescent="0.2">
      <c r="A535" s="203"/>
      <c r="B535" s="206"/>
      <c r="C535" s="133" t="s">
        <v>27</v>
      </c>
      <c r="D535" s="134">
        <v>25</v>
      </c>
      <c r="E535" s="143">
        <v>1000</v>
      </c>
      <c r="F535" s="143">
        <f t="shared" si="29"/>
        <v>25000</v>
      </c>
      <c r="G535" s="212"/>
      <c r="H535" s="210"/>
    </row>
    <row r="536" spans="1:8" x14ac:dyDescent="0.2">
      <c r="A536" s="203"/>
      <c r="B536" s="206"/>
      <c r="C536" s="133" t="s">
        <v>129</v>
      </c>
      <c r="D536" s="134">
        <v>0.5</v>
      </c>
      <c r="E536" s="143">
        <v>55000</v>
      </c>
      <c r="F536" s="143">
        <f t="shared" si="29"/>
        <v>27500</v>
      </c>
      <c r="G536" s="212"/>
      <c r="H536" s="210"/>
    </row>
    <row r="537" spans="1:8" x14ac:dyDescent="0.2">
      <c r="A537" s="203"/>
      <c r="B537" s="206"/>
      <c r="C537" s="133" t="s">
        <v>130</v>
      </c>
      <c r="D537" s="134">
        <v>0.5</v>
      </c>
      <c r="E537" s="143">
        <v>68000</v>
      </c>
      <c r="F537" s="143">
        <f t="shared" si="29"/>
        <v>34000</v>
      </c>
      <c r="G537" s="212"/>
      <c r="H537" s="210"/>
    </row>
    <row r="538" spans="1:8" x14ac:dyDescent="0.2">
      <c r="A538" s="204"/>
      <c r="B538" s="207"/>
      <c r="C538" s="133" t="s">
        <v>106</v>
      </c>
      <c r="D538" s="134">
        <v>2</v>
      </c>
      <c r="E538" s="143">
        <v>39000</v>
      </c>
      <c r="F538" s="143">
        <f t="shared" si="29"/>
        <v>78000</v>
      </c>
      <c r="G538" s="213"/>
      <c r="H538" s="210"/>
    </row>
    <row r="539" spans="1:8" x14ac:dyDescent="0.2">
      <c r="A539" s="202">
        <v>46072</v>
      </c>
      <c r="B539" s="205" t="s">
        <v>201</v>
      </c>
      <c r="C539" s="133" t="s">
        <v>130</v>
      </c>
      <c r="D539" s="134">
        <v>0.5</v>
      </c>
      <c r="E539" s="143">
        <v>68000</v>
      </c>
      <c r="F539" s="143">
        <f t="shared" ref="F539:F565" si="30">E539*D539</f>
        <v>34000</v>
      </c>
      <c r="G539" s="211">
        <f>SUM(F539:F560)</f>
        <v>1282800</v>
      </c>
      <c r="H539" s="210" t="s">
        <v>114</v>
      </c>
    </row>
    <row r="540" spans="1:8" x14ac:dyDescent="0.2">
      <c r="A540" s="203"/>
      <c r="B540" s="206"/>
      <c r="C540" s="42" t="s">
        <v>75</v>
      </c>
      <c r="D540" s="60">
        <v>0.2</v>
      </c>
      <c r="E540" s="143">
        <v>120000</v>
      </c>
      <c r="F540" s="143">
        <f t="shared" si="30"/>
        <v>24000</v>
      </c>
      <c r="G540" s="212"/>
      <c r="H540" s="210"/>
    </row>
    <row r="541" spans="1:8" x14ac:dyDescent="0.2">
      <c r="A541" s="203"/>
      <c r="B541" s="206"/>
      <c r="C541" s="42" t="s">
        <v>127</v>
      </c>
      <c r="D541" s="60">
        <v>0.3</v>
      </c>
      <c r="E541" s="143">
        <v>40000</v>
      </c>
      <c r="F541" s="143">
        <f t="shared" si="30"/>
        <v>12000</v>
      </c>
      <c r="G541" s="212"/>
      <c r="H541" s="210"/>
    </row>
    <row r="542" spans="1:8" x14ac:dyDescent="0.2">
      <c r="A542" s="203"/>
      <c r="B542" s="206"/>
      <c r="C542" s="133" t="s">
        <v>161</v>
      </c>
      <c r="D542" s="134">
        <v>0.3</v>
      </c>
      <c r="E542" s="143">
        <v>60000</v>
      </c>
      <c r="F542" s="143">
        <f t="shared" si="30"/>
        <v>18000</v>
      </c>
      <c r="G542" s="212"/>
      <c r="H542" s="210"/>
    </row>
    <row r="543" spans="1:8" x14ac:dyDescent="0.2">
      <c r="A543" s="203"/>
      <c r="B543" s="206"/>
      <c r="C543" s="133" t="s">
        <v>90</v>
      </c>
      <c r="D543" s="134">
        <v>1</v>
      </c>
      <c r="E543" s="143">
        <v>45000</v>
      </c>
      <c r="F543" s="143">
        <f t="shared" si="30"/>
        <v>45000</v>
      </c>
      <c r="G543" s="212"/>
      <c r="H543" s="210"/>
    </row>
    <row r="544" spans="1:8" x14ac:dyDescent="0.2">
      <c r="A544" s="203"/>
      <c r="B544" s="206"/>
      <c r="C544" s="133" t="s">
        <v>160</v>
      </c>
      <c r="D544" s="134">
        <v>0.5</v>
      </c>
      <c r="E544" s="143">
        <v>85000</v>
      </c>
      <c r="F544" s="143">
        <f t="shared" si="30"/>
        <v>42500</v>
      </c>
      <c r="G544" s="212"/>
      <c r="H544" s="210"/>
    </row>
    <row r="545" spans="1:8" x14ac:dyDescent="0.2">
      <c r="A545" s="203"/>
      <c r="B545" s="206"/>
      <c r="C545" s="133" t="s">
        <v>47</v>
      </c>
      <c r="D545" s="134">
        <v>1</v>
      </c>
      <c r="E545" s="143">
        <v>65000</v>
      </c>
      <c r="F545" s="143">
        <f t="shared" si="30"/>
        <v>65000</v>
      </c>
      <c r="G545" s="212"/>
      <c r="H545" s="210"/>
    </row>
    <row r="546" spans="1:8" x14ac:dyDescent="0.2">
      <c r="A546" s="203"/>
      <c r="B546" s="206"/>
      <c r="C546" s="133" t="s">
        <v>143</v>
      </c>
      <c r="D546" s="134">
        <v>0.1</v>
      </c>
      <c r="E546" s="143">
        <v>99000</v>
      </c>
      <c r="F546" s="143">
        <f t="shared" si="30"/>
        <v>9900</v>
      </c>
      <c r="G546" s="212"/>
      <c r="H546" s="210"/>
    </row>
    <row r="547" spans="1:8" x14ac:dyDescent="0.2">
      <c r="A547" s="203"/>
      <c r="B547" s="206"/>
      <c r="C547" s="133" t="s">
        <v>82</v>
      </c>
      <c r="D547" s="134">
        <v>5.5</v>
      </c>
      <c r="E547" s="143">
        <v>25000</v>
      </c>
      <c r="F547" s="143">
        <f t="shared" si="30"/>
        <v>137500</v>
      </c>
      <c r="G547" s="212"/>
      <c r="H547" s="210"/>
    </row>
    <row r="548" spans="1:8" x14ac:dyDescent="0.2">
      <c r="A548" s="203"/>
      <c r="B548" s="206"/>
      <c r="C548" s="133" t="s">
        <v>21</v>
      </c>
      <c r="D548" s="134">
        <v>3</v>
      </c>
      <c r="E548" s="143">
        <v>28000</v>
      </c>
      <c r="F548" s="143">
        <f t="shared" si="30"/>
        <v>84000</v>
      </c>
      <c r="G548" s="212"/>
      <c r="H548" s="210"/>
    </row>
    <row r="549" spans="1:8" x14ac:dyDescent="0.2">
      <c r="A549" s="203"/>
      <c r="B549" s="206"/>
      <c r="C549" s="133" t="s">
        <v>118</v>
      </c>
      <c r="D549" s="134">
        <v>7</v>
      </c>
      <c r="E549" s="143">
        <v>25000</v>
      </c>
      <c r="F549" s="143">
        <f t="shared" si="30"/>
        <v>175000</v>
      </c>
      <c r="G549" s="212"/>
      <c r="H549" s="210"/>
    </row>
    <row r="550" spans="1:8" x14ac:dyDescent="0.2">
      <c r="A550" s="203"/>
      <c r="B550" s="206"/>
      <c r="C550" s="133" t="s">
        <v>117</v>
      </c>
      <c r="D550" s="134">
        <v>3</v>
      </c>
      <c r="E550" s="143">
        <v>66000</v>
      </c>
      <c r="F550" s="143">
        <f t="shared" si="30"/>
        <v>198000</v>
      </c>
      <c r="G550" s="212"/>
      <c r="H550" s="210"/>
    </row>
    <row r="551" spans="1:8" x14ac:dyDescent="0.2">
      <c r="A551" s="203"/>
      <c r="B551" s="206"/>
      <c r="C551" s="133" t="s">
        <v>202</v>
      </c>
      <c r="D551" s="134">
        <v>1</v>
      </c>
      <c r="E551" s="143">
        <v>65000</v>
      </c>
      <c r="F551" s="143">
        <f t="shared" si="30"/>
        <v>65000</v>
      </c>
      <c r="G551" s="212"/>
      <c r="H551" s="210"/>
    </row>
    <row r="552" spans="1:8" x14ac:dyDescent="0.2">
      <c r="A552" s="203"/>
      <c r="B552" s="206"/>
      <c r="C552" s="133" t="s">
        <v>203</v>
      </c>
      <c r="D552" s="134">
        <v>1</v>
      </c>
      <c r="E552" s="143">
        <v>55000</v>
      </c>
      <c r="F552" s="143">
        <f t="shared" si="30"/>
        <v>55000</v>
      </c>
      <c r="G552" s="212"/>
      <c r="H552" s="210"/>
    </row>
    <row r="553" spans="1:8" x14ac:dyDescent="0.2">
      <c r="A553" s="203"/>
      <c r="B553" s="206"/>
      <c r="C553" s="133" t="s">
        <v>91</v>
      </c>
      <c r="D553" s="134">
        <v>3</v>
      </c>
      <c r="E553" s="143">
        <v>35000</v>
      </c>
      <c r="F553" s="143">
        <f t="shared" si="30"/>
        <v>105000</v>
      </c>
      <c r="G553" s="212"/>
      <c r="H553" s="210"/>
    </row>
    <row r="554" spans="1:8" x14ac:dyDescent="0.2">
      <c r="A554" s="203"/>
      <c r="B554" s="206"/>
      <c r="C554" s="133" t="s">
        <v>67</v>
      </c>
      <c r="D554" s="134">
        <v>0.2</v>
      </c>
      <c r="E554" s="143">
        <v>72000</v>
      </c>
      <c r="F554" s="143">
        <f t="shared" si="30"/>
        <v>14400</v>
      </c>
      <c r="G554" s="212"/>
      <c r="H554" s="210"/>
    </row>
    <row r="555" spans="1:8" x14ac:dyDescent="0.2">
      <c r="A555" s="203"/>
      <c r="B555" s="206"/>
      <c r="C555" s="133" t="s">
        <v>124</v>
      </c>
      <c r="D555" s="134">
        <v>0.2</v>
      </c>
      <c r="E555" s="143">
        <v>70000</v>
      </c>
      <c r="F555" s="143">
        <f t="shared" si="30"/>
        <v>14000</v>
      </c>
      <c r="G555" s="212"/>
      <c r="H555" s="210"/>
    </row>
    <row r="556" spans="1:8" x14ac:dyDescent="0.2">
      <c r="A556" s="203"/>
      <c r="B556" s="206"/>
      <c r="C556" s="133" t="s">
        <v>125</v>
      </c>
      <c r="D556" s="134">
        <v>1</v>
      </c>
      <c r="E556" s="143">
        <v>55000</v>
      </c>
      <c r="F556" s="143">
        <f t="shared" si="30"/>
        <v>55000</v>
      </c>
      <c r="G556" s="212"/>
      <c r="H556" s="210"/>
    </row>
    <row r="557" spans="1:8" x14ac:dyDescent="0.2">
      <c r="A557" s="203"/>
      <c r="B557" s="206"/>
      <c r="C557" s="133" t="s">
        <v>108</v>
      </c>
      <c r="D557" s="134">
        <v>1</v>
      </c>
      <c r="E557" s="143">
        <v>28000</v>
      </c>
      <c r="F557" s="143">
        <f t="shared" si="30"/>
        <v>28000</v>
      </c>
      <c r="G557" s="212"/>
      <c r="H557" s="210"/>
    </row>
    <row r="558" spans="1:8" x14ac:dyDescent="0.2">
      <c r="A558" s="203"/>
      <c r="B558" s="206"/>
      <c r="C558" s="133" t="s">
        <v>48</v>
      </c>
      <c r="D558" s="134">
        <v>0.5</v>
      </c>
      <c r="E558" s="143">
        <v>26000</v>
      </c>
      <c r="F558" s="143">
        <f t="shared" si="30"/>
        <v>13000</v>
      </c>
      <c r="G558" s="212"/>
      <c r="H558" s="210"/>
    </row>
    <row r="559" spans="1:8" x14ac:dyDescent="0.2">
      <c r="A559" s="203"/>
      <c r="B559" s="206"/>
      <c r="C559" s="133" t="s">
        <v>139</v>
      </c>
      <c r="D559" s="134">
        <v>0.5</v>
      </c>
      <c r="E559" s="143">
        <v>94000</v>
      </c>
      <c r="F559" s="143">
        <f t="shared" si="30"/>
        <v>47000</v>
      </c>
      <c r="G559" s="212"/>
      <c r="H559" s="210"/>
    </row>
    <row r="560" spans="1:8" x14ac:dyDescent="0.2">
      <c r="A560" s="204"/>
      <c r="B560" s="207"/>
      <c r="C560" s="133" t="s">
        <v>138</v>
      </c>
      <c r="D560" s="134">
        <v>0.5</v>
      </c>
      <c r="E560" s="143">
        <v>83000</v>
      </c>
      <c r="F560" s="143">
        <f t="shared" si="30"/>
        <v>41500</v>
      </c>
      <c r="G560" s="213"/>
      <c r="H560" s="210"/>
    </row>
    <row r="561" spans="1:8" x14ac:dyDescent="0.2">
      <c r="A561" s="202">
        <v>46072</v>
      </c>
      <c r="B561" s="205" t="s">
        <v>204</v>
      </c>
      <c r="C561" s="133" t="s">
        <v>140</v>
      </c>
      <c r="D561" s="134">
        <v>1</v>
      </c>
      <c r="E561" s="143">
        <v>72000</v>
      </c>
      <c r="F561" s="143">
        <f t="shared" si="30"/>
        <v>72000</v>
      </c>
      <c r="G561" s="191">
        <f>SUM(F561:F565)</f>
        <v>390850</v>
      </c>
      <c r="H561" s="210" t="s">
        <v>114</v>
      </c>
    </row>
    <row r="562" spans="1:8" x14ac:dyDescent="0.2">
      <c r="A562" s="203"/>
      <c r="B562" s="206"/>
      <c r="C562" s="133" t="s">
        <v>159</v>
      </c>
      <c r="D562" s="134">
        <v>3</v>
      </c>
      <c r="E562" s="143">
        <v>45000</v>
      </c>
      <c r="F562" s="143">
        <f t="shared" si="30"/>
        <v>135000</v>
      </c>
      <c r="G562" s="192"/>
      <c r="H562" s="210"/>
    </row>
    <row r="563" spans="1:8" x14ac:dyDescent="0.2">
      <c r="A563" s="203"/>
      <c r="B563" s="206"/>
      <c r="C563" s="133" t="s">
        <v>109</v>
      </c>
      <c r="D563" s="134">
        <v>0.05</v>
      </c>
      <c r="E563" s="143">
        <v>77000</v>
      </c>
      <c r="F563" s="143">
        <f t="shared" si="30"/>
        <v>3850</v>
      </c>
      <c r="G563" s="192"/>
      <c r="H563" s="210"/>
    </row>
    <row r="564" spans="1:8" x14ac:dyDescent="0.2">
      <c r="A564" s="203"/>
      <c r="B564" s="206"/>
      <c r="C564" s="133" t="s">
        <v>121</v>
      </c>
      <c r="D564" s="134">
        <v>1</v>
      </c>
      <c r="E564" s="143">
        <v>75000</v>
      </c>
      <c r="F564" s="143">
        <f t="shared" si="30"/>
        <v>75000</v>
      </c>
      <c r="G564" s="192"/>
      <c r="H564" s="210"/>
    </row>
    <row r="565" spans="1:8" x14ac:dyDescent="0.2">
      <c r="A565" s="204"/>
      <c r="B565" s="207"/>
      <c r="C565" s="133" t="s">
        <v>7</v>
      </c>
      <c r="D565" s="134">
        <v>3</v>
      </c>
      <c r="E565" s="143">
        <v>35000</v>
      </c>
      <c r="F565" s="143">
        <f t="shared" si="30"/>
        <v>105000</v>
      </c>
      <c r="G565" s="193"/>
      <c r="H565" s="210"/>
    </row>
    <row r="566" spans="1:8" x14ac:dyDescent="0.2">
      <c r="A566" s="202">
        <v>46073</v>
      </c>
      <c r="B566" s="205" t="s">
        <v>205</v>
      </c>
      <c r="C566" s="133" t="s">
        <v>7</v>
      </c>
      <c r="D566" s="134">
        <v>3</v>
      </c>
      <c r="E566" s="143">
        <v>35000</v>
      </c>
      <c r="F566" s="143">
        <f t="shared" ref="F566:F587" si="31">E566*D566</f>
        <v>105000</v>
      </c>
      <c r="G566" s="211">
        <f>SUM(F566:F587)</f>
        <v>1310400</v>
      </c>
      <c r="H566" s="210" t="s">
        <v>114</v>
      </c>
    </row>
    <row r="567" spans="1:8" x14ac:dyDescent="0.2">
      <c r="A567" s="203"/>
      <c r="B567" s="206"/>
      <c r="C567" s="133" t="s">
        <v>109</v>
      </c>
      <c r="D567" s="134">
        <v>0.7</v>
      </c>
      <c r="E567" s="143">
        <v>77000</v>
      </c>
      <c r="F567" s="143">
        <f t="shared" si="31"/>
        <v>53900</v>
      </c>
      <c r="G567" s="212"/>
      <c r="H567" s="210"/>
    </row>
    <row r="568" spans="1:8" x14ac:dyDescent="0.2">
      <c r="A568" s="203"/>
      <c r="B568" s="206"/>
      <c r="C568" s="133" t="s">
        <v>89</v>
      </c>
      <c r="D568" s="134">
        <v>0.1</v>
      </c>
      <c r="E568" s="143">
        <v>83000</v>
      </c>
      <c r="F568" s="143">
        <f t="shared" si="31"/>
        <v>8300</v>
      </c>
      <c r="G568" s="212"/>
      <c r="H568" s="210"/>
    </row>
    <row r="569" spans="1:8" x14ac:dyDescent="0.2">
      <c r="A569" s="203"/>
      <c r="B569" s="206"/>
      <c r="C569" s="133" t="s">
        <v>110</v>
      </c>
      <c r="D569" s="134">
        <v>0.1</v>
      </c>
      <c r="E569" s="143">
        <v>72000</v>
      </c>
      <c r="F569" s="143">
        <f t="shared" si="31"/>
        <v>7200</v>
      </c>
      <c r="G569" s="212"/>
      <c r="H569" s="210"/>
    </row>
    <row r="570" spans="1:8" x14ac:dyDescent="0.2">
      <c r="A570" s="203"/>
      <c r="B570" s="206"/>
      <c r="C570" s="133" t="s">
        <v>120</v>
      </c>
      <c r="D570" s="134">
        <v>0.1</v>
      </c>
      <c r="E570" s="143">
        <v>39000</v>
      </c>
      <c r="F570" s="143">
        <f t="shared" si="31"/>
        <v>3900</v>
      </c>
      <c r="G570" s="212"/>
      <c r="H570" s="210"/>
    </row>
    <row r="571" spans="1:8" x14ac:dyDescent="0.2">
      <c r="A571" s="203"/>
      <c r="B571" s="206"/>
      <c r="C571" s="133" t="s">
        <v>174</v>
      </c>
      <c r="D571" s="134">
        <v>7.0000000000000007E-2</v>
      </c>
      <c r="E571" s="143">
        <v>200000</v>
      </c>
      <c r="F571" s="143">
        <f t="shared" si="31"/>
        <v>14000</v>
      </c>
      <c r="G571" s="212"/>
      <c r="H571" s="210"/>
    </row>
    <row r="572" spans="1:8" x14ac:dyDescent="0.2">
      <c r="A572" s="203"/>
      <c r="B572" s="206"/>
      <c r="C572" s="133" t="s">
        <v>69</v>
      </c>
      <c r="D572" s="134">
        <v>0.05</v>
      </c>
      <c r="E572" s="143">
        <v>90000</v>
      </c>
      <c r="F572" s="143">
        <f t="shared" si="31"/>
        <v>4500</v>
      </c>
      <c r="G572" s="212"/>
      <c r="H572" s="210"/>
    </row>
    <row r="573" spans="1:8" x14ac:dyDescent="0.2">
      <c r="A573" s="203"/>
      <c r="B573" s="206"/>
      <c r="C573" s="133" t="s">
        <v>123</v>
      </c>
      <c r="D573" s="134">
        <v>0.2</v>
      </c>
      <c r="E573" s="143">
        <v>70000</v>
      </c>
      <c r="F573" s="143">
        <f t="shared" si="31"/>
        <v>14000</v>
      </c>
      <c r="G573" s="212"/>
      <c r="H573" s="210"/>
    </row>
    <row r="574" spans="1:8" x14ac:dyDescent="0.2">
      <c r="A574" s="203"/>
      <c r="B574" s="206"/>
      <c r="C574" s="133" t="s">
        <v>21</v>
      </c>
      <c r="D574" s="134">
        <v>1.5</v>
      </c>
      <c r="E574" s="143">
        <v>28000</v>
      </c>
      <c r="F574" s="143">
        <f t="shared" si="31"/>
        <v>42000</v>
      </c>
      <c r="G574" s="212"/>
      <c r="H574" s="210"/>
    </row>
    <row r="575" spans="1:8" x14ac:dyDescent="0.2">
      <c r="A575" s="203"/>
      <c r="B575" s="206"/>
      <c r="C575" s="133" t="s">
        <v>76</v>
      </c>
      <c r="D575" s="134">
        <v>1</v>
      </c>
      <c r="E575" s="143">
        <v>200000</v>
      </c>
      <c r="F575" s="143">
        <f t="shared" si="31"/>
        <v>200000</v>
      </c>
      <c r="G575" s="212"/>
      <c r="H575" s="210"/>
    </row>
    <row r="576" spans="1:8" x14ac:dyDescent="0.2">
      <c r="A576" s="203"/>
      <c r="B576" s="206"/>
      <c r="C576" s="133" t="s">
        <v>140</v>
      </c>
      <c r="D576" s="134">
        <v>0.5</v>
      </c>
      <c r="E576" s="143">
        <v>72000</v>
      </c>
      <c r="F576" s="143">
        <f t="shared" si="31"/>
        <v>36000</v>
      </c>
      <c r="G576" s="212"/>
      <c r="H576" s="210"/>
    </row>
    <row r="577" spans="1:8" x14ac:dyDescent="0.2">
      <c r="A577" s="203"/>
      <c r="B577" s="206"/>
      <c r="C577" s="133" t="s">
        <v>48</v>
      </c>
      <c r="D577" s="134">
        <v>1</v>
      </c>
      <c r="E577" s="143">
        <v>28000</v>
      </c>
      <c r="F577" s="143">
        <f t="shared" si="31"/>
        <v>28000</v>
      </c>
      <c r="G577" s="212"/>
      <c r="H577" s="210"/>
    </row>
    <row r="578" spans="1:8" x14ac:dyDescent="0.2">
      <c r="A578" s="203"/>
      <c r="B578" s="206"/>
      <c r="C578" s="133" t="s">
        <v>98</v>
      </c>
      <c r="D578" s="134">
        <v>0.8</v>
      </c>
      <c r="E578" s="143">
        <v>22000</v>
      </c>
      <c r="F578" s="143">
        <f t="shared" si="31"/>
        <v>17600</v>
      </c>
      <c r="G578" s="212"/>
      <c r="H578" s="210"/>
    </row>
    <row r="579" spans="1:8" x14ac:dyDescent="0.2">
      <c r="A579" s="203"/>
      <c r="B579" s="206"/>
      <c r="C579" s="133" t="s">
        <v>118</v>
      </c>
      <c r="D579" s="134">
        <v>5</v>
      </c>
      <c r="E579" s="143">
        <v>25000</v>
      </c>
      <c r="F579" s="143">
        <f t="shared" si="31"/>
        <v>125000</v>
      </c>
      <c r="G579" s="212"/>
      <c r="H579" s="210"/>
    </row>
    <row r="580" spans="1:8" x14ac:dyDescent="0.2">
      <c r="A580" s="203"/>
      <c r="B580" s="206"/>
      <c r="C580" s="133" t="s">
        <v>24</v>
      </c>
      <c r="D580" s="134">
        <v>4</v>
      </c>
      <c r="E580" s="143">
        <v>39000</v>
      </c>
      <c r="F580" s="143">
        <f t="shared" si="31"/>
        <v>156000</v>
      </c>
      <c r="G580" s="212"/>
      <c r="H580" s="210"/>
    </row>
    <row r="581" spans="1:8" x14ac:dyDescent="0.2">
      <c r="A581" s="203"/>
      <c r="B581" s="206"/>
      <c r="C581" s="133" t="s">
        <v>136</v>
      </c>
      <c r="D581" s="134">
        <v>4</v>
      </c>
      <c r="E581" s="143">
        <v>25000</v>
      </c>
      <c r="F581" s="143">
        <f t="shared" si="31"/>
        <v>100000</v>
      </c>
      <c r="G581" s="212"/>
      <c r="H581" s="210"/>
    </row>
    <row r="582" spans="1:8" x14ac:dyDescent="0.2">
      <c r="A582" s="203"/>
      <c r="B582" s="206"/>
      <c r="C582" s="133" t="s">
        <v>148</v>
      </c>
      <c r="D582" s="134">
        <v>1</v>
      </c>
      <c r="E582" s="143">
        <v>25000</v>
      </c>
      <c r="F582" s="143">
        <f t="shared" si="31"/>
        <v>25000</v>
      </c>
      <c r="G582" s="212"/>
      <c r="H582" s="210"/>
    </row>
    <row r="583" spans="1:8" x14ac:dyDescent="0.2">
      <c r="A583" s="203"/>
      <c r="B583" s="206"/>
      <c r="C583" s="133" t="s">
        <v>116</v>
      </c>
      <c r="D583" s="134">
        <v>2</v>
      </c>
      <c r="E583" s="143">
        <v>30000</v>
      </c>
      <c r="F583" s="143">
        <f t="shared" si="31"/>
        <v>60000</v>
      </c>
      <c r="G583" s="212"/>
      <c r="H583" s="210"/>
    </row>
    <row r="584" spans="1:8" x14ac:dyDescent="0.2">
      <c r="A584" s="203"/>
      <c r="B584" s="206"/>
      <c r="C584" s="133" t="s">
        <v>149</v>
      </c>
      <c r="D584" s="134">
        <v>1</v>
      </c>
      <c r="E584" s="143">
        <v>85000</v>
      </c>
      <c r="F584" s="143">
        <f t="shared" si="31"/>
        <v>85000</v>
      </c>
      <c r="G584" s="212"/>
      <c r="H584" s="210"/>
    </row>
    <row r="585" spans="1:8" x14ac:dyDescent="0.2">
      <c r="A585" s="203"/>
      <c r="B585" s="206"/>
      <c r="C585" s="133" t="s">
        <v>23</v>
      </c>
      <c r="D585" s="134">
        <v>2</v>
      </c>
      <c r="E585" s="143">
        <v>48000</v>
      </c>
      <c r="F585" s="143">
        <f t="shared" si="31"/>
        <v>96000</v>
      </c>
      <c r="G585" s="212"/>
      <c r="H585" s="210"/>
    </row>
    <row r="586" spans="1:8" x14ac:dyDescent="0.2">
      <c r="A586" s="203"/>
      <c r="B586" s="206"/>
      <c r="C586" s="133" t="s">
        <v>35</v>
      </c>
      <c r="D586" s="134">
        <v>6</v>
      </c>
      <c r="E586" s="143">
        <v>15000</v>
      </c>
      <c r="F586" s="143">
        <f t="shared" si="31"/>
        <v>90000</v>
      </c>
      <c r="G586" s="212"/>
      <c r="H586" s="210"/>
    </row>
    <row r="587" spans="1:8" x14ac:dyDescent="0.2">
      <c r="A587" s="204"/>
      <c r="B587" s="207"/>
      <c r="C587" s="133" t="s">
        <v>17</v>
      </c>
      <c r="D587" s="134">
        <v>1</v>
      </c>
      <c r="E587" s="143">
        <v>39000</v>
      </c>
      <c r="F587" s="143">
        <f t="shared" si="31"/>
        <v>39000</v>
      </c>
      <c r="G587" s="213"/>
      <c r="H587" s="210"/>
    </row>
    <row r="588" spans="1:8" x14ac:dyDescent="0.2">
      <c r="A588" s="202">
        <v>46073</v>
      </c>
      <c r="B588" s="205" t="s">
        <v>206</v>
      </c>
      <c r="C588" s="133" t="s">
        <v>47</v>
      </c>
      <c r="D588" s="134">
        <v>1</v>
      </c>
      <c r="E588" s="143">
        <v>65000</v>
      </c>
      <c r="F588" s="143">
        <f t="shared" ref="F588:F599" si="32">E588*D588</f>
        <v>65000</v>
      </c>
      <c r="G588" s="211">
        <f>SUM(F588:F599)</f>
        <v>541500</v>
      </c>
      <c r="H588" s="210" t="s">
        <v>114</v>
      </c>
    </row>
    <row r="589" spans="1:8" x14ac:dyDescent="0.2">
      <c r="A589" s="203"/>
      <c r="B589" s="206"/>
      <c r="C589" s="133" t="s">
        <v>16</v>
      </c>
      <c r="D589" s="134">
        <v>1</v>
      </c>
      <c r="E589" s="143">
        <v>50000</v>
      </c>
      <c r="F589" s="143">
        <f t="shared" si="32"/>
        <v>50000</v>
      </c>
      <c r="G589" s="212"/>
      <c r="H589" s="210"/>
    </row>
    <row r="590" spans="1:8" x14ac:dyDescent="0.2">
      <c r="A590" s="203"/>
      <c r="B590" s="206"/>
      <c r="C590" s="133" t="s">
        <v>14</v>
      </c>
      <c r="D590" s="134">
        <v>1</v>
      </c>
      <c r="E590" s="143">
        <v>60000</v>
      </c>
      <c r="F590" s="143">
        <f t="shared" si="32"/>
        <v>60000</v>
      </c>
      <c r="G590" s="212"/>
      <c r="H590" s="210"/>
    </row>
    <row r="591" spans="1:8" x14ac:dyDescent="0.2">
      <c r="A591" s="203"/>
      <c r="B591" s="206"/>
      <c r="C591" s="133" t="s">
        <v>34</v>
      </c>
      <c r="D591" s="134">
        <v>1</v>
      </c>
      <c r="E591" s="143">
        <v>55000</v>
      </c>
      <c r="F591" s="143">
        <f t="shared" si="32"/>
        <v>55000</v>
      </c>
      <c r="G591" s="212"/>
      <c r="H591" s="210"/>
    </row>
    <row r="592" spans="1:8" x14ac:dyDescent="0.2">
      <c r="A592" s="203"/>
      <c r="B592" s="206"/>
      <c r="C592" s="133" t="s">
        <v>26</v>
      </c>
      <c r="D592" s="134">
        <v>2</v>
      </c>
      <c r="E592" s="143">
        <v>45000</v>
      </c>
      <c r="F592" s="143">
        <f t="shared" si="32"/>
        <v>90000</v>
      </c>
      <c r="G592" s="212"/>
      <c r="H592" s="210"/>
    </row>
    <row r="593" spans="1:8" x14ac:dyDescent="0.2">
      <c r="A593" s="203"/>
      <c r="B593" s="206"/>
      <c r="C593" s="133" t="s">
        <v>25</v>
      </c>
      <c r="D593" s="134">
        <v>0.3</v>
      </c>
      <c r="E593" s="143">
        <v>28000</v>
      </c>
      <c r="F593" s="143">
        <f t="shared" si="32"/>
        <v>8400</v>
      </c>
      <c r="G593" s="212"/>
      <c r="H593" s="210"/>
    </row>
    <row r="594" spans="1:8" x14ac:dyDescent="0.2">
      <c r="A594" s="203"/>
      <c r="B594" s="206"/>
      <c r="C594" s="133" t="s">
        <v>90</v>
      </c>
      <c r="D594" s="134">
        <v>1</v>
      </c>
      <c r="E594" s="143">
        <v>45000</v>
      </c>
      <c r="F594" s="143">
        <f t="shared" si="32"/>
        <v>45000</v>
      </c>
      <c r="G594" s="212"/>
      <c r="H594" s="210"/>
    </row>
    <row r="595" spans="1:8" x14ac:dyDescent="0.2">
      <c r="A595" s="203"/>
      <c r="B595" s="206"/>
      <c r="C595" s="133" t="s">
        <v>160</v>
      </c>
      <c r="D595" s="134">
        <v>0.7</v>
      </c>
      <c r="E595" s="143">
        <v>85000</v>
      </c>
      <c r="F595" s="143">
        <f t="shared" si="32"/>
        <v>59500</v>
      </c>
      <c r="G595" s="212"/>
      <c r="H595" s="210"/>
    </row>
    <row r="596" spans="1:8" x14ac:dyDescent="0.2">
      <c r="A596" s="203"/>
      <c r="B596" s="206"/>
      <c r="C596" s="133" t="s">
        <v>78</v>
      </c>
      <c r="D596" s="134">
        <v>0.3</v>
      </c>
      <c r="E596" s="143">
        <v>94000</v>
      </c>
      <c r="F596" s="143">
        <f t="shared" si="32"/>
        <v>28200</v>
      </c>
      <c r="G596" s="212"/>
      <c r="H596" s="210"/>
    </row>
    <row r="597" spans="1:8" x14ac:dyDescent="0.2">
      <c r="A597" s="203"/>
      <c r="B597" s="206"/>
      <c r="C597" s="133" t="s">
        <v>145</v>
      </c>
      <c r="D597" s="134">
        <v>0.3</v>
      </c>
      <c r="E597" s="143">
        <v>22000</v>
      </c>
      <c r="F597" s="143">
        <f t="shared" si="32"/>
        <v>6600</v>
      </c>
      <c r="G597" s="212"/>
      <c r="H597" s="210"/>
    </row>
    <row r="598" spans="1:8" x14ac:dyDescent="0.2">
      <c r="A598" s="203"/>
      <c r="B598" s="206"/>
      <c r="C598" s="133" t="s">
        <v>129</v>
      </c>
      <c r="D598" s="134">
        <v>0.6</v>
      </c>
      <c r="E598" s="143">
        <v>55000</v>
      </c>
      <c r="F598" s="143">
        <f t="shared" si="32"/>
        <v>33000</v>
      </c>
      <c r="G598" s="212"/>
      <c r="H598" s="210"/>
    </row>
    <row r="599" spans="1:8" x14ac:dyDescent="0.2">
      <c r="A599" s="204"/>
      <c r="B599" s="207"/>
      <c r="C599" s="133" t="s">
        <v>130</v>
      </c>
      <c r="D599" s="134">
        <v>0.6</v>
      </c>
      <c r="E599" s="143">
        <v>68000</v>
      </c>
      <c r="F599" s="143">
        <f t="shared" si="32"/>
        <v>40800</v>
      </c>
      <c r="G599" s="213"/>
      <c r="H599" s="210"/>
    </row>
    <row r="600" spans="1:8" x14ac:dyDescent="0.2">
      <c r="A600" s="202">
        <v>46074</v>
      </c>
      <c r="B600" s="205" t="s">
        <v>207</v>
      </c>
      <c r="C600" s="133" t="s">
        <v>160</v>
      </c>
      <c r="D600" s="134">
        <v>0.5</v>
      </c>
      <c r="E600" s="143">
        <v>85000</v>
      </c>
      <c r="F600" s="143">
        <f t="shared" ref="F600:F631" si="33">E600*D600</f>
        <v>42500</v>
      </c>
      <c r="G600" s="211">
        <f>SUM(F600:F621)</f>
        <v>925490</v>
      </c>
      <c r="H600" s="215" t="s">
        <v>114</v>
      </c>
    </row>
    <row r="601" spans="1:8" x14ac:dyDescent="0.2">
      <c r="A601" s="203"/>
      <c r="B601" s="206"/>
      <c r="C601" s="133" t="s">
        <v>75</v>
      </c>
      <c r="D601" s="134">
        <v>0.3</v>
      </c>
      <c r="E601" s="143">
        <v>120000</v>
      </c>
      <c r="F601" s="143">
        <f t="shared" si="33"/>
        <v>36000</v>
      </c>
      <c r="G601" s="212"/>
      <c r="H601" s="206"/>
    </row>
    <row r="602" spans="1:8" x14ac:dyDescent="0.2">
      <c r="A602" s="203"/>
      <c r="B602" s="206"/>
      <c r="C602" s="133" t="s">
        <v>127</v>
      </c>
      <c r="D602" s="134">
        <v>0.4</v>
      </c>
      <c r="E602" s="143">
        <v>70000</v>
      </c>
      <c r="F602" s="143">
        <f t="shared" si="33"/>
        <v>28000</v>
      </c>
      <c r="G602" s="212"/>
      <c r="H602" s="206"/>
    </row>
    <row r="603" spans="1:8" x14ac:dyDescent="0.2">
      <c r="A603" s="203"/>
      <c r="B603" s="206"/>
      <c r="C603" s="133" t="s">
        <v>161</v>
      </c>
      <c r="D603" s="134">
        <v>0.4</v>
      </c>
      <c r="E603" s="143">
        <v>66000</v>
      </c>
      <c r="F603" s="143">
        <f t="shared" si="33"/>
        <v>26400</v>
      </c>
      <c r="G603" s="212"/>
      <c r="H603" s="206"/>
    </row>
    <row r="604" spans="1:8" x14ac:dyDescent="0.2">
      <c r="A604" s="203"/>
      <c r="B604" s="206"/>
      <c r="C604" s="133" t="s">
        <v>129</v>
      </c>
      <c r="D604" s="134">
        <v>0.5</v>
      </c>
      <c r="E604" s="143">
        <v>55000</v>
      </c>
      <c r="F604" s="143">
        <f t="shared" si="33"/>
        <v>27500</v>
      </c>
      <c r="G604" s="212"/>
      <c r="H604" s="206"/>
    </row>
    <row r="605" spans="1:8" x14ac:dyDescent="0.2">
      <c r="A605" s="203"/>
      <c r="B605" s="206"/>
      <c r="C605" s="133" t="s">
        <v>130</v>
      </c>
      <c r="D605" s="134">
        <v>0.5</v>
      </c>
      <c r="E605" s="143">
        <v>68000</v>
      </c>
      <c r="F605" s="143">
        <f t="shared" si="33"/>
        <v>34000</v>
      </c>
      <c r="G605" s="212"/>
      <c r="H605" s="206"/>
    </row>
    <row r="606" spans="1:8" x14ac:dyDescent="0.2">
      <c r="A606" s="203"/>
      <c r="B606" s="206"/>
      <c r="C606" s="133" t="s">
        <v>47</v>
      </c>
      <c r="D606" s="134">
        <v>1</v>
      </c>
      <c r="E606" s="143">
        <v>65000</v>
      </c>
      <c r="F606" s="143">
        <f t="shared" si="33"/>
        <v>65000</v>
      </c>
      <c r="G606" s="212"/>
      <c r="H606" s="206"/>
    </row>
    <row r="607" spans="1:8" x14ac:dyDescent="0.2">
      <c r="A607" s="203"/>
      <c r="B607" s="206"/>
      <c r="C607" s="133" t="s">
        <v>115</v>
      </c>
      <c r="D607" s="134">
        <v>1</v>
      </c>
      <c r="E607" s="143">
        <v>83000</v>
      </c>
      <c r="F607" s="143">
        <f t="shared" si="33"/>
        <v>83000</v>
      </c>
      <c r="G607" s="212"/>
      <c r="H607" s="206"/>
    </row>
    <row r="608" spans="1:8" x14ac:dyDescent="0.2">
      <c r="A608" s="203"/>
      <c r="B608" s="206"/>
      <c r="C608" s="133" t="s">
        <v>17</v>
      </c>
      <c r="D608" s="134">
        <v>1</v>
      </c>
      <c r="E608" s="143">
        <v>39000</v>
      </c>
      <c r="F608" s="143">
        <f t="shared" si="33"/>
        <v>39000</v>
      </c>
      <c r="G608" s="212"/>
      <c r="H608" s="206"/>
    </row>
    <row r="609" spans="1:8" x14ac:dyDescent="0.2">
      <c r="A609" s="203"/>
      <c r="B609" s="206"/>
      <c r="C609" s="133" t="s">
        <v>141</v>
      </c>
      <c r="D609" s="134">
        <v>3</v>
      </c>
      <c r="E609" s="143">
        <v>30000</v>
      </c>
      <c r="F609" s="143">
        <f t="shared" si="33"/>
        <v>90000</v>
      </c>
      <c r="G609" s="212"/>
      <c r="H609" s="206"/>
    </row>
    <row r="610" spans="1:8" x14ac:dyDescent="0.2">
      <c r="A610" s="203"/>
      <c r="B610" s="206"/>
      <c r="C610" s="133" t="s">
        <v>7</v>
      </c>
      <c r="D610" s="134">
        <v>3</v>
      </c>
      <c r="E610" s="143">
        <v>35000</v>
      </c>
      <c r="F610" s="143">
        <f t="shared" si="33"/>
        <v>105000</v>
      </c>
      <c r="G610" s="212"/>
      <c r="H610" s="206"/>
    </row>
    <row r="611" spans="1:8" x14ac:dyDescent="0.2">
      <c r="A611" s="203"/>
      <c r="B611" s="206"/>
      <c r="C611" s="133" t="s">
        <v>146</v>
      </c>
      <c r="D611" s="134">
        <v>1</v>
      </c>
      <c r="E611" s="143">
        <v>11000</v>
      </c>
      <c r="F611" s="143">
        <f t="shared" si="33"/>
        <v>11000</v>
      </c>
      <c r="G611" s="212"/>
      <c r="H611" s="206"/>
    </row>
    <row r="612" spans="1:8" x14ac:dyDescent="0.2">
      <c r="A612" s="203"/>
      <c r="B612" s="206"/>
      <c r="C612" s="133" t="s">
        <v>21</v>
      </c>
      <c r="D612" s="134">
        <v>1</v>
      </c>
      <c r="E612" s="143">
        <v>28000</v>
      </c>
      <c r="F612" s="143">
        <f t="shared" si="33"/>
        <v>28000</v>
      </c>
      <c r="G612" s="212"/>
      <c r="H612" s="206"/>
    </row>
    <row r="613" spans="1:8" x14ac:dyDescent="0.2">
      <c r="A613" s="203"/>
      <c r="B613" s="206"/>
      <c r="C613" s="133" t="s">
        <v>109</v>
      </c>
      <c r="D613" s="134">
        <v>0.1</v>
      </c>
      <c r="E613" s="143">
        <v>77000</v>
      </c>
      <c r="F613" s="143">
        <f t="shared" si="33"/>
        <v>7700</v>
      </c>
      <c r="G613" s="212"/>
      <c r="H613" s="206"/>
    </row>
    <row r="614" spans="1:8" x14ac:dyDescent="0.2">
      <c r="A614" s="203"/>
      <c r="B614" s="206"/>
      <c r="C614" s="133" t="s">
        <v>89</v>
      </c>
      <c r="D614" s="134">
        <v>0.1</v>
      </c>
      <c r="E614" s="143">
        <v>83000</v>
      </c>
      <c r="F614" s="143">
        <f t="shared" si="33"/>
        <v>8300</v>
      </c>
      <c r="G614" s="212"/>
      <c r="H614" s="206"/>
    </row>
    <row r="615" spans="1:8" x14ac:dyDescent="0.2">
      <c r="A615" s="203"/>
      <c r="B615" s="206"/>
      <c r="C615" s="133" t="s">
        <v>110</v>
      </c>
      <c r="D615" s="134">
        <v>0.1</v>
      </c>
      <c r="E615" s="143">
        <v>72000</v>
      </c>
      <c r="F615" s="143">
        <f t="shared" si="33"/>
        <v>7200</v>
      </c>
      <c r="G615" s="212"/>
      <c r="H615" s="206"/>
    </row>
    <row r="616" spans="1:8" x14ac:dyDescent="0.2">
      <c r="A616" s="203"/>
      <c r="B616" s="206"/>
      <c r="C616" s="133" t="s">
        <v>152</v>
      </c>
      <c r="D616" s="134">
        <v>7.0000000000000007E-2</v>
      </c>
      <c r="E616" s="143">
        <v>77000</v>
      </c>
      <c r="F616" s="143">
        <f t="shared" si="33"/>
        <v>5390</v>
      </c>
      <c r="G616" s="212"/>
      <c r="H616" s="206"/>
    </row>
    <row r="617" spans="1:8" x14ac:dyDescent="0.2">
      <c r="A617" s="203"/>
      <c r="B617" s="206"/>
      <c r="C617" s="133" t="s">
        <v>123</v>
      </c>
      <c r="D617" s="134">
        <v>0.3</v>
      </c>
      <c r="E617" s="143">
        <v>55000</v>
      </c>
      <c r="F617" s="143">
        <f t="shared" si="33"/>
        <v>16500</v>
      </c>
      <c r="G617" s="212"/>
      <c r="H617" s="206"/>
    </row>
    <row r="618" spans="1:8" x14ac:dyDescent="0.2">
      <c r="A618" s="203"/>
      <c r="B618" s="206"/>
      <c r="C618" s="133" t="s">
        <v>124</v>
      </c>
      <c r="D618" s="134">
        <v>0.3</v>
      </c>
      <c r="E618" s="143">
        <v>70000</v>
      </c>
      <c r="F618" s="143">
        <f t="shared" si="33"/>
        <v>21000</v>
      </c>
      <c r="G618" s="212"/>
      <c r="H618" s="206"/>
    </row>
    <row r="619" spans="1:8" x14ac:dyDescent="0.2">
      <c r="A619" s="203"/>
      <c r="B619" s="206"/>
      <c r="C619" s="133" t="s">
        <v>48</v>
      </c>
      <c r="D619" s="134">
        <v>1</v>
      </c>
      <c r="E619" s="143">
        <v>26000</v>
      </c>
      <c r="F619" s="143">
        <f t="shared" si="33"/>
        <v>26000</v>
      </c>
      <c r="G619" s="212"/>
      <c r="H619" s="206"/>
    </row>
    <row r="620" spans="1:8" x14ac:dyDescent="0.2">
      <c r="A620" s="203"/>
      <c r="B620" s="206"/>
      <c r="C620" s="133" t="s">
        <v>117</v>
      </c>
      <c r="D620" s="134">
        <v>3</v>
      </c>
      <c r="E620" s="143">
        <v>66000</v>
      </c>
      <c r="F620" s="143">
        <f t="shared" si="33"/>
        <v>198000</v>
      </c>
      <c r="G620" s="212"/>
      <c r="H620" s="206"/>
    </row>
    <row r="621" spans="1:8" x14ac:dyDescent="0.2">
      <c r="A621" s="204"/>
      <c r="B621" s="207"/>
      <c r="C621" s="133" t="s">
        <v>27</v>
      </c>
      <c r="D621" s="134">
        <v>20</v>
      </c>
      <c r="E621" s="143">
        <v>1000</v>
      </c>
      <c r="F621" s="143">
        <f t="shared" si="33"/>
        <v>20000</v>
      </c>
      <c r="G621" s="213"/>
      <c r="H621" s="207"/>
    </row>
    <row r="622" spans="1:8" x14ac:dyDescent="0.2">
      <c r="A622" s="202">
        <v>46074</v>
      </c>
      <c r="B622" s="205" t="s">
        <v>208</v>
      </c>
      <c r="C622" s="133" t="s">
        <v>118</v>
      </c>
      <c r="D622" s="134">
        <v>7</v>
      </c>
      <c r="E622" s="150">
        <v>25000</v>
      </c>
      <c r="F622" s="143">
        <f t="shared" si="33"/>
        <v>175000</v>
      </c>
      <c r="G622" s="211">
        <f>SUM(F622:F624)</f>
        <v>354000</v>
      </c>
      <c r="H622" s="215" t="s">
        <v>114</v>
      </c>
    </row>
    <row r="623" spans="1:8" x14ac:dyDescent="0.2">
      <c r="A623" s="203"/>
      <c r="B623" s="206"/>
      <c r="C623" s="133" t="s">
        <v>136</v>
      </c>
      <c r="D623" s="134">
        <v>5</v>
      </c>
      <c r="E623" s="150">
        <v>25000</v>
      </c>
      <c r="F623" s="143">
        <f t="shared" si="33"/>
        <v>125000</v>
      </c>
      <c r="G623" s="212"/>
      <c r="H623" s="206"/>
    </row>
    <row r="624" spans="1:8" x14ac:dyDescent="0.2">
      <c r="A624" s="204"/>
      <c r="B624" s="207"/>
      <c r="C624" s="133" t="s">
        <v>68</v>
      </c>
      <c r="D624" s="134">
        <v>3.6</v>
      </c>
      <c r="E624" s="150">
        <v>15000</v>
      </c>
      <c r="F624" s="143">
        <f t="shared" si="33"/>
        <v>54000</v>
      </c>
      <c r="G624" s="213"/>
      <c r="H624" s="207"/>
    </row>
    <row r="625" spans="1:8" x14ac:dyDescent="0.2">
      <c r="A625" s="202">
        <v>46075</v>
      </c>
      <c r="B625" s="205" t="s">
        <v>209</v>
      </c>
      <c r="C625" s="133" t="s">
        <v>48</v>
      </c>
      <c r="D625" s="134">
        <v>1</v>
      </c>
      <c r="E625" s="143">
        <v>26000</v>
      </c>
      <c r="F625" s="143">
        <f t="shared" si="33"/>
        <v>26000</v>
      </c>
      <c r="G625" s="211">
        <f>SUM(F625:F646)</f>
        <v>1262160</v>
      </c>
      <c r="H625" s="215" t="s">
        <v>114</v>
      </c>
    </row>
    <row r="626" spans="1:8" x14ac:dyDescent="0.2">
      <c r="A626" s="203"/>
      <c r="B626" s="206"/>
      <c r="C626" s="133" t="s">
        <v>108</v>
      </c>
      <c r="D626" s="134">
        <v>1</v>
      </c>
      <c r="E626" s="143">
        <v>28000</v>
      </c>
      <c r="F626" s="143">
        <f t="shared" si="33"/>
        <v>28000</v>
      </c>
      <c r="G626" s="212"/>
      <c r="H626" s="206"/>
    </row>
    <row r="627" spans="1:8" x14ac:dyDescent="0.2">
      <c r="A627" s="203"/>
      <c r="B627" s="206"/>
      <c r="C627" s="133" t="s">
        <v>125</v>
      </c>
      <c r="D627" s="134">
        <v>1</v>
      </c>
      <c r="E627" s="143">
        <v>55000</v>
      </c>
      <c r="F627" s="143">
        <f t="shared" si="33"/>
        <v>55000</v>
      </c>
      <c r="G627" s="212"/>
      <c r="H627" s="206"/>
    </row>
    <row r="628" spans="1:8" x14ac:dyDescent="0.2">
      <c r="A628" s="203"/>
      <c r="B628" s="206"/>
      <c r="C628" s="133" t="s">
        <v>138</v>
      </c>
      <c r="D628" s="134">
        <v>0.5</v>
      </c>
      <c r="E628" s="143">
        <v>83000</v>
      </c>
      <c r="F628" s="143">
        <f t="shared" si="33"/>
        <v>41500</v>
      </c>
      <c r="G628" s="212"/>
      <c r="H628" s="206"/>
    </row>
    <row r="629" spans="1:8" x14ac:dyDescent="0.2">
      <c r="A629" s="203"/>
      <c r="B629" s="206"/>
      <c r="C629" s="133" t="s">
        <v>139</v>
      </c>
      <c r="D629" s="134">
        <v>0.5</v>
      </c>
      <c r="E629" s="143">
        <v>94000</v>
      </c>
      <c r="F629" s="143">
        <f t="shared" si="33"/>
        <v>47000</v>
      </c>
      <c r="G629" s="212"/>
      <c r="H629" s="206"/>
    </row>
    <row r="630" spans="1:8" x14ac:dyDescent="0.2">
      <c r="A630" s="203"/>
      <c r="B630" s="206"/>
      <c r="C630" s="133" t="s">
        <v>67</v>
      </c>
      <c r="D630" s="134">
        <v>0.3</v>
      </c>
      <c r="E630" s="143">
        <v>72000</v>
      </c>
      <c r="F630" s="143">
        <f t="shared" si="33"/>
        <v>21600</v>
      </c>
      <c r="G630" s="212"/>
      <c r="H630" s="206"/>
    </row>
    <row r="631" spans="1:8" x14ac:dyDescent="0.2">
      <c r="A631" s="203"/>
      <c r="B631" s="206"/>
      <c r="C631" s="133" t="s">
        <v>210</v>
      </c>
      <c r="D631" s="134">
        <v>0.3</v>
      </c>
      <c r="E631" s="143">
        <v>90000</v>
      </c>
      <c r="F631" s="143">
        <f t="shared" si="33"/>
        <v>27000</v>
      </c>
      <c r="G631" s="212"/>
      <c r="H631" s="206"/>
    </row>
    <row r="632" spans="1:8" x14ac:dyDescent="0.2">
      <c r="A632" s="203"/>
      <c r="B632" s="206"/>
      <c r="C632" s="133" t="s">
        <v>149</v>
      </c>
      <c r="D632" s="134">
        <v>2</v>
      </c>
      <c r="E632" s="143">
        <v>85000</v>
      </c>
      <c r="F632" s="143">
        <f t="shared" ref="F632:F648" si="34">E632*D632</f>
        <v>170000</v>
      </c>
      <c r="G632" s="212"/>
      <c r="H632" s="206"/>
    </row>
    <row r="633" spans="1:8" x14ac:dyDescent="0.2">
      <c r="A633" s="203"/>
      <c r="B633" s="206"/>
      <c r="C633" s="133" t="s">
        <v>148</v>
      </c>
      <c r="D633" s="134">
        <v>2</v>
      </c>
      <c r="E633" s="143">
        <v>25000</v>
      </c>
      <c r="F633" s="143">
        <f t="shared" si="34"/>
        <v>50000</v>
      </c>
      <c r="G633" s="212"/>
      <c r="H633" s="206"/>
    </row>
    <row r="634" spans="1:8" x14ac:dyDescent="0.2">
      <c r="A634" s="203"/>
      <c r="B634" s="206"/>
      <c r="C634" s="133" t="s">
        <v>120</v>
      </c>
      <c r="D634" s="134">
        <v>0.2</v>
      </c>
      <c r="E634" s="143">
        <v>39000</v>
      </c>
      <c r="F634" s="143">
        <f t="shared" si="34"/>
        <v>7800</v>
      </c>
      <c r="G634" s="212"/>
      <c r="H634" s="206"/>
    </row>
    <row r="635" spans="1:8" x14ac:dyDescent="0.2">
      <c r="A635" s="203"/>
      <c r="B635" s="206"/>
      <c r="C635" s="133" t="s">
        <v>116</v>
      </c>
      <c r="D635" s="134">
        <v>2</v>
      </c>
      <c r="E635" s="143">
        <v>25000</v>
      </c>
      <c r="F635" s="143">
        <f t="shared" si="34"/>
        <v>50000</v>
      </c>
      <c r="G635" s="212"/>
      <c r="H635" s="206"/>
    </row>
    <row r="636" spans="1:8" x14ac:dyDescent="0.2">
      <c r="A636" s="203"/>
      <c r="B636" s="206"/>
      <c r="C636" s="133" t="s">
        <v>118</v>
      </c>
      <c r="D636" s="134">
        <v>10</v>
      </c>
      <c r="E636" s="143">
        <v>25000</v>
      </c>
      <c r="F636" s="143">
        <f t="shared" si="34"/>
        <v>250000</v>
      </c>
      <c r="G636" s="212"/>
      <c r="H636" s="206"/>
    </row>
    <row r="637" spans="1:8" x14ac:dyDescent="0.2">
      <c r="A637" s="203"/>
      <c r="B637" s="206"/>
      <c r="C637" s="133" t="s">
        <v>117</v>
      </c>
      <c r="D637" s="134">
        <v>3</v>
      </c>
      <c r="E637" s="143">
        <v>66000</v>
      </c>
      <c r="F637" s="143">
        <f t="shared" si="34"/>
        <v>198000</v>
      </c>
      <c r="G637" s="212"/>
      <c r="H637" s="206"/>
    </row>
    <row r="638" spans="1:8" x14ac:dyDescent="0.2">
      <c r="A638" s="203"/>
      <c r="B638" s="206"/>
      <c r="C638" s="133" t="s">
        <v>153</v>
      </c>
      <c r="D638" s="134">
        <v>3</v>
      </c>
      <c r="E638" s="143">
        <v>10000</v>
      </c>
      <c r="F638" s="143">
        <f t="shared" si="34"/>
        <v>30000</v>
      </c>
      <c r="G638" s="212"/>
      <c r="H638" s="206"/>
    </row>
    <row r="639" spans="1:8" x14ac:dyDescent="0.2">
      <c r="A639" s="203"/>
      <c r="B639" s="206"/>
      <c r="C639" s="133" t="s">
        <v>142</v>
      </c>
      <c r="D639" s="134">
        <v>0.08</v>
      </c>
      <c r="E639" s="143">
        <v>72000</v>
      </c>
      <c r="F639" s="143">
        <f t="shared" si="34"/>
        <v>5760</v>
      </c>
      <c r="G639" s="212"/>
      <c r="H639" s="206"/>
    </row>
    <row r="640" spans="1:8" x14ac:dyDescent="0.2">
      <c r="A640" s="203"/>
      <c r="B640" s="206"/>
      <c r="C640" s="133" t="s">
        <v>17</v>
      </c>
      <c r="D640" s="134">
        <v>1</v>
      </c>
      <c r="E640" s="143">
        <v>39000</v>
      </c>
      <c r="F640" s="143">
        <f t="shared" si="34"/>
        <v>39000</v>
      </c>
      <c r="G640" s="212"/>
      <c r="H640" s="206"/>
    </row>
    <row r="641" spans="1:8" x14ac:dyDescent="0.2">
      <c r="A641" s="203"/>
      <c r="B641" s="206"/>
      <c r="C641" s="133" t="s">
        <v>14</v>
      </c>
      <c r="D641" s="134">
        <v>1</v>
      </c>
      <c r="E641" s="143">
        <v>60000</v>
      </c>
      <c r="F641" s="143">
        <f t="shared" si="34"/>
        <v>60000</v>
      </c>
      <c r="G641" s="212"/>
      <c r="H641" s="206"/>
    </row>
    <row r="642" spans="1:8" x14ac:dyDescent="0.2">
      <c r="A642" s="203"/>
      <c r="B642" s="206"/>
      <c r="C642" s="133" t="s">
        <v>75</v>
      </c>
      <c r="D642" s="134">
        <v>0.3</v>
      </c>
      <c r="E642" s="143">
        <v>120000</v>
      </c>
      <c r="F642" s="143">
        <f t="shared" si="34"/>
        <v>36000</v>
      </c>
      <c r="G642" s="212"/>
      <c r="H642" s="206"/>
    </row>
    <row r="643" spans="1:8" x14ac:dyDescent="0.2">
      <c r="A643" s="203"/>
      <c r="B643" s="206"/>
      <c r="C643" s="133" t="s">
        <v>90</v>
      </c>
      <c r="D643" s="134">
        <v>0.7</v>
      </c>
      <c r="E643" s="143">
        <v>45000</v>
      </c>
      <c r="F643" s="143">
        <f t="shared" si="34"/>
        <v>31500</v>
      </c>
      <c r="G643" s="212"/>
      <c r="H643" s="206"/>
    </row>
    <row r="644" spans="1:8" x14ac:dyDescent="0.2">
      <c r="A644" s="203"/>
      <c r="B644" s="206"/>
      <c r="C644" s="133" t="s">
        <v>160</v>
      </c>
      <c r="D644" s="134">
        <v>0.5</v>
      </c>
      <c r="E644" s="143">
        <v>85000</v>
      </c>
      <c r="F644" s="143">
        <f t="shared" si="34"/>
        <v>42500</v>
      </c>
      <c r="G644" s="212"/>
      <c r="H644" s="206"/>
    </row>
    <row r="645" spans="1:8" x14ac:dyDescent="0.2">
      <c r="A645" s="203"/>
      <c r="B645" s="206"/>
      <c r="C645" s="133" t="s">
        <v>127</v>
      </c>
      <c r="D645" s="134">
        <v>0.4</v>
      </c>
      <c r="E645" s="143">
        <v>45000</v>
      </c>
      <c r="F645" s="143">
        <f t="shared" si="34"/>
        <v>18000</v>
      </c>
      <c r="G645" s="212"/>
      <c r="H645" s="206"/>
    </row>
    <row r="646" spans="1:8" x14ac:dyDescent="0.2">
      <c r="A646" s="204"/>
      <c r="B646" s="207"/>
      <c r="C646" s="133" t="s">
        <v>129</v>
      </c>
      <c r="D646" s="134">
        <v>0.5</v>
      </c>
      <c r="E646" s="143">
        <v>55000</v>
      </c>
      <c r="F646" s="143">
        <f t="shared" si="34"/>
        <v>27500</v>
      </c>
      <c r="G646" s="213"/>
      <c r="H646" s="207"/>
    </row>
    <row r="647" spans="1:8" x14ac:dyDescent="0.2">
      <c r="A647" s="202">
        <v>46075</v>
      </c>
      <c r="B647" s="205" t="s">
        <v>211</v>
      </c>
      <c r="C647" s="133" t="s">
        <v>130</v>
      </c>
      <c r="D647" s="134">
        <v>0.5</v>
      </c>
      <c r="E647" s="143">
        <v>68000</v>
      </c>
      <c r="F647" s="143">
        <f t="shared" si="34"/>
        <v>34000</v>
      </c>
      <c r="G647" s="211">
        <f>SUM(F647:F648)</f>
        <v>149000</v>
      </c>
      <c r="H647" s="215" t="s">
        <v>114</v>
      </c>
    </row>
    <row r="648" spans="1:8" x14ac:dyDescent="0.2">
      <c r="A648" s="204"/>
      <c r="B648" s="207"/>
      <c r="C648" s="133" t="s">
        <v>82</v>
      </c>
      <c r="D648" s="134">
        <v>4.5999999999999996</v>
      </c>
      <c r="E648" s="143">
        <v>25000</v>
      </c>
      <c r="F648" s="143">
        <f t="shared" si="34"/>
        <v>115000</v>
      </c>
      <c r="G648" s="213"/>
      <c r="H648" s="207"/>
    </row>
    <row r="649" spans="1:8" x14ac:dyDescent="0.2">
      <c r="A649" s="199">
        <v>46076</v>
      </c>
      <c r="B649" s="209" t="s">
        <v>212</v>
      </c>
      <c r="C649" s="133" t="s">
        <v>89</v>
      </c>
      <c r="D649" s="134">
        <v>0.1</v>
      </c>
      <c r="E649" s="143">
        <v>83000</v>
      </c>
      <c r="F649" s="143">
        <f t="shared" ref="F649:F671" si="35">E649*D649</f>
        <v>8300</v>
      </c>
      <c r="G649" s="214">
        <f>SUM(F649:F669)</f>
        <v>1542900</v>
      </c>
      <c r="H649" s="215" t="s">
        <v>114</v>
      </c>
    </row>
    <row r="650" spans="1:8" x14ac:dyDescent="0.2">
      <c r="A650" s="199"/>
      <c r="B650" s="210"/>
      <c r="C650" s="133" t="s">
        <v>125</v>
      </c>
      <c r="D650" s="134">
        <v>1</v>
      </c>
      <c r="E650" s="143">
        <v>55000</v>
      </c>
      <c r="F650" s="143">
        <f t="shared" si="35"/>
        <v>55000</v>
      </c>
      <c r="G650" s="214"/>
      <c r="H650" s="206"/>
    </row>
    <row r="651" spans="1:8" x14ac:dyDescent="0.2">
      <c r="A651" s="199"/>
      <c r="B651" s="210"/>
      <c r="C651" s="133" t="s">
        <v>146</v>
      </c>
      <c r="D651" s="134">
        <v>1</v>
      </c>
      <c r="E651" s="143">
        <v>11000</v>
      </c>
      <c r="F651" s="143">
        <f t="shared" si="35"/>
        <v>11000</v>
      </c>
      <c r="G651" s="214"/>
      <c r="H651" s="206"/>
    </row>
    <row r="652" spans="1:8" x14ac:dyDescent="0.2">
      <c r="A652" s="199"/>
      <c r="B652" s="210"/>
      <c r="C652" s="133" t="s">
        <v>108</v>
      </c>
      <c r="D652" s="134">
        <v>1</v>
      </c>
      <c r="E652" s="143">
        <v>28000</v>
      </c>
      <c r="F652" s="143">
        <f t="shared" si="35"/>
        <v>28000</v>
      </c>
      <c r="G652" s="214"/>
      <c r="H652" s="206"/>
    </row>
    <row r="653" spans="1:8" x14ac:dyDescent="0.2">
      <c r="A653" s="199"/>
      <c r="B653" s="210"/>
      <c r="C653" s="133" t="s">
        <v>21</v>
      </c>
      <c r="D653" s="134">
        <v>1</v>
      </c>
      <c r="E653" s="143">
        <v>28000</v>
      </c>
      <c r="F653" s="143">
        <f t="shared" si="35"/>
        <v>28000</v>
      </c>
      <c r="G653" s="214"/>
      <c r="H653" s="206"/>
    </row>
    <row r="654" spans="1:8" x14ac:dyDescent="0.2">
      <c r="A654" s="199"/>
      <c r="B654" s="210"/>
      <c r="C654" s="133" t="s">
        <v>38</v>
      </c>
      <c r="D654" s="134">
        <v>2</v>
      </c>
      <c r="E654" s="143">
        <v>105000</v>
      </c>
      <c r="F654" s="143">
        <f t="shared" si="35"/>
        <v>210000</v>
      </c>
      <c r="G654" s="214"/>
      <c r="H654" s="206"/>
    </row>
    <row r="655" spans="1:8" x14ac:dyDescent="0.2">
      <c r="A655" s="199"/>
      <c r="B655" s="210"/>
      <c r="C655" s="133" t="s">
        <v>149</v>
      </c>
      <c r="D655" s="134">
        <v>2</v>
      </c>
      <c r="E655" s="143">
        <v>85000</v>
      </c>
      <c r="F655" s="143">
        <f t="shared" si="35"/>
        <v>170000</v>
      </c>
      <c r="G655" s="214"/>
      <c r="H655" s="206"/>
    </row>
    <row r="656" spans="1:8" x14ac:dyDescent="0.2">
      <c r="A656" s="199"/>
      <c r="B656" s="210"/>
      <c r="C656" s="133" t="s">
        <v>116</v>
      </c>
      <c r="D656" s="134">
        <v>2</v>
      </c>
      <c r="E656" s="143">
        <v>25000</v>
      </c>
      <c r="F656" s="143">
        <f t="shared" si="35"/>
        <v>50000</v>
      </c>
      <c r="G656" s="214"/>
      <c r="H656" s="206"/>
    </row>
    <row r="657" spans="1:8" x14ac:dyDescent="0.2">
      <c r="A657" s="199"/>
      <c r="B657" s="210"/>
      <c r="C657" s="133" t="s">
        <v>117</v>
      </c>
      <c r="D657" s="134">
        <v>3</v>
      </c>
      <c r="E657" s="143">
        <v>66000</v>
      </c>
      <c r="F657" s="143">
        <f t="shared" si="35"/>
        <v>198000</v>
      </c>
      <c r="G657" s="214"/>
      <c r="H657" s="206"/>
    </row>
    <row r="658" spans="1:8" x14ac:dyDescent="0.2">
      <c r="A658" s="199"/>
      <c r="B658" s="210"/>
      <c r="C658" s="133" t="s">
        <v>118</v>
      </c>
      <c r="D658" s="134">
        <v>10</v>
      </c>
      <c r="E658" s="143">
        <v>25000</v>
      </c>
      <c r="F658" s="143">
        <f t="shared" si="35"/>
        <v>250000</v>
      </c>
      <c r="G658" s="214"/>
      <c r="H658" s="206"/>
    </row>
    <row r="659" spans="1:8" x14ac:dyDescent="0.2">
      <c r="A659" s="199"/>
      <c r="B659" s="210"/>
      <c r="C659" s="133" t="s">
        <v>7</v>
      </c>
      <c r="D659" s="134">
        <v>2</v>
      </c>
      <c r="E659" s="143">
        <v>35000</v>
      </c>
      <c r="F659" s="143">
        <f t="shared" si="35"/>
        <v>70000</v>
      </c>
      <c r="G659" s="214"/>
      <c r="H659" s="206"/>
    </row>
    <row r="660" spans="1:8" x14ac:dyDescent="0.2">
      <c r="A660" s="199"/>
      <c r="B660" s="210"/>
      <c r="C660" s="133" t="s">
        <v>143</v>
      </c>
      <c r="D660" s="134">
        <v>0.1</v>
      </c>
      <c r="E660" s="143">
        <v>99000</v>
      </c>
      <c r="F660" s="143">
        <f t="shared" si="35"/>
        <v>9900</v>
      </c>
      <c r="G660" s="214"/>
      <c r="H660" s="206"/>
    </row>
    <row r="661" spans="1:8" x14ac:dyDescent="0.2">
      <c r="A661" s="199"/>
      <c r="B661" s="210"/>
      <c r="C661" s="133" t="s">
        <v>142</v>
      </c>
      <c r="D661" s="134">
        <v>0.1</v>
      </c>
      <c r="E661" s="143">
        <v>72000</v>
      </c>
      <c r="F661" s="143">
        <f t="shared" si="35"/>
        <v>7200</v>
      </c>
      <c r="G661" s="214"/>
      <c r="H661" s="206"/>
    </row>
    <row r="662" spans="1:8" x14ac:dyDescent="0.2">
      <c r="A662" s="199"/>
      <c r="B662" s="210"/>
      <c r="C662" s="133" t="s">
        <v>47</v>
      </c>
      <c r="D662" s="134">
        <v>2</v>
      </c>
      <c r="E662" s="143">
        <v>65000</v>
      </c>
      <c r="F662" s="143">
        <f t="shared" si="35"/>
        <v>130000</v>
      </c>
      <c r="G662" s="214"/>
      <c r="H662" s="206"/>
    </row>
    <row r="663" spans="1:8" x14ac:dyDescent="0.2">
      <c r="A663" s="199"/>
      <c r="B663" s="210"/>
      <c r="C663" s="133" t="s">
        <v>17</v>
      </c>
      <c r="D663" s="134">
        <v>1</v>
      </c>
      <c r="E663" s="143">
        <v>39000</v>
      </c>
      <c r="F663" s="143">
        <f t="shared" si="35"/>
        <v>39000</v>
      </c>
      <c r="G663" s="214"/>
      <c r="H663" s="206"/>
    </row>
    <row r="664" spans="1:8" x14ac:dyDescent="0.2">
      <c r="A664" s="199"/>
      <c r="B664" s="210"/>
      <c r="C664" s="142" t="s">
        <v>35</v>
      </c>
      <c r="D664" s="134">
        <v>6.8</v>
      </c>
      <c r="E664" s="150">
        <v>15000</v>
      </c>
      <c r="F664" s="143">
        <f t="shared" si="35"/>
        <v>102000</v>
      </c>
      <c r="G664" s="214"/>
      <c r="H664" s="206"/>
    </row>
    <row r="665" spans="1:8" x14ac:dyDescent="0.2">
      <c r="A665" s="199"/>
      <c r="B665" s="210"/>
      <c r="C665" s="142" t="s">
        <v>14</v>
      </c>
      <c r="D665" s="134">
        <v>1</v>
      </c>
      <c r="E665" s="150">
        <v>60000</v>
      </c>
      <c r="F665" s="143">
        <f t="shared" si="35"/>
        <v>60000</v>
      </c>
      <c r="G665" s="214"/>
      <c r="H665" s="206"/>
    </row>
    <row r="666" spans="1:8" x14ac:dyDescent="0.2">
      <c r="A666" s="199"/>
      <c r="B666" s="210"/>
      <c r="C666" s="142" t="s">
        <v>75</v>
      </c>
      <c r="D666" s="134">
        <v>0.2</v>
      </c>
      <c r="E666" s="150">
        <v>120000</v>
      </c>
      <c r="F666" s="143">
        <f t="shared" si="35"/>
        <v>24000</v>
      </c>
      <c r="G666" s="214"/>
      <c r="H666" s="206"/>
    </row>
    <row r="667" spans="1:8" x14ac:dyDescent="0.2">
      <c r="A667" s="199"/>
      <c r="B667" s="210"/>
      <c r="C667" s="142" t="s">
        <v>160</v>
      </c>
      <c r="D667" s="134">
        <v>0.5</v>
      </c>
      <c r="E667" s="150">
        <v>85000</v>
      </c>
      <c r="F667" s="143">
        <f t="shared" si="35"/>
        <v>42500</v>
      </c>
      <c r="G667" s="214"/>
      <c r="H667" s="206"/>
    </row>
    <row r="668" spans="1:8" x14ac:dyDescent="0.2">
      <c r="A668" s="199"/>
      <c r="B668" s="210"/>
      <c r="C668" s="142" t="s">
        <v>90</v>
      </c>
      <c r="D668" s="134">
        <v>0.5</v>
      </c>
      <c r="E668" s="143">
        <v>45000</v>
      </c>
      <c r="F668" s="143">
        <f t="shared" si="35"/>
        <v>22500</v>
      </c>
      <c r="G668" s="214"/>
      <c r="H668" s="206"/>
    </row>
    <row r="669" spans="1:8" x14ac:dyDescent="0.2">
      <c r="A669" s="199"/>
      <c r="B669" s="210"/>
      <c r="C669" s="142" t="s">
        <v>129</v>
      </c>
      <c r="D669" s="134">
        <v>0.5</v>
      </c>
      <c r="E669" s="143">
        <v>55000</v>
      </c>
      <c r="F669" s="143">
        <f t="shared" si="35"/>
        <v>27500</v>
      </c>
      <c r="G669" s="214"/>
      <c r="H669" s="207"/>
    </row>
    <row r="670" spans="1:8" x14ac:dyDescent="0.2">
      <c r="A670" s="202">
        <v>46076</v>
      </c>
      <c r="B670" s="209" t="s">
        <v>213</v>
      </c>
      <c r="C670" s="142" t="s">
        <v>130</v>
      </c>
      <c r="D670" s="134">
        <v>0.5</v>
      </c>
      <c r="E670" s="143">
        <v>68000</v>
      </c>
      <c r="F670" s="143">
        <f t="shared" si="35"/>
        <v>34000</v>
      </c>
      <c r="G670" s="214">
        <f>SUM(F670:F671)</f>
        <v>36200</v>
      </c>
      <c r="H670" s="215" t="s">
        <v>114</v>
      </c>
    </row>
    <row r="671" spans="1:8" x14ac:dyDescent="0.2">
      <c r="A671" s="204"/>
      <c r="B671" s="210"/>
      <c r="C671" s="142" t="s">
        <v>145</v>
      </c>
      <c r="D671" s="134">
        <v>0.1</v>
      </c>
      <c r="E671" s="143">
        <v>22000</v>
      </c>
      <c r="F671" s="143">
        <f t="shared" si="35"/>
        <v>2200</v>
      </c>
      <c r="G671" s="214"/>
      <c r="H671" s="207"/>
    </row>
    <row r="672" spans="1:8" x14ac:dyDescent="0.2">
      <c r="A672" s="203">
        <v>46077</v>
      </c>
      <c r="B672" s="205" t="s">
        <v>214</v>
      </c>
      <c r="C672" s="142" t="s">
        <v>75</v>
      </c>
      <c r="D672" s="134">
        <v>0.2</v>
      </c>
      <c r="E672" s="143">
        <v>120000</v>
      </c>
      <c r="F672" s="143">
        <f t="shared" ref="F672:F693" si="36">E672*D672</f>
        <v>24000</v>
      </c>
      <c r="G672" s="211">
        <f>SUM(F672:F693)</f>
        <v>1523200</v>
      </c>
      <c r="H672" s="215" t="s">
        <v>114</v>
      </c>
    </row>
    <row r="673" spans="1:8" x14ac:dyDescent="0.2">
      <c r="A673" s="203"/>
      <c r="B673" s="206"/>
      <c r="C673" s="142" t="s">
        <v>27</v>
      </c>
      <c r="D673" s="134">
        <v>30</v>
      </c>
      <c r="E673" s="143">
        <v>1000</v>
      </c>
      <c r="F673" s="143">
        <f t="shared" si="36"/>
        <v>30000</v>
      </c>
      <c r="G673" s="212"/>
      <c r="H673" s="206"/>
    </row>
    <row r="674" spans="1:8" x14ac:dyDescent="0.2">
      <c r="A674" s="203"/>
      <c r="B674" s="206"/>
      <c r="C674" s="142" t="s">
        <v>160</v>
      </c>
      <c r="D674" s="134">
        <v>0.5</v>
      </c>
      <c r="E674" s="143">
        <v>85000</v>
      </c>
      <c r="F674" s="143">
        <f t="shared" si="36"/>
        <v>42500</v>
      </c>
      <c r="G674" s="212"/>
      <c r="H674" s="206"/>
    </row>
    <row r="675" spans="1:8" x14ac:dyDescent="0.2">
      <c r="A675" s="203"/>
      <c r="B675" s="206"/>
      <c r="C675" s="142" t="s">
        <v>90</v>
      </c>
      <c r="D675" s="134">
        <v>1</v>
      </c>
      <c r="E675" s="143">
        <v>45000</v>
      </c>
      <c r="F675" s="143">
        <f t="shared" si="36"/>
        <v>45000</v>
      </c>
      <c r="G675" s="212"/>
      <c r="H675" s="206"/>
    </row>
    <row r="676" spans="1:8" x14ac:dyDescent="0.2">
      <c r="A676" s="203"/>
      <c r="B676" s="206"/>
      <c r="C676" s="142" t="s">
        <v>161</v>
      </c>
      <c r="D676" s="134">
        <v>0.3</v>
      </c>
      <c r="E676" s="143">
        <v>70000</v>
      </c>
      <c r="F676" s="143">
        <f t="shared" si="36"/>
        <v>21000</v>
      </c>
      <c r="G676" s="212"/>
      <c r="H676" s="206"/>
    </row>
    <row r="677" spans="1:8" x14ac:dyDescent="0.2">
      <c r="A677" s="203"/>
      <c r="B677" s="206"/>
      <c r="C677" s="142" t="s">
        <v>127</v>
      </c>
      <c r="D677" s="134">
        <v>0.3</v>
      </c>
      <c r="E677" s="143">
        <v>44000</v>
      </c>
      <c r="F677" s="143">
        <f t="shared" si="36"/>
        <v>13200</v>
      </c>
      <c r="G677" s="212"/>
      <c r="H677" s="206"/>
    </row>
    <row r="678" spans="1:8" x14ac:dyDescent="0.2">
      <c r="A678" s="203"/>
      <c r="B678" s="206"/>
      <c r="C678" s="142" t="s">
        <v>47</v>
      </c>
      <c r="D678" s="134">
        <v>1</v>
      </c>
      <c r="E678" s="143">
        <v>65000</v>
      </c>
      <c r="F678" s="143">
        <f t="shared" si="36"/>
        <v>65000</v>
      </c>
      <c r="G678" s="212"/>
      <c r="H678" s="206"/>
    </row>
    <row r="679" spans="1:8" x14ac:dyDescent="0.2">
      <c r="A679" s="203"/>
      <c r="B679" s="206"/>
      <c r="C679" s="142" t="s">
        <v>17</v>
      </c>
      <c r="D679" s="134">
        <v>1</v>
      </c>
      <c r="E679" s="143">
        <v>39000</v>
      </c>
      <c r="F679" s="143">
        <f t="shared" si="36"/>
        <v>39000</v>
      </c>
      <c r="G679" s="212"/>
      <c r="H679" s="206"/>
    </row>
    <row r="680" spans="1:8" x14ac:dyDescent="0.2">
      <c r="A680" s="203"/>
      <c r="B680" s="206"/>
      <c r="C680" s="142" t="s">
        <v>34</v>
      </c>
      <c r="D680" s="134">
        <v>0.5</v>
      </c>
      <c r="E680" s="143">
        <v>85000</v>
      </c>
      <c r="F680" s="143">
        <f t="shared" si="36"/>
        <v>42500</v>
      </c>
      <c r="G680" s="212"/>
      <c r="H680" s="206"/>
    </row>
    <row r="681" spans="1:8" x14ac:dyDescent="0.2">
      <c r="A681" s="203"/>
      <c r="B681" s="206"/>
      <c r="C681" s="142" t="s">
        <v>153</v>
      </c>
      <c r="D681" s="134">
        <v>4</v>
      </c>
      <c r="E681" s="143">
        <v>10000</v>
      </c>
      <c r="F681" s="143">
        <f t="shared" si="36"/>
        <v>40000</v>
      </c>
      <c r="G681" s="212"/>
      <c r="H681" s="206"/>
    </row>
    <row r="682" spans="1:8" x14ac:dyDescent="0.2">
      <c r="A682" s="203"/>
      <c r="B682" s="206"/>
      <c r="C682" s="142" t="s">
        <v>141</v>
      </c>
      <c r="D682" s="134">
        <v>3</v>
      </c>
      <c r="E682" s="143">
        <v>25000</v>
      </c>
      <c r="F682" s="143">
        <f t="shared" si="36"/>
        <v>75000</v>
      </c>
      <c r="G682" s="212"/>
      <c r="H682" s="206"/>
    </row>
    <row r="683" spans="1:8" x14ac:dyDescent="0.2">
      <c r="A683" s="203"/>
      <c r="B683" s="206"/>
      <c r="C683" s="142" t="s">
        <v>164</v>
      </c>
      <c r="D683" s="134">
        <v>1</v>
      </c>
      <c r="E683" s="143">
        <v>65000</v>
      </c>
      <c r="F683" s="143">
        <f t="shared" si="36"/>
        <v>65000</v>
      </c>
      <c r="G683" s="212"/>
      <c r="H683" s="206"/>
    </row>
    <row r="684" spans="1:8" x14ac:dyDescent="0.2">
      <c r="A684" s="203"/>
      <c r="B684" s="206"/>
      <c r="C684" s="142" t="s">
        <v>13</v>
      </c>
      <c r="D684" s="134">
        <v>1</v>
      </c>
      <c r="E684" s="143">
        <v>95000</v>
      </c>
      <c r="F684" s="143">
        <f t="shared" si="36"/>
        <v>95000</v>
      </c>
      <c r="G684" s="212"/>
      <c r="H684" s="206"/>
    </row>
    <row r="685" spans="1:8" x14ac:dyDescent="0.2">
      <c r="A685" s="203"/>
      <c r="B685" s="206"/>
      <c r="C685" s="142" t="s">
        <v>119</v>
      </c>
      <c r="D685" s="134">
        <v>3</v>
      </c>
      <c r="E685" s="143">
        <v>75000</v>
      </c>
      <c r="F685" s="143">
        <f t="shared" si="36"/>
        <v>225000</v>
      </c>
      <c r="G685" s="212"/>
      <c r="H685" s="206"/>
    </row>
    <row r="686" spans="1:8" x14ac:dyDescent="0.2">
      <c r="A686" s="203"/>
      <c r="B686" s="206"/>
      <c r="C686" s="142" t="s">
        <v>22</v>
      </c>
      <c r="D686" s="134">
        <v>2</v>
      </c>
      <c r="E686" s="143">
        <v>85000</v>
      </c>
      <c r="F686" s="143">
        <f t="shared" si="36"/>
        <v>170000</v>
      </c>
      <c r="G686" s="212"/>
      <c r="H686" s="206"/>
    </row>
    <row r="687" spans="1:8" x14ac:dyDescent="0.2">
      <c r="A687" s="203"/>
      <c r="B687" s="206"/>
      <c r="C687" s="142" t="s">
        <v>117</v>
      </c>
      <c r="D687" s="134">
        <v>3</v>
      </c>
      <c r="E687" s="143">
        <v>66000</v>
      </c>
      <c r="F687" s="143">
        <f t="shared" si="36"/>
        <v>198000</v>
      </c>
      <c r="G687" s="212"/>
      <c r="H687" s="206"/>
    </row>
    <row r="688" spans="1:8" x14ac:dyDescent="0.2">
      <c r="A688" s="203"/>
      <c r="B688" s="206"/>
      <c r="C688" s="142" t="s">
        <v>118</v>
      </c>
      <c r="D688" s="134">
        <v>7</v>
      </c>
      <c r="E688" s="143">
        <v>25000</v>
      </c>
      <c r="F688" s="143">
        <f t="shared" si="36"/>
        <v>175000</v>
      </c>
      <c r="G688" s="212"/>
      <c r="H688" s="206"/>
    </row>
    <row r="689" spans="1:8" x14ac:dyDescent="0.2">
      <c r="A689" s="203"/>
      <c r="B689" s="206"/>
      <c r="C689" s="142" t="s">
        <v>24</v>
      </c>
      <c r="D689" s="134">
        <v>3</v>
      </c>
      <c r="E689" s="143">
        <v>39000</v>
      </c>
      <c r="F689" s="143">
        <f t="shared" si="36"/>
        <v>117000</v>
      </c>
      <c r="G689" s="212"/>
      <c r="H689" s="206"/>
    </row>
    <row r="690" spans="1:8" x14ac:dyDescent="0.2">
      <c r="A690" s="203"/>
      <c r="B690" s="206"/>
      <c r="C690" s="142" t="s">
        <v>109</v>
      </c>
      <c r="D690" s="134">
        <v>0.1</v>
      </c>
      <c r="E690" s="143">
        <v>77000</v>
      </c>
      <c r="F690" s="143">
        <f t="shared" si="36"/>
        <v>7700</v>
      </c>
      <c r="G690" s="212"/>
      <c r="H690" s="206"/>
    </row>
    <row r="691" spans="1:8" x14ac:dyDescent="0.2">
      <c r="A691" s="203"/>
      <c r="B691" s="206"/>
      <c r="C691" s="142" t="s">
        <v>89</v>
      </c>
      <c r="D691" s="134">
        <v>0.1</v>
      </c>
      <c r="E691" s="143">
        <v>83000</v>
      </c>
      <c r="F691" s="143">
        <f t="shared" si="36"/>
        <v>8300</v>
      </c>
      <c r="G691" s="212"/>
      <c r="H691" s="206"/>
    </row>
    <row r="692" spans="1:8" x14ac:dyDescent="0.2">
      <c r="A692" s="203"/>
      <c r="B692" s="206"/>
      <c r="C692" s="142" t="s">
        <v>124</v>
      </c>
      <c r="D692" s="134">
        <v>0.2</v>
      </c>
      <c r="E692" s="143">
        <v>70000</v>
      </c>
      <c r="F692" s="143">
        <f t="shared" si="36"/>
        <v>14000</v>
      </c>
      <c r="G692" s="212"/>
      <c r="H692" s="206"/>
    </row>
    <row r="693" spans="1:8" x14ac:dyDescent="0.2">
      <c r="A693" s="204"/>
      <c r="B693" s="207"/>
      <c r="C693" s="142" t="s">
        <v>123</v>
      </c>
      <c r="D693" s="134">
        <v>0.2</v>
      </c>
      <c r="E693" s="143">
        <v>55000</v>
      </c>
      <c r="F693" s="143">
        <f t="shared" si="36"/>
        <v>11000</v>
      </c>
      <c r="G693" s="213"/>
      <c r="H693" s="207"/>
    </row>
    <row r="694" spans="1:8" x14ac:dyDescent="0.2">
      <c r="A694" s="202">
        <v>46077</v>
      </c>
      <c r="B694" s="205" t="s">
        <v>215</v>
      </c>
      <c r="C694" s="142" t="s">
        <v>48</v>
      </c>
      <c r="D694" s="134">
        <v>1</v>
      </c>
      <c r="E694" s="143">
        <v>28000</v>
      </c>
      <c r="F694" s="143">
        <f t="shared" ref="F694:F699" si="37">E694*D694</f>
        <v>28000</v>
      </c>
      <c r="G694" s="211">
        <f>SUM(F694:F699)</f>
        <v>307500</v>
      </c>
      <c r="H694" s="215" t="s">
        <v>114</v>
      </c>
    </row>
    <row r="695" spans="1:8" x14ac:dyDescent="0.2">
      <c r="A695" s="203"/>
      <c r="B695" s="206"/>
      <c r="C695" s="142" t="s">
        <v>140</v>
      </c>
      <c r="D695" s="134">
        <v>0.5</v>
      </c>
      <c r="E695" s="143">
        <v>72000</v>
      </c>
      <c r="F695" s="143">
        <f t="shared" si="37"/>
        <v>36000</v>
      </c>
      <c r="G695" s="212"/>
      <c r="H695" s="206"/>
    </row>
    <row r="696" spans="1:8" x14ac:dyDescent="0.2">
      <c r="A696" s="203"/>
      <c r="B696" s="206"/>
      <c r="C696" s="142" t="s">
        <v>21</v>
      </c>
      <c r="D696" s="134">
        <v>2</v>
      </c>
      <c r="E696" s="143">
        <v>28000</v>
      </c>
      <c r="F696" s="143">
        <f t="shared" si="37"/>
        <v>56000</v>
      </c>
      <c r="G696" s="212"/>
      <c r="H696" s="206"/>
    </row>
    <row r="697" spans="1:8" x14ac:dyDescent="0.2">
      <c r="A697" s="203"/>
      <c r="B697" s="206"/>
      <c r="C697" s="142" t="s">
        <v>159</v>
      </c>
      <c r="D697" s="134">
        <v>2</v>
      </c>
      <c r="E697" s="143">
        <v>45000</v>
      </c>
      <c r="F697" s="143">
        <f t="shared" si="37"/>
        <v>90000</v>
      </c>
      <c r="G697" s="212"/>
      <c r="H697" s="206"/>
    </row>
    <row r="698" spans="1:8" x14ac:dyDescent="0.2">
      <c r="A698" s="203"/>
      <c r="B698" s="206"/>
      <c r="C698" s="142" t="s">
        <v>7</v>
      </c>
      <c r="D698" s="134">
        <v>2</v>
      </c>
      <c r="E698" s="143">
        <v>35000</v>
      </c>
      <c r="F698" s="143">
        <f t="shared" si="37"/>
        <v>70000</v>
      </c>
      <c r="G698" s="212"/>
      <c r="H698" s="206"/>
    </row>
    <row r="699" spans="1:8" x14ac:dyDescent="0.2">
      <c r="A699" s="204"/>
      <c r="B699" s="207"/>
      <c r="C699" s="142" t="s">
        <v>129</v>
      </c>
      <c r="D699" s="134">
        <v>0.5</v>
      </c>
      <c r="E699" s="143">
        <v>55000</v>
      </c>
      <c r="F699" s="143">
        <f t="shared" si="37"/>
        <v>27500</v>
      </c>
      <c r="G699" s="213"/>
      <c r="H699" s="207"/>
    </row>
    <row r="700" spans="1:8" x14ac:dyDescent="0.2">
      <c r="A700" s="203">
        <v>46078</v>
      </c>
      <c r="B700" s="208" t="s">
        <v>216</v>
      </c>
      <c r="C700" s="142" t="s">
        <v>118</v>
      </c>
      <c r="D700" s="134">
        <v>7</v>
      </c>
      <c r="E700" s="143">
        <v>25000</v>
      </c>
      <c r="F700" s="143">
        <f t="shared" ref="F700:F724" si="38">E700*D700</f>
        <v>175000</v>
      </c>
      <c r="G700" s="212">
        <f>SUM(F700:F721)</f>
        <v>1623000</v>
      </c>
      <c r="H700" s="215" t="s">
        <v>114</v>
      </c>
    </row>
    <row r="701" spans="1:8" x14ac:dyDescent="0.2">
      <c r="A701" s="203"/>
      <c r="B701" s="206"/>
      <c r="C701" s="142" t="s">
        <v>136</v>
      </c>
      <c r="D701" s="134">
        <v>5</v>
      </c>
      <c r="E701" s="143">
        <v>25000</v>
      </c>
      <c r="F701" s="143">
        <f t="shared" si="38"/>
        <v>125000</v>
      </c>
      <c r="G701" s="212"/>
      <c r="H701" s="206"/>
    </row>
    <row r="702" spans="1:8" x14ac:dyDescent="0.2">
      <c r="A702" s="203"/>
      <c r="B702" s="206"/>
      <c r="C702" s="142" t="s">
        <v>117</v>
      </c>
      <c r="D702" s="134">
        <v>5</v>
      </c>
      <c r="E702" s="143">
        <v>66000</v>
      </c>
      <c r="F702" s="143">
        <f t="shared" si="38"/>
        <v>330000</v>
      </c>
      <c r="G702" s="212"/>
      <c r="H702" s="206"/>
    </row>
    <row r="703" spans="1:8" x14ac:dyDescent="0.2">
      <c r="A703" s="203"/>
      <c r="B703" s="206"/>
      <c r="C703" s="142" t="s">
        <v>183</v>
      </c>
      <c r="D703" s="134">
        <v>0.3</v>
      </c>
      <c r="E703" s="143">
        <v>120000</v>
      </c>
      <c r="F703" s="143">
        <f t="shared" si="38"/>
        <v>36000</v>
      </c>
      <c r="G703" s="212"/>
      <c r="H703" s="206"/>
    </row>
    <row r="704" spans="1:8" x14ac:dyDescent="0.2">
      <c r="A704" s="203"/>
      <c r="B704" s="206"/>
      <c r="C704" s="142" t="s">
        <v>50</v>
      </c>
      <c r="D704" s="134">
        <v>1</v>
      </c>
      <c r="E704" s="143">
        <v>65000</v>
      </c>
      <c r="F704" s="143">
        <f t="shared" si="38"/>
        <v>65000</v>
      </c>
      <c r="G704" s="212"/>
      <c r="H704" s="206"/>
    </row>
    <row r="705" spans="1:8" x14ac:dyDescent="0.2">
      <c r="A705" s="203"/>
      <c r="B705" s="206"/>
      <c r="C705" s="142" t="s">
        <v>21</v>
      </c>
      <c r="D705" s="134">
        <v>2</v>
      </c>
      <c r="E705" s="143">
        <v>28000</v>
      </c>
      <c r="F705" s="143">
        <f t="shared" si="38"/>
        <v>56000</v>
      </c>
      <c r="G705" s="212"/>
      <c r="H705" s="206"/>
    </row>
    <row r="706" spans="1:8" x14ac:dyDescent="0.2">
      <c r="A706" s="203"/>
      <c r="B706" s="206"/>
      <c r="C706" s="142" t="s">
        <v>48</v>
      </c>
      <c r="D706" s="134">
        <v>2</v>
      </c>
      <c r="E706" s="143">
        <v>28000</v>
      </c>
      <c r="F706" s="143">
        <f t="shared" si="38"/>
        <v>56000</v>
      </c>
      <c r="G706" s="212"/>
      <c r="H706" s="206"/>
    </row>
    <row r="707" spans="1:8" x14ac:dyDescent="0.2">
      <c r="A707" s="203"/>
      <c r="B707" s="206"/>
      <c r="C707" s="142" t="s">
        <v>76</v>
      </c>
      <c r="D707" s="134">
        <v>1</v>
      </c>
      <c r="E707" s="143">
        <v>200000</v>
      </c>
      <c r="F707" s="143">
        <f t="shared" si="38"/>
        <v>200000</v>
      </c>
      <c r="G707" s="212"/>
      <c r="H707" s="206"/>
    </row>
    <row r="708" spans="1:8" x14ac:dyDescent="0.2">
      <c r="A708" s="203"/>
      <c r="B708" s="206"/>
      <c r="C708" s="142" t="s">
        <v>120</v>
      </c>
      <c r="D708" s="134">
        <v>0.1</v>
      </c>
      <c r="E708" s="143">
        <v>39000</v>
      </c>
      <c r="F708" s="143">
        <f t="shared" si="38"/>
        <v>3900</v>
      </c>
      <c r="G708" s="212"/>
      <c r="H708" s="206"/>
    </row>
    <row r="709" spans="1:8" x14ac:dyDescent="0.2">
      <c r="A709" s="203"/>
      <c r="B709" s="206"/>
      <c r="C709" s="142" t="s">
        <v>89</v>
      </c>
      <c r="D709" s="134">
        <v>0.1</v>
      </c>
      <c r="E709" s="143">
        <v>83000</v>
      </c>
      <c r="F709" s="143">
        <f t="shared" si="38"/>
        <v>8300</v>
      </c>
      <c r="G709" s="212"/>
      <c r="H709" s="206"/>
    </row>
    <row r="710" spans="1:8" x14ac:dyDescent="0.2">
      <c r="A710" s="203"/>
      <c r="B710" s="206"/>
      <c r="C710" s="142" t="s">
        <v>121</v>
      </c>
      <c r="D710" s="134">
        <v>0.3</v>
      </c>
      <c r="E710" s="143">
        <v>75000</v>
      </c>
      <c r="F710" s="143">
        <f t="shared" si="38"/>
        <v>22500</v>
      </c>
      <c r="G710" s="212"/>
      <c r="H710" s="206"/>
    </row>
    <row r="711" spans="1:8" x14ac:dyDescent="0.2">
      <c r="A711" s="203"/>
      <c r="B711" s="206"/>
      <c r="C711" s="142" t="s">
        <v>124</v>
      </c>
      <c r="D711" s="134">
        <v>0.3</v>
      </c>
      <c r="E711" s="143">
        <v>70000</v>
      </c>
      <c r="F711" s="143">
        <f t="shared" si="38"/>
        <v>21000</v>
      </c>
      <c r="G711" s="212"/>
      <c r="H711" s="206"/>
    </row>
    <row r="712" spans="1:8" x14ac:dyDescent="0.2">
      <c r="A712" s="203"/>
      <c r="B712" s="206"/>
      <c r="C712" s="142" t="s">
        <v>123</v>
      </c>
      <c r="D712" s="134">
        <v>0.2</v>
      </c>
      <c r="E712" s="143">
        <v>55000</v>
      </c>
      <c r="F712" s="143">
        <f t="shared" si="38"/>
        <v>11000</v>
      </c>
      <c r="G712" s="212"/>
      <c r="H712" s="206"/>
    </row>
    <row r="713" spans="1:8" x14ac:dyDescent="0.2">
      <c r="A713" s="203"/>
      <c r="B713" s="206"/>
      <c r="C713" s="142" t="s">
        <v>67</v>
      </c>
      <c r="D713" s="134">
        <v>0.2</v>
      </c>
      <c r="E713" s="143">
        <v>72000</v>
      </c>
      <c r="F713" s="143">
        <f t="shared" si="38"/>
        <v>14400</v>
      </c>
      <c r="G713" s="212"/>
      <c r="H713" s="206"/>
    </row>
    <row r="714" spans="1:8" x14ac:dyDescent="0.2">
      <c r="A714" s="203"/>
      <c r="B714" s="206"/>
      <c r="C714" s="142" t="s">
        <v>7</v>
      </c>
      <c r="D714" s="134">
        <v>3</v>
      </c>
      <c r="E714" s="143">
        <v>35000</v>
      </c>
      <c r="F714" s="143">
        <f t="shared" si="38"/>
        <v>105000</v>
      </c>
      <c r="G714" s="212"/>
      <c r="H714" s="206"/>
    </row>
    <row r="715" spans="1:8" x14ac:dyDescent="0.2">
      <c r="A715" s="203"/>
      <c r="B715" s="206"/>
      <c r="C715" s="142" t="s">
        <v>40</v>
      </c>
      <c r="D715" s="134">
        <v>0.5</v>
      </c>
      <c r="E715" s="143">
        <v>120000</v>
      </c>
      <c r="F715" s="143">
        <f t="shared" si="38"/>
        <v>60000</v>
      </c>
      <c r="G715" s="212"/>
      <c r="H715" s="206"/>
    </row>
    <row r="716" spans="1:8" x14ac:dyDescent="0.2">
      <c r="A716" s="203"/>
      <c r="B716" s="206"/>
      <c r="C716" s="142" t="s">
        <v>47</v>
      </c>
      <c r="D716" s="134">
        <v>2</v>
      </c>
      <c r="E716" s="143">
        <v>65000</v>
      </c>
      <c r="F716" s="143">
        <f t="shared" si="38"/>
        <v>130000</v>
      </c>
      <c r="G716" s="212"/>
      <c r="H716" s="206"/>
    </row>
    <row r="717" spans="1:8" x14ac:dyDescent="0.2">
      <c r="A717" s="203"/>
      <c r="B717" s="206"/>
      <c r="C717" s="142" t="s">
        <v>17</v>
      </c>
      <c r="D717" s="134">
        <v>1</v>
      </c>
      <c r="E717" s="143">
        <v>39000</v>
      </c>
      <c r="F717" s="143">
        <f t="shared" si="38"/>
        <v>39000</v>
      </c>
      <c r="G717" s="212"/>
      <c r="H717" s="206"/>
    </row>
    <row r="718" spans="1:8" x14ac:dyDescent="0.2">
      <c r="A718" s="203"/>
      <c r="B718" s="206"/>
      <c r="C718" s="142" t="s">
        <v>153</v>
      </c>
      <c r="D718" s="134">
        <v>3</v>
      </c>
      <c r="E718" s="143">
        <v>10000</v>
      </c>
      <c r="F718" s="143">
        <f t="shared" si="38"/>
        <v>30000</v>
      </c>
      <c r="G718" s="212"/>
      <c r="H718" s="206"/>
    </row>
    <row r="719" spans="1:8" x14ac:dyDescent="0.2">
      <c r="A719" s="203"/>
      <c r="B719" s="206"/>
      <c r="C719" s="142" t="s">
        <v>34</v>
      </c>
      <c r="D719" s="134">
        <v>1</v>
      </c>
      <c r="E719" s="143">
        <v>65000</v>
      </c>
      <c r="F719" s="143">
        <f t="shared" si="38"/>
        <v>65000</v>
      </c>
      <c r="G719" s="212"/>
      <c r="H719" s="206"/>
    </row>
    <row r="720" spans="1:8" x14ac:dyDescent="0.2">
      <c r="A720" s="203"/>
      <c r="B720" s="206"/>
      <c r="C720" s="142" t="s">
        <v>14</v>
      </c>
      <c r="D720" s="134">
        <v>1</v>
      </c>
      <c r="E720" s="143">
        <v>60000</v>
      </c>
      <c r="F720" s="143">
        <f t="shared" si="38"/>
        <v>60000</v>
      </c>
      <c r="G720" s="212"/>
      <c r="H720" s="206"/>
    </row>
    <row r="721" spans="1:8" x14ac:dyDescent="0.2">
      <c r="A721" s="204"/>
      <c r="B721" s="207"/>
      <c r="C721" s="142" t="s">
        <v>143</v>
      </c>
      <c r="D721" s="134">
        <v>0.1</v>
      </c>
      <c r="E721" s="143">
        <v>99000</v>
      </c>
      <c r="F721" s="143">
        <f t="shared" si="38"/>
        <v>9900</v>
      </c>
      <c r="G721" s="213"/>
      <c r="H721" s="207"/>
    </row>
    <row r="722" spans="1:8" x14ac:dyDescent="0.2">
      <c r="A722" s="202">
        <v>46078</v>
      </c>
      <c r="B722" s="205" t="s">
        <v>217</v>
      </c>
      <c r="C722" s="142" t="s">
        <v>127</v>
      </c>
      <c r="D722" s="134">
        <v>0.3</v>
      </c>
      <c r="E722" s="143">
        <v>44000</v>
      </c>
      <c r="F722" s="143">
        <f t="shared" si="38"/>
        <v>13200</v>
      </c>
      <c r="G722" s="211">
        <f>SUM(F722:F724)</f>
        <v>71200</v>
      </c>
      <c r="H722" s="215" t="s">
        <v>114</v>
      </c>
    </row>
    <row r="723" spans="1:8" x14ac:dyDescent="0.2">
      <c r="A723" s="203"/>
      <c r="B723" s="206"/>
      <c r="C723" s="142" t="s">
        <v>75</v>
      </c>
      <c r="D723" s="134">
        <v>0.2</v>
      </c>
      <c r="E723" s="143">
        <v>120000</v>
      </c>
      <c r="F723" s="143">
        <f t="shared" si="38"/>
        <v>24000</v>
      </c>
      <c r="G723" s="212"/>
      <c r="H723" s="206"/>
    </row>
    <row r="724" spans="1:8" x14ac:dyDescent="0.2">
      <c r="A724" s="204"/>
      <c r="B724" s="207"/>
      <c r="C724" s="142" t="s">
        <v>130</v>
      </c>
      <c r="D724" s="134">
        <v>0.5</v>
      </c>
      <c r="E724" s="143">
        <v>68000</v>
      </c>
      <c r="F724" s="143">
        <f t="shared" si="38"/>
        <v>34000</v>
      </c>
      <c r="G724" s="213"/>
      <c r="H724" s="207"/>
    </row>
    <row r="725" spans="1:8" x14ac:dyDescent="0.2">
      <c r="A725" s="203">
        <v>46079</v>
      </c>
      <c r="B725" s="208" t="s">
        <v>218</v>
      </c>
      <c r="C725" s="142" t="s">
        <v>7</v>
      </c>
      <c r="D725" s="134">
        <v>2</v>
      </c>
      <c r="E725" s="143">
        <v>35000</v>
      </c>
      <c r="F725" s="143">
        <f t="shared" ref="F725:F750" si="39">E725*D725</f>
        <v>70000</v>
      </c>
      <c r="G725" s="212">
        <f>SUM(F725:F746)</f>
        <v>1143200</v>
      </c>
      <c r="H725" s="206" t="s">
        <v>114</v>
      </c>
    </row>
    <row r="726" spans="1:8" x14ac:dyDescent="0.2">
      <c r="A726" s="203"/>
      <c r="B726" s="206"/>
      <c r="C726" s="142" t="s">
        <v>152</v>
      </c>
      <c r="D726" s="134">
        <v>0.1</v>
      </c>
      <c r="E726" s="143">
        <v>77000</v>
      </c>
      <c r="F726" s="143">
        <f t="shared" si="39"/>
        <v>7700</v>
      </c>
      <c r="G726" s="212"/>
      <c r="H726" s="206"/>
    </row>
    <row r="727" spans="1:8" x14ac:dyDescent="0.2">
      <c r="A727" s="203"/>
      <c r="B727" s="206"/>
      <c r="C727" s="142" t="s">
        <v>146</v>
      </c>
      <c r="D727" s="134">
        <v>1</v>
      </c>
      <c r="E727" s="143">
        <v>11000</v>
      </c>
      <c r="F727" s="143">
        <f t="shared" si="39"/>
        <v>11000</v>
      </c>
      <c r="G727" s="212"/>
      <c r="H727" s="206"/>
    </row>
    <row r="728" spans="1:8" x14ac:dyDescent="0.2">
      <c r="A728" s="203"/>
      <c r="B728" s="206"/>
      <c r="C728" s="142" t="s">
        <v>98</v>
      </c>
      <c r="D728" s="134">
        <v>1</v>
      </c>
      <c r="E728" s="143">
        <v>20000</v>
      </c>
      <c r="F728" s="143">
        <f t="shared" si="39"/>
        <v>20000</v>
      </c>
      <c r="G728" s="212"/>
      <c r="H728" s="206"/>
    </row>
    <row r="729" spans="1:8" x14ac:dyDescent="0.2">
      <c r="A729" s="203"/>
      <c r="B729" s="206"/>
      <c r="C729" s="142" t="s">
        <v>139</v>
      </c>
      <c r="D729" s="134">
        <v>0.5</v>
      </c>
      <c r="E729" s="143">
        <v>94000</v>
      </c>
      <c r="F729" s="143">
        <f t="shared" si="39"/>
        <v>47000</v>
      </c>
      <c r="G729" s="212"/>
      <c r="H729" s="206"/>
    </row>
    <row r="730" spans="1:8" x14ac:dyDescent="0.2">
      <c r="A730" s="203"/>
      <c r="B730" s="206"/>
      <c r="C730" s="142" t="s">
        <v>140</v>
      </c>
      <c r="D730" s="134">
        <v>0.5</v>
      </c>
      <c r="E730" s="143">
        <v>72000</v>
      </c>
      <c r="F730" s="143">
        <f t="shared" si="39"/>
        <v>36000</v>
      </c>
      <c r="G730" s="212"/>
      <c r="H730" s="206"/>
    </row>
    <row r="731" spans="1:8" x14ac:dyDescent="0.2">
      <c r="A731" s="203"/>
      <c r="B731" s="206"/>
      <c r="C731" s="142" t="s">
        <v>138</v>
      </c>
      <c r="D731" s="134">
        <v>0.5</v>
      </c>
      <c r="E731" s="143">
        <v>83000</v>
      </c>
      <c r="F731" s="143">
        <f t="shared" si="39"/>
        <v>41500</v>
      </c>
      <c r="G731" s="212"/>
      <c r="H731" s="206"/>
    </row>
    <row r="732" spans="1:8" x14ac:dyDescent="0.2">
      <c r="A732" s="203"/>
      <c r="B732" s="206"/>
      <c r="C732" s="142" t="s">
        <v>159</v>
      </c>
      <c r="D732" s="134">
        <v>2</v>
      </c>
      <c r="E732" s="143">
        <v>55000</v>
      </c>
      <c r="F732" s="143">
        <f t="shared" si="39"/>
        <v>110000</v>
      </c>
      <c r="G732" s="212"/>
      <c r="H732" s="206"/>
    </row>
    <row r="733" spans="1:8" x14ac:dyDescent="0.2">
      <c r="A733" s="203"/>
      <c r="B733" s="206"/>
      <c r="C733" s="142" t="s">
        <v>117</v>
      </c>
      <c r="D733" s="134">
        <v>3</v>
      </c>
      <c r="E733" s="143">
        <v>66000</v>
      </c>
      <c r="F733" s="143">
        <f t="shared" si="39"/>
        <v>198000</v>
      </c>
      <c r="G733" s="212"/>
      <c r="H733" s="206"/>
    </row>
    <row r="734" spans="1:8" x14ac:dyDescent="0.2">
      <c r="A734" s="203"/>
      <c r="B734" s="206"/>
      <c r="C734" s="142" t="s">
        <v>118</v>
      </c>
      <c r="D734" s="134">
        <v>5</v>
      </c>
      <c r="E734" s="143">
        <v>25000</v>
      </c>
      <c r="F734" s="143">
        <f t="shared" si="39"/>
        <v>125000</v>
      </c>
      <c r="G734" s="212"/>
      <c r="H734" s="206"/>
    </row>
    <row r="735" spans="1:8" x14ac:dyDescent="0.2">
      <c r="A735" s="203"/>
      <c r="B735" s="206"/>
      <c r="C735" s="142" t="s">
        <v>116</v>
      </c>
      <c r="D735" s="134">
        <v>3</v>
      </c>
      <c r="E735" s="143">
        <v>25000</v>
      </c>
      <c r="F735" s="143">
        <f t="shared" si="39"/>
        <v>75000</v>
      </c>
      <c r="G735" s="212"/>
      <c r="H735" s="206"/>
    </row>
    <row r="736" spans="1:8" x14ac:dyDescent="0.2">
      <c r="A736" s="203"/>
      <c r="B736" s="206"/>
      <c r="C736" s="142" t="s">
        <v>26</v>
      </c>
      <c r="D736" s="134">
        <v>2</v>
      </c>
      <c r="E736" s="143">
        <v>45000</v>
      </c>
      <c r="F736" s="143">
        <f t="shared" si="39"/>
        <v>90000</v>
      </c>
      <c r="G736" s="212"/>
      <c r="H736" s="206"/>
    </row>
    <row r="737" spans="1:8" x14ac:dyDescent="0.2">
      <c r="A737" s="203"/>
      <c r="B737" s="206"/>
      <c r="C737" s="142" t="s">
        <v>160</v>
      </c>
      <c r="D737" s="134">
        <v>0.7</v>
      </c>
      <c r="E737" s="143">
        <v>85000</v>
      </c>
      <c r="F737" s="143">
        <f t="shared" si="39"/>
        <v>59500</v>
      </c>
      <c r="G737" s="212"/>
      <c r="H737" s="206"/>
    </row>
    <row r="738" spans="1:8" x14ac:dyDescent="0.2">
      <c r="A738" s="203"/>
      <c r="B738" s="206"/>
      <c r="C738" s="142" t="s">
        <v>90</v>
      </c>
      <c r="D738" s="134">
        <v>1</v>
      </c>
      <c r="E738" s="143">
        <v>45000</v>
      </c>
      <c r="F738" s="143">
        <f t="shared" si="39"/>
        <v>45000</v>
      </c>
      <c r="G738" s="212"/>
      <c r="H738" s="206"/>
    </row>
    <row r="739" spans="1:8" x14ac:dyDescent="0.2">
      <c r="A739" s="203"/>
      <c r="B739" s="206"/>
      <c r="C739" s="142" t="s">
        <v>161</v>
      </c>
      <c r="D739" s="134">
        <v>0.3</v>
      </c>
      <c r="E739" s="143">
        <v>70000</v>
      </c>
      <c r="F739" s="143">
        <f t="shared" si="39"/>
        <v>21000</v>
      </c>
      <c r="G739" s="212"/>
      <c r="H739" s="206"/>
    </row>
    <row r="740" spans="1:8" x14ac:dyDescent="0.2">
      <c r="A740" s="203"/>
      <c r="B740" s="206"/>
      <c r="C740" s="142" t="s">
        <v>127</v>
      </c>
      <c r="D740" s="134">
        <v>0.3</v>
      </c>
      <c r="E740" s="143">
        <v>44000</v>
      </c>
      <c r="F740" s="143">
        <f t="shared" si="39"/>
        <v>13200</v>
      </c>
      <c r="G740" s="212"/>
      <c r="H740" s="206"/>
    </row>
    <row r="741" spans="1:8" x14ac:dyDescent="0.2">
      <c r="A741" s="203"/>
      <c r="B741" s="206"/>
      <c r="C741" s="142" t="s">
        <v>78</v>
      </c>
      <c r="D741" s="134">
        <v>0.2</v>
      </c>
      <c r="E741" s="143">
        <v>94000</v>
      </c>
      <c r="F741" s="143">
        <f t="shared" si="39"/>
        <v>18800</v>
      </c>
      <c r="G741" s="212"/>
      <c r="H741" s="206"/>
    </row>
    <row r="742" spans="1:8" x14ac:dyDescent="0.2">
      <c r="A742" s="203"/>
      <c r="B742" s="206"/>
      <c r="C742" s="142" t="s">
        <v>27</v>
      </c>
      <c r="D742" s="134">
        <v>30</v>
      </c>
      <c r="E742" s="143">
        <v>1000</v>
      </c>
      <c r="F742" s="143">
        <f t="shared" si="39"/>
        <v>30000</v>
      </c>
      <c r="G742" s="212"/>
      <c r="H742" s="206"/>
    </row>
    <row r="743" spans="1:8" x14ac:dyDescent="0.2">
      <c r="A743" s="203"/>
      <c r="B743" s="206"/>
      <c r="C743" s="142" t="s">
        <v>75</v>
      </c>
      <c r="D743" s="134">
        <v>0.2</v>
      </c>
      <c r="E743" s="143">
        <v>120000</v>
      </c>
      <c r="F743" s="143">
        <f t="shared" si="39"/>
        <v>24000</v>
      </c>
      <c r="G743" s="212"/>
      <c r="H743" s="206"/>
    </row>
    <row r="744" spans="1:8" x14ac:dyDescent="0.2">
      <c r="A744" s="203"/>
      <c r="B744" s="206"/>
      <c r="C744" s="142" t="s">
        <v>129</v>
      </c>
      <c r="D744" s="134">
        <v>0.5</v>
      </c>
      <c r="E744" s="143">
        <v>55000</v>
      </c>
      <c r="F744" s="143">
        <f t="shared" si="39"/>
        <v>27500</v>
      </c>
      <c r="G744" s="212"/>
      <c r="H744" s="206"/>
    </row>
    <row r="745" spans="1:8" x14ac:dyDescent="0.2">
      <c r="A745" s="203"/>
      <c r="B745" s="206"/>
      <c r="C745" s="142" t="s">
        <v>130</v>
      </c>
      <c r="D745" s="134">
        <v>0.5</v>
      </c>
      <c r="E745" s="143">
        <v>68000</v>
      </c>
      <c r="F745" s="143">
        <f t="shared" si="39"/>
        <v>34000</v>
      </c>
      <c r="G745" s="212"/>
      <c r="H745" s="206"/>
    </row>
    <row r="746" spans="1:8" x14ac:dyDescent="0.2">
      <c r="A746" s="204"/>
      <c r="B746" s="207"/>
      <c r="C746" s="142" t="s">
        <v>17</v>
      </c>
      <c r="D746" s="134">
        <v>1</v>
      </c>
      <c r="E746" s="143">
        <v>39000</v>
      </c>
      <c r="F746" s="143">
        <f t="shared" si="39"/>
        <v>39000</v>
      </c>
      <c r="G746" s="213"/>
      <c r="H746" s="207"/>
    </row>
    <row r="747" spans="1:8" x14ac:dyDescent="0.2">
      <c r="A747" s="203">
        <v>46079</v>
      </c>
      <c r="B747" s="208" t="s">
        <v>219</v>
      </c>
      <c r="C747" s="142" t="s">
        <v>141</v>
      </c>
      <c r="D747" s="134">
        <v>5</v>
      </c>
      <c r="E747" s="143">
        <v>25000</v>
      </c>
      <c r="F747" s="143">
        <f t="shared" si="39"/>
        <v>125000</v>
      </c>
      <c r="G747" s="212">
        <f>SUM(F747:F750)</f>
        <v>348500</v>
      </c>
      <c r="H747" s="206" t="s">
        <v>114</v>
      </c>
    </row>
    <row r="748" spans="1:8" x14ac:dyDescent="0.2">
      <c r="A748" s="203"/>
      <c r="B748" s="206"/>
      <c r="C748" s="142" t="s">
        <v>79</v>
      </c>
      <c r="D748" s="134">
        <v>1</v>
      </c>
      <c r="E748" s="143">
        <v>35000</v>
      </c>
      <c r="F748" s="143">
        <f t="shared" si="39"/>
        <v>35000</v>
      </c>
      <c r="G748" s="212"/>
      <c r="H748" s="206"/>
    </row>
    <row r="749" spans="1:8" x14ac:dyDescent="0.2">
      <c r="A749" s="203"/>
      <c r="B749" s="206"/>
      <c r="C749" s="142" t="s">
        <v>21</v>
      </c>
      <c r="D749" s="134">
        <v>2</v>
      </c>
      <c r="E749" s="143">
        <v>28000</v>
      </c>
      <c r="F749" s="143">
        <f t="shared" si="39"/>
        <v>56000</v>
      </c>
      <c r="G749" s="212"/>
      <c r="H749" s="206"/>
    </row>
    <row r="750" spans="1:8" x14ac:dyDescent="0.2">
      <c r="A750" s="204"/>
      <c r="B750" s="207"/>
      <c r="C750" s="142" t="s">
        <v>82</v>
      </c>
      <c r="D750" s="134">
        <v>5.3</v>
      </c>
      <c r="E750" s="143">
        <v>25000</v>
      </c>
      <c r="F750" s="143">
        <f t="shared" si="39"/>
        <v>132500</v>
      </c>
      <c r="G750" s="213"/>
      <c r="H750" s="207"/>
    </row>
    <row r="751" spans="1:8" x14ac:dyDescent="0.2">
      <c r="A751" s="203">
        <v>46080</v>
      </c>
      <c r="B751" s="208" t="s">
        <v>220</v>
      </c>
      <c r="C751" s="142" t="s">
        <v>54</v>
      </c>
      <c r="D751" s="134">
        <v>1</v>
      </c>
      <c r="E751" s="143">
        <v>250000</v>
      </c>
      <c r="F751" s="143">
        <f t="shared" ref="F751:F768" si="40">E751*D751</f>
        <v>250000</v>
      </c>
      <c r="G751" s="212">
        <f>SUM(F751:F768)</f>
        <v>1143900</v>
      </c>
      <c r="H751" s="206" t="s">
        <v>114</v>
      </c>
    </row>
    <row r="752" spans="1:8" x14ac:dyDescent="0.2">
      <c r="A752" s="203"/>
      <c r="B752" s="206"/>
      <c r="C752" s="142" t="s">
        <v>118</v>
      </c>
      <c r="D752" s="134">
        <v>7</v>
      </c>
      <c r="E752" s="143">
        <v>25000</v>
      </c>
      <c r="F752" s="143">
        <f t="shared" si="40"/>
        <v>175000</v>
      </c>
      <c r="G752" s="212"/>
      <c r="H752" s="206"/>
    </row>
    <row r="753" spans="1:8" x14ac:dyDescent="0.2">
      <c r="A753" s="203"/>
      <c r="B753" s="206"/>
      <c r="C753" s="142" t="s">
        <v>67</v>
      </c>
      <c r="D753" s="134">
        <v>0.3</v>
      </c>
      <c r="E753" s="143">
        <v>72000</v>
      </c>
      <c r="F753" s="143">
        <f t="shared" si="40"/>
        <v>21600</v>
      </c>
      <c r="G753" s="212"/>
      <c r="H753" s="206"/>
    </row>
    <row r="754" spans="1:8" x14ac:dyDescent="0.2">
      <c r="A754" s="203"/>
      <c r="B754" s="206"/>
      <c r="C754" s="142" t="s">
        <v>210</v>
      </c>
      <c r="D754" s="134">
        <v>0.3</v>
      </c>
      <c r="E754" s="143">
        <v>90000</v>
      </c>
      <c r="F754" s="143">
        <f t="shared" si="40"/>
        <v>27000</v>
      </c>
      <c r="G754" s="212"/>
      <c r="H754" s="206"/>
    </row>
    <row r="755" spans="1:8" x14ac:dyDescent="0.2">
      <c r="A755" s="203"/>
      <c r="B755" s="206"/>
      <c r="C755" s="142" t="s">
        <v>121</v>
      </c>
      <c r="D755" s="134">
        <v>1</v>
      </c>
      <c r="E755" s="143">
        <v>75000</v>
      </c>
      <c r="F755" s="143">
        <f t="shared" si="40"/>
        <v>75000</v>
      </c>
      <c r="G755" s="212"/>
      <c r="H755" s="206"/>
    </row>
    <row r="756" spans="1:8" x14ac:dyDescent="0.2">
      <c r="A756" s="203"/>
      <c r="B756" s="206"/>
      <c r="C756" s="142" t="s">
        <v>123</v>
      </c>
      <c r="D756" s="134">
        <v>0.3</v>
      </c>
      <c r="E756" s="143">
        <v>55000</v>
      </c>
      <c r="F756" s="143">
        <f t="shared" si="40"/>
        <v>16500</v>
      </c>
      <c r="G756" s="212"/>
      <c r="H756" s="206"/>
    </row>
    <row r="757" spans="1:8" x14ac:dyDescent="0.2">
      <c r="A757" s="203"/>
      <c r="B757" s="206"/>
      <c r="C757" s="142" t="s">
        <v>124</v>
      </c>
      <c r="D757" s="134">
        <v>0.3</v>
      </c>
      <c r="E757" s="143">
        <v>70000</v>
      </c>
      <c r="F757" s="143">
        <f t="shared" si="40"/>
        <v>21000</v>
      </c>
      <c r="G757" s="212"/>
      <c r="H757" s="206"/>
    </row>
    <row r="758" spans="1:8" x14ac:dyDescent="0.2">
      <c r="A758" s="203"/>
      <c r="B758" s="206"/>
      <c r="C758" s="142" t="s">
        <v>150</v>
      </c>
      <c r="D758" s="134">
        <v>0.1</v>
      </c>
      <c r="E758" s="143">
        <v>200000</v>
      </c>
      <c r="F758" s="143">
        <f t="shared" si="40"/>
        <v>20000</v>
      </c>
      <c r="G758" s="212"/>
      <c r="H758" s="206"/>
    </row>
    <row r="759" spans="1:8" x14ac:dyDescent="0.2">
      <c r="A759" s="203"/>
      <c r="B759" s="206"/>
      <c r="C759" s="142" t="s">
        <v>125</v>
      </c>
      <c r="D759" s="134">
        <v>1</v>
      </c>
      <c r="E759" s="143">
        <v>55000</v>
      </c>
      <c r="F759" s="143">
        <f t="shared" si="40"/>
        <v>55000</v>
      </c>
      <c r="G759" s="212"/>
      <c r="H759" s="206"/>
    </row>
    <row r="760" spans="1:8" x14ac:dyDescent="0.2">
      <c r="A760" s="203"/>
      <c r="B760" s="206"/>
      <c r="C760" s="142" t="s">
        <v>7</v>
      </c>
      <c r="D760" s="134">
        <v>2</v>
      </c>
      <c r="E760" s="143">
        <v>35000</v>
      </c>
      <c r="F760" s="143">
        <f t="shared" si="40"/>
        <v>70000</v>
      </c>
      <c r="G760" s="212"/>
      <c r="H760" s="206"/>
    </row>
    <row r="761" spans="1:8" x14ac:dyDescent="0.2">
      <c r="A761" s="203"/>
      <c r="B761" s="206"/>
      <c r="C761" s="142" t="s">
        <v>25</v>
      </c>
      <c r="D761" s="134">
        <v>0.2</v>
      </c>
      <c r="E761" s="143">
        <v>28000</v>
      </c>
      <c r="F761" s="143">
        <f t="shared" si="40"/>
        <v>5600</v>
      </c>
      <c r="G761" s="212"/>
      <c r="H761" s="206"/>
    </row>
    <row r="762" spans="1:8" x14ac:dyDescent="0.2">
      <c r="A762" s="203"/>
      <c r="B762" s="206"/>
      <c r="C762" s="142" t="s">
        <v>27</v>
      </c>
      <c r="D762" s="134">
        <v>30</v>
      </c>
      <c r="E762" s="143">
        <v>1000</v>
      </c>
      <c r="F762" s="143">
        <f t="shared" si="40"/>
        <v>30000</v>
      </c>
      <c r="G762" s="212"/>
      <c r="H762" s="206"/>
    </row>
    <row r="763" spans="1:8" x14ac:dyDescent="0.2">
      <c r="A763" s="203"/>
      <c r="B763" s="206"/>
      <c r="C763" s="142" t="s">
        <v>35</v>
      </c>
      <c r="D763" s="134">
        <v>10</v>
      </c>
      <c r="E763" s="143">
        <v>15000</v>
      </c>
      <c r="F763" s="143">
        <f t="shared" si="40"/>
        <v>150000</v>
      </c>
      <c r="G763" s="212"/>
      <c r="H763" s="206"/>
    </row>
    <row r="764" spans="1:8" x14ac:dyDescent="0.2">
      <c r="A764" s="203"/>
      <c r="B764" s="206"/>
      <c r="C764" s="142" t="s">
        <v>153</v>
      </c>
      <c r="D764" s="134">
        <v>2</v>
      </c>
      <c r="E764" s="143">
        <v>10000</v>
      </c>
      <c r="F764" s="143">
        <f t="shared" si="40"/>
        <v>20000</v>
      </c>
      <c r="G764" s="212"/>
      <c r="H764" s="206"/>
    </row>
    <row r="765" spans="1:8" x14ac:dyDescent="0.2">
      <c r="A765" s="203"/>
      <c r="B765" s="206"/>
      <c r="C765" s="142" t="s">
        <v>17</v>
      </c>
      <c r="D765" s="134">
        <v>2</v>
      </c>
      <c r="E765" s="143">
        <v>39000</v>
      </c>
      <c r="F765" s="143">
        <f t="shared" si="40"/>
        <v>78000</v>
      </c>
      <c r="G765" s="212"/>
      <c r="H765" s="206"/>
    </row>
    <row r="766" spans="1:8" x14ac:dyDescent="0.2">
      <c r="A766" s="203"/>
      <c r="B766" s="206"/>
      <c r="C766" s="142" t="s">
        <v>26</v>
      </c>
      <c r="D766" s="134">
        <v>2</v>
      </c>
      <c r="E766" s="143">
        <v>40000</v>
      </c>
      <c r="F766" s="143">
        <f t="shared" si="40"/>
        <v>80000</v>
      </c>
      <c r="G766" s="212"/>
      <c r="H766" s="206"/>
    </row>
    <row r="767" spans="1:8" x14ac:dyDescent="0.2">
      <c r="A767" s="203"/>
      <c r="B767" s="206"/>
      <c r="C767" s="142" t="s">
        <v>129</v>
      </c>
      <c r="D767" s="134">
        <v>0.4</v>
      </c>
      <c r="E767" s="143">
        <v>55000</v>
      </c>
      <c r="F767" s="143">
        <f t="shared" si="40"/>
        <v>22000</v>
      </c>
      <c r="G767" s="212"/>
      <c r="H767" s="206"/>
    </row>
    <row r="768" spans="1:8" x14ac:dyDescent="0.2">
      <c r="A768" s="204"/>
      <c r="B768" s="207"/>
      <c r="C768" s="142" t="s">
        <v>130</v>
      </c>
      <c r="D768" s="134">
        <v>0.4</v>
      </c>
      <c r="E768" s="143">
        <v>68000</v>
      </c>
      <c r="F768" s="143">
        <f t="shared" si="40"/>
        <v>27200</v>
      </c>
      <c r="G768" s="213"/>
      <c r="H768" s="207"/>
    </row>
    <row r="769" spans="1:8" x14ac:dyDescent="0.2">
      <c r="A769" s="203">
        <v>46081</v>
      </c>
      <c r="B769" s="208" t="s">
        <v>221</v>
      </c>
      <c r="C769" s="142" t="s">
        <v>14</v>
      </c>
      <c r="D769" s="134">
        <v>3</v>
      </c>
      <c r="E769" s="143">
        <v>60000</v>
      </c>
      <c r="F769" s="143">
        <f t="shared" ref="F769:F793" si="41">E769*D769</f>
        <v>180000</v>
      </c>
      <c r="G769" s="212">
        <f>SUM(F769:F790)</f>
        <v>1929800</v>
      </c>
      <c r="H769" s="206" t="s">
        <v>114</v>
      </c>
    </row>
    <row r="770" spans="1:8" x14ac:dyDescent="0.2">
      <c r="A770" s="203"/>
      <c r="B770" s="206"/>
      <c r="C770" s="142" t="s">
        <v>75</v>
      </c>
      <c r="D770" s="134">
        <v>0.3</v>
      </c>
      <c r="E770" s="143">
        <v>120000</v>
      </c>
      <c r="F770" s="143">
        <f t="shared" si="41"/>
        <v>36000</v>
      </c>
      <c r="G770" s="212"/>
      <c r="H770" s="206"/>
    </row>
    <row r="771" spans="1:8" x14ac:dyDescent="0.2">
      <c r="A771" s="203"/>
      <c r="B771" s="206"/>
      <c r="C771" s="142" t="s">
        <v>129</v>
      </c>
      <c r="D771" s="134">
        <v>0.5</v>
      </c>
      <c r="E771" s="143">
        <v>55000</v>
      </c>
      <c r="F771" s="143">
        <f t="shared" si="41"/>
        <v>27500</v>
      </c>
      <c r="G771" s="212"/>
      <c r="H771" s="206"/>
    </row>
    <row r="772" spans="1:8" x14ac:dyDescent="0.2">
      <c r="A772" s="203"/>
      <c r="B772" s="206"/>
      <c r="C772" s="142" t="s">
        <v>130</v>
      </c>
      <c r="D772" s="134">
        <v>0.5</v>
      </c>
      <c r="E772" s="143">
        <v>68000</v>
      </c>
      <c r="F772" s="143">
        <f t="shared" si="41"/>
        <v>34000</v>
      </c>
      <c r="G772" s="212"/>
      <c r="H772" s="206"/>
    </row>
    <row r="773" spans="1:8" x14ac:dyDescent="0.2">
      <c r="A773" s="203"/>
      <c r="B773" s="206"/>
      <c r="C773" s="142" t="s">
        <v>72</v>
      </c>
      <c r="D773" s="134">
        <v>0.5</v>
      </c>
      <c r="E773" s="143">
        <v>85000</v>
      </c>
      <c r="F773" s="143">
        <f t="shared" si="41"/>
        <v>42500</v>
      </c>
      <c r="G773" s="212"/>
      <c r="H773" s="206"/>
    </row>
    <row r="774" spans="1:8" x14ac:dyDescent="0.2">
      <c r="A774" s="203"/>
      <c r="B774" s="206"/>
      <c r="C774" s="142" t="s">
        <v>90</v>
      </c>
      <c r="D774" s="134">
        <v>1</v>
      </c>
      <c r="E774" s="143">
        <v>45000</v>
      </c>
      <c r="F774" s="143">
        <f t="shared" si="41"/>
        <v>45000</v>
      </c>
      <c r="G774" s="212"/>
      <c r="H774" s="206"/>
    </row>
    <row r="775" spans="1:8" x14ac:dyDescent="0.2">
      <c r="A775" s="203"/>
      <c r="B775" s="206"/>
      <c r="C775" s="142" t="s">
        <v>128</v>
      </c>
      <c r="D775" s="134">
        <v>0.3</v>
      </c>
      <c r="E775" s="143">
        <v>94000</v>
      </c>
      <c r="F775" s="143">
        <f t="shared" si="41"/>
        <v>28200</v>
      </c>
      <c r="G775" s="212"/>
      <c r="H775" s="206"/>
    </row>
    <row r="776" spans="1:8" x14ac:dyDescent="0.2">
      <c r="A776" s="203"/>
      <c r="B776" s="206"/>
      <c r="C776" s="142" t="s">
        <v>47</v>
      </c>
      <c r="D776" s="134">
        <v>1.7</v>
      </c>
      <c r="E776" s="143">
        <v>65000</v>
      </c>
      <c r="F776" s="143">
        <f t="shared" si="41"/>
        <v>110500</v>
      </c>
      <c r="G776" s="212"/>
      <c r="H776" s="206"/>
    </row>
    <row r="777" spans="1:8" x14ac:dyDescent="0.2">
      <c r="A777" s="203"/>
      <c r="B777" s="206"/>
      <c r="C777" s="142" t="s">
        <v>143</v>
      </c>
      <c r="D777" s="134">
        <v>0.1</v>
      </c>
      <c r="E777" s="143">
        <v>99000</v>
      </c>
      <c r="F777" s="143">
        <f t="shared" si="41"/>
        <v>9900</v>
      </c>
      <c r="G777" s="212"/>
      <c r="H777" s="206"/>
    </row>
    <row r="778" spans="1:8" x14ac:dyDescent="0.2">
      <c r="A778" s="203"/>
      <c r="B778" s="206"/>
      <c r="C778" s="142" t="s">
        <v>142</v>
      </c>
      <c r="D778" s="134">
        <v>0.1</v>
      </c>
      <c r="E778" s="143">
        <v>72000</v>
      </c>
      <c r="F778" s="143">
        <f t="shared" si="41"/>
        <v>7200</v>
      </c>
      <c r="G778" s="212"/>
      <c r="H778" s="206"/>
    </row>
    <row r="779" spans="1:8" x14ac:dyDescent="0.2">
      <c r="A779" s="203"/>
      <c r="B779" s="206"/>
      <c r="C779" s="142" t="s">
        <v>154</v>
      </c>
      <c r="D779" s="134">
        <v>5</v>
      </c>
      <c r="E779" s="143">
        <v>25000</v>
      </c>
      <c r="F779" s="143">
        <f t="shared" si="41"/>
        <v>125000</v>
      </c>
      <c r="G779" s="212"/>
      <c r="H779" s="206"/>
    </row>
    <row r="780" spans="1:8" x14ac:dyDescent="0.2">
      <c r="A780" s="203"/>
      <c r="B780" s="206"/>
      <c r="C780" s="142" t="s">
        <v>141</v>
      </c>
      <c r="D780" s="134">
        <v>5</v>
      </c>
      <c r="E780" s="143">
        <v>30000</v>
      </c>
      <c r="F780" s="143">
        <f t="shared" si="41"/>
        <v>150000</v>
      </c>
      <c r="G780" s="212"/>
      <c r="H780" s="206"/>
    </row>
    <row r="781" spans="1:8" x14ac:dyDescent="0.2">
      <c r="A781" s="203"/>
      <c r="B781" s="206"/>
      <c r="C781" s="142" t="s">
        <v>7</v>
      </c>
      <c r="D781" s="134">
        <v>3</v>
      </c>
      <c r="E781" s="143">
        <v>35000</v>
      </c>
      <c r="F781" s="143">
        <f t="shared" si="41"/>
        <v>105000</v>
      </c>
      <c r="G781" s="212"/>
      <c r="H781" s="206"/>
    </row>
    <row r="782" spans="1:8" x14ac:dyDescent="0.2">
      <c r="A782" s="203"/>
      <c r="B782" s="206"/>
      <c r="C782" s="142" t="s">
        <v>82</v>
      </c>
      <c r="D782" s="134">
        <v>2.8</v>
      </c>
      <c r="E782" s="143">
        <v>25000</v>
      </c>
      <c r="F782" s="143">
        <f t="shared" si="41"/>
        <v>70000</v>
      </c>
      <c r="G782" s="212"/>
      <c r="H782" s="206"/>
    </row>
    <row r="783" spans="1:8" x14ac:dyDescent="0.2">
      <c r="A783" s="203"/>
      <c r="B783" s="206"/>
      <c r="C783" s="142" t="s">
        <v>117</v>
      </c>
      <c r="D783" s="134">
        <v>4</v>
      </c>
      <c r="E783" s="143">
        <v>66000</v>
      </c>
      <c r="F783" s="143">
        <f t="shared" si="41"/>
        <v>264000</v>
      </c>
      <c r="G783" s="212"/>
      <c r="H783" s="206"/>
    </row>
    <row r="784" spans="1:8" x14ac:dyDescent="0.2">
      <c r="A784" s="203"/>
      <c r="B784" s="206"/>
      <c r="C784" s="142" t="s">
        <v>24</v>
      </c>
      <c r="D784" s="134">
        <v>5</v>
      </c>
      <c r="E784" s="143">
        <v>39000</v>
      </c>
      <c r="F784" s="143">
        <f t="shared" si="41"/>
        <v>195000</v>
      </c>
      <c r="G784" s="212"/>
      <c r="H784" s="206"/>
    </row>
    <row r="785" spans="1:8" x14ac:dyDescent="0.2">
      <c r="A785" s="203"/>
      <c r="B785" s="206"/>
      <c r="C785" s="142" t="s">
        <v>118</v>
      </c>
      <c r="D785" s="134">
        <v>10</v>
      </c>
      <c r="E785" s="143">
        <v>25000</v>
      </c>
      <c r="F785" s="143">
        <f t="shared" si="41"/>
        <v>250000</v>
      </c>
      <c r="G785" s="212"/>
      <c r="H785" s="206"/>
    </row>
    <row r="786" spans="1:8" x14ac:dyDescent="0.2">
      <c r="A786" s="203"/>
      <c r="B786" s="206"/>
      <c r="C786" s="142" t="s">
        <v>175</v>
      </c>
      <c r="D786" s="134">
        <v>0.5</v>
      </c>
      <c r="E786" s="143">
        <v>120000</v>
      </c>
      <c r="F786" s="143">
        <f t="shared" si="41"/>
        <v>60000</v>
      </c>
      <c r="G786" s="212"/>
      <c r="H786" s="206"/>
    </row>
    <row r="787" spans="1:8" x14ac:dyDescent="0.2">
      <c r="A787" s="203"/>
      <c r="B787" s="206"/>
      <c r="C787" s="142" t="s">
        <v>23</v>
      </c>
      <c r="D787" s="134">
        <v>2</v>
      </c>
      <c r="E787" s="143">
        <v>48000</v>
      </c>
      <c r="F787" s="143">
        <f t="shared" si="41"/>
        <v>96000</v>
      </c>
      <c r="G787" s="212"/>
      <c r="H787" s="206"/>
    </row>
    <row r="788" spans="1:8" x14ac:dyDescent="0.2">
      <c r="A788" s="203"/>
      <c r="B788" s="206"/>
      <c r="C788" s="142" t="s">
        <v>125</v>
      </c>
      <c r="D788" s="134">
        <v>1</v>
      </c>
      <c r="E788" s="143">
        <v>55000</v>
      </c>
      <c r="F788" s="143">
        <f t="shared" si="41"/>
        <v>55000</v>
      </c>
      <c r="G788" s="212"/>
      <c r="H788" s="206"/>
    </row>
    <row r="789" spans="1:8" x14ac:dyDescent="0.2">
      <c r="A789" s="203"/>
      <c r="B789" s="206"/>
      <c r="C789" s="142" t="s">
        <v>146</v>
      </c>
      <c r="D789" s="134">
        <v>1</v>
      </c>
      <c r="E789" s="143">
        <v>11000</v>
      </c>
      <c r="F789" s="143">
        <f t="shared" si="41"/>
        <v>11000</v>
      </c>
      <c r="G789" s="212"/>
      <c r="H789" s="206"/>
    </row>
    <row r="790" spans="1:8" x14ac:dyDescent="0.2">
      <c r="A790" s="204"/>
      <c r="B790" s="207"/>
      <c r="C790" s="142" t="s">
        <v>108</v>
      </c>
      <c r="D790" s="134">
        <v>1</v>
      </c>
      <c r="E790" s="143">
        <v>28000</v>
      </c>
      <c r="F790" s="143">
        <f t="shared" si="41"/>
        <v>28000</v>
      </c>
      <c r="G790" s="213"/>
      <c r="H790" s="207"/>
    </row>
    <row r="791" spans="1:8" x14ac:dyDescent="0.2">
      <c r="A791" s="203">
        <v>46081</v>
      </c>
      <c r="B791" s="208" t="s">
        <v>222</v>
      </c>
      <c r="C791" s="142" t="s">
        <v>48</v>
      </c>
      <c r="D791" s="134">
        <v>2</v>
      </c>
      <c r="E791" s="143">
        <v>28000</v>
      </c>
      <c r="F791" s="143">
        <f t="shared" si="41"/>
        <v>56000</v>
      </c>
      <c r="G791" s="212">
        <f>SUM(F791:F793)</f>
        <v>68200</v>
      </c>
      <c r="H791" s="206" t="s">
        <v>114</v>
      </c>
    </row>
    <row r="792" spans="1:8" x14ac:dyDescent="0.2">
      <c r="A792" s="203"/>
      <c r="B792" s="206"/>
      <c r="C792" s="142" t="s">
        <v>89</v>
      </c>
      <c r="D792" s="134">
        <v>0.1</v>
      </c>
      <c r="E792" s="143">
        <v>83000</v>
      </c>
      <c r="F792" s="143">
        <f t="shared" si="41"/>
        <v>8300</v>
      </c>
      <c r="G792" s="212"/>
      <c r="H792" s="206"/>
    </row>
    <row r="793" spans="1:8" x14ac:dyDescent="0.2">
      <c r="A793" s="204"/>
      <c r="B793" s="207"/>
      <c r="C793" s="142" t="s">
        <v>120</v>
      </c>
      <c r="D793" s="134">
        <v>0.1</v>
      </c>
      <c r="E793" s="143">
        <v>39000</v>
      </c>
      <c r="F793" s="143">
        <f t="shared" si="41"/>
        <v>3900</v>
      </c>
      <c r="G793" s="213"/>
      <c r="H793" s="207"/>
    </row>
    <row r="794" spans="1:8" x14ac:dyDescent="0.2">
      <c r="A794" s="135"/>
      <c r="B794" s="136"/>
      <c r="C794" s="142"/>
      <c r="D794" s="134"/>
      <c r="E794" s="143"/>
      <c r="F794" s="150"/>
      <c r="G794" s="151"/>
      <c r="H794" s="152"/>
    </row>
    <row r="795" spans="1:8" x14ac:dyDescent="0.2">
      <c r="A795" s="135"/>
      <c r="B795" s="136"/>
      <c r="C795" s="142"/>
      <c r="D795" s="134"/>
      <c r="E795" s="143"/>
      <c r="F795" s="150"/>
      <c r="G795" s="151"/>
      <c r="H795" s="152"/>
    </row>
    <row r="796" spans="1:8" x14ac:dyDescent="0.2">
      <c r="A796" s="135"/>
      <c r="B796" s="136"/>
      <c r="C796" s="142"/>
      <c r="D796" s="134"/>
      <c r="E796" s="143"/>
      <c r="F796" s="150"/>
      <c r="G796" s="151"/>
      <c r="H796" s="152"/>
    </row>
    <row r="797" spans="1:8" x14ac:dyDescent="0.2">
      <c r="A797" s="141"/>
      <c r="B797" s="134"/>
      <c r="C797" s="142"/>
      <c r="D797" s="134"/>
      <c r="E797" s="143"/>
      <c r="F797" s="150"/>
      <c r="G797" s="144"/>
      <c r="H797" s="133"/>
    </row>
    <row r="798" spans="1:8" x14ac:dyDescent="0.2">
      <c r="A798" s="141"/>
      <c r="B798" s="134"/>
      <c r="C798" s="142"/>
      <c r="D798" s="134"/>
      <c r="E798" s="143"/>
      <c r="F798" s="150"/>
      <c r="G798" s="144"/>
      <c r="H798" s="133"/>
    </row>
    <row r="799" spans="1:8" x14ac:dyDescent="0.2">
      <c r="A799" s="141"/>
      <c r="B799" s="134"/>
      <c r="C799" s="142"/>
      <c r="D799" s="134"/>
      <c r="E799" s="143"/>
      <c r="F799" s="150"/>
      <c r="G799" s="144"/>
      <c r="H799" s="133"/>
    </row>
    <row r="800" spans="1:8" x14ac:dyDescent="0.2">
      <c r="A800" s="141"/>
      <c r="B800" s="134"/>
      <c r="C800" s="142"/>
      <c r="D800" s="134"/>
      <c r="E800" s="143"/>
      <c r="F800" s="150"/>
      <c r="G800" s="144"/>
      <c r="H800" s="133"/>
    </row>
    <row r="801" spans="1:9" x14ac:dyDescent="0.2">
      <c r="A801" s="199" t="s">
        <v>223</v>
      </c>
      <c r="B801" s="199"/>
      <c r="C801" s="199"/>
      <c r="D801" s="199"/>
      <c r="E801" s="200">
        <f>SUM(G2:G800)</f>
        <v>55546770</v>
      </c>
      <c r="F801" s="201"/>
      <c r="G801" s="144">
        <f>SUM(G2:G800)</f>
        <v>55546770</v>
      </c>
      <c r="H801" s="144"/>
      <c r="I801" s="148"/>
    </row>
    <row r="802" spans="1:9" x14ac:dyDescent="0.2">
      <c r="G802" s="128"/>
      <c r="H802" s="128"/>
    </row>
    <row r="804" spans="1:9" x14ac:dyDescent="0.2">
      <c r="G804" s="148"/>
    </row>
  </sheetData>
  <mergeCells count="214">
    <mergeCell ref="H791:H793"/>
    <mergeCell ref="H670:H671"/>
    <mergeCell ref="H672:H693"/>
    <mergeCell ref="H694:H699"/>
    <mergeCell ref="H700:H721"/>
    <mergeCell ref="H722:H724"/>
    <mergeCell ref="H725:H746"/>
    <mergeCell ref="H747:H750"/>
    <mergeCell ref="H751:H768"/>
    <mergeCell ref="H769:H790"/>
    <mergeCell ref="H539:H560"/>
    <mergeCell ref="H561:H565"/>
    <mergeCell ref="H566:H587"/>
    <mergeCell ref="H588:H599"/>
    <mergeCell ref="H600:H621"/>
    <mergeCell ref="H622:H624"/>
    <mergeCell ref="H625:H646"/>
    <mergeCell ref="H647:H648"/>
    <mergeCell ref="H649:H669"/>
    <mergeCell ref="H406:H425"/>
    <mergeCell ref="H426:H431"/>
    <mergeCell ref="H432:H453"/>
    <mergeCell ref="H454:H473"/>
    <mergeCell ref="H474:H476"/>
    <mergeCell ref="H477:H498"/>
    <mergeCell ref="H499:H504"/>
    <mergeCell ref="H505:H526"/>
    <mergeCell ref="H527:H538"/>
    <mergeCell ref="H261:H279"/>
    <mergeCell ref="H280:H301"/>
    <mergeCell ref="H302:H310"/>
    <mergeCell ref="H311:H332"/>
    <mergeCell ref="H333:H339"/>
    <mergeCell ref="H340:H361"/>
    <mergeCell ref="H362:H375"/>
    <mergeCell ref="H376:H395"/>
    <mergeCell ref="H396:H405"/>
    <mergeCell ref="G694:G699"/>
    <mergeCell ref="G700:G721"/>
    <mergeCell ref="G722:G724"/>
    <mergeCell ref="G725:G746"/>
    <mergeCell ref="G747:G750"/>
    <mergeCell ref="G751:G768"/>
    <mergeCell ref="G769:G790"/>
    <mergeCell ref="G791:G793"/>
    <mergeCell ref="H2:H23"/>
    <mergeCell ref="H24:H31"/>
    <mergeCell ref="H32:H53"/>
    <mergeCell ref="H54:H66"/>
    <mergeCell ref="H67:H88"/>
    <mergeCell ref="H89:H103"/>
    <mergeCell ref="H104:H125"/>
    <mergeCell ref="H126:H131"/>
    <mergeCell ref="H132:H152"/>
    <mergeCell ref="H153:H156"/>
    <mergeCell ref="H157:H178"/>
    <mergeCell ref="H179:H190"/>
    <mergeCell ref="H191:H212"/>
    <mergeCell ref="H213:H219"/>
    <mergeCell ref="H220:H241"/>
    <mergeCell ref="H242:H260"/>
    <mergeCell ref="G566:G587"/>
    <mergeCell ref="G588:G599"/>
    <mergeCell ref="G600:G621"/>
    <mergeCell ref="G622:G624"/>
    <mergeCell ref="G625:G646"/>
    <mergeCell ref="G647:G648"/>
    <mergeCell ref="G649:G669"/>
    <mergeCell ref="G670:G671"/>
    <mergeCell ref="G672:G693"/>
    <mergeCell ref="G432:G453"/>
    <mergeCell ref="G454:G473"/>
    <mergeCell ref="G474:G476"/>
    <mergeCell ref="G477:G498"/>
    <mergeCell ref="G499:G504"/>
    <mergeCell ref="G505:G526"/>
    <mergeCell ref="G527:G538"/>
    <mergeCell ref="G539:G560"/>
    <mergeCell ref="G561:G565"/>
    <mergeCell ref="G302:G310"/>
    <mergeCell ref="G311:G332"/>
    <mergeCell ref="G333:G339"/>
    <mergeCell ref="G340:G361"/>
    <mergeCell ref="G362:G375"/>
    <mergeCell ref="G376:G395"/>
    <mergeCell ref="G396:G405"/>
    <mergeCell ref="G406:G425"/>
    <mergeCell ref="G426:G431"/>
    <mergeCell ref="B722:B724"/>
    <mergeCell ref="B725:B746"/>
    <mergeCell ref="B747:B750"/>
    <mergeCell ref="B751:B768"/>
    <mergeCell ref="B769:B790"/>
    <mergeCell ref="B791:B793"/>
    <mergeCell ref="G2:G23"/>
    <mergeCell ref="G24:G31"/>
    <mergeCell ref="G32:G53"/>
    <mergeCell ref="G54:G66"/>
    <mergeCell ref="G67:G88"/>
    <mergeCell ref="G89:G103"/>
    <mergeCell ref="G104:G125"/>
    <mergeCell ref="G126:G131"/>
    <mergeCell ref="G132:G152"/>
    <mergeCell ref="G153:G156"/>
    <mergeCell ref="G157:G178"/>
    <mergeCell ref="G179:G190"/>
    <mergeCell ref="G191:G212"/>
    <mergeCell ref="G213:G219"/>
    <mergeCell ref="G220:G241"/>
    <mergeCell ref="G242:G260"/>
    <mergeCell ref="G261:G279"/>
    <mergeCell ref="G280:G301"/>
    <mergeCell ref="B600:B621"/>
    <mergeCell ref="B622:B624"/>
    <mergeCell ref="B625:B646"/>
    <mergeCell ref="B647:B648"/>
    <mergeCell ref="B649:B669"/>
    <mergeCell ref="B670:B671"/>
    <mergeCell ref="B672:B693"/>
    <mergeCell ref="B694:B699"/>
    <mergeCell ref="B700:B721"/>
    <mergeCell ref="B474:B476"/>
    <mergeCell ref="B477:B498"/>
    <mergeCell ref="B499:B504"/>
    <mergeCell ref="B505:B526"/>
    <mergeCell ref="B527:B538"/>
    <mergeCell ref="B539:B560"/>
    <mergeCell ref="B561:B565"/>
    <mergeCell ref="B566:B587"/>
    <mergeCell ref="B588:B599"/>
    <mergeCell ref="B333:B339"/>
    <mergeCell ref="B340:B361"/>
    <mergeCell ref="B362:B375"/>
    <mergeCell ref="B376:B395"/>
    <mergeCell ref="B396:B405"/>
    <mergeCell ref="B406:B425"/>
    <mergeCell ref="B426:B431"/>
    <mergeCell ref="B432:B453"/>
    <mergeCell ref="B454:B473"/>
    <mergeCell ref="A747:A750"/>
    <mergeCell ref="A751:A768"/>
    <mergeCell ref="A769:A790"/>
    <mergeCell ref="A791:A793"/>
    <mergeCell ref="B2:B23"/>
    <mergeCell ref="B24:B31"/>
    <mergeCell ref="B32:B53"/>
    <mergeCell ref="B54:B66"/>
    <mergeCell ref="B67:B88"/>
    <mergeCell ref="B89:B103"/>
    <mergeCell ref="B104:B125"/>
    <mergeCell ref="B126:B131"/>
    <mergeCell ref="B132:B152"/>
    <mergeCell ref="B153:B156"/>
    <mergeCell ref="B157:B178"/>
    <mergeCell ref="B179:B190"/>
    <mergeCell ref="B191:B212"/>
    <mergeCell ref="B213:B219"/>
    <mergeCell ref="B220:B241"/>
    <mergeCell ref="B242:B260"/>
    <mergeCell ref="B261:B279"/>
    <mergeCell ref="B280:B301"/>
    <mergeCell ref="B302:B310"/>
    <mergeCell ref="B311:B332"/>
    <mergeCell ref="A625:A646"/>
    <mergeCell ref="A647:A648"/>
    <mergeCell ref="A649:A669"/>
    <mergeCell ref="A670:A671"/>
    <mergeCell ref="A672:A693"/>
    <mergeCell ref="A694:A699"/>
    <mergeCell ref="A700:A721"/>
    <mergeCell ref="A722:A724"/>
    <mergeCell ref="A725:A746"/>
    <mergeCell ref="A499:A504"/>
    <mergeCell ref="A505:A526"/>
    <mergeCell ref="A527:A538"/>
    <mergeCell ref="A539:A560"/>
    <mergeCell ref="A561:A565"/>
    <mergeCell ref="A566:A587"/>
    <mergeCell ref="A588:A599"/>
    <mergeCell ref="A600:A621"/>
    <mergeCell ref="A622:A624"/>
    <mergeCell ref="A362:A375"/>
    <mergeCell ref="A376:A395"/>
    <mergeCell ref="A396:A405"/>
    <mergeCell ref="A406:A425"/>
    <mergeCell ref="A426:A431"/>
    <mergeCell ref="A432:A453"/>
    <mergeCell ref="A454:A473"/>
    <mergeCell ref="A474:A476"/>
    <mergeCell ref="A477:A498"/>
    <mergeCell ref="A801:D801"/>
    <mergeCell ref="E801:F801"/>
    <mergeCell ref="A2:A23"/>
    <mergeCell ref="A24:A31"/>
    <mergeCell ref="A32:A53"/>
    <mergeCell ref="A54:A66"/>
    <mergeCell ref="A67:A88"/>
    <mergeCell ref="A89:A103"/>
    <mergeCell ref="A104:A125"/>
    <mergeCell ref="A126:A131"/>
    <mergeCell ref="A132:A152"/>
    <mergeCell ref="A153:A156"/>
    <mergeCell ref="A157:A178"/>
    <mergeCell ref="A179:A190"/>
    <mergeCell ref="A191:A212"/>
    <mergeCell ref="A213:A219"/>
    <mergeCell ref="A220:A241"/>
    <mergeCell ref="A242:A260"/>
    <mergeCell ref="A261:A279"/>
    <mergeCell ref="A280:A301"/>
    <mergeCell ref="A302:A310"/>
    <mergeCell ref="A311:A332"/>
    <mergeCell ref="A333:A339"/>
    <mergeCell ref="A340:A36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4"/>
  <sheetViews>
    <sheetView topLeftCell="C1" zoomScale="111" zoomScaleNormal="111" workbookViewId="0">
      <pane ySplit="1" topLeftCell="A11" activePane="bottomLeft" state="frozen"/>
      <selection pane="bottomLeft" activeCell="G22" sqref="G22"/>
    </sheetView>
  </sheetViews>
  <sheetFormatPr baseColWidth="10" defaultColWidth="9.1640625" defaultRowHeight="16" x14ac:dyDescent="0.2"/>
  <cols>
    <col min="1" max="1" width="12.6640625" style="127" customWidth="1"/>
    <col min="2" max="2" width="16" style="128" customWidth="1"/>
    <col min="3" max="3" width="38.1640625" style="129" customWidth="1"/>
    <col min="4" max="4" width="9.1640625" style="128"/>
    <col min="5" max="5" width="13.33203125" style="126" customWidth="1"/>
    <col min="6" max="6" width="13.6640625" style="126" customWidth="1"/>
    <col min="7" max="7" width="15.6640625" style="126" customWidth="1"/>
    <col min="8" max="8" width="29.1640625" style="126" customWidth="1"/>
    <col min="9" max="9" width="15" style="126"/>
    <col min="10" max="16384" width="9.1640625" style="126"/>
  </cols>
  <sheetData>
    <row r="1" spans="1:9" s="12" customFormat="1" ht="19" x14ac:dyDescent="0.2">
      <c r="A1" s="130" t="s">
        <v>0</v>
      </c>
      <c r="B1" s="131" t="s">
        <v>224</v>
      </c>
      <c r="C1" s="131" t="s">
        <v>1</v>
      </c>
      <c r="D1" s="132" t="s">
        <v>2</v>
      </c>
      <c r="E1" s="132" t="s">
        <v>3</v>
      </c>
      <c r="F1" s="132" t="s">
        <v>4</v>
      </c>
      <c r="G1" s="132" t="s">
        <v>5</v>
      </c>
      <c r="H1" s="132" t="s">
        <v>225</v>
      </c>
    </row>
    <row r="2" spans="1:9" ht="39" customHeight="1" x14ac:dyDescent="0.2">
      <c r="A2" s="202">
        <v>46055</v>
      </c>
      <c r="B2" s="215" t="s">
        <v>226</v>
      </c>
      <c r="C2" s="133" t="s">
        <v>227</v>
      </c>
      <c r="D2" s="134">
        <v>4.5999999999999996</v>
      </c>
      <c r="E2" s="143">
        <v>120000</v>
      </c>
      <c r="F2" s="143">
        <f t="shared" ref="F2:F16" si="0">E2*D2</f>
        <v>552000</v>
      </c>
      <c r="G2" s="211">
        <f>SUM(F2:F4)</f>
        <v>2982000</v>
      </c>
      <c r="H2" s="215"/>
    </row>
    <row r="3" spans="1:9" ht="39" customHeight="1" x14ac:dyDescent="0.2">
      <c r="A3" s="203"/>
      <c r="B3" s="206"/>
      <c r="C3" s="133" t="s">
        <v>228</v>
      </c>
      <c r="D3" s="134">
        <v>18</v>
      </c>
      <c r="E3" s="143">
        <v>100000</v>
      </c>
      <c r="F3" s="143">
        <f t="shared" si="0"/>
        <v>1800000</v>
      </c>
      <c r="G3" s="212"/>
      <c r="H3" s="206"/>
    </row>
    <row r="4" spans="1:9" ht="39" customHeight="1" x14ac:dyDescent="0.2">
      <c r="A4" s="204"/>
      <c r="B4" s="207"/>
      <c r="C4" s="133" t="s">
        <v>229</v>
      </c>
      <c r="D4" s="134">
        <v>3</v>
      </c>
      <c r="E4" s="143">
        <v>210000</v>
      </c>
      <c r="F4" s="143">
        <f t="shared" si="0"/>
        <v>630000</v>
      </c>
      <c r="G4" s="213"/>
      <c r="H4" s="207"/>
    </row>
    <row r="5" spans="1:9" ht="111.75" customHeight="1" x14ac:dyDescent="0.2">
      <c r="A5" s="137">
        <v>46055</v>
      </c>
      <c r="B5" s="134" t="s">
        <v>230</v>
      </c>
      <c r="C5" s="133" t="s">
        <v>231</v>
      </c>
      <c r="D5" s="134">
        <v>1</v>
      </c>
      <c r="E5" s="143">
        <v>1300000</v>
      </c>
      <c r="F5" s="143">
        <f t="shared" si="0"/>
        <v>1300000</v>
      </c>
      <c r="G5" s="144">
        <f>SUM(F5)</f>
        <v>1300000</v>
      </c>
      <c r="H5" s="133"/>
      <c r="I5" s="148"/>
    </row>
    <row r="6" spans="1:9" ht="107.75" customHeight="1" x14ac:dyDescent="0.2">
      <c r="A6" s="137">
        <v>46063</v>
      </c>
      <c r="B6" s="134" t="s">
        <v>232</v>
      </c>
      <c r="C6" s="133" t="s">
        <v>228</v>
      </c>
      <c r="D6" s="134">
        <v>18</v>
      </c>
      <c r="E6" s="143">
        <v>100000</v>
      </c>
      <c r="F6" s="143">
        <f t="shared" si="0"/>
        <v>1800000</v>
      </c>
      <c r="G6" s="144">
        <f>SUM(F6)</f>
        <v>1800000</v>
      </c>
      <c r="H6" s="133"/>
    </row>
    <row r="7" spans="1:9" ht="107.75" customHeight="1" x14ac:dyDescent="0.2">
      <c r="A7" s="137">
        <v>46063</v>
      </c>
      <c r="B7" s="134" t="s">
        <v>233</v>
      </c>
      <c r="C7" s="133" t="s">
        <v>234</v>
      </c>
      <c r="D7" s="134">
        <v>3</v>
      </c>
      <c r="E7" s="143">
        <v>380000</v>
      </c>
      <c r="F7" s="143">
        <f t="shared" si="0"/>
        <v>1140000</v>
      </c>
      <c r="G7" s="144">
        <f>SUM(F7)</f>
        <v>1140000</v>
      </c>
      <c r="H7" s="133"/>
    </row>
    <row r="8" spans="1:9" ht="53" customHeight="1" x14ac:dyDescent="0.2">
      <c r="A8" s="202">
        <v>46071</v>
      </c>
      <c r="B8" s="215" t="s">
        <v>235</v>
      </c>
      <c r="C8" s="133" t="s">
        <v>236</v>
      </c>
      <c r="D8" s="134">
        <v>2</v>
      </c>
      <c r="E8" s="143">
        <v>180000</v>
      </c>
      <c r="F8" s="143">
        <f t="shared" si="0"/>
        <v>360000</v>
      </c>
      <c r="G8" s="211">
        <f>SUM(F8:F9)</f>
        <v>912000</v>
      </c>
      <c r="H8" s="215"/>
    </row>
    <row r="9" spans="1:9" ht="53" customHeight="1" x14ac:dyDescent="0.2">
      <c r="A9" s="204"/>
      <c r="B9" s="207"/>
      <c r="C9" s="133" t="s">
        <v>227</v>
      </c>
      <c r="D9" s="134">
        <v>4.5999999999999996</v>
      </c>
      <c r="E9" s="143">
        <v>120000</v>
      </c>
      <c r="F9" s="143">
        <f t="shared" si="0"/>
        <v>552000</v>
      </c>
      <c r="G9" s="213"/>
      <c r="H9" s="207"/>
    </row>
    <row r="10" spans="1:9" ht="107.75" customHeight="1" x14ac:dyDescent="0.2">
      <c r="A10" s="137">
        <v>46071</v>
      </c>
      <c r="B10" s="134" t="s">
        <v>237</v>
      </c>
      <c r="C10" s="133" t="s">
        <v>231</v>
      </c>
      <c r="D10" s="134">
        <v>1</v>
      </c>
      <c r="E10" s="143">
        <v>1300000</v>
      </c>
      <c r="F10" s="143">
        <f t="shared" si="0"/>
        <v>1300000</v>
      </c>
      <c r="G10" s="144">
        <f>SUM(F10)</f>
        <v>1300000</v>
      </c>
      <c r="H10" s="133"/>
    </row>
    <row r="11" spans="1:9" ht="107.75" customHeight="1" x14ac:dyDescent="0.2">
      <c r="A11" s="137">
        <v>46076</v>
      </c>
      <c r="B11" s="134" t="s">
        <v>238</v>
      </c>
      <c r="C11" s="133" t="s">
        <v>227</v>
      </c>
      <c r="D11" s="134">
        <v>4.5999999999999996</v>
      </c>
      <c r="E11" s="143">
        <v>120000</v>
      </c>
      <c r="F11" s="143">
        <f t="shared" si="0"/>
        <v>552000</v>
      </c>
      <c r="G11" s="144">
        <f>SUM(F11)</f>
        <v>552000</v>
      </c>
      <c r="H11" s="133"/>
    </row>
    <row r="12" spans="1:9" ht="28" customHeight="1" x14ac:dyDescent="0.2">
      <c r="A12" s="202">
        <v>46077</v>
      </c>
      <c r="B12" s="215" t="s">
        <v>239</v>
      </c>
      <c r="C12" s="133" t="s">
        <v>240</v>
      </c>
      <c r="D12" s="134">
        <v>5</v>
      </c>
      <c r="E12" s="143">
        <v>35000</v>
      </c>
      <c r="F12" s="143">
        <f t="shared" si="0"/>
        <v>175000</v>
      </c>
      <c r="G12" s="211">
        <f>SUM(F12:F15)</f>
        <v>1027000</v>
      </c>
      <c r="H12" s="215"/>
    </row>
    <row r="13" spans="1:9" ht="28" customHeight="1" x14ac:dyDescent="0.2">
      <c r="A13" s="203"/>
      <c r="B13" s="206"/>
      <c r="C13" s="133" t="s">
        <v>241</v>
      </c>
      <c r="D13" s="134">
        <v>5</v>
      </c>
      <c r="E13" s="143">
        <v>30000</v>
      </c>
      <c r="F13" s="143">
        <f t="shared" si="0"/>
        <v>150000</v>
      </c>
      <c r="G13" s="212"/>
      <c r="H13" s="206"/>
    </row>
    <row r="14" spans="1:9" ht="28" customHeight="1" x14ac:dyDescent="0.2">
      <c r="A14" s="203"/>
      <c r="B14" s="206"/>
      <c r="C14" s="133" t="s">
        <v>242</v>
      </c>
      <c r="D14" s="134">
        <v>5</v>
      </c>
      <c r="E14" s="143">
        <v>30000</v>
      </c>
      <c r="F14" s="143">
        <f t="shared" si="0"/>
        <v>150000</v>
      </c>
      <c r="G14" s="212"/>
      <c r="H14" s="206"/>
    </row>
    <row r="15" spans="1:9" ht="28" customHeight="1" x14ac:dyDescent="0.2">
      <c r="A15" s="204"/>
      <c r="B15" s="207"/>
      <c r="C15" s="133" t="s">
        <v>227</v>
      </c>
      <c r="D15" s="134">
        <v>4.5999999999999996</v>
      </c>
      <c r="E15" s="143">
        <v>120000</v>
      </c>
      <c r="F15" s="143">
        <f t="shared" si="0"/>
        <v>552000</v>
      </c>
      <c r="G15" s="213"/>
      <c r="H15" s="207"/>
    </row>
    <row r="16" spans="1:9" ht="113" customHeight="1" x14ac:dyDescent="0.2">
      <c r="A16" s="137">
        <v>46081</v>
      </c>
      <c r="B16" s="134" t="s">
        <v>243</v>
      </c>
      <c r="C16" s="133" t="s">
        <v>244</v>
      </c>
      <c r="D16" s="134">
        <v>3</v>
      </c>
      <c r="E16" s="143">
        <v>360000</v>
      </c>
      <c r="F16" s="143">
        <f t="shared" si="0"/>
        <v>1080000</v>
      </c>
      <c r="G16" s="144">
        <f>SUM(F16)</f>
        <v>1080000</v>
      </c>
      <c r="H16" s="133"/>
    </row>
    <row r="17" spans="1:9" x14ac:dyDescent="0.2">
      <c r="A17" s="137"/>
      <c r="B17" s="134"/>
      <c r="C17" s="133"/>
      <c r="D17" s="134"/>
      <c r="E17" s="143"/>
      <c r="F17" s="143"/>
      <c r="G17" s="144"/>
      <c r="H17" s="133"/>
    </row>
    <row r="18" spans="1:9" x14ac:dyDescent="0.2">
      <c r="A18" s="137"/>
      <c r="B18" s="134"/>
      <c r="C18" s="133"/>
      <c r="D18" s="134"/>
      <c r="E18" s="143"/>
      <c r="F18" s="143"/>
      <c r="G18" s="144"/>
      <c r="H18" s="133"/>
    </row>
    <row r="19" spans="1:9" x14ac:dyDescent="0.2">
      <c r="A19" s="138"/>
      <c r="B19" s="139"/>
      <c r="C19" s="140"/>
      <c r="D19" s="139"/>
      <c r="E19" s="145"/>
      <c r="F19" s="145"/>
      <c r="G19" s="146"/>
      <c r="H19" s="140"/>
    </row>
    <row r="20" spans="1:9" x14ac:dyDescent="0.2">
      <c r="A20" s="138"/>
      <c r="B20" s="139"/>
      <c r="C20" s="140"/>
      <c r="D20" s="139"/>
      <c r="E20" s="145"/>
      <c r="F20" s="145"/>
      <c r="G20" s="146"/>
      <c r="H20" s="140"/>
    </row>
    <row r="21" spans="1:9" x14ac:dyDescent="0.2">
      <c r="A21" s="141"/>
      <c r="B21" s="134"/>
      <c r="C21" s="142"/>
      <c r="D21" s="134"/>
      <c r="E21" s="133"/>
      <c r="F21" s="133"/>
      <c r="G21" s="147">
        <f>SUM(G2:G20)</f>
        <v>12093000</v>
      </c>
      <c r="H21" s="144"/>
      <c r="I21" s="148"/>
    </row>
    <row r="22" spans="1:9" x14ac:dyDescent="0.2">
      <c r="G22" s="128"/>
      <c r="H22" s="128"/>
    </row>
    <row r="24" spans="1:9" x14ac:dyDescent="0.2">
      <c r="G24" s="148"/>
    </row>
  </sheetData>
  <mergeCells count="12">
    <mergeCell ref="G2:G4"/>
    <mergeCell ref="G8:G9"/>
    <mergeCell ref="G12:G15"/>
    <mergeCell ref="H2:H4"/>
    <mergeCell ref="H8:H9"/>
    <mergeCell ref="H12:H15"/>
    <mergeCell ref="A2:A4"/>
    <mergeCell ref="A8:A9"/>
    <mergeCell ref="A12:A15"/>
    <mergeCell ref="B2:B4"/>
    <mergeCell ref="B8:B9"/>
    <mergeCell ref="B12:B1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C1" zoomScale="61" zoomScaleNormal="61" workbookViewId="0">
      <selection activeCell="G2" sqref="G2"/>
    </sheetView>
  </sheetViews>
  <sheetFormatPr baseColWidth="10" defaultColWidth="9.1640625" defaultRowHeight="21" x14ac:dyDescent="0.2"/>
  <cols>
    <col min="1" max="1" width="18.83203125" style="91" customWidth="1"/>
    <col min="2" max="2" width="35.5" style="90" customWidth="1"/>
    <col min="3" max="3" width="24.1640625" style="92" customWidth="1"/>
    <col min="4" max="4" width="24.6640625" style="90" customWidth="1"/>
    <col min="5" max="5" width="37" style="90" customWidth="1"/>
    <col min="6" max="6" width="27" style="90" customWidth="1"/>
    <col min="7" max="7" width="22" style="90" customWidth="1"/>
    <col min="8" max="8" width="15.5" style="90"/>
    <col min="9" max="11" width="12.83203125" style="90"/>
    <col min="12" max="16384" width="9.1640625" style="90"/>
  </cols>
  <sheetData>
    <row r="1" spans="1:7" x14ac:dyDescent="0.2">
      <c r="A1" s="95" t="s">
        <v>0</v>
      </c>
      <c r="B1" s="96" t="s">
        <v>245</v>
      </c>
      <c r="C1" s="96" t="s">
        <v>246</v>
      </c>
      <c r="D1" s="96" t="s">
        <v>3</v>
      </c>
      <c r="E1" s="96" t="s">
        <v>225</v>
      </c>
      <c r="F1" s="96" t="s">
        <v>4</v>
      </c>
      <c r="G1" s="96" t="s">
        <v>5</v>
      </c>
    </row>
    <row r="2" spans="1:7" ht="302.25" customHeight="1" x14ac:dyDescent="0.2">
      <c r="A2" s="46">
        <v>46079</v>
      </c>
      <c r="B2" s="99" t="s">
        <v>247</v>
      </c>
      <c r="C2" s="100">
        <v>6.8</v>
      </c>
      <c r="D2" s="115">
        <v>290000</v>
      </c>
      <c r="E2" s="20"/>
      <c r="F2" s="117">
        <f t="shared" ref="F2:F34" si="0">SUM(C2*D2)</f>
        <v>1972000</v>
      </c>
      <c r="G2" s="117">
        <f>SUM(F2)</f>
        <v>1972000</v>
      </c>
    </row>
    <row r="3" spans="1:7" ht="95" customHeight="1" x14ac:dyDescent="0.2">
      <c r="A3" s="46"/>
      <c r="B3" s="99"/>
      <c r="C3" s="100"/>
      <c r="D3" s="115"/>
      <c r="E3" s="20"/>
      <c r="F3" s="117">
        <f t="shared" si="0"/>
        <v>0</v>
      </c>
      <c r="G3" s="117"/>
    </row>
    <row r="4" spans="1:7" ht="95" customHeight="1" x14ac:dyDescent="0.2">
      <c r="A4" s="46"/>
      <c r="B4" s="99"/>
      <c r="C4" s="100"/>
      <c r="D4" s="115"/>
      <c r="E4" s="20"/>
      <c r="F4" s="117">
        <f t="shared" si="0"/>
        <v>0</v>
      </c>
      <c r="G4" s="117"/>
    </row>
    <row r="5" spans="1:7" ht="75" customHeight="1" x14ac:dyDescent="0.2">
      <c r="A5" s="46"/>
      <c r="B5" s="99"/>
      <c r="C5" s="100"/>
      <c r="D5" s="115"/>
      <c r="E5" s="20"/>
      <c r="F5" s="117">
        <f t="shared" si="0"/>
        <v>0</v>
      </c>
      <c r="G5" s="117"/>
    </row>
    <row r="6" spans="1:7" ht="75" customHeight="1" x14ac:dyDescent="0.2">
      <c r="A6" s="46"/>
      <c r="B6" s="99"/>
      <c r="C6" s="100"/>
      <c r="D6" s="115"/>
      <c r="E6" s="20"/>
      <c r="F6" s="117">
        <f t="shared" si="0"/>
        <v>0</v>
      </c>
      <c r="G6" s="117"/>
    </row>
    <row r="7" spans="1:7" ht="75" customHeight="1" x14ac:dyDescent="0.2">
      <c r="A7" s="46"/>
      <c r="B7" s="98"/>
      <c r="C7" s="100"/>
      <c r="D7" s="115"/>
      <c r="E7" s="20"/>
      <c r="F7" s="117">
        <f t="shared" si="0"/>
        <v>0</v>
      </c>
      <c r="G7" s="117"/>
    </row>
    <row r="8" spans="1:7" ht="75" customHeight="1" x14ac:dyDescent="0.2">
      <c r="A8" s="46"/>
      <c r="B8" s="99"/>
      <c r="C8" s="100"/>
      <c r="D8" s="115"/>
      <c r="E8" s="20"/>
      <c r="F8" s="117">
        <f t="shared" si="0"/>
        <v>0</v>
      </c>
      <c r="G8" s="117"/>
    </row>
    <row r="9" spans="1:7" ht="57" customHeight="1" x14ac:dyDescent="0.2">
      <c r="A9" s="46"/>
      <c r="B9" s="99"/>
      <c r="C9" s="100"/>
      <c r="D9" s="115"/>
      <c r="E9" s="20"/>
      <c r="F9" s="117">
        <f t="shared" si="0"/>
        <v>0</v>
      </c>
      <c r="G9" s="117"/>
    </row>
    <row r="10" spans="1:7" ht="57" customHeight="1" x14ac:dyDescent="0.2">
      <c r="A10" s="46"/>
      <c r="B10" s="99"/>
      <c r="C10" s="100"/>
      <c r="D10" s="115"/>
      <c r="E10" s="20"/>
      <c r="F10" s="117">
        <f t="shared" si="0"/>
        <v>0</v>
      </c>
      <c r="G10" s="117"/>
    </row>
    <row r="11" spans="1:7" ht="57" customHeight="1" x14ac:dyDescent="0.2">
      <c r="A11" s="46"/>
      <c r="B11" s="99"/>
      <c r="C11" s="100"/>
      <c r="D11" s="115"/>
      <c r="E11" s="20"/>
      <c r="F11" s="117">
        <f t="shared" si="0"/>
        <v>0</v>
      </c>
      <c r="G11" s="117"/>
    </row>
    <row r="12" spans="1:7" ht="57" customHeight="1" x14ac:dyDescent="0.2">
      <c r="A12" s="46"/>
      <c r="B12" s="124"/>
      <c r="C12" s="100"/>
      <c r="D12" s="115"/>
      <c r="E12" s="20"/>
      <c r="F12" s="117">
        <f t="shared" si="0"/>
        <v>0</v>
      </c>
      <c r="G12" s="117"/>
    </row>
    <row r="13" spans="1:7" ht="57" customHeight="1" x14ac:dyDescent="0.2">
      <c r="A13" s="46"/>
      <c r="B13" s="99"/>
      <c r="C13" s="100"/>
      <c r="D13" s="115"/>
      <c r="E13" s="20"/>
      <c r="F13" s="117">
        <f t="shared" si="0"/>
        <v>0</v>
      </c>
      <c r="G13" s="117"/>
    </row>
    <row r="14" spans="1:7" ht="75" customHeight="1" x14ac:dyDescent="0.2">
      <c r="A14" s="46"/>
      <c r="B14" s="99"/>
      <c r="C14" s="100"/>
      <c r="D14" s="115"/>
      <c r="E14" s="20"/>
      <c r="F14" s="117">
        <f t="shared" si="0"/>
        <v>0</v>
      </c>
      <c r="G14" s="117"/>
    </row>
    <row r="15" spans="1:7" ht="75" customHeight="1" x14ac:dyDescent="0.2">
      <c r="A15" s="46"/>
      <c r="B15" s="99"/>
      <c r="C15" s="100"/>
      <c r="D15" s="115"/>
      <c r="E15" s="20"/>
      <c r="F15" s="117">
        <f t="shared" si="0"/>
        <v>0</v>
      </c>
      <c r="G15" s="117"/>
    </row>
    <row r="16" spans="1:7" ht="75" customHeight="1" x14ac:dyDescent="0.2">
      <c r="A16" s="46"/>
      <c r="B16" s="99"/>
      <c r="C16" s="100"/>
      <c r="D16" s="115"/>
      <c r="E16" s="20"/>
      <c r="F16" s="117">
        <f t="shared" si="0"/>
        <v>0</v>
      </c>
      <c r="G16" s="117"/>
    </row>
    <row r="17" spans="1:7" ht="75" customHeight="1" x14ac:dyDescent="0.2">
      <c r="A17" s="46"/>
      <c r="B17" s="99"/>
      <c r="C17" s="100"/>
      <c r="D17" s="115"/>
      <c r="E17" s="20"/>
      <c r="F17" s="117">
        <f t="shared" si="0"/>
        <v>0</v>
      </c>
      <c r="G17" s="117"/>
    </row>
    <row r="18" spans="1:7" ht="80" customHeight="1" x14ac:dyDescent="0.2">
      <c r="A18" s="46"/>
      <c r="B18" s="98"/>
      <c r="C18" s="100"/>
      <c r="D18" s="115"/>
      <c r="E18" s="20"/>
      <c r="F18" s="117">
        <f t="shared" si="0"/>
        <v>0</v>
      </c>
      <c r="G18" s="117"/>
    </row>
    <row r="19" spans="1:7" ht="80" customHeight="1" x14ac:dyDescent="0.2">
      <c r="A19" s="46"/>
      <c r="B19" s="124"/>
      <c r="C19" s="100"/>
      <c r="D19" s="115"/>
      <c r="E19" s="20"/>
      <c r="F19" s="117">
        <f t="shared" si="0"/>
        <v>0</v>
      </c>
      <c r="G19" s="117"/>
    </row>
    <row r="20" spans="1:7" ht="80" customHeight="1" x14ac:dyDescent="0.2">
      <c r="A20" s="46"/>
      <c r="B20" s="124"/>
      <c r="C20" s="100"/>
      <c r="D20" s="115"/>
      <c r="E20" s="20"/>
      <c r="F20" s="117">
        <f t="shared" si="0"/>
        <v>0</v>
      </c>
      <c r="G20" s="117"/>
    </row>
    <row r="21" spans="1:7" ht="80" customHeight="1" x14ac:dyDescent="0.2">
      <c r="A21" s="46"/>
      <c r="B21" s="124"/>
      <c r="C21" s="100"/>
      <c r="D21" s="115"/>
      <c r="E21" s="20"/>
      <c r="F21" s="117">
        <f t="shared" si="0"/>
        <v>0</v>
      </c>
      <c r="G21" s="117"/>
    </row>
    <row r="22" spans="1:7" ht="155" customHeight="1" x14ac:dyDescent="0.2">
      <c r="A22" s="46"/>
      <c r="B22" s="124"/>
      <c r="C22" s="100"/>
      <c r="D22" s="115"/>
      <c r="E22" s="20"/>
      <c r="F22" s="117">
        <f t="shared" si="0"/>
        <v>0</v>
      </c>
      <c r="G22" s="117"/>
    </row>
    <row r="23" spans="1:7" ht="155" customHeight="1" x14ac:dyDescent="0.2">
      <c r="A23" s="46"/>
      <c r="B23" s="124"/>
      <c r="C23" s="100"/>
      <c r="D23" s="115"/>
      <c r="E23" s="20"/>
      <c r="F23" s="117">
        <f t="shared" si="0"/>
        <v>0</v>
      </c>
      <c r="G23" s="117"/>
    </row>
    <row r="24" spans="1:7" ht="78" customHeight="1" x14ac:dyDescent="0.2">
      <c r="A24" s="46"/>
      <c r="B24" s="124"/>
      <c r="C24" s="100"/>
      <c r="D24" s="115"/>
      <c r="E24" s="20"/>
      <c r="F24" s="117">
        <f t="shared" si="0"/>
        <v>0</v>
      </c>
      <c r="G24" s="117"/>
    </row>
    <row r="25" spans="1:7" ht="78" customHeight="1" x14ac:dyDescent="0.2">
      <c r="A25" s="46"/>
      <c r="B25" s="124"/>
      <c r="C25" s="100"/>
      <c r="D25" s="115"/>
      <c r="E25" s="20"/>
      <c r="F25" s="117">
        <f t="shared" si="0"/>
        <v>0</v>
      </c>
      <c r="G25" s="117"/>
    </row>
    <row r="26" spans="1:7" ht="78" customHeight="1" x14ac:dyDescent="0.2">
      <c r="A26" s="46"/>
      <c r="B26" s="124"/>
      <c r="C26" s="100"/>
      <c r="D26" s="115"/>
      <c r="E26" s="20"/>
      <c r="F26" s="117">
        <f t="shared" si="0"/>
        <v>0</v>
      </c>
      <c r="G26" s="117"/>
    </row>
    <row r="27" spans="1:7" ht="78" customHeight="1" x14ac:dyDescent="0.2">
      <c r="A27" s="46"/>
      <c r="B27" s="124"/>
      <c r="C27" s="100"/>
      <c r="D27" s="115"/>
      <c r="E27" s="20"/>
      <c r="F27" s="117">
        <f t="shared" si="0"/>
        <v>0</v>
      </c>
      <c r="G27" s="117"/>
    </row>
    <row r="28" spans="1:7" ht="100" customHeight="1" x14ac:dyDescent="0.2">
      <c r="A28" s="46"/>
      <c r="B28" s="99"/>
      <c r="C28" s="100"/>
      <c r="D28" s="115"/>
      <c r="E28" s="20"/>
      <c r="F28" s="117">
        <f t="shared" si="0"/>
        <v>0</v>
      </c>
      <c r="G28" s="117"/>
    </row>
    <row r="29" spans="1:7" ht="100" customHeight="1" x14ac:dyDescent="0.2">
      <c r="A29" s="46"/>
      <c r="B29" s="99"/>
      <c r="C29" s="100"/>
      <c r="D29" s="115"/>
      <c r="E29" s="20"/>
      <c r="F29" s="117">
        <f t="shared" si="0"/>
        <v>0</v>
      </c>
      <c r="G29" s="117"/>
    </row>
    <row r="30" spans="1:7" ht="100" customHeight="1" x14ac:dyDescent="0.2">
      <c r="A30" s="46"/>
      <c r="B30" s="99"/>
      <c r="C30" s="100"/>
      <c r="D30" s="115"/>
      <c r="E30" s="20"/>
      <c r="F30" s="117">
        <f t="shared" si="0"/>
        <v>0</v>
      </c>
      <c r="G30" s="117"/>
    </row>
    <row r="31" spans="1:7" ht="80" customHeight="1" x14ac:dyDescent="0.2">
      <c r="A31" s="46"/>
      <c r="B31" s="99"/>
      <c r="C31" s="100"/>
      <c r="D31" s="115"/>
      <c r="E31" s="20"/>
      <c r="F31" s="117">
        <f t="shared" si="0"/>
        <v>0</v>
      </c>
      <c r="G31" s="117"/>
    </row>
    <row r="32" spans="1:7" ht="80" customHeight="1" x14ac:dyDescent="0.2">
      <c r="A32" s="46"/>
      <c r="B32" s="99"/>
      <c r="C32" s="100"/>
      <c r="D32" s="115"/>
      <c r="E32" s="20"/>
      <c r="F32" s="117">
        <f t="shared" si="0"/>
        <v>0</v>
      </c>
      <c r="G32" s="117"/>
    </row>
    <row r="33" spans="1:7" ht="80" customHeight="1" x14ac:dyDescent="0.2">
      <c r="A33" s="46"/>
      <c r="B33" s="99"/>
      <c r="C33" s="100"/>
      <c r="D33" s="115"/>
      <c r="E33" s="20"/>
      <c r="F33" s="117">
        <f t="shared" si="0"/>
        <v>0</v>
      </c>
      <c r="G33" s="117"/>
    </row>
    <row r="34" spans="1:7" ht="80" customHeight="1" x14ac:dyDescent="0.2">
      <c r="A34" s="46"/>
      <c r="B34" s="99"/>
      <c r="C34" s="100"/>
      <c r="D34" s="115"/>
      <c r="E34" s="20"/>
      <c r="F34" s="117">
        <f t="shared" si="0"/>
        <v>0</v>
      </c>
      <c r="G34" s="117"/>
    </row>
    <row r="35" spans="1:7" x14ac:dyDescent="0.2">
      <c r="A35" s="46"/>
      <c r="B35" s="99"/>
      <c r="C35" s="100"/>
      <c r="D35" s="99"/>
      <c r="E35" s="20"/>
      <c r="F35" s="117"/>
      <c r="G35" s="117"/>
    </row>
    <row r="36" spans="1:7" x14ac:dyDescent="0.2">
      <c r="A36" s="46"/>
      <c r="B36" s="99"/>
      <c r="C36" s="100"/>
      <c r="D36" s="99"/>
      <c r="E36" s="98"/>
      <c r="F36" s="117"/>
      <c r="G36" s="99"/>
    </row>
    <row r="37" spans="1:7" x14ac:dyDescent="0.2">
      <c r="A37" s="46"/>
      <c r="B37" s="99"/>
      <c r="C37" s="100"/>
      <c r="D37" s="99"/>
      <c r="E37" s="98"/>
      <c r="F37" s="117"/>
      <c r="G37" s="99"/>
    </row>
    <row r="38" spans="1:7" x14ac:dyDescent="0.2">
      <c r="A38" s="46"/>
      <c r="B38" s="99"/>
      <c r="C38" s="100"/>
      <c r="D38" s="99"/>
      <c r="E38" s="98"/>
      <c r="F38" s="117"/>
      <c r="G38" s="99"/>
    </row>
    <row r="39" spans="1:7" x14ac:dyDescent="0.2">
      <c r="A39" s="46"/>
      <c r="B39" s="99"/>
      <c r="C39" s="100"/>
      <c r="D39" s="99"/>
      <c r="E39" s="98"/>
      <c r="F39" s="117"/>
      <c r="G39" s="99"/>
    </row>
    <row r="40" spans="1:7" x14ac:dyDescent="0.2">
      <c r="A40" s="46"/>
      <c r="B40" s="99"/>
      <c r="C40" s="100"/>
      <c r="D40" s="99"/>
      <c r="E40" s="98"/>
      <c r="F40" s="99"/>
      <c r="G40" s="99"/>
    </row>
    <row r="41" spans="1:7" x14ac:dyDescent="0.2">
      <c r="A41" s="46"/>
      <c r="B41" s="99"/>
      <c r="C41" s="100"/>
      <c r="D41" s="99"/>
      <c r="E41" s="98"/>
      <c r="F41" s="99"/>
      <c r="G41" s="99"/>
    </row>
    <row r="42" spans="1:7" x14ac:dyDescent="0.2">
      <c r="A42" s="46"/>
      <c r="B42" s="99"/>
      <c r="C42" s="100"/>
      <c r="D42" s="99"/>
      <c r="E42" s="98"/>
      <c r="F42" s="99"/>
      <c r="G42" s="99"/>
    </row>
    <row r="43" spans="1:7" x14ac:dyDescent="0.2">
      <c r="A43" s="46"/>
      <c r="B43" s="99"/>
      <c r="C43" s="100"/>
      <c r="D43" s="99"/>
      <c r="E43" s="98"/>
      <c r="F43" s="99"/>
      <c r="G43" s="99"/>
    </row>
    <row r="44" spans="1:7" x14ac:dyDescent="0.2">
      <c r="A44" s="46"/>
      <c r="B44" s="99"/>
      <c r="C44" s="100"/>
      <c r="D44" s="99"/>
      <c r="E44" s="98"/>
      <c r="F44" s="99"/>
      <c r="G44" s="99"/>
    </row>
    <row r="45" spans="1:7" x14ac:dyDescent="0.2">
      <c r="A45" s="46"/>
      <c r="B45" s="99"/>
      <c r="C45" s="100"/>
      <c r="D45" s="115"/>
      <c r="E45" s="98"/>
      <c r="F45" s="99"/>
      <c r="G45" s="117"/>
    </row>
    <row r="46" spans="1:7" x14ac:dyDescent="0.2">
      <c r="A46" s="46"/>
      <c r="B46" s="99"/>
      <c r="C46" s="100"/>
      <c r="D46" s="115"/>
      <c r="E46" s="98"/>
      <c r="F46" s="99"/>
      <c r="G46" s="117"/>
    </row>
    <row r="47" spans="1:7" x14ac:dyDescent="0.2">
      <c r="A47" s="46"/>
      <c r="B47" s="99"/>
      <c r="C47" s="100"/>
      <c r="D47" s="115"/>
      <c r="E47" s="98"/>
      <c r="F47" s="99"/>
      <c r="G47" s="117"/>
    </row>
    <row r="48" spans="1:7" x14ac:dyDescent="0.2">
      <c r="A48" s="46"/>
      <c r="B48" s="99"/>
      <c r="C48" s="100"/>
      <c r="D48" s="115"/>
      <c r="E48" s="98"/>
      <c r="F48" s="99"/>
      <c r="G48" s="117"/>
    </row>
    <row r="49" spans="1:8" x14ac:dyDescent="0.2">
      <c r="A49" s="46"/>
      <c r="B49" s="99"/>
      <c r="C49" s="100"/>
      <c r="D49" s="115"/>
      <c r="E49" s="20"/>
      <c r="F49" s="99"/>
      <c r="G49" s="117"/>
    </row>
    <row r="50" spans="1:8" x14ac:dyDescent="0.2">
      <c r="A50" s="46"/>
      <c r="B50" s="99"/>
      <c r="C50" s="100"/>
      <c r="D50" s="115"/>
      <c r="E50" s="20"/>
      <c r="F50" s="99"/>
      <c r="G50" s="117"/>
      <c r="H50" s="119"/>
    </row>
    <row r="51" spans="1:8" x14ac:dyDescent="0.2">
      <c r="A51" s="46"/>
      <c r="B51" s="99"/>
      <c r="C51" s="100"/>
      <c r="D51" s="115"/>
      <c r="E51" s="20"/>
      <c r="F51" s="99"/>
      <c r="G51" s="117"/>
    </row>
    <row r="52" spans="1:8" x14ac:dyDescent="0.2">
      <c r="A52" s="46"/>
      <c r="B52" s="99"/>
      <c r="C52" s="100"/>
      <c r="D52" s="115"/>
      <c r="E52" s="20"/>
      <c r="F52" s="99"/>
      <c r="G52" s="117"/>
    </row>
    <row r="53" spans="1:8" x14ac:dyDescent="0.2">
      <c r="A53" s="46"/>
      <c r="B53" s="99"/>
      <c r="C53" s="100"/>
      <c r="D53" s="115"/>
      <c r="E53" s="20"/>
      <c r="F53" s="20"/>
      <c r="G53" s="117"/>
    </row>
    <row r="54" spans="1:8" x14ac:dyDescent="0.2">
      <c r="A54" s="46"/>
      <c r="B54" s="99"/>
      <c r="C54" s="100"/>
      <c r="D54" s="115"/>
      <c r="E54" s="20"/>
      <c r="F54" s="20"/>
      <c r="G54" s="117"/>
    </row>
    <row r="55" spans="1:8" x14ac:dyDescent="0.2">
      <c r="A55" s="46"/>
      <c r="B55" s="99"/>
      <c r="C55" s="100"/>
      <c r="D55" s="115"/>
      <c r="E55" s="20"/>
      <c r="F55" s="20"/>
      <c r="G55" s="117"/>
    </row>
    <row r="56" spans="1:8" x14ac:dyDescent="0.2">
      <c r="A56" s="46"/>
      <c r="B56" s="99"/>
      <c r="C56" s="100"/>
      <c r="D56" s="115"/>
      <c r="E56" s="20"/>
      <c r="F56" s="20"/>
      <c r="G56" s="117"/>
    </row>
    <row r="57" spans="1:8" x14ac:dyDescent="0.2">
      <c r="A57" s="46"/>
      <c r="B57" s="99"/>
      <c r="C57" s="100"/>
      <c r="D57" s="115"/>
      <c r="E57" s="20"/>
      <c r="F57" s="20"/>
      <c r="G57" s="117"/>
    </row>
    <row r="58" spans="1:8" x14ac:dyDescent="0.2">
      <c r="A58" s="46"/>
      <c r="B58" s="99"/>
      <c r="C58" s="100"/>
      <c r="D58" s="115"/>
      <c r="E58" s="20"/>
      <c r="F58" s="20"/>
      <c r="G58" s="117"/>
    </row>
    <row r="59" spans="1:8" ht="31" customHeight="1" x14ac:dyDescent="0.2">
      <c r="A59" s="102"/>
      <c r="B59" s="103"/>
      <c r="C59" s="104"/>
      <c r="D59" s="216">
        <f>SUM(G2:G58)</f>
        <v>1972000</v>
      </c>
      <c r="E59" s="216"/>
      <c r="F59" s="216"/>
      <c r="G59" s="216"/>
      <c r="H59" s="119"/>
    </row>
  </sheetData>
  <mergeCells count="1">
    <mergeCell ref="D59:G59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5"/>
  <sheetViews>
    <sheetView topLeftCell="B1" zoomScale="66" zoomScaleNormal="66" workbookViewId="0">
      <pane ySplit="1" topLeftCell="A15" activePane="bottomLeft" state="frozen"/>
      <selection pane="bottomLeft" activeCell="G20" sqref="G20:G23"/>
    </sheetView>
  </sheetViews>
  <sheetFormatPr baseColWidth="10" defaultColWidth="9.1640625" defaultRowHeight="21" x14ac:dyDescent="0.2"/>
  <cols>
    <col min="1" max="1" width="18.83203125" style="91" customWidth="1"/>
    <col min="2" max="2" width="35.5" style="90" customWidth="1"/>
    <col min="3" max="3" width="24.1640625" style="92" customWidth="1"/>
    <col min="4" max="4" width="24.6640625" style="90" customWidth="1"/>
    <col min="5" max="5" width="37" style="90" customWidth="1"/>
    <col min="6" max="6" width="27" style="90" customWidth="1"/>
    <col min="7" max="7" width="22" style="90" customWidth="1"/>
    <col min="8" max="8" width="15.5" style="90"/>
    <col min="9" max="11" width="12.83203125" style="90"/>
    <col min="12" max="16384" width="9.1640625" style="90"/>
  </cols>
  <sheetData>
    <row r="1" spans="1:7" x14ac:dyDescent="0.2">
      <c r="A1" s="95" t="s">
        <v>0</v>
      </c>
      <c r="B1" s="97" t="s">
        <v>245</v>
      </c>
      <c r="C1" s="96" t="s">
        <v>246</v>
      </c>
      <c r="D1" s="96" t="s">
        <v>3</v>
      </c>
      <c r="E1" s="96" t="s">
        <v>225</v>
      </c>
      <c r="F1" s="96" t="s">
        <v>4</v>
      </c>
      <c r="G1" s="96" t="s">
        <v>5</v>
      </c>
    </row>
    <row r="2" spans="1:7" ht="95" customHeight="1" x14ac:dyDescent="0.2">
      <c r="A2" s="217">
        <v>46054</v>
      </c>
      <c r="B2" s="99" t="s">
        <v>248</v>
      </c>
      <c r="C2" s="100">
        <v>2.25</v>
      </c>
      <c r="D2" s="115">
        <v>370000</v>
      </c>
      <c r="E2" s="220"/>
      <c r="F2" s="117">
        <f t="shared" ref="F2:F15" si="0">SUM(C2*D2)</f>
        <v>832500</v>
      </c>
      <c r="G2" s="223">
        <f>SUM(F2:F4)</f>
        <v>1965500</v>
      </c>
    </row>
    <row r="3" spans="1:7" ht="95" customHeight="1" x14ac:dyDescent="0.2">
      <c r="A3" s="218"/>
      <c r="B3" s="99" t="s">
        <v>249</v>
      </c>
      <c r="C3" s="100">
        <v>4.2</v>
      </c>
      <c r="D3" s="115">
        <v>115000</v>
      </c>
      <c r="E3" s="221"/>
      <c r="F3" s="117">
        <f t="shared" si="0"/>
        <v>483000</v>
      </c>
      <c r="G3" s="224"/>
    </row>
    <row r="4" spans="1:7" ht="95" customHeight="1" x14ac:dyDescent="0.2">
      <c r="A4" s="219"/>
      <c r="B4" s="99" t="s">
        <v>250</v>
      </c>
      <c r="C4" s="100">
        <v>10</v>
      </c>
      <c r="D4" s="115">
        <v>65000</v>
      </c>
      <c r="E4" s="222"/>
      <c r="F4" s="117">
        <f t="shared" si="0"/>
        <v>650000</v>
      </c>
      <c r="G4" s="225"/>
    </row>
    <row r="5" spans="1:7" ht="75" customHeight="1" x14ac:dyDescent="0.2">
      <c r="A5" s="217">
        <v>46055</v>
      </c>
      <c r="B5" s="99" t="s">
        <v>251</v>
      </c>
      <c r="C5" s="100">
        <v>5</v>
      </c>
      <c r="D5" s="115">
        <v>185000</v>
      </c>
      <c r="E5" s="220"/>
      <c r="F5" s="117">
        <f t="shared" si="0"/>
        <v>925000</v>
      </c>
      <c r="G5" s="223">
        <f>SUM(F5:F8)</f>
        <v>2670000</v>
      </c>
    </row>
    <row r="6" spans="1:7" ht="75" customHeight="1" x14ac:dyDescent="0.2">
      <c r="A6" s="218"/>
      <c r="B6" s="99" t="s">
        <v>252</v>
      </c>
      <c r="C6" s="100">
        <v>3</v>
      </c>
      <c r="D6" s="115">
        <v>85000</v>
      </c>
      <c r="E6" s="221"/>
      <c r="F6" s="117">
        <f t="shared" si="0"/>
        <v>255000</v>
      </c>
      <c r="G6" s="224"/>
    </row>
    <row r="7" spans="1:7" ht="75" customHeight="1" x14ac:dyDescent="0.2">
      <c r="A7" s="218"/>
      <c r="B7" s="98" t="s">
        <v>253</v>
      </c>
      <c r="C7" s="100">
        <v>5</v>
      </c>
      <c r="D7" s="115">
        <v>150000</v>
      </c>
      <c r="E7" s="221"/>
      <c r="F7" s="117">
        <f t="shared" si="0"/>
        <v>750000</v>
      </c>
      <c r="G7" s="224"/>
    </row>
    <row r="8" spans="1:7" ht="75" customHeight="1" x14ac:dyDescent="0.2">
      <c r="A8" s="219"/>
      <c r="B8" s="99" t="s">
        <v>248</v>
      </c>
      <c r="C8" s="100">
        <v>2</v>
      </c>
      <c r="D8" s="115">
        <v>370000</v>
      </c>
      <c r="E8" s="222"/>
      <c r="F8" s="117">
        <f t="shared" si="0"/>
        <v>740000</v>
      </c>
      <c r="G8" s="225"/>
    </row>
    <row r="9" spans="1:7" ht="57" customHeight="1" x14ac:dyDescent="0.2">
      <c r="A9" s="217">
        <v>46059</v>
      </c>
      <c r="B9" s="99" t="s">
        <v>254</v>
      </c>
      <c r="C9" s="100">
        <v>6.8</v>
      </c>
      <c r="D9" s="115">
        <v>115000</v>
      </c>
      <c r="E9" s="220"/>
      <c r="F9" s="117">
        <f t="shared" si="0"/>
        <v>782000</v>
      </c>
      <c r="G9" s="223">
        <f>SUM(F9:F13)</f>
        <v>3650500</v>
      </c>
    </row>
    <row r="10" spans="1:7" ht="57" customHeight="1" x14ac:dyDescent="0.2">
      <c r="A10" s="218"/>
      <c r="B10" s="99" t="s">
        <v>248</v>
      </c>
      <c r="C10" s="100">
        <v>3.6</v>
      </c>
      <c r="D10" s="115">
        <v>370000</v>
      </c>
      <c r="E10" s="221"/>
      <c r="F10" s="117">
        <f t="shared" si="0"/>
        <v>1332000</v>
      </c>
      <c r="G10" s="224"/>
    </row>
    <row r="11" spans="1:7" ht="57" customHeight="1" x14ac:dyDescent="0.2">
      <c r="A11" s="218"/>
      <c r="B11" s="99" t="s">
        <v>251</v>
      </c>
      <c r="C11" s="100">
        <v>5</v>
      </c>
      <c r="D11" s="115">
        <v>185000</v>
      </c>
      <c r="E11" s="221"/>
      <c r="F11" s="117">
        <f t="shared" si="0"/>
        <v>925000</v>
      </c>
      <c r="G11" s="224"/>
    </row>
    <row r="12" spans="1:7" ht="57" customHeight="1" x14ac:dyDescent="0.2">
      <c r="A12" s="218"/>
      <c r="B12" s="124" t="s">
        <v>255</v>
      </c>
      <c r="C12" s="100">
        <v>3</v>
      </c>
      <c r="D12" s="115">
        <v>85000</v>
      </c>
      <c r="E12" s="221"/>
      <c r="F12" s="117">
        <f t="shared" si="0"/>
        <v>255000</v>
      </c>
      <c r="G12" s="224"/>
    </row>
    <row r="13" spans="1:7" ht="57" customHeight="1" x14ac:dyDescent="0.2">
      <c r="A13" s="219"/>
      <c r="B13" s="99" t="s">
        <v>249</v>
      </c>
      <c r="C13" s="100">
        <v>3.1</v>
      </c>
      <c r="D13" s="115">
        <v>115000</v>
      </c>
      <c r="E13" s="222"/>
      <c r="F13" s="117">
        <f t="shared" si="0"/>
        <v>356500</v>
      </c>
      <c r="G13" s="225"/>
    </row>
    <row r="14" spans="1:7" ht="150" customHeight="1" x14ac:dyDescent="0.2">
      <c r="A14" s="218">
        <v>46060</v>
      </c>
      <c r="B14" s="99" t="s">
        <v>251</v>
      </c>
      <c r="C14" s="100">
        <v>2</v>
      </c>
      <c r="D14" s="115">
        <v>185000</v>
      </c>
      <c r="E14" s="221"/>
      <c r="F14" s="117">
        <f t="shared" si="0"/>
        <v>370000</v>
      </c>
      <c r="G14" s="224">
        <f>SUM(F14:F15)</f>
        <v>540000</v>
      </c>
    </row>
    <row r="15" spans="1:7" ht="150" customHeight="1" x14ac:dyDescent="0.2">
      <c r="A15" s="218"/>
      <c r="B15" s="99" t="s">
        <v>252</v>
      </c>
      <c r="C15" s="100">
        <v>2</v>
      </c>
      <c r="D15" s="115">
        <v>85000</v>
      </c>
      <c r="E15" s="221"/>
      <c r="F15" s="117">
        <f t="shared" si="0"/>
        <v>170000</v>
      </c>
      <c r="G15" s="224"/>
    </row>
    <row r="16" spans="1:7" ht="75" customHeight="1" x14ac:dyDescent="0.2">
      <c r="A16" s="217">
        <v>46062</v>
      </c>
      <c r="B16" s="99" t="s">
        <v>251</v>
      </c>
      <c r="C16" s="100">
        <v>3</v>
      </c>
      <c r="D16" s="115">
        <v>185000</v>
      </c>
      <c r="E16" s="220"/>
      <c r="F16" s="117">
        <f t="shared" ref="F16:F40" si="1">SUM(C16*D16)</f>
        <v>555000</v>
      </c>
      <c r="G16" s="223">
        <f>SUM(F16:F19)</f>
        <v>2786500</v>
      </c>
    </row>
    <row r="17" spans="1:7" ht="75" customHeight="1" x14ac:dyDescent="0.2">
      <c r="A17" s="218"/>
      <c r="B17" s="99" t="s">
        <v>248</v>
      </c>
      <c r="C17" s="100">
        <v>3.8</v>
      </c>
      <c r="D17" s="115">
        <v>370000</v>
      </c>
      <c r="E17" s="221"/>
      <c r="F17" s="117">
        <f t="shared" si="1"/>
        <v>1406000</v>
      </c>
      <c r="G17" s="224"/>
    </row>
    <row r="18" spans="1:7" ht="75" customHeight="1" x14ac:dyDescent="0.2">
      <c r="A18" s="218"/>
      <c r="B18" s="99" t="s">
        <v>254</v>
      </c>
      <c r="C18" s="100">
        <v>5.7</v>
      </c>
      <c r="D18" s="115">
        <v>115000</v>
      </c>
      <c r="E18" s="221"/>
      <c r="F18" s="117">
        <f t="shared" si="1"/>
        <v>655500</v>
      </c>
      <c r="G18" s="224"/>
    </row>
    <row r="19" spans="1:7" ht="75" customHeight="1" x14ac:dyDescent="0.2">
      <c r="A19" s="219"/>
      <c r="B19" s="99" t="s">
        <v>252</v>
      </c>
      <c r="C19" s="100">
        <v>2</v>
      </c>
      <c r="D19" s="115">
        <v>85000</v>
      </c>
      <c r="E19" s="222"/>
      <c r="F19" s="117">
        <f t="shared" si="1"/>
        <v>170000</v>
      </c>
      <c r="G19" s="225"/>
    </row>
    <row r="20" spans="1:7" ht="80" customHeight="1" x14ac:dyDescent="0.2">
      <c r="A20" s="217">
        <v>46066</v>
      </c>
      <c r="B20" s="98" t="s">
        <v>254</v>
      </c>
      <c r="C20" s="100">
        <v>3.9</v>
      </c>
      <c r="D20" s="115">
        <v>115000</v>
      </c>
      <c r="E20" s="220"/>
      <c r="F20" s="117">
        <f t="shared" si="1"/>
        <v>448500</v>
      </c>
      <c r="G20" s="223">
        <f>SUM(F20:F23)</f>
        <v>2553500</v>
      </c>
    </row>
    <row r="21" spans="1:7" ht="80" customHeight="1" x14ac:dyDescent="0.2">
      <c r="A21" s="218"/>
      <c r="B21" s="124" t="s">
        <v>248</v>
      </c>
      <c r="C21" s="100">
        <v>3</v>
      </c>
      <c r="D21" s="115">
        <v>370000</v>
      </c>
      <c r="E21" s="221"/>
      <c r="F21" s="117">
        <f t="shared" si="1"/>
        <v>1110000</v>
      </c>
      <c r="G21" s="224"/>
    </row>
    <row r="22" spans="1:7" ht="80" customHeight="1" x14ac:dyDescent="0.2">
      <c r="A22" s="218"/>
      <c r="B22" s="124" t="s">
        <v>251</v>
      </c>
      <c r="C22" s="100">
        <v>4</v>
      </c>
      <c r="D22" s="115">
        <v>185000</v>
      </c>
      <c r="E22" s="221"/>
      <c r="F22" s="117">
        <f t="shared" si="1"/>
        <v>740000</v>
      </c>
      <c r="G22" s="224"/>
    </row>
    <row r="23" spans="1:7" ht="80" customHeight="1" x14ac:dyDescent="0.2">
      <c r="A23" s="219"/>
      <c r="B23" s="124" t="s">
        <v>255</v>
      </c>
      <c r="C23" s="100">
        <v>3</v>
      </c>
      <c r="D23" s="115">
        <v>85000</v>
      </c>
      <c r="E23" s="222"/>
      <c r="F23" s="117">
        <f t="shared" si="1"/>
        <v>255000</v>
      </c>
      <c r="G23" s="225"/>
    </row>
    <row r="24" spans="1:7" ht="155" customHeight="1" x14ac:dyDescent="0.2">
      <c r="A24" s="217">
        <v>46070</v>
      </c>
      <c r="B24" s="124" t="s">
        <v>254</v>
      </c>
      <c r="C24" s="100">
        <v>13.3</v>
      </c>
      <c r="D24" s="115">
        <v>115000</v>
      </c>
      <c r="E24" s="220"/>
      <c r="F24" s="117">
        <f t="shared" si="1"/>
        <v>1529500</v>
      </c>
      <c r="G24" s="223">
        <f>SUM(F24:F25)</f>
        <v>2047500</v>
      </c>
    </row>
    <row r="25" spans="1:7" ht="155" customHeight="1" x14ac:dyDescent="0.2">
      <c r="A25" s="218"/>
      <c r="B25" s="124" t="s">
        <v>248</v>
      </c>
      <c r="C25" s="100">
        <v>1.4</v>
      </c>
      <c r="D25" s="115">
        <v>370000</v>
      </c>
      <c r="E25" s="221"/>
      <c r="F25" s="117">
        <f t="shared" si="1"/>
        <v>518000</v>
      </c>
      <c r="G25" s="224"/>
    </row>
    <row r="26" spans="1:7" ht="78" customHeight="1" x14ac:dyDescent="0.2">
      <c r="A26" s="217">
        <v>46071</v>
      </c>
      <c r="B26" s="124" t="s">
        <v>251</v>
      </c>
      <c r="C26" s="100">
        <v>5</v>
      </c>
      <c r="D26" s="115">
        <v>185000</v>
      </c>
      <c r="E26" s="220"/>
      <c r="F26" s="117">
        <f t="shared" si="1"/>
        <v>925000</v>
      </c>
      <c r="G26" s="223">
        <f>SUM(F26:F29)</f>
        <v>2455000</v>
      </c>
    </row>
    <row r="27" spans="1:7" ht="78" customHeight="1" x14ac:dyDescent="0.2">
      <c r="A27" s="218"/>
      <c r="B27" s="124" t="s">
        <v>248</v>
      </c>
      <c r="C27" s="100">
        <v>1.3</v>
      </c>
      <c r="D27" s="115">
        <v>370000</v>
      </c>
      <c r="E27" s="221"/>
      <c r="F27" s="117">
        <f t="shared" si="1"/>
        <v>481000</v>
      </c>
      <c r="G27" s="224"/>
    </row>
    <row r="28" spans="1:7" ht="78" customHeight="1" x14ac:dyDescent="0.2">
      <c r="A28" s="218"/>
      <c r="B28" s="124" t="s">
        <v>249</v>
      </c>
      <c r="C28" s="100">
        <v>2.6</v>
      </c>
      <c r="D28" s="115">
        <v>115000</v>
      </c>
      <c r="E28" s="221"/>
      <c r="F28" s="117">
        <f t="shared" si="1"/>
        <v>299000</v>
      </c>
      <c r="G28" s="224"/>
    </row>
    <row r="29" spans="1:7" ht="78" customHeight="1" x14ac:dyDescent="0.2">
      <c r="A29" s="219"/>
      <c r="B29" s="124" t="s">
        <v>253</v>
      </c>
      <c r="C29" s="100">
        <v>5</v>
      </c>
      <c r="D29" s="115">
        <v>150000</v>
      </c>
      <c r="E29" s="222"/>
      <c r="F29" s="117">
        <f t="shared" si="1"/>
        <v>750000</v>
      </c>
      <c r="G29" s="225"/>
    </row>
    <row r="30" spans="1:7" ht="100" customHeight="1" x14ac:dyDescent="0.2">
      <c r="A30" s="217">
        <v>46073</v>
      </c>
      <c r="B30" s="99" t="s">
        <v>251</v>
      </c>
      <c r="C30" s="100">
        <v>3</v>
      </c>
      <c r="D30" s="115">
        <v>185000</v>
      </c>
      <c r="E30" s="220"/>
      <c r="F30" s="117">
        <f t="shared" si="1"/>
        <v>555000</v>
      </c>
      <c r="G30" s="223">
        <f>SUM(F30:F32)</f>
        <v>1135000</v>
      </c>
    </row>
    <row r="31" spans="1:7" ht="100" customHeight="1" x14ac:dyDescent="0.2">
      <c r="A31" s="218"/>
      <c r="B31" s="99" t="s">
        <v>255</v>
      </c>
      <c r="C31" s="100">
        <v>3</v>
      </c>
      <c r="D31" s="115">
        <v>85000</v>
      </c>
      <c r="E31" s="221"/>
      <c r="F31" s="117">
        <f t="shared" si="1"/>
        <v>255000</v>
      </c>
      <c r="G31" s="224"/>
    </row>
    <row r="32" spans="1:7" ht="100" customHeight="1" x14ac:dyDescent="0.2">
      <c r="A32" s="219"/>
      <c r="B32" s="99" t="s">
        <v>250</v>
      </c>
      <c r="C32" s="100">
        <v>5</v>
      </c>
      <c r="D32" s="115">
        <v>65000</v>
      </c>
      <c r="E32" s="222"/>
      <c r="F32" s="117">
        <f t="shared" si="1"/>
        <v>325000</v>
      </c>
      <c r="G32" s="225"/>
    </row>
    <row r="33" spans="1:7" ht="80" customHeight="1" x14ac:dyDescent="0.2">
      <c r="A33" s="217">
        <v>46075</v>
      </c>
      <c r="B33" s="99" t="s">
        <v>248</v>
      </c>
      <c r="C33" s="100">
        <v>3.5</v>
      </c>
      <c r="D33" s="115">
        <v>370000</v>
      </c>
      <c r="E33" s="220"/>
      <c r="F33" s="117">
        <f t="shared" si="1"/>
        <v>1295000</v>
      </c>
      <c r="G33" s="223">
        <f>SUM(F33:F36)</f>
        <v>2481500</v>
      </c>
    </row>
    <row r="34" spans="1:7" ht="80" customHeight="1" x14ac:dyDescent="0.2">
      <c r="A34" s="218"/>
      <c r="B34" s="99" t="s">
        <v>254</v>
      </c>
      <c r="C34" s="100">
        <v>5</v>
      </c>
      <c r="D34" s="115">
        <v>115000</v>
      </c>
      <c r="E34" s="221"/>
      <c r="F34" s="117">
        <f t="shared" si="1"/>
        <v>575000</v>
      </c>
      <c r="G34" s="224"/>
    </row>
    <row r="35" spans="1:7" ht="80" customHeight="1" x14ac:dyDescent="0.2">
      <c r="A35" s="218"/>
      <c r="B35" s="99" t="s">
        <v>249</v>
      </c>
      <c r="C35" s="100">
        <v>2.1</v>
      </c>
      <c r="D35" s="115">
        <v>115000</v>
      </c>
      <c r="E35" s="221"/>
      <c r="F35" s="117">
        <f t="shared" si="1"/>
        <v>241500</v>
      </c>
      <c r="G35" s="224"/>
    </row>
    <row r="36" spans="1:7" ht="80" customHeight="1" x14ac:dyDescent="0.2">
      <c r="A36" s="219"/>
      <c r="B36" s="99" t="s">
        <v>251</v>
      </c>
      <c r="C36" s="100">
        <v>2</v>
      </c>
      <c r="D36" s="115">
        <v>185000</v>
      </c>
      <c r="E36" s="222"/>
      <c r="F36" s="117">
        <f t="shared" si="1"/>
        <v>370000</v>
      </c>
      <c r="G36" s="225"/>
    </row>
    <row r="37" spans="1:7" ht="80" customHeight="1" x14ac:dyDescent="0.2">
      <c r="A37" s="217">
        <v>46080</v>
      </c>
      <c r="B37" s="99" t="s">
        <v>249</v>
      </c>
      <c r="C37" s="100">
        <v>2.9</v>
      </c>
      <c r="D37" s="99">
        <v>115000</v>
      </c>
      <c r="E37" s="220"/>
      <c r="F37" s="117">
        <f t="shared" si="1"/>
        <v>333500</v>
      </c>
      <c r="G37" s="223">
        <f>SUM(F37:F40)</f>
        <v>2629000</v>
      </c>
    </row>
    <row r="38" spans="1:7" ht="80" customHeight="1" x14ac:dyDescent="0.2">
      <c r="A38" s="218"/>
      <c r="B38" s="99" t="s">
        <v>251</v>
      </c>
      <c r="C38" s="100">
        <v>4</v>
      </c>
      <c r="D38" s="99">
        <v>185000</v>
      </c>
      <c r="E38" s="221"/>
      <c r="F38" s="117">
        <f t="shared" si="1"/>
        <v>740000</v>
      </c>
      <c r="G38" s="224"/>
    </row>
    <row r="39" spans="1:7" ht="80" customHeight="1" x14ac:dyDescent="0.2">
      <c r="A39" s="218"/>
      <c r="B39" s="99" t="s">
        <v>254</v>
      </c>
      <c r="C39" s="100">
        <v>10.7</v>
      </c>
      <c r="D39" s="99">
        <v>115000</v>
      </c>
      <c r="E39" s="221"/>
      <c r="F39" s="117">
        <f t="shared" si="1"/>
        <v>1230500</v>
      </c>
      <c r="G39" s="224"/>
    </row>
    <row r="40" spans="1:7" ht="80" customHeight="1" x14ac:dyDescent="0.2">
      <c r="A40" s="218"/>
      <c r="B40" s="99" t="s">
        <v>250</v>
      </c>
      <c r="C40" s="100">
        <v>5</v>
      </c>
      <c r="D40" s="99">
        <v>65000</v>
      </c>
      <c r="E40" s="221"/>
      <c r="F40" s="117">
        <f t="shared" si="1"/>
        <v>325000</v>
      </c>
      <c r="G40" s="224"/>
    </row>
    <row r="41" spans="1:7" x14ac:dyDescent="0.2">
      <c r="A41" s="46"/>
      <c r="B41" s="99"/>
      <c r="C41" s="100"/>
      <c r="D41" s="99"/>
      <c r="E41" s="98"/>
      <c r="F41" s="99"/>
      <c r="G41" s="99"/>
    </row>
    <row r="42" spans="1:7" x14ac:dyDescent="0.2">
      <c r="A42" s="46"/>
      <c r="B42" s="99"/>
      <c r="C42" s="100"/>
      <c r="D42" s="99"/>
      <c r="E42" s="98"/>
      <c r="F42" s="99"/>
      <c r="G42" s="99"/>
    </row>
    <row r="43" spans="1:7" x14ac:dyDescent="0.2">
      <c r="A43" s="46"/>
      <c r="B43" s="99"/>
      <c r="C43" s="100"/>
      <c r="D43" s="99"/>
      <c r="E43" s="98"/>
      <c r="F43" s="99"/>
      <c r="G43" s="99"/>
    </row>
    <row r="44" spans="1:7" x14ac:dyDescent="0.2">
      <c r="A44" s="46"/>
      <c r="B44" s="99"/>
      <c r="C44" s="100"/>
      <c r="D44" s="99"/>
      <c r="E44" s="98"/>
      <c r="F44" s="99"/>
      <c r="G44" s="99"/>
    </row>
    <row r="45" spans="1:7" x14ac:dyDescent="0.2">
      <c r="A45" s="46"/>
      <c r="B45" s="99"/>
      <c r="C45" s="100"/>
      <c r="D45" s="99"/>
      <c r="E45" s="98"/>
      <c r="F45" s="99"/>
      <c r="G45" s="99"/>
    </row>
    <row r="46" spans="1:7" x14ac:dyDescent="0.2">
      <c r="A46" s="46"/>
      <c r="B46" s="99"/>
      <c r="C46" s="100"/>
      <c r="D46" s="115"/>
      <c r="E46" s="98"/>
      <c r="F46" s="99"/>
      <c r="G46" s="117"/>
    </row>
    <row r="47" spans="1:7" x14ac:dyDescent="0.2">
      <c r="A47" s="46"/>
      <c r="B47" s="99"/>
      <c r="C47" s="100"/>
      <c r="D47" s="115"/>
      <c r="E47" s="98"/>
      <c r="F47" s="99"/>
      <c r="G47" s="117"/>
    </row>
    <row r="48" spans="1:7" x14ac:dyDescent="0.2">
      <c r="A48" s="46"/>
      <c r="B48" s="99"/>
      <c r="C48" s="100"/>
      <c r="D48" s="115"/>
      <c r="E48" s="98"/>
      <c r="F48" s="99"/>
      <c r="G48" s="117"/>
    </row>
    <row r="49" spans="1:8" x14ac:dyDescent="0.2">
      <c r="A49" s="46"/>
      <c r="B49" s="99"/>
      <c r="C49" s="100"/>
      <c r="D49" s="115"/>
      <c r="E49" s="98"/>
      <c r="F49" s="99"/>
      <c r="G49" s="117"/>
    </row>
    <row r="50" spans="1:8" x14ac:dyDescent="0.2">
      <c r="A50" s="46"/>
      <c r="B50" s="99"/>
      <c r="C50" s="100"/>
      <c r="D50" s="115"/>
      <c r="E50" s="20"/>
      <c r="F50" s="99"/>
      <c r="G50" s="117"/>
    </row>
    <row r="51" spans="1:8" x14ac:dyDescent="0.2">
      <c r="A51" s="46"/>
      <c r="B51" s="99"/>
      <c r="C51" s="100"/>
      <c r="D51" s="115"/>
      <c r="E51" s="20"/>
      <c r="F51" s="99"/>
      <c r="G51" s="117"/>
      <c r="H51" s="119"/>
    </row>
    <row r="52" spans="1:8" x14ac:dyDescent="0.2">
      <c r="A52" s="46"/>
      <c r="B52" s="99"/>
      <c r="C52" s="100"/>
      <c r="D52" s="115"/>
      <c r="E52" s="20"/>
      <c r="F52" s="99"/>
      <c r="G52" s="117"/>
    </row>
    <row r="53" spans="1:8" x14ac:dyDescent="0.2">
      <c r="A53" s="46"/>
      <c r="B53" s="99"/>
      <c r="C53" s="100"/>
      <c r="D53" s="115"/>
      <c r="E53" s="20"/>
      <c r="F53" s="99"/>
      <c r="G53" s="117"/>
    </row>
    <row r="54" spans="1:8" x14ac:dyDescent="0.2">
      <c r="A54" s="46"/>
      <c r="B54" s="99"/>
      <c r="C54" s="100"/>
      <c r="D54" s="115"/>
      <c r="E54" s="20"/>
      <c r="F54" s="20"/>
      <c r="G54" s="117"/>
    </row>
    <row r="55" spans="1:8" x14ac:dyDescent="0.2">
      <c r="A55" s="46"/>
      <c r="B55" s="99"/>
      <c r="C55" s="100"/>
      <c r="D55" s="115"/>
      <c r="E55" s="20"/>
      <c r="F55" s="20"/>
      <c r="G55" s="117"/>
    </row>
    <row r="56" spans="1:8" x14ac:dyDescent="0.2">
      <c r="A56" s="46"/>
      <c r="B56" s="99"/>
      <c r="C56" s="100"/>
      <c r="D56" s="115"/>
      <c r="E56" s="20"/>
      <c r="F56" s="20"/>
      <c r="G56" s="117"/>
    </row>
    <row r="57" spans="1:8" x14ac:dyDescent="0.2">
      <c r="A57" s="46"/>
      <c r="B57" s="99"/>
      <c r="C57" s="100"/>
      <c r="D57" s="115"/>
      <c r="E57" s="20"/>
      <c r="F57" s="20"/>
      <c r="G57" s="117"/>
    </row>
    <row r="58" spans="1:8" x14ac:dyDescent="0.2">
      <c r="A58" s="46"/>
      <c r="B58" s="99"/>
      <c r="C58" s="100"/>
      <c r="D58" s="115"/>
      <c r="E58" s="20"/>
      <c r="F58" s="20"/>
      <c r="G58" s="117"/>
    </row>
    <row r="59" spans="1:8" x14ac:dyDescent="0.2">
      <c r="A59" s="46"/>
      <c r="B59" s="99"/>
      <c r="C59" s="100"/>
      <c r="D59" s="115"/>
      <c r="E59" s="20"/>
      <c r="F59" s="20"/>
      <c r="G59" s="117"/>
    </row>
    <row r="60" spans="1:8" ht="31" customHeight="1" x14ac:dyDescent="0.2">
      <c r="A60" s="102"/>
      <c r="B60" s="103"/>
      <c r="C60" s="104"/>
      <c r="D60" s="216">
        <f>SUM(G2:G59)</f>
        <v>24914000</v>
      </c>
      <c r="E60" s="216"/>
      <c r="F60" s="216"/>
      <c r="G60" s="216"/>
      <c r="H60" s="119"/>
    </row>
    <row r="63" spans="1:8" x14ac:dyDescent="0.2">
      <c r="G63" s="119"/>
    </row>
    <row r="65" spans="7:7" x14ac:dyDescent="0.2">
      <c r="G65" s="125"/>
    </row>
  </sheetData>
  <mergeCells count="34">
    <mergeCell ref="E33:E36"/>
    <mergeCell ref="E37:E40"/>
    <mergeCell ref="G2:G4"/>
    <mergeCell ref="G5:G8"/>
    <mergeCell ref="G9:G13"/>
    <mergeCell ref="G14:G15"/>
    <mergeCell ref="G16:G19"/>
    <mergeCell ref="G20:G23"/>
    <mergeCell ref="G24:G25"/>
    <mergeCell ref="G26:G29"/>
    <mergeCell ref="G30:G32"/>
    <mergeCell ref="G33:G36"/>
    <mergeCell ref="G37:G40"/>
    <mergeCell ref="E16:E19"/>
    <mergeCell ref="E20:E23"/>
    <mergeCell ref="E24:E25"/>
    <mergeCell ref="E26:E29"/>
    <mergeCell ref="E30:E32"/>
    <mergeCell ref="D60:G60"/>
    <mergeCell ref="A2:A4"/>
    <mergeCell ref="A5:A8"/>
    <mergeCell ref="A9:A13"/>
    <mergeCell ref="A14:A15"/>
    <mergeCell ref="A16:A19"/>
    <mergeCell ref="A20:A23"/>
    <mergeCell ref="A24:A25"/>
    <mergeCell ref="A26:A29"/>
    <mergeCell ref="A30:A32"/>
    <mergeCell ref="A33:A36"/>
    <mergeCell ref="A37:A40"/>
    <mergeCell ref="E2:E4"/>
    <mergeCell ref="E5:E8"/>
    <mergeCell ref="E9:E13"/>
    <mergeCell ref="E14:E15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6"/>
  <sheetViews>
    <sheetView zoomScale="66" zoomScaleNormal="66" workbookViewId="0">
      <pane xSplit="1" ySplit="1" topLeftCell="G2" activePane="bottomRight" state="frozen"/>
      <selection pane="topRight"/>
      <selection pane="bottomLeft"/>
      <selection pane="bottomRight" activeCell="M4" sqref="M4"/>
    </sheetView>
  </sheetViews>
  <sheetFormatPr baseColWidth="10" defaultColWidth="9.1640625" defaultRowHeight="21" x14ac:dyDescent="0.2"/>
  <cols>
    <col min="1" max="1" width="15.33203125" style="91" customWidth="1"/>
    <col min="2" max="2" width="10.6640625" style="92" customWidth="1"/>
    <col min="3" max="3" width="35.5" style="90" customWidth="1"/>
    <col min="4" max="4" width="24.1640625" style="92" customWidth="1"/>
    <col min="5" max="5" width="24.6640625" style="90" customWidth="1"/>
    <col min="6" max="6" width="37" style="90" customWidth="1"/>
    <col min="7" max="7" width="27" style="90" customWidth="1"/>
    <col min="8" max="8" width="22" style="90" customWidth="1"/>
    <col min="9" max="9" width="22.1640625" style="120" customWidth="1"/>
    <col min="10" max="10" width="25.1640625" style="92" customWidth="1"/>
    <col min="11" max="12" width="12.83203125" style="90"/>
    <col min="13" max="16384" width="9.1640625" style="90"/>
  </cols>
  <sheetData>
    <row r="1" spans="1:10" x14ac:dyDescent="0.2">
      <c r="A1" s="95" t="s">
        <v>0</v>
      </c>
      <c r="B1" s="96" t="s">
        <v>111</v>
      </c>
      <c r="C1" s="97" t="s">
        <v>245</v>
      </c>
      <c r="D1" s="96" t="s">
        <v>246</v>
      </c>
      <c r="E1" s="96" t="s">
        <v>3</v>
      </c>
      <c r="F1" s="96" t="s">
        <v>225</v>
      </c>
      <c r="G1" s="96" t="s">
        <v>4</v>
      </c>
      <c r="H1" s="96" t="s">
        <v>5</v>
      </c>
      <c r="I1" s="121" t="s">
        <v>256</v>
      </c>
      <c r="J1" s="96" t="s">
        <v>257</v>
      </c>
    </row>
    <row r="2" spans="1:10" ht="80" customHeight="1" x14ac:dyDescent="0.2">
      <c r="A2" s="217">
        <v>46060</v>
      </c>
      <c r="B2" s="227">
        <v>8045</v>
      </c>
      <c r="C2" s="99" t="s">
        <v>258</v>
      </c>
      <c r="D2" s="100">
        <v>70</v>
      </c>
      <c r="E2" s="115">
        <v>13500</v>
      </c>
      <c r="F2" s="220"/>
      <c r="G2" s="117">
        <f t="shared" ref="G2:G23" si="0">SUM(D2*E2)</f>
        <v>945000</v>
      </c>
      <c r="H2" s="223">
        <f>SUM(G2:G3)</f>
        <v>1010000</v>
      </c>
      <c r="I2" s="229">
        <v>46074</v>
      </c>
      <c r="J2" s="231" t="s">
        <v>259</v>
      </c>
    </row>
    <row r="3" spans="1:10" ht="80" customHeight="1" x14ac:dyDescent="0.2">
      <c r="A3" s="219"/>
      <c r="B3" s="228"/>
      <c r="C3" s="99" t="s">
        <v>260</v>
      </c>
      <c r="D3" s="100">
        <v>1</v>
      </c>
      <c r="E3" s="115">
        <v>65000</v>
      </c>
      <c r="F3" s="222"/>
      <c r="G3" s="117">
        <f t="shared" si="0"/>
        <v>65000</v>
      </c>
      <c r="H3" s="225"/>
      <c r="I3" s="230"/>
      <c r="J3" s="232"/>
    </row>
    <row r="4" spans="1:10" ht="136.5" customHeight="1" x14ac:dyDescent="0.2">
      <c r="A4" s="46">
        <v>46073</v>
      </c>
      <c r="B4" s="101">
        <v>8269</v>
      </c>
      <c r="C4" s="99" t="s">
        <v>258</v>
      </c>
      <c r="D4" s="100">
        <v>15</v>
      </c>
      <c r="E4" s="115">
        <v>13500</v>
      </c>
      <c r="F4" s="20"/>
      <c r="G4" s="117">
        <f t="shared" si="0"/>
        <v>202500</v>
      </c>
      <c r="H4" s="117">
        <f t="shared" ref="H4:H23" si="1">SUM(G4)</f>
        <v>202500</v>
      </c>
      <c r="I4" s="123">
        <v>46087</v>
      </c>
      <c r="J4" s="24" t="s">
        <v>259</v>
      </c>
    </row>
    <row r="5" spans="1:10" ht="140.25" customHeight="1" x14ac:dyDescent="0.2">
      <c r="A5" s="46">
        <v>46075</v>
      </c>
      <c r="B5" s="101">
        <v>8303</v>
      </c>
      <c r="C5" s="99" t="s">
        <v>258</v>
      </c>
      <c r="D5" s="100">
        <v>15</v>
      </c>
      <c r="E5" s="115">
        <v>13500</v>
      </c>
      <c r="F5" s="20"/>
      <c r="G5" s="117">
        <f t="shared" si="0"/>
        <v>202500</v>
      </c>
      <c r="H5" s="117">
        <f t="shared" si="1"/>
        <v>202500</v>
      </c>
      <c r="I5" s="123">
        <v>46089</v>
      </c>
      <c r="J5" s="24" t="s">
        <v>259</v>
      </c>
    </row>
    <row r="6" spans="1:10" ht="136.5" customHeight="1" x14ac:dyDescent="0.2">
      <c r="A6" s="46">
        <v>46076</v>
      </c>
      <c r="B6" s="101">
        <v>8325</v>
      </c>
      <c r="C6" s="99" t="s">
        <v>258</v>
      </c>
      <c r="D6" s="100">
        <v>70</v>
      </c>
      <c r="E6" s="115">
        <v>13500</v>
      </c>
      <c r="F6" s="20"/>
      <c r="G6" s="117">
        <f t="shared" si="0"/>
        <v>945000</v>
      </c>
      <c r="H6" s="117">
        <f t="shared" si="1"/>
        <v>945000</v>
      </c>
      <c r="I6" s="123">
        <v>46090</v>
      </c>
      <c r="J6" s="24" t="s">
        <v>259</v>
      </c>
    </row>
    <row r="7" spans="1:10" x14ac:dyDescent="0.2">
      <c r="A7" s="46"/>
      <c r="B7" s="101"/>
      <c r="C7" s="99"/>
      <c r="D7" s="100"/>
      <c r="E7" s="99"/>
      <c r="F7" s="98"/>
      <c r="G7" s="117">
        <f t="shared" si="0"/>
        <v>0</v>
      </c>
      <c r="H7" s="117">
        <f t="shared" si="1"/>
        <v>0</v>
      </c>
      <c r="I7" s="123"/>
      <c r="J7" s="48"/>
    </row>
    <row r="8" spans="1:10" x14ac:dyDescent="0.2">
      <c r="A8" s="46"/>
      <c r="B8" s="101"/>
      <c r="C8" s="99"/>
      <c r="D8" s="100"/>
      <c r="E8" s="99"/>
      <c r="F8" s="98"/>
      <c r="G8" s="117">
        <f t="shared" si="0"/>
        <v>0</v>
      </c>
      <c r="H8" s="117">
        <f t="shared" si="1"/>
        <v>0</v>
      </c>
      <c r="I8" s="123"/>
      <c r="J8" s="48"/>
    </row>
    <row r="9" spans="1:10" x14ac:dyDescent="0.2">
      <c r="A9" s="46"/>
      <c r="B9" s="101"/>
      <c r="C9" s="99"/>
      <c r="D9" s="100"/>
      <c r="E9" s="99"/>
      <c r="F9" s="98"/>
      <c r="G9" s="117">
        <f t="shared" si="0"/>
        <v>0</v>
      </c>
      <c r="H9" s="117">
        <f t="shared" si="1"/>
        <v>0</v>
      </c>
      <c r="I9" s="123"/>
      <c r="J9" s="48"/>
    </row>
    <row r="10" spans="1:10" x14ac:dyDescent="0.2">
      <c r="A10" s="46"/>
      <c r="B10" s="101"/>
      <c r="C10" s="99"/>
      <c r="D10" s="100"/>
      <c r="E10" s="99"/>
      <c r="F10" s="98"/>
      <c r="G10" s="117">
        <f t="shared" si="0"/>
        <v>0</v>
      </c>
      <c r="H10" s="117">
        <f t="shared" si="1"/>
        <v>0</v>
      </c>
      <c r="I10" s="123"/>
      <c r="J10" s="48"/>
    </row>
    <row r="11" spans="1:10" x14ac:dyDescent="0.2">
      <c r="A11" s="46"/>
      <c r="B11" s="101"/>
      <c r="C11" s="99"/>
      <c r="D11" s="100"/>
      <c r="E11" s="115"/>
      <c r="F11" s="98"/>
      <c r="G11" s="117">
        <f t="shared" si="0"/>
        <v>0</v>
      </c>
      <c r="H11" s="117">
        <f t="shared" si="1"/>
        <v>0</v>
      </c>
      <c r="I11" s="123"/>
      <c r="J11" s="48"/>
    </row>
    <row r="12" spans="1:10" x14ac:dyDescent="0.2">
      <c r="A12" s="46"/>
      <c r="B12" s="101"/>
      <c r="C12" s="99"/>
      <c r="D12" s="100"/>
      <c r="E12" s="115"/>
      <c r="F12" s="98"/>
      <c r="G12" s="117">
        <f t="shared" si="0"/>
        <v>0</v>
      </c>
      <c r="H12" s="117">
        <f t="shared" si="1"/>
        <v>0</v>
      </c>
      <c r="I12" s="123"/>
      <c r="J12" s="48"/>
    </row>
    <row r="13" spans="1:10" x14ac:dyDescent="0.2">
      <c r="A13" s="46"/>
      <c r="B13" s="101"/>
      <c r="C13" s="99"/>
      <c r="D13" s="100"/>
      <c r="E13" s="115"/>
      <c r="F13" s="98"/>
      <c r="G13" s="117">
        <f t="shared" si="0"/>
        <v>0</v>
      </c>
      <c r="H13" s="117">
        <f t="shared" si="1"/>
        <v>0</v>
      </c>
      <c r="I13" s="123"/>
      <c r="J13" s="48"/>
    </row>
    <row r="14" spans="1:10" x14ac:dyDescent="0.2">
      <c r="A14" s="46"/>
      <c r="B14" s="101"/>
      <c r="C14" s="99"/>
      <c r="D14" s="100"/>
      <c r="E14" s="115"/>
      <c r="F14" s="98"/>
      <c r="G14" s="117">
        <f t="shared" si="0"/>
        <v>0</v>
      </c>
      <c r="H14" s="117">
        <f t="shared" si="1"/>
        <v>0</v>
      </c>
      <c r="I14" s="123"/>
      <c r="J14" s="48"/>
    </row>
    <row r="15" spans="1:10" x14ac:dyDescent="0.2">
      <c r="A15" s="46"/>
      <c r="B15" s="101"/>
      <c r="C15" s="99"/>
      <c r="D15" s="100"/>
      <c r="E15" s="115"/>
      <c r="F15" s="98"/>
      <c r="G15" s="117">
        <f t="shared" si="0"/>
        <v>0</v>
      </c>
      <c r="H15" s="117">
        <f t="shared" si="1"/>
        <v>0</v>
      </c>
      <c r="I15" s="123"/>
      <c r="J15" s="48"/>
    </row>
    <row r="16" spans="1:10" x14ac:dyDescent="0.2">
      <c r="A16" s="46"/>
      <c r="B16" s="101"/>
      <c r="C16" s="99"/>
      <c r="D16" s="100"/>
      <c r="E16" s="115"/>
      <c r="F16" s="20"/>
      <c r="G16" s="117">
        <f t="shared" si="0"/>
        <v>0</v>
      </c>
      <c r="H16" s="117">
        <f t="shared" si="1"/>
        <v>0</v>
      </c>
      <c r="I16" s="123"/>
      <c r="J16" s="48"/>
    </row>
    <row r="17" spans="1:10" x14ac:dyDescent="0.2">
      <c r="A17" s="46"/>
      <c r="B17" s="101"/>
      <c r="C17" s="99"/>
      <c r="D17" s="100"/>
      <c r="E17" s="115"/>
      <c r="F17" s="20"/>
      <c r="G17" s="117">
        <f t="shared" si="0"/>
        <v>0</v>
      </c>
      <c r="H17" s="117">
        <f t="shared" si="1"/>
        <v>0</v>
      </c>
      <c r="I17" s="123"/>
      <c r="J17" s="48"/>
    </row>
    <row r="18" spans="1:10" x14ac:dyDescent="0.2">
      <c r="A18" s="46"/>
      <c r="B18" s="101"/>
      <c r="C18" s="99"/>
      <c r="D18" s="100"/>
      <c r="E18" s="115"/>
      <c r="F18" s="20"/>
      <c r="G18" s="117">
        <f t="shared" si="0"/>
        <v>0</v>
      </c>
      <c r="H18" s="117">
        <f t="shared" si="1"/>
        <v>0</v>
      </c>
      <c r="I18" s="123"/>
      <c r="J18" s="48"/>
    </row>
    <row r="19" spans="1:10" x14ac:dyDescent="0.2">
      <c r="A19" s="46"/>
      <c r="B19" s="101"/>
      <c r="C19" s="99"/>
      <c r="D19" s="100"/>
      <c r="E19" s="115"/>
      <c r="F19" s="20"/>
      <c r="G19" s="117">
        <f t="shared" si="0"/>
        <v>0</v>
      </c>
      <c r="H19" s="117">
        <f t="shared" si="1"/>
        <v>0</v>
      </c>
      <c r="I19" s="123"/>
      <c r="J19" s="48"/>
    </row>
    <row r="20" spans="1:10" x14ac:dyDescent="0.2">
      <c r="A20" s="46"/>
      <c r="B20" s="101"/>
      <c r="C20" s="99"/>
      <c r="D20" s="100"/>
      <c r="E20" s="115"/>
      <c r="F20" s="20"/>
      <c r="G20" s="117">
        <f t="shared" si="0"/>
        <v>0</v>
      </c>
      <c r="H20" s="117">
        <f t="shared" si="1"/>
        <v>0</v>
      </c>
      <c r="I20" s="123"/>
      <c r="J20" s="48"/>
    </row>
    <row r="21" spans="1:10" x14ac:dyDescent="0.2">
      <c r="A21" s="46"/>
      <c r="B21" s="101"/>
      <c r="C21" s="99"/>
      <c r="D21" s="100"/>
      <c r="E21" s="115"/>
      <c r="F21" s="20"/>
      <c r="G21" s="117">
        <f t="shared" si="0"/>
        <v>0</v>
      </c>
      <c r="H21" s="117">
        <f t="shared" si="1"/>
        <v>0</v>
      </c>
      <c r="I21" s="123"/>
      <c r="J21" s="48"/>
    </row>
    <row r="22" spans="1:10" x14ac:dyDescent="0.2">
      <c r="A22" s="46"/>
      <c r="B22" s="101"/>
      <c r="C22" s="99"/>
      <c r="D22" s="100"/>
      <c r="E22" s="115"/>
      <c r="F22" s="20"/>
      <c r="G22" s="117">
        <f t="shared" si="0"/>
        <v>0</v>
      </c>
      <c r="H22" s="117">
        <f t="shared" si="1"/>
        <v>0</v>
      </c>
      <c r="I22" s="123"/>
      <c r="J22" s="48"/>
    </row>
    <row r="23" spans="1:10" x14ac:dyDescent="0.2">
      <c r="A23" s="46"/>
      <c r="B23" s="101"/>
      <c r="C23" s="99"/>
      <c r="D23" s="100"/>
      <c r="E23" s="116"/>
      <c r="F23" s="110"/>
      <c r="G23" s="118">
        <f t="shared" si="0"/>
        <v>0</v>
      </c>
      <c r="H23" s="118">
        <f t="shared" si="1"/>
        <v>0</v>
      </c>
      <c r="I23" s="122"/>
      <c r="J23" s="48"/>
    </row>
    <row r="24" spans="1:10" x14ac:dyDescent="0.2">
      <c r="A24" s="102"/>
      <c r="B24" s="102"/>
      <c r="C24" s="103"/>
      <c r="D24" s="104"/>
      <c r="E24" s="226">
        <f>SUM(H2:H23)-SUMIF(J:J,"PAID*",H:H)</f>
        <v>0</v>
      </c>
      <c r="F24" s="226"/>
      <c r="G24" s="226"/>
      <c r="H24" s="226"/>
      <c r="I24" s="226"/>
      <c r="J24" s="48"/>
    </row>
    <row r="26" spans="1:10" x14ac:dyDescent="0.2">
      <c r="G26" s="119"/>
    </row>
  </sheetData>
  <mergeCells count="7">
    <mergeCell ref="J2:J3"/>
    <mergeCell ref="E24:I24"/>
    <mergeCell ref="A2:A3"/>
    <mergeCell ref="B2:B3"/>
    <mergeCell ref="F2:F3"/>
    <mergeCell ref="H2:H3"/>
    <mergeCell ref="I2:I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zoomScale="61" zoomScaleNormal="61" workbookViewId="0">
      <pane xSplit="1" ySplit="1" topLeftCell="B6" activePane="bottomRight" state="frozen"/>
      <selection pane="topRight"/>
      <selection pane="bottomLeft"/>
      <selection pane="bottomRight" activeCell="D24" sqref="D24:G24"/>
    </sheetView>
  </sheetViews>
  <sheetFormatPr baseColWidth="10" defaultColWidth="9.1640625" defaultRowHeight="21" x14ac:dyDescent="0.2"/>
  <cols>
    <col min="1" max="1" width="18.83203125" style="91" customWidth="1"/>
    <col min="2" max="2" width="35.5" style="90" customWidth="1"/>
    <col min="3" max="3" width="24.1640625" style="92" customWidth="1"/>
    <col min="4" max="4" width="24.6640625" style="90" customWidth="1"/>
    <col min="5" max="5" width="37" style="90" customWidth="1"/>
    <col min="6" max="6" width="27" style="90" customWidth="1"/>
    <col min="7" max="7" width="22" style="90" customWidth="1"/>
    <col min="8" max="9" width="12.83203125" style="90"/>
    <col min="10" max="16384" width="9.1640625" style="90"/>
  </cols>
  <sheetData>
    <row r="1" spans="1:7" x14ac:dyDescent="0.2">
      <c r="A1" s="95" t="s">
        <v>0</v>
      </c>
      <c r="B1" s="97" t="s">
        <v>245</v>
      </c>
      <c r="C1" s="96" t="s">
        <v>246</v>
      </c>
      <c r="D1" s="96" t="s">
        <v>3</v>
      </c>
      <c r="E1" s="96" t="s">
        <v>225</v>
      </c>
      <c r="F1" s="96" t="s">
        <v>4</v>
      </c>
      <c r="G1" s="96" t="s">
        <v>5</v>
      </c>
    </row>
    <row r="2" spans="1:7" ht="200" customHeight="1" x14ac:dyDescent="0.2">
      <c r="A2" s="217">
        <v>46072</v>
      </c>
      <c r="B2" s="99" t="s">
        <v>261</v>
      </c>
      <c r="C2" s="100">
        <v>20</v>
      </c>
      <c r="D2" s="115">
        <v>8000</v>
      </c>
      <c r="E2" s="220"/>
      <c r="F2" s="117">
        <f t="shared" ref="F2:F23" si="0">SUM(C2*D2)</f>
        <v>160000</v>
      </c>
      <c r="G2" s="223">
        <f>SUM(F2:F3)</f>
        <v>410000</v>
      </c>
    </row>
    <row r="3" spans="1:7" ht="200" customHeight="1" x14ac:dyDescent="0.2">
      <c r="A3" s="219"/>
      <c r="B3" s="99" t="s">
        <v>262</v>
      </c>
      <c r="C3" s="100">
        <v>10</v>
      </c>
      <c r="D3" s="115">
        <v>25000</v>
      </c>
      <c r="E3" s="222"/>
      <c r="F3" s="117">
        <f t="shared" si="0"/>
        <v>250000</v>
      </c>
      <c r="G3" s="225"/>
    </row>
    <row r="4" spans="1:7" ht="409.5" customHeight="1" x14ac:dyDescent="0.2">
      <c r="A4" s="46">
        <v>46073</v>
      </c>
      <c r="B4" s="99" t="s">
        <v>261</v>
      </c>
      <c r="C4" s="100">
        <v>20</v>
      </c>
      <c r="D4" s="115">
        <v>8000</v>
      </c>
      <c r="E4" s="20"/>
      <c r="F4" s="117">
        <f t="shared" si="0"/>
        <v>160000</v>
      </c>
      <c r="G4" s="117">
        <f t="shared" ref="G4:G23" si="1">SUM(F4)</f>
        <v>160000</v>
      </c>
    </row>
    <row r="5" spans="1:7" ht="200" customHeight="1" x14ac:dyDescent="0.2">
      <c r="A5" s="217">
        <v>46077</v>
      </c>
      <c r="B5" s="99" t="s">
        <v>261</v>
      </c>
      <c r="C5" s="100">
        <v>20</v>
      </c>
      <c r="D5" s="115">
        <v>8000</v>
      </c>
      <c r="E5" s="220"/>
      <c r="F5" s="117">
        <f t="shared" si="0"/>
        <v>160000</v>
      </c>
      <c r="G5" s="223">
        <f>SUM(F5:F6)</f>
        <v>410000</v>
      </c>
    </row>
    <row r="6" spans="1:7" ht="200" customHeight="1" x14ac:dyDescent="0.2">
      <c r="A6" s="219"/>
      <c r="B6" s="99" t="s">
        <v>262</v>
      </c>
      <c r="C6" s="100">
        <v>10</v>
      </c>
      <c r="D6" s="115">
        <v>25000</v>
      </c>
      <c r="E6" s="222"/>
      <c r="F6" s="117">
        <f t="shared" si="0"/>
        <v>250000</v>
      </c>
      <c r="G6" s="225"/>
    </row>
    <row r="7" spans="1:7" ht="205" customHeight="1" x14ac:dyDescent="0.2">
      <c r="A7" s="217">
        <v>46080</v>
      </c>
      <c r="B7" s="99" t="s">
        <v>261</v>
      </c>
      <c r="C7" s="100">
        <v>25</v>
      </c>
      <c r="D7" s="99">
        <v>8000</v>
      </c>
      <c r="E7" s="227"/>
      <c r="F7" s="117">
        <f t="shared" si="0"/>
        <v>200000</v>
      </c>
      <c r="G7" s="223">
        <f>SUM(F7:F8)</f>
        <v>450000</v>
      </c>
    </row>
    <row r="8" spans="1:7" ht="205" customHeight="1" x14ac:dyDescent="0.2">
      <c r="A8" s="219"/>
      <c r="B8" s="99" t="s">
        <v>262</v>
      </c>
      <c r="C8" s="100">
        <v>10</v>
      </c>
      <c r="D8" s="99">
        <v>25000</v>
      </c>
      <c r="E8" s="228"/>
      <c r="F8" s="117">
        <f t="shared" si="0"/>
        <v>250000</v>
      </c>
      <c r="G8" s="225"/>
    </row>
    <row r="9" spans="1:7" x14ac:dyDescent="0.2">
      <c r="A9" s="46"/>
      <c r="B9" s="99"/>
      <c r="C9" s="100"/>
      <c r="D9" s="99"/>
      <c r="E9" s="98"/>
      <c r="F9" s="117">
        <f t="shared" si="0"/>
        <v>0</v>
      </c>
      <c r="G9" s="117">
        <f t="shared" si="1"/>
        <v>0</v>
      </c>
    </row>
    <row r="10" spans="1:7" x14ac:dyDescent="0.2">
      <c r="A10" s="46"/>
      <c r="B10" s="99"/>
      <c r="C10" s="100"/>
      <c r="D10" s="99"/>
      <c r="E10" s="98"/>
      <c r="F10" s="117">
        <f t="shared" si="0"/>
        <v>0</v>
      </c>
      <c r="G10" s="117">
        <f t="shared" si="1"/>
        <v>0</v>
      </c>
    </row>
    <row r="11" spans="1:7" x14ac:dyDescent="0.2">
      <c r="A11" s="46"/>
      <c r="B11" s="99"/>
      <c r="C11" s="100"/>
      <c r="D11" s="115"/>
      <c r="E11" s="98"/>
      <c r="F11" s="117">
        <f t="shared" si="0"/>
        <v>0</v>
      </c>
      <c r="G11" s="117">
        <f t="shared" si="1"/>
        <v>0</v>
      </c>
    </row>
    <row r="12" spans="1:7" x14ac:dyDescent="0.2">
      <c r="A12" s="46"/>
      <c r="B12" s="99"/>
      <c r="C12" s="100"/>
      <c r="D12" s="115"/>
      <c r="E12" s="98"/>
      <c r="F12" s="117">
        <f t="shared" si="0"/>
        <v>0</v>
      </c>
      <c r="G12" s="117">
        <f t="shared" si="1"/>
        <v>0</v>
      </c>
    </row>
    <row r="13" spans="1:7" x14ac:dyDescent="0.2">
      <c r="A13" s="46"/>
      <c r="B13" s="99"/>
      <c r="C13" s="100"/>
      <c r="D13" s="115"/>
      <c r="E13" s="98"/>
      <c r="F13" s="117">
        <f t="shared" si="0"/>
        <v>0</v>
      </c>
      <c r="G13" s="117">
        <f t="shared" si="1"/>
        <v>0</v>
      </c>
    </row>
    <row r="14" spans="1:7" x14ac:dyDescent="0.2">
      <c r="A14" s="46"/>
      <c r="B14" s="99"/>
      <c r="C14" s="100"/>
      <c r="D14" s="115"/>
      <c r="E14" s="98"/>
      <c r="F14" s="117">
        <f t="shared" si="0"/>
        <v>0</v>
      </c>
      <c r="G14" s="117">
        <f t="shared" si="1"/>
        <v>0</v>
      </c>
    </row>
    <row r="15" spans="1:7" x14ac:dyDescent="0.2">
      <c r="A15" s="46"/>
      <c r="B15" s="99"/>
      <c r="C15" s="100"/>
      <c r="D15" s="115"/>
      <c r="E15" s="98"/>
      <c r="F15" s="117">
        <f t="shared" si="0"/>
        <v>0</v>
      </c>
      <c r="G15" s="117">
        <f t="shared" si="1"/>
        <v>0</v>
      </c>
    </row>
    <row r="16" spans="1:7" x14ac:dyDescent="0.2">
      <c r="A16" s="46"/>
      <c r="B16" s="99"/>
      <c r="C16" s="100"/>
      <c r="D16" s="115"/>
      <c r="E16" s="20"/>
      <c r="F16" s="117">
        <f t="shared" si="0"/>
        <v>0</v>
      </c>
      <c r="G16" s="117">
        <f t="shared" si="1"/>
        <v>0</v>
      </c>
    </row>
    <row r="17" spans="1:7" x14ac:dyDescent="0.2">
      <c r="A17" s="46"/>
      <c r="B17" s="99"/>
      <c r="C17" s="100"/>
      <c r="D17" s="115"/>
      <c r="E17" s="20"/>
      <c r="F17" s="117">
        <f t="shared" si="0"/>
        <v>0</v>
      </c>
      <c r="G17" s="117">
        <f t="shared" si="1"/>
        <v>0</v>
      </c>
    </row>
    <row r="18" spans="1:7" x14ac:dyDescent="0.2">
      <c r="A18" s="46"/>
      <c r="B18" s="99"/>
      <c r="C18" s="100"/>
      <c r="D18" s="115"/>
      <c r="E18" s="20"/>
      <c r="F18" s="117">
        <f t="shared" si="0"/>
        <v>0</v>
      </c>
      <c r="G18" s="117">
        <f t="shared" si="1"/>
        <v>0</v>
      </c>
    </row>
    <row r="19" spans="1:7" x14ac:dyDescent="0.2">
      <c r="A19" s="46"/>
      <c r="B19" s="99"/>
      <c r="C19" s="100"/>
      <c r="D19" s="115"/>
      <c r="E19" s="20"/>
      <c r="F19" s="117">
        <f t="shared" si="0"/>
        <v>0</v>
      </c>
      <c r="G19" s="117">
        <f t="shared" si="1"/>
        <v>0</v>
      </c>
    </row>
    <row r="20" spans="1:7" x14ac:dyDescent="0.2">
      <c r="A20" s="46"/>
      <c r="B20" s="99"/>
      <c r="C20" s="100"/>
      <c r="D20" s="115"/>
      <c r="E20" s="20"/>
      <c r="F20" s="117">
        <f t="shared" si="0"/>
        <v>0</v>
      </c>
      <c r="G20" s="117">
        <f t="shared" si="1"/>
        <v>0</v>
      </c>
    </row>
    <row r="21" spans="1:7" x14ac:dyDescent="0.2">
      <c r="A21" s="46"/>
      <c r="B21" s="99"/>
      <c r="C21" s="100"/>
      <c r="D21" s="115"/>
      <c r="E21" s="20"/>
      <c r="F21" s="117">
        <f t="shared" si="0"/>
        <v>0</v>
      </c>
      <c r="G21" s="117">
        <f t="shared" si="1"/>
        <v>0</v>
      </c>
    </row>
    <row r="22" spans="1:7" x14ac:dyDescent="0.2">
      <c r="A22" s="46"/>
      <c r="B22" s="99"/>
      <c r="C22" s="100"/>
      <c r="D22" s="115"/>
      <c r="E22" s="20"/>
      <c r="F22" s="117">
        <f t="shared" si="0"/>
        <v>0</v>
      </c>
      <c r="G22" s="117">
        <f t="shared" si="1"/>
        <v>0</v>
      </c>
    </row>
    <row r="23" spans="1:7" x14ac:dyDescent="0.2">
      <c r="A23" s="46"/>
      <c r="B23" s="99"/>
      <c r="C23" s="100"/>
      <c r="D23" s="116"/>
      <c r="E23" s="110"/>
      <c r="F23" s="118">
        <f t="shared" si="0"/>
        <v>0</v>
      </c>
      <c r="G23" s="118">
        <f t="shared" si="1"/>
        <v>0</v>
      </c>
    </row>
    <row r="24" spans="1:7" x14ac:dyDescent="0.2">
      <c r="A24" s="233" t="s">
        <v>5</v>
      </c>
      <c r="B24" s="233"/>
      <c r="C24" s="234"/>
      <c r="D24" s="235">
        <f>SUM(G:G)</f>
        <v>1430000</v>
      </c>
      <c r="E24" s="236"/>
      <c r="F24" s="236"/>
      <c r="G24" s="237"/>
    </row>
    <row r="25" spans="1:7" customFormat="1" x14ac:dyDescent="0.2">
      <c r="A25" s="238" t="s">
        <v>263</v>
      </c>
      <c r="B25" s="238"/>
      <c r="C25" s="238"/>
      <c r="D25" s="239">
        <f>D24*11%</f>
        <v>157300</v>
      </c>
      <c r="E25" s="239"/>
      <c r="F25" s="239"/>
      <c r="G25" s="239"/>
    </row>
    <row r="26" spans="1:7" customFormat="1" x14ac:dyDescent="0.2">
      <c r="A26" s="240" t="s">
        <v>223</v>
      </c>
      <c r="B26" s="241"/>
      <c r="C26" s="242"/>
      <c r="D26" s="243">
        <f>SUM(D24:G25)</f>
        <v>1587300</v>
      </c>
      <c r="E26" s="244"/>
      <c r="F26" s="244"/>
      <c r="G26" s="245"/>
    </row>
    <row r="28" spans="1:7" x14ac:dyDescent="0.2">
      <c r="F28" s="119"/>
    </row>
  </sheetData>
  <mergeCells count="15">
    <mergeCell ref="G2:G3"/>
    <mergeCell ref="G5:G6"/>
    <mergeCell ref="G7:G8"/>
    <mergeCell ref="A2:A3"/>
    <mergeCell ref="A5:A6"/>
    <mergeCell ref="A7:A8"/>
    <mergeCell ref="E2:E3"/>
    <mergeCell ref="E5:E6"/>
    <mergeCell ref="E7:E8"/>
    <mergeCell ref="A24:C24"/>
    <mergeCell ref="D24:G24"/>
    <mergeCell ref="A25:C25"/>
    <mergeCell ref="D25:G25"/>
    <mergeCell ref="A26:C26"/>
    <mergeCell ref="D26:G26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C26"/>
  <sheetViews>
    <sheetView topLeftCell="C1" workbookViewId="0">
      <selection activeCell="J24" sqref="J24:K24"/>
    </sheetView>
  </sheetViews>
  <sheetFormatPr baseColWidth="10" defaultColWidth="9.1640625" defaultRowHeight="21" x14ac:dyDescent="0.2"/>
  <cols>
    <col min="1" max="1" width="18.83203125" style="91" customWidth="1"/>
    <col min="2" max="2" width="21.6640625" style="92" customWidth="1"/>
    <col min="3" max="3" width="35.5" style="90" customWidth="1"/>
    <col min="4" max="4" width="24.1640625" style="92" customWidth="1"/>
    <col min="5" max="5" width="24.6640625" style="93" customWidth="1"/>
    <col min="6" max="6" width="37" style="90" customWidth="1"/>
    <col min="7" max="7" width="27" style="93" customWidth="1"/>
    <col min="8" max="8" width="22" style="93" customWidth="1"/>
    <col min="9" max="11" width="22.1640625" style="94" customWidth="1"/>
    <col min="12" max="12" width="25.1640625" style="92" customWidth="1"/>
    <col min="13" max="14" width="12.83203125" style="90"/>
    <col min="15" max="16382" width="9.1640625" style="90"/>
    <col min="16384" max="16384" width="9.1640625" style="90"/>
  </cols>
  <sheetData>
    <row r="1" spans="1:12" s="90" customFormat="1" x14ac:dyDescent="0.2">
      <c r="A1" s="95" t="s">
        <v>0</v>
      </c>
      <c r="B1" s="96" t="s">
        <v>111</v>
      </c>
      <c r="C1" s="97" t="s">
        <v>245</v>
      </c>
      <c r="D1" s="96" t="s">
        <v>246</v>
      </c>
      <c r="E1" s="105" t="s">
        <v>3</v>
      </c>
      <c r="F1" s="96" t="s">
        <v>225</v>
      </c>
      <c r="G1" s="105" t="s">
        <v>4</v>
      </c>
      <c r="H1" s="105" t="s">
        <v>5</v>
      </c>
      <c r="I1" s="105" t="s">
        <v>264</v>
      </c>
      <c r="J1" s="105" t="s">
        <v>263</v>
      </c>
      <c r="K1" s="105" t="s">
        <v>5</v>
      </c>
      <c r="L1" s="96" t="s">
        <v>257</v>
      </c>
    </row>
    <row r="2" spans="1:12" s="90" customFormat="1" ht="154.5" customHeight="1" x14ac:dyDescent="0.2">
      <c r="A2" s="15">
        <v>46067</v>
      </c>
      <c r="B2" s="98" t="s">
        <v>265</v>
      </c>
      <c r="C2" s="99" t="s">
        <v>266</v>
      </c>
      <c r="D2" s="100">
        <v>4</v>
      </c>
      <c r="E2" s="106">
        <v>139862</v>
      </c>
      <c r="F2" s="20"/>
      <c r="G2" s="107">
        <f t="shared" ref="G2:G23" si="0">SUM(D2*E2)</f>
        <v>559448</v>
      </c>
      <c r="H2" s="107">
        <f>SUM(G2:G3)</f>
        <v>559448</v>
      </c>
      <c r="I2" s="107"/>
      <c r="J2" s="107">
        <f>H2*11%</f>
        <v>61539.28</v>
      </c>
      <c r="K2" s="107">
        <f>SUM(H2)-I2+J2</f>
        <v>620987.28</v>
      </c>
      <c r="L2" s="24" t="s">
        <v>259</v>
      </c>
    </row>
    <row r="3" spans="1:12" s="90" customFormat="1" x14ac:dyDescent="0.2">
      <c r="A3" s="15"/>
      <c r="B3" s="98"/>
      <c r="C3" s="99"/>
      <c r="D3" s="100"/>
      <c r="E3" s="106"/>
      <c r="F3" s="20"/>
      <c r="G3" s="107">
        <f t="shared" si="0"/>
        <v>0</v>
      </c>
      <c r="H3" s="107"/>
      <c r="I3" s="107"/>
      <c r="J3" s="107"/>
      <c r="K3" s="107"/>
      <c r="L3" s="48"/>
    </row>
    <row r="4" spans="1:12" s="90" customFormat="1" x14ac:dyDescent="0.2">
      <c r="A4" s="15"/>
      <c r="B4" s="101"/>
      <c r="C4" s="99"/>
      <c r="D4" s="100"/>
      <c r="E4" s="106"/>
      <c r="F4" s="20"/>
      <c r="G4" s="107">
        <f t="shared" si="0"/>
        <v>0</v>
      </c>
      <c r="H4" s="107">
        <f t="shared" ref="H4:H23" si="1">SUM(G4)</f>
        <v>0</v>
      </c>
      <c r="I4" s="113"/>
      <c r="J4" s="113"/>
      <c r="K4" s="113"/>
      <c r="L4" s="48"/>
    </row>
    <row r="5" spans="1:12" s="90" customFormat="1" x14ac:dyDescent="0.2">
      <c r="A5" s="15"/>
      <c r="B5" s="101"/>
      <c r="C5" s="99"/>
      <c r="D5" s="100"/>
      <c r="E5" s="106"/>
      <c r="F5" s="20"/>
      <c r="G5" s="107">
        <f t="shared" si="0"/>
        <v>0</v>
      </c>
      <c r="H5" s="107">
        <f t="shared" si="1"/>
        <v>0</v>
      </c>
      <c r="I5" s="113"/>
      <c r="J5" s="113"/>
      <c r="K5" s="113"/>
      <c r="L5" s="48"/>
    </row>
    <row r="6" spans="1:12" s="90" customFormat="1" x14ac:dyDescent="0.2">
      <c r="A6" s="15"/>
      <c r="B6" s="101"/>
      <c r="C6" s="99"/>
      <c r="D6" s="100"/>
      <c r="E6" s="106"/>
      <c r="F6" s="20"/>
      <c r="G6" s="107">
        <f t="shared" si="0"/>
        <v>0</v>
      </c>
      <c r="H6" s="107">
        <f t="shared" si="1"/>
        <v>0</v>
      </c>
      <c r="I6" s="113"/>
      <c r="J6" s="113"/>
      <c r="K6" s="113"/>
      <c r="L6" s="48"/>
    </row>
    <row r="7" spans="1:12" s="90" customFormat="1" x14ac:dyDescent="0.2">
      <c r="A7" s="15"/>
      <c r="B7" s="101"/>
      <c r="C7" s="99"/>
      <c r="D7" s="100"/>
      <c r="E7" s="108"/>
      <c r="F7" s="98"/>
      <c r="G7" s="107">
        <f t="shared" si="0"/>
        <v>0</v>
      </c>
      <c r="H7" s="107">
        <f t="shared" si="1"/>
        <v>0</v>
      </c>
      <c r="I7" s="113"/>
      <c r="J7" s="113"/>
      <c r="K7" s="113"/>
      <c r="L7" s="48"/>
    </row>
    <row r="8" spans="1:12" s="90" customFormat="1" x14ac:dyDescent="0.2">
      <c r="A8" s="15"/>
      <c r="B8" s="101"/>
      <c r="C8" s="99"/>
      <c r="D8" s="100"/>
      <c r="E8" s="108"/>
      <c r="F8" s="98"/>
      <c r="G8" s="107">
        <f t="shared" si="0"/>
        <v>0</v>
      </c>
      <c r="H8" s="107">
        <f t="shared" si="1"/>
        <v>0</v>
      </c>
      <c r="I8" s="113"/>
      <c r="J8" s="113"/>
      <c r="K8" s="113"/>
      <c r="L8" s="48"/>
    </row>
    <row r="9" spans="1:12" s="90" customFormat="1" x14ac:dyDescent="0.2">
      <c r="A9" s="15"/>
      <c r="B9" s="101"/>
      <c r="C9" s="99"/>
      <c r="D9" s="100"/>
      <c r="E9" s="108"/>
      <c r="F9" s="98"/>
      <c r="G9" s="107">
        <f t="shared" si="0"/>
        <v>0</v>
      </c>
      <c r="H9" s="107">
        <f t="shared" si="1"/>
        <v>0</v>
      </c>
      <c r="I9" s="113"/>
      <c r="J9" s="113"/>
      <c r="K9" s="113"/>
      <c r="L9" s="48"/>
    </row>
    <row r="10" spans="1:12" s="90" customFormat="1" x14ac:dyDescent="0.2">
      <c r="A10" s="15"/>
      <c r="B10" s="101"/>
      <c r="C10" s="99"/>
      <c r="D10" s="100"/>
      <c r="E10" s="108"/>
      <c r="F10" s="98"/>
      <c r="G10" s="107">
        <f t="shared" si="0"/>
        <v>0</v>
      </c>
      <c r="H10" s="107">
        <f t="shared" si="1"/>
        <v>0</v>
      </c>
      <c r="I10" s="113"/>
      <c r="J10" s="113"/>
      <c r="K10" s="113"/>
      <c r="L10" s="48"/>
    </row>
    <row r="11" spans="1:12" s="90" customFormat="1" x14ac:dyDescent="0.2">
      <c r="A11" s="15"/>
      <c r="B11" s="101"/>
      <c r="C11" s="99"/>
      <c r="D11" s="100"/>
      <c r="E11" s="106"/>
      <c r="F11" s="98"/>
      <c r="G11" s="107">
        <f t="shared" si="0"/>
        <v>0</v>
      </c>
      <c r="H11" s="107">
        <f t="shared" si="1"/>
        <v>0</v>
      </c>
      <c r="I11" s="113"/>
      <c r="J11" s="113"/>
      <c r="K11" s="113"/>
      <c r="L11" s="48"/>
    </row>
    <row r="12" spans="1:12" s="90" customFormat="1" x14ac:dyDescent="0.2">
      <c r="A12" s="15"/>
      <c r="B12" s="101"/>
      <c r="C12" s="99"/>
      <c r="D12" s="100"/>
      <c r="E12" s="106"/>
      <c r="F12" s="98"/>
      <c r="G12" s="107">
        <f t="shared" si="0"/>
        <v>0</v>
      </c>
      <c r="H12" s="107">
        <f t="shared" si="1"/>
        <v>0</v>
      </c>
      <c r="I12" s="113"/>
      <c r="J12" s="113"/>
      <c r="K12" s="113"/>
      <c r="L12" s="48"/>
    </row>
    <row r="13" spans="1:12" s="90" customFormat="1" x14ac:dyDescent="0.2">
      <c r="A13" s="15"/>
      <c r="B13" s="101"/>
      <c r="C13" s="99"/>
      <c r="D13" s="100"/>
      <c r="E13" s="106"/>
      <c r="F13" s="98"/>
      <c r="G13" s="107">
        <f t="shared" si="0"/>
        <v>0</v>
      </c>
      <c r="H13" s="107">
        <f t="shared" si="1"/>
        <v>0</v>
      </c>
      <c r="I13" s="113"/>
      <c r="J13" s="113"/>
      <c r="K13" s="113"/>
      <c r="L13" s="48"/>
    </row>
    <row r="14" spans="1:12" s="90" customFormat="1" x14ac:dyDescent="0.2">
      <c r="A14" s="15"/>
      <c r="B14" s="101"/>
      <c r="C14" s="99"/>
      <c r="D14" s="100"/>
      <c r="E14" s="106"/>
      <c r="F14" s="98"/>
      <c r="G14" s="107">
        <f t="shared" si="0"/>
        <v>0</v>
      </c>
      <c r="H14" s="107">
        <f t="shared" si="1"/>
        <v>0</v>
      </c>
      <c r="I14" s="113"/>
      <c r="J14" s="113"/>
      <c r="K14" s="113"/>
      <c r="L14" s="48"/>
    </row>
    <row r="15" spans="1:12" s="90" customFormat="1" x14ac:dyDescent="0.2">
      <c r="A15" s="15"/>
      <c r="B15" s="101"/>
      <c r="C15" s="99"/>
      <c r="D15" s="100"/>
      <c r="E15" s="106"/>
      <c r="F15" s="98"/>
      <c r="G15" s="107">
        <f t="shared" si="0"/>
        <v>0</v>
      </c>
      <c r="H15" s="107">
        <f t="shared" si="1"/>
        <v>0</v>
      </c>
      <c r="I15" s="113"/>
      <c r="J15" s="113"/>
      <c r="K15" s="113"/>
      <c r="L15" s="48"/>
    </row>
    <row r="16" spans="1:12" s="90" customFormat="1" x14ac:dyDescent="0.2">
      <c r="A16" s="15"/>
      <c r="B16" s="101"/>
      <c r="C16" s="99"/>
      <c r="D16" s="100"/>
      <c r="E16" s="106"/>
      <c r="F16" s="20"/>
      <c r="G16" s="107">
        <f t="shared" si="0"/>
        <v>0</v>
      </c>
      <c r="H16" s="107">
        <f t="shared" si="1"/>
        <v>0</v>
      </c>
      <c r="I16" s="113"/>
      <c r="J16" s="113"/>
      <c r="K16" s="113"/>
      <c r="L16" s="48"/>
    </row>
    <row r="17" spans="1:12" s="90" customFormat="1" x14ac:dyDescent="0.2">
      <c r="A17" s="15"/>
      <c r="B17" s="101"/>
      <c r="C17" s="99"/>
      <c r="D17" s="100"/>
      <c r="E17" s="106"/>
      <c r="F17" s="20"/>
      <c r="G17" s="107">
        <f t="shared" si="0"/>
        <v>0</v>
      </c>
      <c r="H17" s="107">
        <f t="shared" si="1"/>
        <v>0</v>
      </c>
      <c r="I17" s="113"/>
      <c r="J17" s="113"/>
      <c r="K17" s="113"/>
      <c r="L17" s="48"/>
    </row>
    <row r="18" spans="1:12" s="90" customFormat="1" x14ac:dyDescent="0.2">
      <c r="A18" s="15"/>
      <c r="B18" s="101"/>
      <c r="C18" s="99"/>
      <c r="D18" s="100"/>
      <c r="E18" s="106"/>
      <c r="F18" s="20"/>
      <c r="G18" s="107">
        <f t="shared" si="0"/>
        <v>0</v>
      </c>
      <c r="H18" s="107">
        <f t="shared" si="1"/>
        <v>0</v>
      </c>
      <c r="I18" s="113"/>
      <c r="J18" s="113"/>
      <c r="K18" s="113"/>
      <c r="L18" s="48"/>
    </row>
    <row r="19" spans="1:12" s="90" customFormat="1" x14ac:dyDescent="0.2">
      <c r="A19" s="15"/>
      <c r="B19" s="101"/>
      <c r="C19" s="99"/>
      <c r="D19" s="100"/>
      <c r="E19" s="106"/>
      <c r="F19" s="20"/>
      <c r="G19" s="107">
        <f t="shared" si="0"/>
        <v>0</v>
      </c>
      <c r="H19" s="107">
        <f t="shared" si="1"/>
        <v>0</v>
      </c>
      <c r="I19" s="113"/>
      <c r="J19" s="113"/>
      <c r="K19" s="113"/>
      <c r="L19" s="48"/>
    </row>
    <row r="20" spans="1:12" s="90" customFormat="1" x14ac:dyDescent="0.2">
      <c r="A20" s="15"/>
      <c r="B20" s="101"/>
      <c r="C20" s="99"/>
      <c r="D20" s="100"/>
      <c r="E20" s="106"/>
      <c r="F20" s="20"/>
      <c r="G20" s="107">
        <f t="shared" si="0"/>
        <v>0</v>
      </c>
      <c r="H20" s="107">
        <f t="shared" si="1"/>
        <v>0</v>
      </c>
      <c r="I20" s="113"/>
      <c r="J20" s="113"/>
      <c r="K20" s="113"/>
      <c r="L20" s="48"/>
    </row>
    <row r="21" spans="1:12" s="90" customFormat="1" x14ac:dyDescent="0.2">
      <c r="A21" s="15"/>
      <c r="B21" s="101"/>
      <c r="C21" s="99"/>
      <c r="D21" s="100"/>
      <c r="E21" s="106"/>
      <c r="F21" s="20"/>
      <c r="G21" s="107">
        <f t="shared" si="0"/>
        <v>0</v>
      </c>
      <c r="H21" s="107">
        <f t="shared" si="1"/>
        <v>0</v>
      </c>
      <c r="I21" s="113"/>
      <c r="J21" s="113"/>
      <c r="K21" s="113"/>
      <c r="L21" s="48"/>
    </row>
    <row r="22" spans="1:12" s="90" customFormat="1" x14ac:dyDescent="0.2">
      <c r="A22" s="15"/>
      <c r="B22" s="101"/>
      <c r="C22" s="99"/>
      <c r="D22" s="100"/>
      <c r="E22" s="106"/>
      <c r="F22" s="20"/>
      <c r="G22" s="107">
        <f t="shared" si="0"/>
        <v>0</v>
      </c>
      <c r="H22" s="107">
        <f t="shared" si="1"/>
        <v>0</v>
      </c>
      <c r="I22" s="113"/>
      <c r="J22" s="113"/>
      <c r="K22" s="113"/>
      <c r="L22" s="48"/>
    </row>
    <row r="23" spans="1:12" s="90" customFormat="1" x14ac:dyDescent="0.2">
      <c r="A23" s="15"/>
      <c r="B23" s="101"/>
      <c r="C23" s="99"/>
      <c r="D23" s="100"/>
      <c r="E23" s="109"/>
      <c r="F23" s="110"/>
      <c r="G23" s="111">
        <f t="shared" si="0"/>
        <v>0</v>
      </c>
      <c r="H23" s="111">
        <f t="shared" si="1"/>
        <v>0</v>
      </c>
      <c r="I23" s="114"/>
      <c r="J23" s="114"/>
      <c r="K23" s="114"/>
      <c r="L23" s="48"/>
    </row>
    <row r="24" spans="1:12" s="90" customFormat="1" x14ac:dyDescent="0.2">
      <c r="A24" s="102"/>
      <c r="B24" s="102"/>
      <c r="C24" s="103"/>
      <c r="D24" s="104"/>
      <c r="E24" s="112"/>
      <c r="F24" s="112"/>
      <c r="G24" s="112"/>
      <c r="H24" s="112"/>
      <c r="I24" s="112"/>
      <c r="J24" s="246">
        <f>SUM(K:K)-SUMIF(L:L,"PAID*",K:K)</f>
        <v>0</v>
      </c>
      <c r="K24" s="247"/>
      <c r="L24" s="48"/>
    </row>
    <row r="26" spans="1:12" s="90" customFormat="1" x14ac:dyDescent="0.2">
      <c r="A26" s="91"/>
      <c r="B26" s="92"/>
      <c r="D26" s="92"/>
      <c r="E26" s="93"/>
      <c r="G26" s="93"/>
      <c r="H26" s="93"/>
      <c r="I26" s="94"/>
      <c r="J26" s="94"/>
      <c r="K26" s="94"/>
      <c r="L26" s="92"/>
    </row>
  </sheetData>
  <mergeCells count="1">
    <mergeCell ref="J24:K24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topLeftCell="E1" workbookViewId="0">
      <pane ySplit="1" topLeftCell="A2" activePane="bottomLeft" state="frozen"/>
      <selection pane="bottomLeft" activeCell="H12" sqref="H12"/>
    </sheetView>
  </sheetViews>
  <sheetFormatPr baseColWidth="10" defaultColWidth="9.1640625" defaultRowHeight="21" x14ac:dyDescent="0.2"/>
  <cols>
    <col min="1" max="1" width="19.1640625" style="76" customWidth="1"/>
    <col min="2" max="2" width="26.6640625" style="75" customWidth="1"/>
    <col min="3" max="3" width="34" style="77" customWidth="1"/>
    <col min="4" max="4" width="29.6640625" style="77" customWidth="1"/>
    <col min="5" max="5" width="48" style="75" customWidth="1"/>
    <col min="6" max="6" width="23.33203125" style="75" customWidth="1"/>
    <col min="7" max="8" width="19.33203125" style="75" customWidth="1"/>
    <col min="9" max="9" width="12.83203125" style="75"/>
    <col min="10" max="16384" width="9.1640625" style="75"/>
  </cols>
  <sheetData>
    <row r="1" spans="1:8" ht="35" customHeight="1" x14ac:dyDescent="0.2">
      <c r="A1" s="78" t="s">
        <v>0</v>
      </c>
      <c r="B1" s="79" t="s">
        <v>111</v>
      </c>
      <c r="C1" s="79" t="s">
        <v>267</v>
      </c>
      <c r="D1" s="79" t="s">
        <v>268</v>
      </c>
      <c r="E1" s="79" t="s">
        <v>269</v>
      </c>
      <c r="F1" s="79" t="s">
        <v>3</v>
      </c>
      <c r="G1" s="79" t="s">
        <v>4</v>
      </c>
      <c r="H1" s="87" t="s">
        <v>5</v>
      </c>
    </row>
    <row r="2" spans="1:8" x14ac:dyDescent="0.2">
      <c r="A2" s="80"/>
      <c r="B2" s="81"/>
      <c r="C2" s="82"/>
      <c r="D2" s="83"/>
      <c r="E2" s="85"/>
      <c r="F2" s="88"/>
      <c r="G2" s="88">
        <f>D2*F2</f>
        <v>0</v>
      </c>
      <c r="H2" s="88">
        <f>SUM(G2)</f>
        <v>0</v>
      </c>
    </row>
    <row r="3" spans="1:8" x14ac:dyDescent="0.2">
      <c r="A3" s="80"/>
      <c r="B3" s="81"/>
      <c r="C3" s="82"/>
      <c r="D3" s="83"/>
      <c r="E3" s="85"/>
      <c r="F3" s="88"/>
      <c r="G3" s="88">
        <f>SUM(D3*F3+D4*F4)</f>
        <v>0</v>
      </c>
      <c r="H3" s="85"/>
    </row>
    <row r="4" spans="1:8" x14ac:dyDescent="0.2">
      <c r="A4" s="80"/>
      <c r="B4" s="81"/>
      <c r="C4" s="82"/>
      <c r="D4" s="83"/>
      <c r="E4" s="85"/>
      <c r="F4" s="88"/>
      <c r="G4" s="88"/>
      <c r="H4" s="85"/>
    </row>
    <row r="5" spans="1:8" x14ac:dyDescent="0.2">
      <c r="A5" s="80"/>
      <c r="B5" s="81"/>
      <c r="C5" s="84"/>
      <c r="D5" s="85"/>
      <c r="E5" s="85"/>
      <c r="F5" s="88"/>
      <c r="G5" s="88">
        <f>SUM(D5*F5+D6*F6+D7*F7)</f>
        <v>0</v>
      </c>
      <c r="H5" s="85"/>
    </row>
    <row r="6" spans="1:8" x14ac:dyDescent="0.2">
      <c r="A6" s="80"/>
      <c r="B6" s="81"/>
      <c r="C6" s="84"/>
      <c r="D6" s="85"/>
      <c r="E6" s="85"/>
      <c r="F6" s="88"/>
      <c r="G6" s="88"/>
      <c r="H6" s="85"/>
    </row>
    <row r="7" spans="1:8" x14ac:dyDescent="0.2">
      <c r="A7" s="80"/>
      <c r="B7" s="81"/>
      <c r="C7" s="84"/>
      <c r="D7" s="85"/>
      <c r="E7" s="85"/>
      <c r="F7" s="88"/>
      <c r="G7" s="88"/>
      <c r="H7" s="85"/>
    </row>
    <row r="8" spans="1:8" x14ac:dyDescent="0.2">
      <c r="A8" s="80"/>
      <c r="B8" s="81"/>
      <c r="C8" s="84"/>
      <c r="D8" s="85"/>
      <c r="E8" s="85"/>
      <c r="F8" s="88"/>
      <c r="G8" s="88">
        <f>SUM(D8*F8)</f>
        <v>0</v>
      </c>
      <c r="H8" s="85"/>
    </row>
    <row r="9" spans="1:8" x14ac:dyDescent="0.2">
      <c r="A9" s="80"/>
      <c r="B9" s="81"/>
      <c r="C9" s="84"/>
      <c r="D9" s="85"/>
      <c r="E9" s="85"/>
      <c r="F9" s="88"/>
      <c r="G9" s="88"/>
      <c r="H9" s="85"/>
    </row>
    <row r="10" spans="1:8" x14ac:dyDescent="0.2">
      <c r="A10" s="80"/>
      <c r="B10" s="81"/>
      <c r="C10" s="84"/>
      <c r="D10" s="85"/>
      <c r="E10" s="85"/>
      <c r="F10" s="88"/>
      <c r="G10" s="88"/>
      <c r="H10" s="85"/>
    </row>
    <row r="11" spans="1:8" x14ac:dyDescent="0.2">
      <c r="A11" s="80"/>
      <c r="B11" s="81"/>
      <c r="C11" s="84"/>
      <c r="D11" s="85"/>
      <c r="E11" s="85"/>
      <c r="F11" s="88"/>
      <c r="G11" s="88"/>
      <c r="H11" s="85"/>
    </row>
    <row r="12" spans="1:8" ht="21" customHeight="1" x14ac:dyDescent="0.2">
      <c r="A12" s="248"/>
      <c r="B12" s="249"/>
      <c r="C12" s="249"/>
      <c r="D12" s="86"/>
      <c r="E12" s="248" t="s">
        <v>270</v>
      </c>
      <c r="F12" s="249"/>
      <c r="G12" s="249"/>
      <c r="H12" s="89">
        <f>SUM(H2:H11)</f>
        <v>0</v>
      </c>
    </row>
  </sheetData>
  <mergeCells count="2">
    <mergeCell ref="A12:C12"/>
    <mergeCell ref="E12:G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zoomScale="85" zoomScaleNormal="85" workbookViewId="0">
      <pane ySplit="1" topLeftCell="A8" activePane="bottomLeft" state="frozen"/>
      <selection pane="bottomLeft" activeCell="G26" sqref="G26:H26"/>
    </sheetView>
  </sheetViews>
  <sheetFormatPr baseColWidth="10" defaultColWidth="9.1640625" defaultRowHeight="15" x14ac:dyDescent="0.2"/>
  <cols>
    <col min="1" max="1" width="12" style="11" customWidth="1"/>
    <col min="2" max="2" width="20.1640625" customWidth="1"/>
    <col min="3" max="3" width="25.1640625" style="7" customWidth="1"/>
    <col min="4" max="4" width="14.6640625" style="61" customWidth="1"/>
    <col min="5" max="5" width="35.1640625" customWidth="1"/>
    <col min="6" max="8" width="21" customWidth="1"/>
    <col min="9" max="9" width="12.83203125"/>
  </cols>
  <sheetData>
    <row r="1" spans="1:8" ht="16" customHeight="1" x14ac:dyDescent="0.2">
      <c r="A1" s="62" t="s">
        <v>0</v>
      </c>
      <c r="B1" s="63" t="s">
        <v>111</v>
      </c>
      <c r="C1" s="64" t="s">
        <v>267</v>
      </c>
      <c r="D1" s="64" t="s">
        <v>268</v>
      </c>
      <c r="E1" s="63" t="s">
        <v>225</v>
      </c>
      <c r="F1" s="63" t="s">
        <v>3</v>
      </c>
      <c r="G1" s="63" t="s">
        <v>271</v>
      </c>
      <c r="H1" s="63" t="s">
        <v>5</v>
      </c>
    </row>
    <row r="2" spans="1:8" ht="80" customHeight="1" x14ac:dyDescent="0.2">
      <c r="A2" s="179">
        <v>46056</v>
      </c>
      <c r="B2" s="182" t="s">
        <v>272</v>
      </c>
      <c r="C2" s="65" t="s">
        <v>273</v>
      </c>
      <c r="D2" s="66">
        <v>10.199999999999999</v>
      </c>
      <c r="E2" s="185"/>
      <c r="F2" s="71">
        <v>52000</v>
      </c>
      <c r="G2" s="71">
        <f t="shared" ref="G2:G8" si="0">SUM(D2*F2)</f>
        <v>530400</v>
      </c>
      <c r="H2" s="188">
        <f>SUM(G2:G3)</f>
        <v>1555500</v>
      </c>
    </row>
    <row r="3" spans="1:8" ht="80" customHeight="1" x14ac:dyDescent="0.2">
      <c r="A3" s="180"/>
      <c r="B3" s="183"/>
      <c r="C3" s="55" t="s">
        <v>274</v>
      </c>
      <c r="D3" s="56">
        <v>20.100000000000001</v>
      </c>
      <c r="E3" s="186"/>
      <c r="F3" s="71">
        <v>51000</v>
      </c>
      <c r="G3" s="71">
        <f t="shared" si="0"/>
        <v>1025100</v>
      </c>
      <c r="H3" s="189"/>
    </row>
    <row r="4" spans="1:8" ht="70" customHeight="1" x14ac:dyDescent="0.2">
      <c r="A4" s="179">
        <v>46059</v>
      </c>
      <c r="B4" s="182" t="s">
        <v>275</v>
      </c>
      <c r="C4" s="55" t="s">
        <v>273</v>
      </c>
      <c r="D4" s="56">
        <v>5.0999999999999996</v>
      </c>
      <c r="E4" s="185"/>
      <c r="F4" s="71">
        <v>52500</v>
      </c>
      <c r="G4" s="71">
        <f t="shared" si="0"/>
        <v>267750</v>
      </c>
      <c r="H4" s="188">
        <f>SUM(G4:G5)</f>
        <v>1060850</v>
      </c>
    </row>
    <row r="5" spans="1:8" ht="70" customHeight="1" x14ac:dyDescent="0.2">
      <c r="A5" s="180"/>
      <c r="B5" s="183"/>
      <c r="C5" s="55" t="s">
        <v>274</v>
      </c>
      <c r="D5" s="56">
        <v>15.4</v>
      </c>
      <c r="E5" s="186"/>
      <c r="F5" s="71">
        <v>51500</v>
      </c>
      <c r="G5" s="71">
        <f t="shared" si="0"/>
        <v>793100</v>
      </c>
      <c r="H5" s="189"/>
    </row>
    <row r="6" spans="1:8" ht="50" customHeight="1" x14ac:dyDescent="0.2">
      <c r="A6" s="179">
        <v>46064</v>
      </c>
      <c r="B6" s="182" t="s">
        <v>276</v>
      </c>
      <c r="C6" s="55" t="s">
        <v>273</v>
      </c>
      <c r="D6" s="56">
        <v>9.6999999999999993</v>
      </c>
      <c r="E6" s="185"/>
      <c r="F6" s="72">
        <v>55500</v>
      </c>
      <c r="G6" s="71">
        <f t="shared" si="0"/>
        <v>538350</v>
      </c>
      <c r="H6" s="188">
        <f>SUM(G6:G8)</f>
        <v>1295150</v>
      </c>
    </row>
    <row r="7" spans="1:8" ht="50" customHeight="1" x14ac:dyDescent="0.2">
      <c r="A7" s="181"/>
      <c r="B7" s="184"/>
      <c r="C7" s="5" t="s">
        <v>274</v>
      </c>
      <c r="D7" s="56">
        <v>9.9</v>
      </c>
      <c r="E7" s="187"/>
      <c r="F7" s="72">
        <v>54500</v>
      </c>
      <c r="G7" s="71">
        <f t="shared" si="0"/>
        <v>539550</v>
      </c>
      <c r="H7" s="190"/>
    </row>
    <row r="8" spans="1:8" ht="50" customHeight="1" x14ac:dyDescent="0.2">
      <c r="A8" s="180"/>
      <c r="B8" s="183"/>
      <c r="C8" s="5" t="s">
        <v>277</v>
      </c>
      <c r="D8" s="56">
        <v>5.5</v>
      </c>
      <c r="E8" s="186"/>
      <c r="F8" s="72">
        <v>39500</v>
      </c>
      <c r="G8" s="71">
        <f t="shared" si="0"/>
        <v>217250</v>
      </c>
      <c r="H8" s="189"/>
    </row>
    <row r="9" spans="1:8" ht="45" customHeight="1" x14ac:dyDescent="0.2">
      <c r="A9" s="179">
        <v>46070</v>
      </c>
      <c r="B9" s="182" t="s">
        <v>278</v>
      </c>
      <c r="C9" s="55" t="s">
        <v>273</v>
      </c>
      <c r="D9" s="56">
        <v>5.0999999999999996</v>
      </c>
      <c r="E9" s="185"/>
      <c r="F9" s="72">
        <v>56000</v>
      </c>
      <c r="G9" s="72">
        <f t="shared" ref="G9:G16" si="1">D9*F9</f>
        <v>285600</v>
      </c>
      <c r="H9" s="191">
        <f>SUM(G9:G11)</f>
        <v>1030850</v>
      </c>
    </row>
    <row r="10" spans="1:8" ht="45" customHeight="1" x14ac:dyDescent="0.2">
      <c r="A10" s="181"/>
      <c r="B10" s="184"/>
      <c r="C10" s="55" t="s">
        <v>274</v>
      </c>
      <c r="D10" s="56">
        <v>9.5</v>
      </c>
      <c r="E10" s="187"/>
      <c r="F10" s="72">
        <v>55000</v>
      </c>
      <c r="G10" s="72">
        <f t="shared" si="1"/>
        <v>522500</v>
      </c>
      <c r="H10" s="192"/>
    </row>
    <row r="11" spans="1:8" ht="45" customHeight="1" x14ac:dyDescent="0.2">
      <c r="A11" s="180"/>
      <c r="B11" s="183"/>
      <c r="C11" s="55" t="s">
        <v>277</v>
      </c>
      <c r="D11" s="56">
        <v>5.5</v>
      </c>
      <c r="E11" s="186"/>
      <c r="F11" s="72">
        <v>40500</v>
      </c>
      <c r="G11" s="72">
        <f t="shared" si="1"/>
        <v>222750</v>
      </c>
      <c r="H11" s="193"/>
    </row>
    <row r="12" spans="1:8" ht="70" customHeight="1" x14ac:dyDescent="0.2">
      <c r="A12" s="181">
        <v>46077</v>
      </c>
      <c r="B12" s="184" t="s">
        <v>279</v>
      </c>
      <c r="C12" s="67" t="s">
        <v>273</v>
      </c>
      <c r="D12" s="68">
        <v>4.9000000000000004</v>
      </c>
      <c r="E12" s="187"/>
      <c r="F12" s="73">
        <v>54000</v>
      </c>
      <c r="G12" s="72">
        <f t="shared" si="1"/>
        <v>264600</v>
      </c>
      <c r="H12" s="192">
        <f>SUM(G12:G13)</f>
        <v>1074600</v>
      </c>
    </row>
    <row r="13" spans="1:8" ht="70" customHeight="1" x14ac:dyDescent="0.2">
      <c r="A13" s="180"/>
      <c r="B13" s="183"/>
      <c r="C13" s="67" t="s">
        <v>274</v>
      </c>
      <c r="D13" s="68">
        <v>15</v>
      </c>
      <c r="E13" s="186"/>
      <c r="F13" s="73">
        <v>54000</v>
      </c>
      <c r="G13" s="72">
        <f t="shared" si="1"/>
        <v>810000</v>
      </c>
      <c r="H13" s="193"/>
    </row>
    <row r="14" spans="1:8" ht="50" customHeight="1" x14ac:dyDescent="0.2">
      <c r="A14" s="181">
        <v>46080</v>
      </c>
      <c r="B14" s="184" t="s">
        <v>280</v>
      </c>
      <c r="C14" s="67" t="s">
        <v>273</v>
      </c>
      <c r="D14" s="68">
        <v>5.3</v>
      </c>
      <c r="E14" s="187"/>
      <c r="F14" s="73">
        <v>54000</v>
      </c>
      <c r="G14" s="72">
        <f t="shared" si="1"/>
        <v>286200</v>
      </c>
      <c r="H14" s="192">
        <f>SUM(G14:G16)</f>
        <v>1302000</v>
      </c>
    </row>
    <row r="15" spans="1:8" ht="50" customHeight="1" x14ac:dyDescent="0.2">
      <c r="A15" s="181"/>
      <c r="B15" s="184"/>
      <c r="C15" s="67" t="s">
        <v>274</v>
      </c>
      <c r="D15" s="68">
        <v>15.2</v>
      </c>
      <c r="E15" s="187"/>
      <c r="F15" s="73">
        <v>54000</v>
      </c>
      <c r="G15" s="72">
        <f t="shared" si="1"/>
        <v>820800</v>
      </c>
      <c r="H15" s="192"/>
    </row>
    <row r="16" spans="1:8" ht="50" customHeight="1" x14ac:dyDescent="0.2">
      <c r="A16" s="180"/>
      <c r="B16" s="183"/>
      <c r="C16" s="67" t="s">
        <v>277</v>
      </c>
      <c r="D16" s="68">
        <v>5</v>
      </c>
      <c r="E16" s="186"/>
      <c r="F16" s="73">
        <v>39000</v>
      </c>
      <c r="G16" s="72">
        <f t="shared" si="1"/>
        <v>195000</v>
      </c>
      <c r="H16" s="193"/>
    </row>
    <row r="17" spans="1:8" x14ac:dyDescent="0.2">
      <c r="A17" s="69"/>
      <c r="B17" s="70"/>
      <c r="C17" s="67"/>
      <c r="D17" s="68"/>
      <c r="E17" s="74"/>
      <c r="F17" s="73"/>
      <c r="G17" s="73"/>
      <c r="H17" s="73"/>
    </row>
    <row r="18" spans="1:8" x14ac:dyDescent="0.2">
      <c r="A18" s="69"/>
      <c r="B18" s="70"/>
      <c r="C18" s="67"/>
      <c r="D18" s="68"/>
      <c r="E18" s="74"/>
      <c r="F18" s="73"/>
      <c r="G18" s="73"/>
      <c r="H18" s="73"/>
    </row>
    <row r="19" spans="1:8" x14ac:dyDescent="0.2">
      <c r="A19" s="69"/>
      <c r="B19" s="70"/>
      <c r="C19" s="67"/>
      <c r="D19" s="68"/>
      <c r="E19" s="74"/>
      <c r="F19" s="73"/>
      <c r="G19" s="73"/>
      <c r="H19" s="73"/>
    </row>
    <row r="20" spans="1:8" x14ac:dyDescent="0.2">
      <c r="A20" s="69"/>
      <c r="B20" s="70"/>
      <c r="C20" s="67"/>
      <c r="D20" s="68"/>
      <c r="E20" s="74"/>
      <c r="F20" s="73"/>
      <c r="G20" s="73"/>
      <c r="H20" s="73"/>
    </row>
    <row r="21" spans="1:8" x14ac:dyDescent="0.2">
      <c r="A21" s="69"/>
      <c r="B21" s="70"/>
      <c r="C21" s="67"/>
      <c r="D21" s="68"/>
      <c r="E21" s="74"/>
      <c r="F21" s="73"/>
      <c r="G21" s="73"/>
      <c r="H21" s="73"/>
    </row>
    <row r="22" spans="1:8" x14ac:dyDescent="0.2">
      <c r="A22" s="69"/>
      <c r="B22" s="70"/>
      <c r="C22" s="67"/>
      <c r="D22" s="68"/>
      <c r="E22" s="74"/>
      <c r="F22" s="73"/>
      <c r="G22" s="73"/>
      <c r="H22" s="73"/>
    </row>
    <row r="23" spans="1:8" x14ac:dyDescent="0.2">
      <c r="A23" s="69"/>
      <c r="B23" s="70"/>
      <c r="C23" s="67"/>
      <c r="D23" s="68"/>
      <c r="E23" s="74"/>
      <c r="F23" s="73"/>
      <c r="G23" s="73"/>
      <c r="H23" s="73"/>
    </row>
    <row r="24" spans="1:8" x14ac:dyDescent="0.2">
      <c r="A24" s="69"/>
      <c r="B24" s="70"/>
      <c r="C24" s="67"/>
      <c r="D24" s="68"/>
      <c r="E24" s="74"/>
      <c r="F24" s="73"/>
      <c r="G24" s="73"/>
      <c r="H24" s="73"/>
    </row>
    <row r="25" spans="1:8" x14ac:dyDescent="0.2">
      <c r="A25" s="69"/>
      <c r="B25" s="70"/>
      <c r="C25" s="67"/>
      <c r="D25" s="68"/>
      <c r="E25" s="74"/>
      <c r="F25" s="73"/>
      <c r="G25" s="73"/>
      <c r="H25" s="73"/>
    </row>
    <row r="26" spans="1:8" ht="15" customHeight="1" x14ac:dyDescent="0.2">
      <c r="A26" s="174" t="s">
        <v>223</v>
      </c>
      <c r="B26" s="175"/>
      <c r="C26" s="175"/>
      <c r="D26" s="175"/>
      <c r="E26" s="175"/>
      <c r="F26" s="176"/>
      <c r="G26" s="177">
        <f>SUM(H:H)</f>
        <v>7318950</v>
      </c>
      <c r="H26" s="178"/>
    </row>
  </sheetData>
  <mergeCells count="26">
    <mergeCell ref="E6:E8"/>
    <mergeCell ref="E9:E11"/>
    <mergeCell ref="E12:E13"/>
    <mergeCell ref="E14:E16"/>
    <mergeCell ref="H2:H3"/>
    <mergeCell ref="H4:H5"/>
    <mergeCell ref="H6:H8"/>
    <mergeCell ref="H9:H11"/>
    <mergeCell ref="H12:H13"/>
    <mergeCell ref="H14:H16"/>
    <mergeCell ref="A26:F26"/>
    <mergeCell ref="G26:H26"/>
    <mergeCell ref="A2:A3"/>
    <mergeCell ref="A4:A5"/>
    <mergeCell ref="A6:A8"/>
    <mergeCell ref="A9:A11"/>
    <mergeCell ref="A12:A13"/>
    <mergeCell ref="A14:A16"/>
    <mergeCell ref="B2:B3"/>
    <mergeCell ref="B4:B5"/>
    <mergeCell ref="B6:B8"/>
    <mergeCell ref="B9:B11"/>
    <mergeCell ref="B12:B13"/>
    <mergeCell ref="B14:B16"/>
    <mergeCell ref="E2:E3"/>
    <mergeCell ref="E4:E5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4"/>
  <sheetViews>
    <sheetView topLeftCell="E1" zoomScale="85" zoomScaleNormal="85" workbookViewId="0">
      <pane ySplit="1" topLeftCell="A2" activePane="bottomLeft" state="frozen"/>
      <selection pane="bottomLeft" activeCell="G14" sqref="G14:J14"/>
    </sheetView>
  </sheetViews>
  <sheetFormatPr baseColWidth="10" defaultColWidth="9.1640625" defaultRowHeight="15" x14ac:dyDescent="0.2"/>
  <cols>
    <col min="1" max="1" width="19" style="52" customWidth="1"/>
    <col min="2" max="2" width="13.6640625" customWidth="1"/>
    <col min="3" max="3" width="28.83203125" customWidth="1"/>
    <col min="4" max="4" width="25.5" style="12" customWidth="1"/>
    <col min="5" max="5" width="36.5" customWidth="1"/>
    <col min="6" max="7" width="18.6640625" customWidth="1"/>
    <col min="8" max="8" width="22.83203125" customWidth="1"/>
    <col min="9" max="9" width="15.5" customWidth="1"/>
    <col min="10" max="10" width="11.83203125" style="12" customWidth="1"/>
  </cols>
  <sheetData>
    <row r="1" spans="1:10" ht="16" customHeight="1" x14ac:dyDescent="0.2">
      <c r="A1" s="53" t="s">
        <v>0</v>
      </c>
      <c r="B1" s="54" t="s">
        <v>111</v>
      </c>
      <c r="C1" s="54" t="s">
        <v>267</v>
      </c>
      <c r="D1" s="54" t="s">
        <v>268</v>
      </c>
      <c r="E1" s="54" t="s">
        <v>225</v>
      </c>
      <c r="F1" s="54" t="s">
        <v>3</v>
      </c>
      <c r="G1" s="54" t="s">
        <v>4</v>
      </c>
      <c r="H1" s="54" t="s">
        <v>5</v>
      </c>
      <c r="I1" s="54" t="s">
        <v>256</v>
      </c>
      <c r="J1" s="54" t="s">
        <v>281</v>
      </c>
    </row>
    <row r="2" spans="1:10" ht="55" customHeight="1" x14ac:dyDescent="0.2">
      <c r="A2" s="179">
        <v>46059</v>
      </c>
      <c r="B2" s="255" t="s">
        <v>282</v>
      </c>
      <c r="C2" s="55" t="s">
        <v>283</v>
      </c>
      <c r="D2" s="56">
        <v>5.0199999999999996</v>
      </c>
      <c r="E2" s="258"/>
      <c r="F2" s="5">
        <v>150000</v>
      </c>
      <c r="G2" s="5">
        <f t="shared" ref="G2:G8" si="0">F2*D2</f>
        <v>753000</v>
      </c>
      <c r="H2" s="261">
        <f>SUM(G2:G4)</f>
        <v>8553600</v>
      </c>
      <c r="I2" s="264">
        <v>46066</v>
      </c>
      <c r="J2" s="267" t="s">
        <v>259</v>
      </c>
    </row>
    <row r="3" spans="1:10" ht="55" customHeight="1" x14ac:dyDescent="0.2">
      <c r="A3" s="181"/>
      <c r="B3" s="256"/>
      <c r="C3" s="55" t="s">
        <v>284</v>
      </c>
      <c r="D3" s="56">
        <v>7.42</v>
      </c>
      <c r="E3" s="259"/>
      <c r="F3" s="5">
        <v>180000</v>
      </c>
      <c r="G3" s="5">
        <f t="shared" si="0"/>
        <v>1335600</v>
      </c>
      <c r="H3" s="262"/>
      <c r="I3" s="265"/>
      <c r="J3" s="268"/>
    </row>
    <row r="4" spans="1:10" ht="55" customHeight="1" x14ac:dyDescent="0.2">
      <c r="A4" s="180"/>
      <c r="B4" s="257"/>
      <c r="C4" s="55" t="s">
        <v>285</v>
      </c>
      <c r="D4" s="56">
        <v>25.86</v>
      </c>
      <c r="E4" s="260"/>
      <c r="F4" s="5">
        <v>250000</v>
      </c>
      <c r="G4" s="5">
        <f t="shared" si="0"/>
        <v>6465000</v>
      </c>
      <c r="H4" s="263"/>
      <c r="I4" s="266"/>
      <c r="J4" s="269"/>
    </row>
    <row r="5" spans="1:10" ht="141.75" customHeight="1" x14ac:dyDescent="0.2">
      <c r="A5" s="57">
        <v>46072</v>
      </c>
      <c r="B5" s="3" t="s">
        <v>286</v>
      </c>
      <c r="C5" s="3" t="s">
        <v>284</v>
      </c>
      <c r="D5" s="25">
        <v>17.77</v>
      </c>
      <c r="E5" s="3"/>
      <c r="F5" s="5">
        <v>180000</v>
      </c>
      <c r="G5" s="5">
        <f t="shared" si="0"/>
        <v>3198600</v>
      </c>
      <c r="H5" s="5">
        <f>SUM(G5)</f>
        <v>3198600</v>
      </c>
      <c r="I5" s="59">
        <v>46079</v>
      </c>
      <c r="J5" s="60" t="s">
        <v>287</v>
      </c>
    </row>
    <row r="6" spans="1:10" ht="45" customHeight="1" x14ac:dyDescent="0.2">
      <c r="A6" s="179">
        <v>46078</v>
      </c>
      <c r="B6" s="255" t="s">
        <v>288</v>
      </c>
      <c r="C6" s="58" t="s">
        <v>285</v>
      </c>
      <c r="D6" s="25">
        <v>12.4</v>
      </c>
      <c r="E6" s="255"/>
      <c r="F6" s="5">
        <v>250000</v>
      </c>
      <c r="G6" s="5">
        <f t="shared" si="0"/>
        <v>3100000</v>
      </c>
      <c r="H6" s="261">
        <f>SUM(G6:G8)</f>
        <v>4969600</v>
      </c>
      <c r="I6" s="264">
        <v>46085</v>
      </c>
      <c r="J6" s="185" t="s">
        <v>287</v>
      </c>
    </row>
    <row r="7" spans="1:10" ht="45" customHeight="1" x14ac:dyDescent="0.2">
      <c r="A7" s="181"/>
      <c r="B7" s="256"/>
      <c r="C7" s="58" t="s">
        <v>284</v>
      </c>
      <c r="D7" s="25">
        <v>6.17</v>
      </c>
      <c r="E7" s="256"/>
      <c r="F7" s="5">
        <v>180000</v>
      </c>
      <c r="G7" s="5">
        <f t="shared" si="0"/>
        <v>1110600</v>
      </c>
      <c r="H7" s="262"/>
      <c r="I7" s="265"/>
      <c r="J7" s="187"/>
    </row>
    <row r="8" spans="1:10" ht="45" customHeight="1" x14ac:dyDescent="0.2">
      <c r="A8" s="180"/>
      <c r="B8" s="257"/>
      <c r="C8" s="58" t="s">
        <v>283</v>
      </c>
      <c r="D8" s="25">
        <v>5.0599999999999996</v>
      </c>
      <c r="E8" s="257"/>
      <c r="F8" s="5">
        <v>150000</v>
      </c>
      <c r="G8" s="5">
        <f t="shared" si="0"/>
        <v>759000</v>
      </c>
      <c r="H8" s="263"/>
      <c r="I8" s="266"/>
      <c r="J8" s="186"/>
    </row>
    <row r="9" spans="1:10" x14ac:dyDescent="0.2">
      <c r="A9" s="57"/>
      <c r="B9" s="3"/>
      <c r="C9" s="3"/>
      <c r="D9" s="25"/>
      <c r="E9" s="5"/>
      <c r="F9" s="5"/>
      <c r="G9" s="5"/>
      <c r="H9" s="5"/>
      <c r="I9" s="59"/>
      <c r="J9" s="60"/>
    </row>
    <row r="10" spans="1:10" x14ac:dyDescent="0.2">
      <c r="A10" s="57"/>
      <c r="B10" s="3"/>
      <c r="C10" s="3"/>
      <c r="D10" s="25"/>
      <c r="E10" s="5"/>
      <c r="F10" s="5"/>
      <c r="G10" s="5"/>
      <c r="H10" s="5"/>
      <c r="I10" s="59"/>
      <c r="J10" s="60"/>
    </row>
    <row r="11" spans="1:10" x14ac:dyDescent="0.2">
      <c r="A11" s="57"/>
      <c r="B11" s="3"/>
      <c r="C11" s="3"/>
      <c r="D11" s="25"/>
      <c r="E11" s="5"/>
      <c r="F11" s="5"/>
      <c r="G11" s="5"/>
      <c r="H11" s="5"/>
      <c r="I11" s="59"/>
      <c r="J11" s="60"/>
    </row>
    <row r="12" spans="1:10" x14ac:dyDescent="0.2">
      <c r="A12" s="57"/>
      <c r="B12" s="3"/>
      <c r="C12" s="3"/>
      <c r="D12" s="25"/>
      <c r="E12" s="5"/>
      <c r="F12" s="5"/>
      <c r="G12" s="5"/>
      <c r="H12" s="5"/>
      <c r="I12" s="59"/>
      <c r="J12" s="60"/>
    </row>
    <row r="13" spans="1:10" x14ac:dyDescent="0.2">
      <c r="A13" s="57"/>
      <c r="B13" s="3"/>
      <c r="C13" s="3"/>
      <c r="D13" s="25"/>
      <c r="E13" s="5"/>
      <c r="F13" s="5"/>
      <c r="G13" s="5"/>
      <c r="H13" s="5"/>
      <c r="I13" s="59"/>
      <c r="J13" s="60"/>
    </row>
    <row r="14" spans="1:10" ht="24" x14ac:dyDescent="0.2">
      <c r="A14" s="250" t="s">
        <v>5</v>
      </c>
      <c r="B14" s="251"/>
      <c r="C14" s="251"/>
      <c r="D14" s="251"/>
      <c r="E14" s="251"/>
      <c r="F14" s="251"/>
      <c r="G14" s="252">
        <f>SUM(H:H)-SUMIF(J:J,"PAID*",H:H)</f>
        <v>8168200</v>
      </c>
      <c r="H14" s="253"/>
      <c r="I14" s="253"/>
      <c r="J14" s="254"/>
    </row>
  </sheetData>
  <mergeCells count="14">
    <mergeCell ref="A14:F14"/>
    <mergeCell ref="G14:J14"/>
    <mergeCell ref="A2:A4"/>
    <mergeCell ref="A6:A8"/>
    <mergeCell ref="B2:B4"/>
    <mergeCell ref="B6:B8"/>
    <mergeCell ref="E2:E4"/>
    <mergeCell ref="E6:E8"/>
    <mergeCell ref="H2:H4"/>
    <mergeCell ref="H6:H8"/>
    <mergeCell ref="I2:I4"/>
    <mergeCell ref="I6:I8"/>
    <mergeCell ref="J2:J4"/>
    <mergeCell ref="J6:J8"/>
  </mergeCell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"/>
  <sheetViews>
    <sheetView topLeftCell="C2" zoomScale="82" zoomScaleNormal="82" workbookViewId="0">
      <selection activeCell="E6" sqref="E6"/>
    </sheetView>
  </sheetViews>
  <sheetFormatPr baseColWidth="10" defaultColWidth="9.1640625" defaultRowHeight="15" x14ac:dyDescent="0.2"/>
  <cols>
    <col min="1" max="1" width="16.6640625" style="11"/>
    <col min="2" max="2" width="17.1640625" customWidth="1"/>
    <col min="3" max="3" width="25.83203125" customWidth="1"/>
    <col min="4" max="4" width="19.6640625" customWidth="1"/>
    <col min="5" max="5" width="34.6640625" customWidth="1"/>
    <col min="6" max="6" width="21" customWidth="1"/>
    <col min="7" max="7" width="24.83203125" customWidth="1"/>
  </cols>
  <sheetData>
    <row r="1" spans="1:7" s="43" customFormat="1" ht="22" customHeight="1" x14ac:dyDescent="0.2">
      <c r="A1" s="44" t="s">
        <v>0</v>
      </c>
      <c r="B1" s="45" t="s">
        <v>111</v>
      </c>
      <c r="C1" s="45" t="s">
        <v>267</v>
      </c>
      <c r="D1" s="45" t="s">
        <v>268</v>
      </c>
      <c r="E1" s="45" t="s">
        <v>225</v>
      </c>
      <c r="F1" s="45" t="s">
        <v>3</v>
      </c>
      <c r="G1" s="45" t="s">
        <v>5</v>
      </c>
    </row>
    <row r="2" spans="1:7" ht="309.25" customHeight="1" x14ac:dyDescent="0.2">
      <c r="A2" s="46">
        <v>46065</v>
      </c>
      <c r="B2" s="173" t="s">
        <v>289</v>
      </c>
      <c r="C2" s="47" t="s">
        <v>290</v>
      </c>
      <c r="D2" s="48">
        <v>5</v>
      </c>
      <c r="E2" s="47"/>
      <c r="F2" s="50">
        <v>975000</v>
      </c>
      <c r="G2" s="50">
        <f>SUM(D2*F2)</f>
        <v>4875000</v>
      </c>
    </row>
    <row r="3" spans="1:7" ht="323" customHeight="1" x14ac:dyDescent="0.2">
      <c r="A3" s="46">
        <v>46080</v>
      </c>
      <c r="B3" s="173" t="s">
        <v>291</v>
      </c>
      <c r="C3" s="47" t="s">
        <v>290</v>
      </c>
      <c r="D3" s="48">
        <v>4</v>
      </c>
      <c r="E3" s="51"/>
      <c r="F3" s="50">
        <v>975000</v>
      </c>
      <c r="G3" s="50">
        <f>SUM(D3*F3)</f>
        <v>3900000</v>
      </c>
    </row>
    <row r="4" spans="1:7" ht="250" customHeight="1" x14ac:dyDescent="0.2">
      <c r="A4" s="46"/>
      <c r="B4" s="16"/>
      <c r="C4" s="47"/>
      <c r="D4" s="48"/>
      <c r="E4" s="51"/>
      <c r="F4" s="50"/>
      <c r="G4" s="50">
        <f>D4*F4</f>
        <v>0</v>
      </c>
    </row>
    <row r="5" spans="1:7" ht="24" x14ac:dyDescent="0.2">
      <c r="A5" s="251" t="s">
        <v>5</v>
      </c>
      <c r="B5" s="270"/>
      <c r="C5" s="270"/>
      <c r="D5" s="49"/>
      <c r="E5" s="252">
        <f>SUM(G:G)</f>
        <v>8775000</v>
      </c>
      <c r="F5" s="253"/>
      <c r="G5" s="254"/>
    </row>
  </sheetData>
  <mergeCells count="2">
    <mergeCell ref="A5:C5"/>
    <mergeCell ref="E5:G5"/>
  </mergeCells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3"/>
  <sheetViews>
    <sheetView workbookViewId="0">
      <selection activeCell="D3" sqref="D3:E3"/>
    </sheetView>
  </sheetViews>
  <sheetFormatPr baseColWidth="10" defaultColWidth="9.1640625" defaultRowHeight="15" x14ac:dyDescent="0.2"/>
  <cols>
    <col min="1" max="1" width="6.6640625" customWidth="1"/>
    <col min="3" max="3" width="12.6640625" customWidth="1"/>
    <col min="4" max="4" width="34.1640625" customWidth="1"/>
    <col min="5" max="5" width="10.83203125" customWidth="1"/>
  </cols>
  <sheetData>
    <row r="1" spans="1:5" s="12" customFormat="1" ht="44" customHeight="1" x14ac:dyDescent="0.2">
      <c r="A1" s="40" t="s">
        <v>292</v>
      </c>
      <c r="B1" s="40" t="s">
        <v>0</v>
      </c>
      <c r="C1" s="40" t="s">
        <v>5</v>
      </c>
      <c r="D1" s="40" t="s">
        <v>293</v>
      </c>
      <c r="E1" s="40" t="s">
        <v>281</v>
      </c>
    </row>
    <row r="2" spans="1:5" ht="246" customHeight="1" x14ac:dyDescent="0.2">
      <c r="A2" s="25"/>
      <c r="B2" s="41"/>
      <c r="C2" s="4"/>
      <c r="D2" s="42"/>
      <c r="E2" s="42"/>
    </row>
    <row r="3" spans="1:5" x14ac:dyDescent="0.2">
      <c r="A3" s="271" t="s">
        <v>294</v>
      </c>
      <c r="B3" s="272"/>
      <c r="C3" s="273"/>
      <c r="D3" s="177">
        <f>SUM(C2:C2)</f>
        <v>0</v>
      </c>
      <c r="E3" s="273"/>
    </row>
  </sheetData>
  <mergeCells count="2">
    <mergeCell ref="A3:C3"/>
    <mergeCell ref="D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topLeftCell="E1" zoomScale="84" zoomScaleNormal="84" workbookViewId="0">
      <selection activeCell="E5" sqref="E5:H5"/>
    </sheetView>
  </sheetViews>
  <sheetFormatPr baseColWidth="10" defaultColWidth="9.1640625" defaultRowHeight="15" x14ac:dyDescent="0.2"/>
  <cols>
    <col min="1" max="1" width="11" customWidth="1"/>
    <col min="2" max="2" width="21.6640625" customWidth="1"/>
    <col min="3" max="4" width="30.6640625" customWidth="1"/>
    <col min="5" max="5" width="67.5" customWidth="1"/>
    <col min="6" max="8" width="32.33203125" customWidth="1"/>
  </cols>
  <sheetData>
    <row r="1" spans="1:8" s="10" customFormat="1" ht="35" customHeight="1" x14ac:dyDescent="0.2">
      <c r="A1" s="14" t="s">
        <v>0</v>
      </c>
      <c r="B1" s="14" t="s">
        <v>295</v>
      </c>
      <c r="C1" s="14" t="s">
        <v>245</v>
      </c>
      <c r="D1" s="14" t="s">
        <v>268</v>
      </c>
      <c r="E1" s="14" t="s">
        <v>225</v>
      </c>
      <c r="F1" s="14" t="s">
        <v>3</v>
      </c>
      <c r="G1" s="14" t="s">
        <v>4</v>
      </c>
      <c r="H1" s="14" t="s">
        <v>5</v>
      </c>
    </row>
    <row r="2" spans="1:8" ht="140" customHeight="1" x14ac:dyDescent="0.2">
      <c r="A2" s="38"/>
      <c r="B2" s="38"/>
      <c r="C2" s="29"/>
      <c r="D2" s="30"/>
      <c r="E2" s="20"/>
      <c r="F2" s="23"/>
      <c r="G2" s="23">
        <f>F2*D2</f>
        <v>0</v>
      </c>
      <c r="H2" s="23">
        <f>SUM(G2:G3)</f>
        <v>0</v>
      </c>
    </row>
    <row r="3" spans="1:8" ht="140" customHeight="1" x14ac:dyDescent="0.2">
      <c r="A3" s="38"/>
      <c r="B3" s="38"/>
      <c r="C3" s="29"/>
      <c r="D3" s="30"/>
      <c r="E3" s="20"/>
      <c r="F3" s="23"/>
      <c r="G3" s="23">
        <f>F3*D3</f>
        <v>0</v>
      </c>
      <c r="H3" s="23"/>
    </row>
    <row r="4" spans="1:8" ht="94" customHeight="1" x14ac:dyDescent="0.2">
      <c r="A4" s="38"/>
      <c r="B4" s="38"/>
      <c r="C4" s="29"/>
      <c r="D4" s="30"/>
      <c r="E4" s="20"/>
      <c r="F4" s="23"/>
      <c r="G4" s="23"/>
      <c r="H4" s="23"/>
    </row>
    <row r="5" spans="1:8" ht="39" customHeight="1" x14ac:dyDescent="0.2">
      <c r="A5" s="274" t="s">
        <v>5</v>
      </c>
      <c r="B5" s="275"/>
      <c r="C5" s="276"/>
      <c r="D5" s="39"/>
      <c r="E5" s="277">
        <f>SUM(H2:H4)</f>
        <v>0</v>
      </c>
      <c r="F5" s="278"/>
      <c r="G5" s="278"/>
      <c r="H5" s="279"/>
    </row>
  </sheetData>
  <mergeCells count="2">
    <mergeCell ref="A5:C5"/>
    <mergeCell ref="E5:H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0"/>
  <sheetViews>
    <sheetView topLeftCell="C1" zoomScale="55" zoomScaleNormal="55" workbookViewId="0">
      <pane ySplit="1" topLeftCell="A2" activePane="bottomLeft" state="frozen"/>
      <selection pane="bottomLeft" activeCell="H10" sqref="H10"/>
    </sheetView>
  </sheetViews>
  <sheetFormatPr baseColWidth="10" defaultColWidth="9.1640625" defaultRowHeight="15" x14ac:dyDescent="0.2"/>
  <cols>
    <col min="1" max="1" width="19.5" style="11" customWidth="1"/>
    <col min="2" max="2" width="19" customWidth="1"/>
    <col min="3" max="3" width="34.6640625" customWidth="1"/>
    <col min="4" max="4" width="30.6640625" customWidth="1"/>
    <col min="5" max="5" width="48" customWidth="1"/>
    <col min="6" max="8" width="32.33203125" customWidth="1"/>
    <col min="10" max="10" width="12.83203125"/>
  </cols>
  <sheetData>
    <row r="1" spans="1:8" s="26" customFormat="1" ht="35" customHeight="1" x14ac:dyDescent="0.2">
      <c r="A1" s="27" t="s">
        <v>0</v>
      </c>
      <c r="B1" s="28" t="s">
        <v>295</v>
      </c>
      <c r="C1" s="28" t="s">
        <v>245</v>
      </c>
      <c r="D1" s="28" t="s">
        <v>268</v>
      </c>
      <c r="E1" s="28" t="s">
        <v>225</v>
      </c>
      <c r="F1" s="28" t="s">
        <v>3</v>
      </c>
      <c r="G1" s="28" t="s">
        <v>4</v>
      </c>
      <c r="H1" s="28" t="s">
        <v>5</v>
      </c>
    </row>
    <row r="2" spans="1:8" ht="80" customHeight="1" x14ac:dyDescent="0.2">
      <c r="A2" s="15"/>
      <c r="B2" s="20"/>
      <c r="C2" s="29"/>
      <c r="D2" s="30"/>
      <c r="E2" s="20"/>
      <c r="F2" s="23"/>
      <c r="G2" s="23">
        <f t="shared" ref="G2:G9" si="0">D2*F2</f>
        <v>0</v>
      </c>
      <c r="H2" s="23">
        <f>SUM(G2:G5)</f>
        <v>0</v>
      </c>
    </row>
    <row r="3" spans="1:8" ht="80" customHeight="1" x14ac:dyDescent="0.2">
      <c r="A3" s="15"/>
      <c r="B3" s="20"/>
      <c r="C3" s="31"/>
      <c r="D3" s="31"/>
      <c r="E3" s="20"/>
      <c r="F3" s="34"/>
      <c r="G3" s="23">
        <f t="shared" si="0"/>
        <v>0</v>
      </c>
      <c r="H3" s="23"/>
    </row>
    <row r="4" spans="1:8" ht="80" customHeight="1" x14ac:dyDescent="0.2">
      <c r="A4" s="15"/>
      <c r="B4" s="20"/>
      <c r="C4" s="31"/>
      <c r="D4" s="31"/>
      <c r="E4" s="20"/>
      <c r="F4" s="34"/>
      <c r="G4" s="23">
        <f t="shared" si="0"/>
        <v>0</v>
      </c>
      <c r="H4" s="23"/>
    </row>
    <row r="5" spans="1:8" ht="80" customHeight="1" x14ac:dyDescent="0.2">
      <c r="A5" s="15"/>
      <c r="B5" s="20"/>
      <c r="C5" s="31"/>
      <c r="D5" s="31"/>
      <c r="E5" s="20"/>
      <c r="F5" s="34"/>
      <c r="G5" s="23">
        <f t="shared" si="0"/>
        <v>0</v>
      </c>
      <c r="H5" s="23"/>
    </row>
    <row r="6" spans="1:8" ht="110" customHeight="1" x14ac:dyDescent="0.2">
      <c r="A6" s="32"/>
      <c r="B6" s="31"/>
      <c r="C6" s="31"/>
      <c r="D6" s="31"/>
      <c r="E6" s="3"/>
      <c r="F6" s="34"/>
      <c r="G6" s="23">
        <f t="shared" si="0"/>
        <v>0</v>
      </c>
      <c r="H6" s="34">
        <f>SUM(G6:G9)</f>
        <v>0</v>
      </c>
    </row>
    <row r="7" spans="1:8" ht="110" customHeight="1" x14ac:dyDescent="0.2">
      <c r="A7" s="32"/>
      <c r="B7" s="31"/>
      <c r="C7" s="31"/>
      <c r="D7" s="31"/>
      <c r="E7" s="3"/>
      <c r="F7" s="34"/>
      <c r="G7" s="23">
        <f t="shared" si="0"/>
        <v>0</v>
      </c>
      <c r="H7" s="34"/>
    </row>
    <row r="8" spans="1:8" ht="110" customHeight="1" x14ac:dyDescent="0.2">
      <c r="A8" s="32"/>
      <c r="B8" s="31"/>
      <c r="C8" s="31"/>
      <c r="D8" s="31"/>
      <c r="E8" s="3"/>
      <c r="F8" s="34"/>
      <c r="G8" s="23">
        <f t="shared" si="0"/>
        <v>0</v>
      </c>
      <c r="H8" s="34"/>
    </row>
    <row r="9" spans="1:8" ht="110" customHeight="1" x14ac:dyDescent="0.2">
      <c r="A9" s="32"/>
      <c r="B9" s="31"/>
      <c r="C9" s="31"/>
      <c r="D9" s="31"/>
      <c r="E9" s="3"/>
      <c r="F9" s="34"/>
      <c r="G9" s="23">
        <f t="shared" si="0"/>
        <v>0</v>
      </c>
      <c r="H9" s="34"/>
    </row>
    <row r="10" spans="1:8" ht="39" customHeight="1" x14ac:dyDescent="0.2">
      <c r="A10" s="280" t="s">
        <v>5</v>
      </c>
      <c r="B10" s="281"/>
      <c r="C10" s="281"/>
      <c r="D10" s="33"/>
      <c r="E10" s="3"/>
      <c r="F10" s="35"/>
      <c r="G10" s="36"/>
      <c r="H10" s="37">
        <f>SUM(H2:H9)</f>
        <v>0</v>
      </c>
    </row>
  </sheetData>
  <mergeCells count="1">
    <mergeCell ref="A10:C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5"/>
  <sheetViews>
    <sheetView topLeftCell="I1" zoomScale="97" zoomScaleNormal="97" workbookViewId="0">
      <pane ySplit="1" topLeftCell="A2" activePane="bottomLeft" state="frozen"/>
      <selection pane="bottomLeft" activeCell="D2" sqref="D2"/>
    </sheetView>
  </sheetViews>
  <sheetFormatPr baseColWidth="10" defaultColWidth="9.1640625" defaultRowHeight="15" x14ac:dyDescent="0.2"/>
  <cols>
    <col min="1" max="1" width="16.6640625" style="11" customWidth="1"/>
    <col min="2" max="2" width="19" style="12" customWidth="1"/>
    <col min="3" max="4" width="30.6640625" customWidth="1"/>
    <col min="5" max="5" width="37.1640625" customWidth="1"/>
    <col min="6" max="11" width="32.33203125" customWidth="1"/>
    <col min="12" max="12" width="43" customWidth="1"/>
    <col min="13" max="13" width="15.5" style="12" customWidth="1"/>
  </cols>
  <sheetData>
    <row r="1" spans="1:13" s="10" customFormat="1" ht="35" customHeight="1" x14ac:dyDescent="0.2">
      <c r="A1" s="13" t="s">
        <v>0</v>
      </c>
      <c r="B1" s="14" t="s">
        <v>295</v>
      </c>
      <c r="C1" s="14" t="s">
        <v>245</v>
      </c>
      <c r="D1" s="14" t="s">
        <v>268</v>
      </c>
      <c r="E1" s="14" t="s">
        <v>225</v>
      </c>
      <c r="F1" s="14" t="s">
        <v>3</v>
      </c>
      <c r="G1" s="14" t="s">
        <v>4</v>
      </c>
      <c r="H1" s="14" t="s">
        <v>5</v>
      </c>
      <c r="I1" s="14" t="s">
        <v>296</v>
      </c>
      <c r="J1" s="14" t="s">
        <v>297</v>
      </c>
      <c r="K1" s="14" t="s">
        <v>298</v>
      </c>
      <c r="L1" s="14" t="s">
        <v>299</v>
      </c>
      <c r="M1" s="14" t="s">
        <v>281</v>
      </c>
    </row>
    <row r="2" spans="1:13" ht="274" customHeight="1" x14ac:dyDescent="0.2">
      <c r="A2" s="15">
        <v>46069</v>
      </c>
      <c r="B2" s="16" t="s">
        <v>300</v>
      </c>
      <c r="C2" s="17" t="s">
        <v>301</v>
      </c>
      <c r="D2" s="18">
        <v>2</v>
      </c>
      <c r="E2" s="20"/>
      <c r="F2" s="21">
        <v>290000</v>
      </c>
      <c r="G2" s="22">
        <f>D2*F2</f>
        <v>580000</v>
      </c>
      <c r="H2" s="23">
        <f>SUM(G2:G4)</f>
        <v>580000</v>
      </c>
      <c r="I2" s="23">
        <f>H2*10%</f>
        <v>58000</v>
      </c>
      <c r="J2" s="23">
        <f>H2-I2</f>
        <v>522000</v>
      </c>
      <c r="K2" s="23">
        <f>J2*10%</f>
        <v>52200</v>
      </c>
      <c r="L2" s="23">
        <f>J2+K2</f>
        <v>574200</v>
      </c>
      <c r="M2" s="24" t="s">
        <v>259</v>
      </c>
    </row>
    <row r="3" spans="1:13" ht="21" x14ac:dyDescent="0.2">
      <c r="A3" s="15"/>
      <c r="B3" s="16"/>
      <c r="C3" s="17"/>
      <c r="D3" s="19"/>
      <c r="E3" s="20"/>
      <c r="F3" s="21"/>
      <c r="G3" s="22">
        <f>D3*F3</f>
        <v>0</v>
      </c>
      <c r="H3" s="23"/>
      <c r="I3" s="23"/>
      <c r="J3" s="23"/>
      <c r="K3" s="23"/>
      <c r="L3" s="23"/>
      <c r="M3" s="25"/>
    </row>
    <row r="4" spans="1:13" ht="21" x14ac:dyDescent="0.2">
      <c r="A4" s="15"/>
      <c r="B4" s="16"/>
      <c r="C4" s="17"/>
      <c r="D4" s="19"/>
      <c r="E4" s="20"/>
      <c r="F4" s="21"/>
      <c r="G4" s="22">
        <f>D4*F4</f>
        <v>0</v>
      </c>
      <c r="H4" s="23"/>
      <c r="I4" s="23"/>
      <c r="J4" s="23"/>
      <c r="K4" s="23"/>
      <c r="L4" s="23"/>
      <c r="M4" s="25"/>
    </row>
    <row r="5" spans="1:13" ht="24" x14ac:dyDescent="0.2">
      <c r="A5" s="280" t="s">
        <v>270</v>
      </c>
      <c r="B5" s="281"/>
      <c r="C5" s="281"/>
      <c r="D5" s="281"/>
      <c r="E5" s="281"/>
      <c r="F5" s="281"/>
      <c r="G5" s="281"/>
      <c r="H5" s="281"/>
      <c r="I5" s="282">
        <f>SUM(L:L)-SUMIF(M:M,"PAID*",L:L)</f>
        <v>0</v>
      </c>
      <c r="J5" s="282"/>
      <c r="K5" s="282"/>
      <c r="L5" s="283"/>
      <c r="M5" s="25"/>
    </row>
  </sheetData>
  <mergeCells count="2">
    <mergeCell ref="A5:H5"/>
    <mergeCell ref="I5:L5"/>
  </mergeCells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7"/>
  <sheetViews>
    <sheetView workbookViewId="0">
      <selection activeCell="C6" sqref="C6"/>
    </sheetView>
  </sheetViews>
  <sheetFormatPr baseColWidth="10" defaultColWidth="9.1640625" defaultRowHeight="15" x14ac:dyDescent="0.2"/>
  <cols>
    <col min="1" max="1" width="28.5" customWidth="1"/>
    <col min="2" max="2" width="16" customWidth="1"/>
    <col min="3" max="3" width="15.5"/>
  </cols>
  <sheetData>
    <row r="1" spans="1:3" ht="33" customHeight="1" x14ac:dyDescent="0.2">
      <c r="A1" s="1" t="s">
        <v>302</v>
      </c>
      <c r="B1" s="2" t="s">
        <v>303</v>
      </c>
    </row>
    <row r="2" spans="1:3" x14ac:dyDescent="0.2">
      <c r="A2" s="3" t="s">
        <v>304</v>
      </c>
      <c r="B2" s="4">
        <f>'BUK BUNGA (Groceries)'!E556</f>
        <v>29329000</v>
      </c>
    </row>
    <row r="3" spans="1:3" x14ac:dyDescent="0.2">
      <c r="A3" s="3" t="s">
        <v>305</v>
      </c>
      <c r="B3" s="4">
        <f>'SEDANA JAYA (Groceries)'!G801</f>
        <v>55546770</v>
      </c>
    </row>
    <row r="4" spans="1:3" x14ac:dyDescent="0.2">
      <c r="A4" s="3" t="s">
        <v>306</v>
      </c>
      <c r="B4" s="4">
        <f>'AD supplier (Groceries)'!G21</f>
        <v>12093000</v>
      </c>
    </row>
    <row r="5" spans="1:3" x14ac:dyDescent="0.2">
      <c r="A5" s="3" t="s">
        <v>307</v>
      </c>
      <c r="B5" s="4">
        <f>'RAFI SEAFOOD (Seafood)'!D60</f>
        <v>24914000</v>
      </c>
    </row>
    <row r="6" spans="1:3" x14ac:dyDescent="0.2">
      <c r="A6" s="3" t="s">
        <v>308</v>
      </c>
      <c r="B6" s="4">
        <f>'ABISEKA (FRESH MILK)'!E24</f>
        <v>0</v>
      </c>
    </row>
    <row r="7" spans="1:3" x14ac:dyDescent="0.2">
      <c r="A7" s="3" t="s">
        <v>309</v>
      </c>
      <c r="B7" s="4">
        <f>'FORNO (Burger&amp;Croissant)'!D24</f>
        <v>1430000</v>
      </c>
    </row>
    <row r="8" spans="1:3" x14ac:dyDescent="0.2">
      <c r="A8" s="3" t="s">
        <v>310</v>
      </c>
      <c r="B8" s="4">
        <f>'Kemang Food (Salami)'!J24</f>
        <v>0</v>
      </c>
    </row>
    <row r="9" spans="1:3" x14ac:dyDescent="0.2">
      <c r="A9" s="3" t="s">
        <v>311</v>
      </c>
      <c r="B9" s="4">
        <f>'MAMA RADA PRODUCTION (Dumpling)'!H12</f>
        <v>0</v>
      </c>
    </row>
    <row r="10" spans="1:3" x14ac:dyDescent="0.2">
      <c r="A10" s="3" t="s">
        <v>312</v>
      </c>
      <c r="B10" s="5">
        <f>'KSP (Chicken)'!H26</f>
        <v>0</v>
      </c>
    </row>
    <row r="11" spans="1:3" x14ac:dyDescent="0.2">
      <c r="A11" s="3" t="s">
        <v>313</v>
      </c>
      <c r="B11" s="4">
        <f>'SURYA CIPTA NIAGA BALI (Beef)'!G14</f>
        <v>8168200</v>
      </c>
    </row>
    <row r="12" spans="1:3" x14ac:dyDescent="0.2">
      <c r="A12" s="3" t="s">
        <v>314</v>
      </c>
      <c r="B12" s="4">
        <f>'BAYU AGNI MERTA (Gas)'!E5</f>
        <v>8775000</v>
      </c>
    </row>
    <row r="13" spans="1:3" x14ac:dyDescent="0.2">
      <c r="A13" s="6" t="s">
        <v>315</v>
      </c>
      <c r="B13" s="5">
        <f>'Joy Green (Mix Berry)'!D3</f>
        <v>0</v>
      </c>
    </row>
    <row r="14" spans="1:3" x14ac:dyDescent="0.2">
      <c r="A14" s="6" t="s">
        <v>316</v>
      </c>
      <c r="B14" s="5">
        <f>'CELEBRITY BAKERY (Bakery)'!E5</f>
        <v>0</v>
      </c>
      <c r="C14" s="7"/>
    </row>
    <row r="15" spans="1:3" x14ac:dyDescent="0.2">
      <c r="A15" s="6" t="s">
        <v>317</v>
      </c>
      <c r="B15" s="5">
        <f>'Krop (Edible flower)'!H10</f>
        <v>0</v>
      </c>
    </row>
    <row r="16" spans="1:3" x14ac:dyDescent="0.2">
      <c r="A16" s="6" t="s">
        <v>318</v>
      </c>
      <c r="B16" s="5">
        <f>'Boiler (Dumplings&amp;Syrniki)'!E5</f>
        <v>0</v>
      </c>
      <c r="C16" s="7"/>
    </row>
    <row r="17" spans="1:2" x14ac:dyDescent="0.2">
      <c r="A17" s="8" t="s">
        <v>5</v>
      </c>
      <c r="B17" s="9">
        <f>SUM(B2:B16)</f>
        <v>140255970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BUK BUNGA (Groceries)</vt:lpstr>
      <vt:lpstr>SEDANA JAYA (Groceries)</vt:lpstr>
      <vt:lpstr>AD supplier (Groceries)</vt:lpstr>
      <vt:lpstr>AGUS SEAFOOD</vt:lpstr>
      <vt:lpstr>RAFI SEAFOOD (Seafood)</vt:lpstr>
      <vt:lpstr>ABISEKA (FRESH MILK)</vt:lpstr>
      <vt:lpstr>FORNO (Burger&amp;Croissant)</vt:lpstr>
      <vt:lpstr>Kemang Food (Salami)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2025-01-28T00:20:00Z</dcterms:created>
  <dcterms:modified xsi:type="dcterms:W3CDTF">2026-03-16T13:48:10Z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C91949E621BE116C42268269BA81609D_43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