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08"/>
  <workbookPr/>
  <mc:AlternateContent xmlns:mc="http://schemas.openxmlformats.org/markup-compatibility/2006">
    <mc:Choice Requires="x15">
      <x15ac:absPath xmlns:x15ac="http://schemas.microsoft.com/office/spreadsheetml/2010/11/ac" url="/Users/andreal/Documents/GitHub/Purchasing-operations/JANUARY 2026/"/>
    </mc:Choice>
  </mc:AlternateContent>
  <xr:revisionPtr revIDLastSave="0" documentId="11_19896DE0EFFE7180CF1A8AE1C34EB1AB28296AE9" xr6:coauthVersionLast="47" xr6:coauthVersionMax="47" xr10:uidLastSave="{00000000-0000-0000-0000-000000000000}"/>
  <bookViews>
    <workbookView xWindow="0" yWindow="780" windowWidth="18200" windowHeight="18640" firstSheet="10" activeTab="10" xr2:uid="{00000000-000D-0000-FFFF-FFFF00000000}"/>
  </bookViews>
  <sheets>
    <sheet name="BUK BUNGA (Groceries)" sheetId="28" r:id="rId1"/>
    <sheet name="WARUNG EKA (Drinks, Etc)" sheetId="10" r:id="rId2"/>
    <sheet name="DEWATA COCONUT (Coconut)" sheetId="29" r:id="rId3"/>
    <sheet name="PNB (Alcohol)" sheetId="4" r:id="rId4"/>
    <sheet name="DSP (Alcohol)" sheetId="5" r:id="rId5"/>
    <sheet name="DSP ARYA BIMA (Alcohol)" sheetId="40" r:id="rId6"/>
    <sheet name="SELERA OR STIR UP (Syrup)" sheetId="6" r:id="rId7"/>
    <sheet name="DW BALI (Alcohol)" sheetId="32" r:id="rId8"/>
    <sheet name="DDB (Alcohol)" sheetId="26" r:id="rId9"/>
    <sheet name="NANO DEWATA (Alcohol)" sheetId="42" r:id="rId10"/>
    <sheet name="BALI PERMATA JAYA (Corona Beer)" sheetId="37" r:id="rId11"/>
    <sheet name="BLACK COFFEE ROASTERS (Coffee)" sheetId="13" r:id="rId12"/>
    <sheet name="PT. PRASIDA LANTUR MAJU (Wine)" sheetId="33" r:id="rId13"/>
    <sheet name="PT LOVINA BEACH BREWERY" sheetId="38" r:id="rId14"/>
    <sheet name="CHAI CHITAI (Tea Leaf,etc)" sheetId="15" r:id="rId15"/>
    <sheet name="MULIA JAYA (Passion Fruit)" sheetId="39" r:id="rId16"/>
    <sheet name="Dewata Kencana Distribusi (Vdka" sheetId="41" r:id="rId17"/>
    <sheet name="TOTAL" sheetId="35" r:id="rId18"/>
    <sheet name="Indobev (bols triple sec)" sheetId="43" r:id="rId19"/>
  </sheets>
  <definedNames>
    <definedName name="_xlnm._FilterDatabase" localSheetId="1" hidden="1">'WARUNG EKA (Drinks, Etc)'!$A$1:$G$92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0" i="35" l="1"/>
  <c r="C19" i="35"/>
  <c r="C18" i="35"/>
  <c r="C17" i="35"/>
  <c r="C16" i="35"/>
  <c r="C15" i="35"/>
  <c r="C14" i="35"/>
  <c r="C13" i="35"/>
  <c r="C12" i="35"/>
  <c r="C11" i="35"/>
  <c r="C10" i="35"/>
  <c r="C9" i="35"/>
  <c r="C8" i="35"/>
  <c r="C7" i="35"/>
  <c r="C6" i="35"/>
  <c r="C5" i="35"/>
  <c r="C4" i="35"/>
  <c r="C3" i="35"/>
  <c r="C2" i="35"/>
  <c r="E3" i="41"/>
  <c r="F2" i="41"/>
  <c r="D3" i="39"/>
  <c r="F2" i="39"/>
  <c r="E13" i="15"/>
  <c r="G6" i="15"/>
  <c r="G5" i="15"/>
  <c r="G4" i="15"/>
  <c r="G3" i="15"/>
  <c r="H2" i="15"/>
  <c r="G2" i="15"/>
  <c r="D3" i="38"/>
  <c r="E9" i="33"/>
  <c r="E8" i="33"/>
  <c r="E5" i="33"/>
  <c r="H4" i="33"/>
  <c r="D4" i="33"/>
  <c r="G3" i="33"/>
  <c r="H2" i="33"/>
  <c r="G2" i="33"/>
  <c r="F4" i="13"/>
  <c r="G3" i="13"/>
  <c r="G2" i="13"/>
  <c r="E14" i="42"/>
  <c r="E7" i="42"/>
  <c r="G5" i="42"/>
  <c r="E4" i="42"/>
  <c r="G2" i="42"/>
  <c r="E15" i="26"/>
  <c r="E11" i="26"/>
  <c r="G10" i="26"/>
  <c r="G9" i="26"/>
  <c r="E8" i="26"/>
  <c r="G7" i="26"/>
  <c r="G6" i="26"/>
  <c r="E5" i="26"/>
  <c r="G4" i="26"/>
  <c r="G3" i="26"/>
  <c r="G2" i="26"/>
  <c r="E7" i="32"/>
  <c r="G6" i="32"/>
  <c r="G4" i="32"/>
  <c r="G3" i="32"/>
  <c r="G2" i="32"/>
  <c r="F17" i="6"/>
  <c r="E16" i="6"/>
  <c r="H15" i="6"/>
  <c r="D15" i="6"/>
  <c r="G14" i="6"/>
  <c r="G13" i="6"/>
  <c r="G12" i="6"/>
  <c r="G11" i="6"/>
  <c r="H10" i="6"/>
  <c r="G10" i="6"/>
  <c r="E9" i="6"/>
  <c r="H8" i="6"/>
  <c r="D8" i="6"/>
  <c r="H7" i="6"/>
  <c r="G7" i="6"/>
  <c r="E6" i="6"/>
  <c r="H5" i="6"/>
  <c r="D5" i="6"/>
  <c r="G4" i="6"/>
  <c r="G3" i="6"/>
  <c r="H2" i="6"/>
  <c r="G2" i="6"/>
  <c r="E3" i="40"/>
  <c r="G2" i="40"/>
  <c r="F16" i="5"/>
  <c r="I15" i="5"/>
  <c r="H15" i="5"/>
  <c r="G15" i="5"/>
  <c r="F15" i="5"/>
  <c r="I14" i="5"/>
  <c r="H14" i="5"/>
  <c r="G14" i="5"/>
  <c r="F14" i="5"/>
  <c r="I13" i="5"/>
  <c r="H13" i="5"/>
  <c r="G13" i="5"/>
  <c r="F13" i="5"/>
  <c r="I12" i="5"/>
  <c r="H12" i="5"/>
  <c r="G12" i="5"/>
  <c r="F12" i="5"/>
  <c r="I11" i="5"/>
  <c r="H11" i="5"/>
  <c r="G11" i="5"/>
  <c r="F11" i="5"/>
  <c r="I10" i="5"/>
  <c r="H10" i="5"/>
  <c r="G10" i="5"/>
  <c r="F10" i="5"/>
  <c r="I9" i="5"/>
  <c r="H9" i="5"/>
  <c r="G9" i="5"/>
  <c r="F9" i="5"/>
  <c r="I8" i="5"/>
  <c r="H8" i="5"/>
  <c r="G8" i="5"/>
  <c r="F8" i="5"/>
  <c r="I7" i="5"/>
  <c r="H7" i="5"/>
  <c r="G7" i="5"/>
  <c r="F7" i="5"/>
  <c r="I6" i="5"/>
  <c r="H6" i="5"/>
  <c r="G6" i="5"/>
  <c r="F6" i="5"/>
  <c r="H5" i="5"/>
  <c r="G5" i="5"/>
  <c r="F5" i="5"/>
  <c r="I4" i="5"/>
  <c r="H4" i="5"/>
  <c r="G4" i="5"/>
  <c r="F4" i="5"/>
  <c r="I3" i="5"/>
  <c r="H3" i="5"/>
  <c r="G3" i="5"/>
  <c r="I2" i="5"/>
  <c r="H2" i="5"/>
  <c r="G2" i="5"/>
  <c r="H7" i="4"/>
  <c r="H6" i="4"/>
  <c r="G6" i="4"/>
  <c r="G5" i="4"/>
  <c r="G4" i="4"/>
  <c r="H3" i="4"/>
  <c r="G3" i="4"/>
  <c r="H2" i="4"/>
  <c r="G2" i="4"/>
  <c r="E15" i="29"/>
  <c r="G14" i="29"/>
  <c r="G13" i="29"/>
  <c r="G12" i="29"/>
  <c r="G11" i="29"/>
  <c r="G10" i="29"/>
  <c r="G9" i="29"/>
  <c r="G8" i="29"/>
  <c r="G7" i="29"/>
  <c r="G6" i="29"/>
  <c r="G5" i="29"/>
  <c r="G4" i="29"/>
  <c r="G3" i="29"/>
  <c r="G2" i="29"/>
  <c r="G134" i="10"/>
  <c r="F132" i="10"/>
  <c r="F131" i="10"/>
  <c r="G130" i="10"/>
  <c r="F130" i="10"/>
  <c r="F129" i="10"/>
  <c r="F128" i="10"/>
  <c r="F127" i="10"/>
  <c r="F126" i="10"/>
  <c r="G125" i="10"/>
  <c r="F125" i="10"/>
  <c r="F124" i="10"/>
  <c r="F123" i="10"/>
  <c r="F122" i="10"/>
  <c r="F121" i="10"/>
  <c r="G120" i="10"/>
  <c r="F120" i="10"/>
  <c r="F119" i="10"/>
  <c r="G118" i="10"/>
  <c r="F118" i="10"/>
  <c r="F117" i="10"/>
  <c r="F116" i="10"/>
  <c r="F115" i="10"/>
  <c r="F114" i="10"/>
  <c r="G113" i="10"/>
  <c r="F113" i="10"/>
  <c r="F112" i="10"/>
  <c r="F111" i="10"/>
  <c r="F110" i="10"/>
  <c r="F109" i="10"/>
  <c r="F108" i="10"/>
  <c r="G107" i="10"/>
  <c r="F107" i="10"/>
  <c r="F106" i="10"/>
  <c r="F105" i="10"/>
  <c r="G104" i="10"/>
  <c r="F104" i="10"/>
  <c r="F103" i="10"/>
  <c r="F102" i="10"/>
  <c r="F101" i="10"/>
  <c r="F100" i="10"/>
  <c r="F99" i="10"/>
  <c r="F98" i="10"/>
  <c r="G97" i="10"/>
  <c r="F97" i="10"/>
  <c r="F96" i="10"/>
  <c r="F95" i="10"/>
  <c r="F94" i="10"/>
  <c r="G93" i="10"/>
  <c r="F93" i="10"/>
  <c r="F92" i="10"/>
  <c r="F91" i="10"/>
  <c r="F90" i="10"/>
  <c r="G89" i="10"/>
  <c r="F89" i="10"/>
  <c r="F88" i="10"/>
  <c r="G87" i="10"/>
  <c r="F87" i="10"/>
  <c r="F86" i="10"/>
  <c r="F85" i="10"/>
  <c r="F84" i="10"/>
  <c r="F83" i="10"/>
  <c r="G82" i="10"/>
  <c r="F82" i="10"/>
  <c r="G81" i="10"/>
  <c r="F81" i="10"/>
  <c r="F80" i="10"/>
  <c r="F79" i="10"/>
  <c r="G78" i="10"/>
  <c r="F78" i="10"/>
  <c r="F77" i="10"/>
  <c r="F76" i="10"/>
  <c r="F75" i="10"/>
  <c r="F74" i="10"/>
  <c r="F73" i="10"/>
  <c r="G72" i="10"/>
  <c r="F72" i="10"/>
  <c r="F71" i="10"/>
  <c r="F70" i="10"/>
  <c r="G69" i="10"/>
  <c r="F69" i="10"/>
  <c r="F68" i="10"/>
  <c r="F67" i="10"/>
  <c r="F66" i="10"/>
  <c r="F65" i="10"/>
  <c r="G64" i="10"/>
  <c r="F64" i="10"/>
  <c r="F63" i="10"/>
  <c r="F62" i="10"/>
  <c r="F61" i="10"/>
  <c r="F60" i="10"/>
  <c r="G59" i="10"/>
  <c r="F59" i="10"/>
  <c r="F58" i="10"/>
  <c r="G57" i="10"/>
  <c r="F57" i="10"/>
  <c r="F56" i="10"/>
  <c r="F55" i="10"/>
  <c r="F54" i="10"/>
  <c r="F53" i="10"/>
  <c r="F52" i="10"/>
  <c r="G51" i="10"/>
  <c r="F51" i="10"/>
  <c r="F50" i="10"/>
  <c r="F49" i="10"/>
  <c r="G48" i="10"/>
  <c r="F48" i="10"/>
  <c r="F47" i="10"/>
  <c r="F46" i="10"/>
  <c r="F45" i="10"/>
  <c r="F44" i="10"/>
  <c r="F43" i="10"/>
  <c r="F42" i="10"/>
  <c r="F41" i="10"/>
  <c r="G40" i="10"/>
  <c r="F40" i="10"/>
  <c r="F39" i="10"/>
  <c r="F38" i="10"/>
  <c r="G37" i="10"/>
  <c r="F37" i="10"/>
  <c r="F36" i="10"/>
  <c r="F35" i="10"/>
  <c r="G34" i="10"/>
  <c r="F34" i="10"/>
  <c r="F33" i="10"/>
  <c r="F32" i="10"/>
  <c r="G31" i="10"/>
  <c r="F31" i="10"/>
  <c r="F30" i="10"/>
  <c r="F29" i="10"/>
  <c r="G28" i="10"/>
  <c r="F28" i="10"/>
  <c r="F27" i="10"/>
  <c r="F26" i="10"/>
  <c r="F25" i="10"/>
  <c r="F24" i="10"/>
  <c r="G23" i="10"/>
  <c r="F23" i="10"/>
  <c r="F22" i="10"/>
  <c r="F21" i="10"/>
  <c r="F20" i="10"/>
  <c r="F19" i="10"/>
  <c r="F18" i="10"/>
  <c r="F17" i="10"/>
  <c r="F16" i="10"/>
  <c r="G15" i="10"/>
  <c r="F15" i="10"/>
  <c r="F14" i="10"/>
  <c r="F13" i="10"/>
  <c r="F12" i="10"/>
  <c r="G11" i="10"/>
  <c r="F11" i="10"/>
  <c r="F10" i="10"/>
  <c r="F9" i="10"/>
  <c r="F8" i="10"/>
  <c r="F7" i="10"/>
  <c r="F6" i="10"/>
  <c r="G5" i="10"/>
  <c r="F5" i="10"/>
  <c r="G4" i="10"/>
  <c r="F4" i="10"/>
  <c r="F3" i="10"/>
  <c r="G2" i="10"/>
  <c r="F2" i="10"/>
  <c r="F340" i="28"/>
  <c r="E336" i="28"/>
  <c r="E335" i="28"/>
  <c r="E334" i="28"/>
  <c r="E333" i="28"/>
  <c r="E332" i="28"/>
  <c r="E331" i="28"/>
  <c r="E330" i="28"/>
  <c r="E329" i="28"/>
  <c r="E328" i="28"/>
  <c r="E327" i="28"/>
  <c r="E326" i="28"/>
  <c r="E325" i="28"/>
  <c r="E324" i="28"/>
  <c r="F323" i="28"/>
  <c r="E323" i="28"/>
  <c r="E322" i="28"/>
  <c r="E321" i="28"/>
  <c r="E320" i="28"/>
  <c r="E318" i="28"/>
  <c r="E317" i="28"/>
  <c r="F316" i="28"/>
  <c r="E316" i="28"/>
  <c r="E315" i="28"/>
  <c r="E314" i="28"/>
  <c r="E313" i="28"/>
  <c r="E312" i="28"/>
  <c r="E311" i="28"/>
  <c r="E310" i="28"/>
  <c r="E309" i="28"/>
  <c r="F307" i="28"/>
  <c r="E307" i="28"/>
  <c r="E306" i="28"/>
  <c r="E305" i="28"/>
  <c r="E304" i="28"/>
  <c r="E303" i="28"/>
  <c r="E302" i="28"/>
  <c r="E301" i="28"/>
  <c r="E300" i="28"/>
  <c r="F299" i="28"/>
  <c r="E299" i="28"/>
  <c r="E298" i="28"/>
  <c r="E297" i="28"/>
  <c r="E296" i="28"/>
  <c r="E295" i="28"/>
  <c r="E294" i="28"/>
  <c r="E292" i="28"/>
  <c r="E291" i="28"/>
  <c r="E290" i="28"/>
  <c r="E289" i="28"/>
  <c r="F287" i="28"/>
  <c r="E287" i="28"/>
  <c r="E285" i="28"/>
  <c r="E284" i="28"/>
  <c r="E282" i="28"/>
  <c r="E281" i="28"/>
  <c r="E280" i="28"/>
  <c r="E279" i="28"/>
  <c r="E278" i="28"/>
  <c r="E277" i="28"/>
  <c r="F276" i="28"/>
  <c r="E276" i="28"/>
  <c r="E275" i="28"/>
  <c r="E274" i="28"/>
  <c r="E273" i="28"/>
  <c r="E272" i="28"/>
  <c r="E271" i="28"/>
  <c r="F270" i="28"/>
  <c r="E270" i="28"/>
  <c r="E269" i="28"/>
  <c r="E268" i="28"/>
  <c r="E267" i="28"/>
  <c r="E266" i="28"/>
  <c r="E265" i="28"/>
  <c r="E264" i="28"/>
  <c r="E263" i="28"/>
  <c r="E262" i="28"/>
  <c r="E261" i="28"/>
  <c r="E260" i="28"/>
  <c r="E259" i="28"/>
  <c r="F258" i="28"/>
  <c r="E258" i="28"/>
  <c r="E257" i="28"/>
  <c r="E256" i="28"/>
  <c r="E255" i="28"/>
  <c r="E254" i="28"/>
  <c r="E252" i="28"/>
  <c r="E251" i="28"/>
  <c r="E250" i="28"/>
  <c r="E248" i="28"/>
  <c r="E247" i="28"/>
  <c r="F246" i="28"/>
  <c r="E246" i="28"/>
  <c r="E245" i="28"/>
  <c r="E244" i="28"/>
  <c r="E243" i="28"/>
  <c r="E242" i="28"/>
  <c r="E239" i="28"/>
  <c r="E238" i="28"/>
  <c r="E237" i="28"/>
  <c r="E236" i="28"/>
  <c r="E235" i="28"/>
  <c r="E234" i="28"/>
  <c r="F233" i="28"/>
  <c r="E233" i="28"/>
  <c r="E232" i="28"/>
  <c r="E231" i="28"/>
  <c r="E229" i="28"/>
  <c r="E227" i="28"/>
  <c r="E226" i="28"/>
  <c r="E225" i="28"/>
  <c r="E224" i="28"/>
  <c r="F223" i="28"/>
  <c r="E223" i="28"/>
  <c r="E222" i="28"/>
  <c r="E221" i="28"/>
  <c r="E220" i="28"/>
  <c r="E219" i="28"/>
  <c r="E218" i="28"/>
  <c r="E217" i="28"/>
  <c r="E215" i="28"/>
  <c r="E213" i="28"/>
  <c r="E212" i="28"/>
  <c r="E211" i="28"/>
  <c r="E210" i="28"/>
  <c r="E209" i="28"/>
  <c r="E208" i="28"/>
  <c r="F207" i="28"/>
  <c r="E207" i="28"/>
  <c r="E206" i="28"/>
  <c r="E205" i="28"/>
  <c r="E204" i="28"/>
  <c r="E203" i="28"/>
  <c r="E202" i="28"/>
  <c r="E201" i="28"/>
  <c r="E200" i="28"/>
  <c r="E198" i="28"/>
  <c r="E197" i="28"/>
  <c r="E196" i="28"/>
  <c r="E195" i="28"/>
  <c r="E194" i="28"/>
  <c r="F193" i="28"/>
  <c r="E193" i="28"/>
  <c r="E192" i="28"/>
  <c r="E191" i="28"/>
  <c r="E190" i="28"/>
  <c r="E189" i="28"/>
  <c r="E187" i="28"/>
  <c r="E185" i="28"/>
  <c r="E183" i="28"/>
  <c r="E182" i="28"/>
  <c r="E181" i="28"/>
  <c r="F180" i="28"/>
  <c r="E180" i="28"/>
  <c r="E179" i="28"/>
  <c r="E178" i="28"/>
  <c r="E177" i="28"/>
  <c r="E176" i="28"/>
  <c r="E175" i="28"/>
  <c r="E174" i="28"/>
  <c r="E173" i="28"/>
  <c r="E172" i="28"/>
  <c r="E171" i="28"/>
  <c r="E170" i="28"/>
  <c r="E169" i="28"/>
  <c r="E167" i="28"/>
  <c r="E166" i="28"/>
  <c r="E165" i="28"/>
  <c r="F164" i="28"/>
  <c r="E164" i="28"/>
  <c r="E163" i="28"/>
  <c r="E162" i="28"/>
  <c r="E161" i="28"/>
  <c r="E160" i="28"/>
  <c r="E159" i="28"/>
  <c r="E158" i="28"/>
  <c r="E156" i="28"/>
  <c r="E155" i="28"/>
  <c r="E154" i="28"/>
  <c r="E153" i="28"/>
  <c r="E152" i="28"/>
  <c r="F151" i="28"/>
  <c r="E151" i="28"/>
  <c r="E150" i="28"/>
  <c r="E149" i="28"/>
  <c r="E148" i="28"/>
  <c r="E147" i="28"/>
  <c r="E146" i="28"/>
  <c r="E143" i="28"/>
  <c r="E142" i="28"/>
  <c r="E141" i="28"/>
  <c r="E140" i="28"/>
  <c r="F139" i="28"/>
  <c r="E139" i="28"/>
  <c r="E138" i="28"/>
  <c r="E137" i="28"/>
  <c r="E136" i="28"/>
  <c r="E135" i="28"/>
  <c r="E134" i="28"/>
  <c r="E133" i="28"/>
  <c r="E132" i="28"/>
  <c r="E130" i="28"/>
  <c r="E129" i="28"/>
  <c r="E128" i="28"/>
  <c r="E127" i="28"/>
  <c r="E126" i="28"/>
  <c r="E124" i="28"/>
  <c r="F123" i="28"/>
  <c r="E123" i="28"/>
  <c r="E122" i="28"/>
  <c r="E121" i="28"/>
  <c r="E120" i="28"/>
  <c r="E119" i="28"/>
  <c r="E118" i="28"/>
  <c r="E117" i="28"/>
  <c r="E116" i="28"/>
  <c r="E115" i="28"/>
  <c r="E113" i="28"/>
  <c r="E112" i="28"/>
  <c r="E111" i="28"/>
  <c r="F110" i="28"/>
  <c r="E110" i="28"/>
  <c r="E109" i="28"/>
  <c r="E108" i="28"/>
  <c r="E107" i="28"/>
  <c r="E106" i="28"/>
  <c r="E104" i="28"/>
  <c r="E103" i="28"/>
  <c r="E102" i="28"/>
  <c r="F101" i="28"/>
  <c r="E101" i="28"/>
  <c r="E100" i="28"/>
  <c r="E99" i="28"/>
  <c r="E98" i="28"/>
  <c r="E97" i="28"/>
  <c r="E95" i="28"/>
  <c r="E93" i="28"/>
  <c r="E92" i="28"/>
  <c r="E90" i="28"/>
  <c r="E89" i="28"/>
  <c r="E88" i="28"/>
  <c r="E87" i="28"/>
  <c r="F86" i="28"/>
  <c r="E86" i="28"/>
  <c r="E84" i="28"/>
  <c r="E83" i="28"/>
  <c r="E82" i="28"/>
  <c r="E81" i="28"/>
  <c r="E77" i="28"/>
  <c r="E76" i="28"/>
  <c r="F75" i="28"/>
  <c r="E75" i="28"/>
  <c r="E74" i="28"/>
  <c r="E72" i="28"/>
  <c r="E71" i="28"/>
  <c r="E70" i="28"/>
  <c r="E68" i="28"/>
  <c r="E67" i="28"/>
  <c r="E66" i="28"/>
  <c r="F65" i="28"/>
  <c r="E65" i="28"/>
  <c r="E64" i="28"/>
  <c r="E63" i="28"/>
  <c r="E62" i="28"/>
  <c r="E61" i="28"/>
  <c r="E60" i="28"/>
  <c r="E59" i="28"/>
  <c r="E58" i="28"/>
  <c r="F55" i="28"/>
  <c r="E55" i="28"/>
  <c r="E54" i="28"/>
  <c r="E53" i="28"/>
  <c r="E52" i="28"/>
  <c r="E51" i="28"/>
  <c r="E50" i="28"/>
  <c r="E48" i="28"/>
  <c r="E47" i="28"/>
  <c r="E46" i="28"/>
  <c r="E45" i="28"/>
  <c r="E43" i="28"/>
  <c r="E42" i="28"/>
  <c r="E40" i="28"/>
  <c r="E39" i="28"/>
  <c r="F38" i="28"/>
  <c r="E38" i="28"/>
  <c r="E37" i="28"/>
  <c r="E35" i="28"/>
  <c r="E34" i="28"/>
  <c r="E33" i="28"/>
  <c r="E32" i="28"/>
  <c r="E31" i="28"/>
  <c r="E30" i="28"/>
  <c r="F29" i="28"/>
  <c r="E29" i="28"/>
  <c r="E28" i="28"/>
  <c r="E27" i="28"/>
  <c r="E26" i="28"/>
  <c r="E25" i="28"/>
  <c r="E22" i="28"/>
  <c r="E20" i="28"/>
  <c r="F19" i="28"/>
  <c r="E17" i="28"/>
  <c r="E16" i="28"/>
  <c r="E15" i="28"/>
  <c r="E14" i="28"/>
  <c r="F13" i="28"/>
  <c r="G12" i="28"/>
  <c r="F12" i="28"/>
  <c r="E12" i="28"/>
  <c r="E10" i="28"/>
  <c r="E9" i="28"/>
  <c r="E8" i="28"/>
  <c r="E7" i="28"/>
  <c r="E6" i="28"/>
  <c r="E4" i="28"/>
  <c r="E3" i="28"/>
  <c r="F2" i="28"/>
  <c r="E17" i="37"/>
  <c r="E16" i="37"/>
  <c r="G15" i="37"/>
  <c r="E13" i="37"/>
  <c r="G12" i="37"/>
  <c r="G11" i="37"/>
  <c r="E10" i="37"/>
  <c r="G9" i="37"/>
  <c r="G8" i="37"/>
  <c r="E7" i="37"/>
  <c r="G6" i="37"/>
  <c r="D6" i="37"/>
  <c r="G5" i="37"/>
  <c r="E4" i="37"/>
  <c r="G3" i="37"/>
  <c r="D3" i="37"/>
  <c r="G2" i="37"/>
</calcChain>
</file>

<file path=xl/sharedStrings.xml><?xml version="1.0" encoding="utf-8"?>
<sst xmlns="http://schemas.openxmlformats.org/spreadsheetml/2006/main" count="776" uniqueCount="164">
  <si>
    <t>DATE</t>
  </si>
  <si>
    <t>ITEM</t>
  </si>
  <si>
    <t>QYT</t>
  </si>
  <si>
    <t>PRICE</t>
  </si>
  <si>
    <t>SUB TOTAL</t>
  </si>
  <si>
    <t>TOTAL</t>
  </si>
  <si>
    <t>OUTSTANDING CHECK</t>
  </si>
  <si>
    <t>LEMON</t>
  </si>
  <si>
    <t>V</t>
  </si>
  <si>
    <t>HONEY PINEAPPLE</t>
  </si>
  <si>
    <t>LUMAJANG ORANGE</t>
  </si>
  <si>
    <t>STRAWBERRY (250)</t>
  </si>
  <si>
    <t>CHILI</t>
  </si>
  <si>
    <t>LIME</t>
  </si>
  <si>
    <t>HONEY</t>
  </si>
  <si>
    <t>FRESH MILK</t>
  </si>
  <si>
    <t>SOY MILK</t>
  </si>
  <si>
    <t>WATERMELON</t>
  </si>
  <si>
    <t>TEH BOTOL TETRA PACK 250 ML</t>
  </si>
  <si>
    <t>MINT</t>
  </si>
  <si>
    <t>MANGO</t>
  </si>
  <si>
    <t>SUNKIST</t>
  </si>
  <si>
    <t>OATSIDE</t>
  </si>
  <si>
    <t>LYCHEE CAN</t>
  </si>
  <si>
    <t>CHERRY</t>
  </si>
  <si>
    <t>KINTAMANI ORANGE</t>
  </si>
  <si>
    <t>MUSTARD</t>
  </si>
  <si>
    <t>OAT MILK</t>
  </si>
  <si>
    <t>ALMOND MILK</t>
  </si>
  <si>
    <t>MIX BERRY</t>
  </si>
  <si>
    <t>PINEAPPLE</t>
  </si>
  <si>
    <t>SARIWANGI</t>
  </si>
  <si>
    <t>GREEN MUSTARD</t>
  </si>
  <si>
    <t>YOGHURT</t>
  </si>
  <si>
    <t>PEANUT BUTTER</t>
  </si>
  <si>
    <t>PANDAN LEAF</t>
  </si>
  <si>
    <t>HYDRO COCO 500ML</t>
  </si>
  <si>
    <t>CUCUMBER</t>
  </si>
  <si>
    <t>SUGAR</t>
  </si>
  <si>
    <t>BEETROOT</t>
  </si>
  <si>
    <t>GREEN APPLE</t>
  </si>
  <si>
    <t>IMPORTED LEMON</t>
  </si>
  <si>
    <t>CARROT</t>
  </si>
  <si>
    <t>FRESH MILK (GREEN FIELD)</t>
  </si>
  <si>
    <t>SPINACH</t>
  </si>
  <si>
    <t>ORANGE</t>
  </si>
  <si>
    <t>AVOCADO</t>
  </si>
  <si>
    <t>BANANA</t>
  </si>
  <si>
    <t>COCO</t>
  </si>
  <si>
    <t>BASIL</t>
  </si>
  <si>
    <t>CHOCOLATE POWDER (165)</t>
  </si>
  <si>
    <t>GINGER</t>
  </si>
  <si>
    <t>CINNAMON STICK</t>
  </si>
  <si>
    <t>BROWN SUGAR</t>
  </si>
  <si>
    <t>CITRIC ACID</t>
  </si>
  <si>
    <t>SORROWED SEEDS</t>
  </si>
  <si>
    <t>BAKING SODA</t>
  </si>
  <si>
    <t>SKIPPY PEANUT BUTTER</t>
  </si>
  <si>
    <t>ACID CITRUN (KOEPOE-KOEPOE)</t>
  </si>
  <si>
    <t>ROSEMARY</t>
  </si>
  <si>
    <t>ENGLISH SPINACH</t>
  </si>
  <si>
    <t>VAN HOUTEN CHOCOLATE POWDER</t>
  </si>
  <si>
    <t>RED CHERRY</t>
  </si>
  <si>
    <t>GRAND TOTAL</t>
  </si>
  <si>
    <t>INV NO</t>
  </si>
  <si>
    <t>SUBTOTAL</t>
  </si>
  <si>
    <t>TOTALPRICE</t>
  </si>
  <si>
    <t>AQUA GALLOON 19 LTR</t>
  </si>
  <si>
    <t>CLEO GALLOON 19 LTR</t>
  </si>
  <si>
    <t>LPG GAS 50 KG</t>
  </si>
  <si>
    <t>AQUA REFLECTIONS SPARKLING 750ML</t>
  </si>
  <si>
    <t>CRYSTAL ICE 5 KG</t>
  </si>
  <si>
    <t>COCA COLA CAN 330 ML</t>
  </si>
  <si>
    <t>COKE ZERO CAN 330 ML</t>
  </si>
  <si>
    <t>AQUA REFLECTIONS STILL 750ML</t>
  </si>
  <si>
    <t>POLARIS SODA WATER CAN 330 ML</t>
  </si>
  <si>
    <t>AQUA REFLECTIONS SPARKLING 380ML</t>
  </si>
  <si>
    <t>AQUA REFLECTIONS STILL 380ML</t>
  </si>
  <si>
    <t>BINTANG PINT 330ML</t>
  </si>
  <si>
    <t>ALBENS ORIGINAL APPLE CIDER 330 ML</t>
  </si>
  <si>
    <t>EMPTY BOTTLE CHARGE</t>
  </si>
  <si>
    <t>INV NO.</t>
  </si>
  <si>
    <t>DESCRIPTIONS</t>
  </si>
  <si>
    <t>AMOUNT</t>
  </si>
  <si>
    <t>BILLS</t>
  </si>
  <si>
    <t>COCONUT LOGO</t>
  </si>
  <si>
    <t>QTY</t>
  </si>
  <si>
    <t>UNIT PRICE</t>
  </si>
  <si>
    <t>SPNB6011336</t>
  </si>
  <si>
    <t>MANCINO SECCO 750 ML</t>
  </si>
  <si>
    <t>DISCOUNT</t>
  </si>
  <si>
    <t>BILL</t>
  </si>
  <si>
    <t>SOMDG/DSP/26/01/0013</t>
  </si>
  <si>
    <t>MDG - F VODKA</t>
  </si>
  <si>
    <t>SOMDG/DSP/26/01/0104</t>
  </si>
  <si>
    <t>SO/DSP/26/01/1082</t>
  </si>
  <si>
    <t>DA VINCI LEONARDO PROSECCO DOC</t>
  </si>
  <si>
    <t>VIGNETI DEL VULTURE - PIPOLI ROSATO BASILICATA</t>
  </si>
  <si>
    <t>SO/DSP/26/01/1646</t>
  </si>
  <si>
    <t>MCGUIGAN - BLACK LABEL SAUVIGNON BLANC</t>
  </si>
  <si>
    <t>SO/DSP/26/01/1722</t>
  </si>
  <si>
    <t>HUNTER'S PINOT GRIS</t>
  </si>
  <si>
    <t>SO/DSP/26/01/1916</t>
  </si>
  <si>
    <t>SOPR/ABC/26/01/0200</t>
  </si>
  <si>
    <t>HENDRICK'S GIN</t>
  </si>
  <si>
    <t>SO.03-260021</t>
  </si>
  <si>
    <t>MARVELOUS MANGO PET</t>
  </si>
  <si>
    <t>KOOL KIWI PET</t>
  </si>
  <si>
    <t>LOYAL LYCHEE PET</t>
  </si>
  <si>
    <t>PPN (11%)</t>
  </si>
  <si>
    <t>SO.03-260025</t>
  </si>
  <si>
    <t>BLISSFUL BLUEBERRY PET</t>
  </si>
  <si>
    <t>SO.03-260026</t>
  </si>
  <si>
    <t>CHEERFUL AMARENA CHERRY</t>
  </si>
  <si>
    <t>PANDANESIA PET</t>
  </si>
  <si>
    <t>VOILA VANILLA PET</t>
  </si>
  <si>
    <t>BESPOKE BUTTERSCOTCH PET</t>
  </si>
  <si>
    <t>STATUS</t>
  </si>
  <si>
    <t>DW/70/071</t>
  </si>
  <si>
    <t>APEROL 700ML</t>
  </si>
  <si>
    <t>DW/70/548</t>
  </si>
  <si>
    <t>DW/71/315</t>
  </si>
  <si>
    <t>JIM BEAM BLACK 700ML</t>
  </si>
  <si>
    <t>CAPE DISCOVERY BRUT CUVEE 750ML</t>
  </si>
  <si>
    <t>GORDON GIN PREMIUM DRY 750ML</t>
  </si>
  <si>
    <t>PPN</t>
  </si>
  <si>
    <t>INV/PERMAQ/26/01/0400</t>
  </si>
  <si>
    <t>CORONA BEER</t>
  </si>
  <si>
    <t>INV/PERMAQ/26/01/0878</t>
  </si>
  <si>
    <t>DUE DATE</t>
  </si>
  <si>
    <t>BL2-10-2471</t>
  </si>
  <si>
    <t>CANGGU BLEND 1 KG</t>
  </si>
  <si>
    <t>Total</t>
  </si>
  <si>
    <t>PLM-INV0197/2026</t>
  </si>
  <si>
    <t>ISOLA BIANCO 750 ML</t>
  </si>
  <si>
    <t>ISOLA RISERVA SYRAH 750</t>
  </si>
  <si>
    <t>00012</t>
  </si>
  <si>
    <t>RED GABA</t>
  </si>
  <si>
    <t>MANGO OOLONG</t>
  </si>
  <si>
    <t>MILK OOLONG</t>
  </si>
  <si>
    <t>CHAMOMILE</t>
  </si>
  <si>
    <t>YUE GUANG BAI CHA</t>
  </si>
  <si>
    <t>ICELAND VODKA BLACK TEA 700 ML 40% / 12</t>
  </si>
  <si>
    <t>UNPAID</t>
  </si>
  <si>
    <t>NO</t>
  </si>
  <si>
    <t>SUPPLIER</t>
  </si>
  <si>
    <t>BUK BUNGA</t>
  </si>
  <si>
    <t>TOKO EKA WHOLESALE</t>
  </si>
  <si>
    <t>DEWATA COCONUT</t>
  </si>
  <si>
    <t>SEDANA JAYA</t>
  </si>
  <si>
    <t>PNB</t>
  </si>
  <si>
    <t>DSP</t>
  </si>
  <si>
    <t>DSP ARYA BIMA</t>
  </si>
  <si>
    <t>SELERA (SYRUP)</t>
  </si>
  <si>
    <t>DW BALI</t>
  </si>
  <si>
    <t>DDB</t>
  </si>
  <si>
    <t>NANO DEWATA</t>
  </si>
  <si>
    <t>BALI PERMATA JAYA</t>
  </si>
  <si>
    <t>BLACK COFFEE ROASTERY</t>
  </si>
  <si>
    <t>PRASIDA LANTUR MAJU</t>
  </si>
  <si>
    <t>PT. LOVINA BEACH BREWERY</t>
  </si>
  <si>
    <t>CHAI CHITAI</t>
  </si>
  <si>
    <t>MULIA JAYA</t>
  </si>
  <si>
    <t>DEWATA KENCANA DISTRIBUSI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</si>
</sst>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8" formatCode="_-&quot;Rp&quot;* #,##0_-;\-&quot;Rp&quot;* #,##0_-;_-&quot;Rp&quot;* &quot;-&quot;??_-;_-@_-"/>
    <numFmt numFmtId="169" formatCode="[$-809]dd\ mmmm\ yyyy;@"/>
    <numFmt numFmtId="170" formatCode="[$-409]d\-mmm\-yyyy;@"/>
    <numFmt numFmtId="171" formatCode="_ [$IDR]\ * #,##0_ ;_ [$IDR]\ * \-#,##0_ ;_ [$IDR]\ * &quot;-&quot;_ ;_ @_ "/>
    <numFmt numFmtId="172" formatCode="[$Rp-421]#,##0.00;[Red][$Rp-421]#,##0.00"/>
    <numFmt numFmtId="173" formatCode="[$Rp-421]#,##0.00;\-[$Rp-421]#,##0.00"/>
    <numFmt numFmtId="174" formatCode="_-[$Rp-421]* #,##0_-;\-[$Rp-421]* #,##0_-;_-[$Rp-421]* &quot;-&quot;_-;_-@_-"/>
  </numFmts>
  <fonts count="29" x14ac:knownFonts="1">
    <font>
      <sz val="11"/>
      <color theme="1"/>
      <name val="Calibri"/>
      <charset val="134"/>
      <scheme val="minor"/>
    </font>
    <font>
      <sz val="14"/>
      <color theme="1"/>
      <name val="Garamond"/>
      <family val="1"/>
    </font>
    <font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b/>
      <i/>
      <sz val="18"/>
      <color theme="1"/>
      <name val="Calibri"/>
      <family val="2"/>
      <scheme val="minor"/>
    </font>
    <font>
      <sz val="12"/>
      <color theme="1"/>
      <name val="Garamond"/>
      <family val="1"/>
    </font>
    <font>
      <b/>
      <sz val="18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i/>
      <sz val="16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6"/>
      <color theme="1"/>
      <name val="Calibri"/>
      <family val="2"/>
    </font>
    <font>
      <b/>
      <sz val="16"/>
      <color theme="1"/>
      <name val="Calibri"/>
      <family val="2"/>
    </font>
    <font>
      <b/>
      <i/>
      <sz val="16"/>
      <color theme="1"/>
      <name val="Calibri"/>
      <family val="2"/>
    </font>
    <font>
      <sz val="20"/>
      <color theme="1"/>
      <name val="Garamond"/>
      <family val="1"/>
    </font>
    <font>
      <sz val="16"/>
      <color theme="1"/>
      <name val="Arial Narrow"/>
      <family val="2"/>
    </font>
    <font>
      <sz val="18"/>
      <color theme="1"/>
      <name val="Cambria"/>
      <family val="1"/>
    </font>
    <font>
      <sz val="20"/>
      <color theme="1"/>
      <name val="Calibri"/>
      <family val="2"/>
      <scheme val="minor"/>
    </font>
    <font>
      <sz val="11"/>
      <color theme="1"/>
      <name val="Calibri"/>
      <family val="2"/>
    </font>
    <font>
      <sz val="20"/>
      <color theme="1"/>
      <name val="Calibri"/>
      <family val="2"/>
    </font>
    <font>
      <sz val="26"/>
      <color theme="1"/>
      <name val="Calibri"/>
      <family val="2"/>
      <scheme val="minor"/>
    </font>
    <font>
      <sz val="18"/>
      <color theme="1"/>
      <name val="Cambria Math"/>
      <family val="1"/>
    </font>
    <font>
      <sz val="11"/>
      <color theme="1"/>
      <name val="Cambria"/>
      <family val="1"/>
    </font>
    <font>
      <sz val="12"/>
      <name val="Cambria"/>
      <family val="1"/>
    </font>
    <font>
      <sz val="12"/>
      <color theme="1"/>
      <name val="Cambria"/>
      <family val="1"/>
    </font>
    <font>
      <b/>
      <sz val="12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74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2" borderId="1" xfId="0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0" borderId="2" xfId="0" applyBorder="1">
      <alignment vertical="center"/>
    </xf>
    <xf numFmtId="168" fontId="0" fillId="4" borderId="2" xfId="0" applyNumberFormat="1" applyFill="1" applyBorder="1" applyAlignment="1">
      <alignment horizontal="left" vertical="center"/>
    </xf>
    <xf numFmtId="168" fontId="0" fillId="4" borderId="2" xfId="0" applyNumberFormat="1" applyFill="1" applyBorder="1" applyAlignment="1">
      <alignment horizontal="center" vertical="center"/>
    </xf>
    <xf numFmtId="168" fontId="0" fillId="4" borderId="2" xfId="0" applyNumberFormat="1" applyFill="1" applyBorder="1">
      <alignment vertical="center"/>
    </xf>
    <xf numFmtId="168" fontId="0" fillId="2" borderId="2" xfId="0" applyNumberFormat="1" applyFill="1" applyBorder="1">
      <alignment vertical="center"/>
    </xf>
    <xf numFmtId="169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170" fontId="2" fillId="4" borderId="2" xfId="0" applyNumberFormat="1" applyFont="1" applyFill="1" applyBorder="1">
      <alignment vertical="center"/>
    </xf>
    <xf numFmtId="168" fontId="2" fillId="4" borderId="2" xfId="0" applyNumberFormat="1" applyFont="1" applyFill="1" applyBorder="1" applyAlignment="1">
      <alignment horizontal="left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0" fillId="4" borderId="2" xfId="0" applyFill="1" applyBorder="1">
      <alignment vertical="center"/>
    </xf>
    <xf numFmtId="0" fontId="0" fillId="4" borderId="4" xfId="0" applyFill="1" applyBorder="1" applyAlignment="1">
      <alignment horizontal="center" vertical="center"/>
    </xf>
    <xf numFmtId="169" fontId="1" fillId="5" borderId="2" xfId="0" applyNumberFormat="1" applyFont="1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171" fontId="0" fillId="4" borderId="2" xfId="0" applyNumberFormat="1" applyFill="1" applyBorder="1">
      <alignment vertical="center"/>
    </xf>
    <xf numFmtId="169" fontId="0" fillId="4" borderId="2" xfId="0" applyNumberFormat="1" applyFill="1" applyBorder="1">
      <alignment vertical="center"/>
    </xf>
    <xf numFmtId="0" fontId="0" fillId="0" borderId="2" xfId="0" applyBorder="1" applyAlignment="1">
      <alignment horizontal="center" vertical="center"/>
    </xf>
    <xf numFmtId="170" fontId="0" fillId="4" borderId="2" xfId="0" applyNumberFormat="1" applyFill="1" applyBorder="1" applyAlignment="1">
      <alignment horizontal="center" vertical="center"/>
    </xf>
    <xf numFmtId="168" fontId="3" fillId="4" borderId="2" xfId="0" applyNumberFormat="1" applyFont="1" applyFill="1" applyBorder="1" applyAlignment="1">
      <alignment horizontal="left" vertical="center" wrapText="1"/>
    </xf>
    <xf numFmtId="0" fontId="3" fillId="4" borderId="2" xfId="0" applyFont="1" applyFill="1" applyBorder="1" applyAlignment="1">
      <alignment horizontal="center" vertical="center" wrapText="1"/>
    </xf>
    <xf numFmtId="0" fontId="4" fillId="4" borderId="4" xfId="0" applyFont="1" applyFill="1" applyBorder="1" applyAlignment="1">
      <alignment horizontal="center" vertical="center"/>
    </xf>
    <xf numFmtId="0" fontId="0" fillId="6" borderId="2" xfId="0" applyFill="1" applyBorder="1" applyAlignment="1">
      <alignment horizontal="center" vertical="center"/>
    </xf>
    <xf numFmtId="0" fontId="6" fillId="5" borderId="2" xfId="0" applyFont="1" applyFill="1" applyBorder="1" applyAlignment="1">
      <alignment horizontal="center" vertical="center"/>
    </xf>
    <xf numFmtId="170" fontId="0" fillId="4" borderId="1" xfId="0" applyNumberForma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168" fontId="0" fillId="4" borderId="2" xfId="0" applyNumberFormat="1" applyFill="1" applyBorder="1" applyAlignment="1">
      <alignment horizontal="center" vertical="center" wrapText="1"/>
    </xf>
    <xf numFmtId="0" fontId="0" fillId="4" borderId="2" xfId="0" applyFill="1" applyBorder="1" applyAlignment="1">
      <alignment horizontal="center" vertical="center" wrapText="1"/>
    </xf>
    <xf numFmtId="168" fontId="0" fillId="4" borderId="1" xfId="0" applyNumberFormat="1" applyFill="1" applyBorder="1" applyAlignment="1">
      <alignment horizontal="center" vertical="center" wrapText="1"/>
    </xf>
    <xf numFmtId="170" fontId="7" fillId="4" borderId="6" xfId="0" applyNumberFormat="1" applyFont="1" applyFill="1" applyBorder="1" applyAlignment="1">
      <alignment horizontal="center" vertical="center"/>
    </xf>
    <xf numFmtId="170" fontId="7" fillId="4" borderId="2" xfId="0" applyNumberFormat="1" applyFont="1" applyFill="1" applyBorder="1">
      <alignment vertical="center"/>
    </xf>
    <xf numFmtId="0" fontId="0" fillId="4" borderId="4" xfId="0" applyFill="1" applyBorder="1" applyAlignment="1">
      <alignment horizontal="center" vertical="center" wrapText="1"/>
    </xf>
    <xf numFmtId="0" fontId="7" fillId="4" borderId="2" xfId="0" applyFont="1" applyFill="1" applyBorder="1">
      <alignment vertical="center"/>
    </xf>
    <xf numFmtId="0" fontId="0" fillId="4" borderId="2" xfId="0" applyFill="1" applyBorder="1" applyAlignment="1">
      <alignment horizontal="center" vertical="center"/>
    </xf>
    <xf numFmtId="171" fontId="0" fillId="4" borderId="2" xfId="0" applyNumberFormat="1" applyFill="1" applyBorder="1" applyAlignment="1">
      <alignment horizontal="center" vertical="center"/>
    </xf>
    <xf numFmtId="171" fontId="0" fillId="4" borderId="1" xfId="0" applyNumberFormat="1" applyFill="1" applyBorder="1" applyAlignment="1">
      <alignment horizontal="center" vertical="center"/>
    </xf>
    <xf numFmtId="0" fontId="0" fillId="4" borderId="9" xfId="0" applyFill="1" applyBorder="1" applyAlignment="1">
      <alignment horizontal="center" vertical="center"/>
    </xf>
    <xf numFmtId="171" fontId="0" fillId="4" borderId="10" xfId="0" applyNumberFormat="1" applyFill="1" applyBorder="1" applyAlignment="1">
      <alignment horizontal="center" vertical="center"/>
    </xf>
    <xf numFmtId="171" fontId="8" fillId="4" borderId="2" xfId="0" applyNumberFormat="1" applyFont="1" applyFill="1" applyBorder="1" applyAlignment="1">
      <alignment horizontal="center" vertical="center"/>
    </xf>
    <xf numFmtId="171" fontId="9" fillId="4" borderId="1" xfId="0" applyNumberFormat="1" applyFont="1" applyFill="1" applyBorder="1" applyAlignment="1">
      <alignment horizontal="center" vertical="center"/>
    </xf>
    <xf numFmtId="168" fontId="5" fillId="4" borderId="3" xfId="0" applyNumberFormat="1" applyFont="1" applyFill="1" applyBorder="1">
      <alignment vertical="center"/>
    </xf>
    <xf numFmtId="168" fontId="5" fillId="4" borderId="4" xfId="0" applyNumberFormat="1" applyFont="1" applyFill="1" applyBorder="1">
      <alignment vertical="center"/>
    </xf>
    <xf numFmtId="168" fontId="9" fillId="4" borderId="4" xfId="0" applyNumberFormat="1" applyFont="1" applyFill="1" applyBorder="1" applyAlignment="1">
      <alignment horizontal="center" vertical="center"/>
    </xf>
    <xf numFmtId="168" fontId="9" fillId="4" borderId="2" xfId="0" applyNumberFormat="1" applyFont="1" applyFill="1" applyBorder="1" applyAlignment="1">
      <alignment horizontal="center" vertical="center"/>
    </xf>
    <xf numFmtId="170" fontId="0" fillId="4" borderId="2" xfId="0" applyNumberFormat="1" applyFill="1" applyBorder="1">
      <alignment vertical="center"/>
    </xf>
    <xf numFmtId="170" fontId="0" fillId="4" borderId="1" xfId="0" applyNumberFormat="1" applyFill="1" applyBorder="1">
      <alignment vertical="center"/>
    </xf>
    <xf numFmtId="168" fontId="0" fillId="4" borderId="2" xfId="0" applyNumberFormat="1" applyFill="1" applyBorder="1" applyAlignment="1">
      <alignment horizontal="left" vertical="center" wrapText="1"/>
    </xf>
    <xf numFmtId="170" fontId="3" fillId="4" borderId="2" xfId="0" applyNumberFormat="1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16" fontId="3" fillId="4" borderId="2" xfId="0" applyNumberFormat="1" applyFont="1" applyFill="1" applyBorder="1" applyAlignment="1">
      <alignment horizontal="center" vertical="center"/>
    </xf>
    <xf numFmtId="171" fontId="3" fillId="4" borderId="2" xfId="0" applyNumberFormat="1" applyFont="1" applyFill="1" applyBorder="1">
      <alignment vertical="center"/>
    </xf>
    <xf numFmtId="168" fontId="3" fillId="4" borderId="2" xfId="0" applyNumberFormat="1" applyFont="1" applyFill="1" applyBorder="1" applyAlignment="1">
      <alignment horizontal="center" vertical="center"/>
    </xf>
    <xf numFmtId="168" fontId="4" fillId="4" borderId="2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6" fontId="0" fillId="4" borderId="2" xfId="0" applyNumberFormat="1" applyFill="1" applyBorder="1" applyAlignment="1">
      <alignment horizontal="center" vertical="center"/>
    </xf>
    <xf numFmtId="169" fontId="0" fillId="5" borderId="0" xfId="0" applyNumberFormat="1" applyFill="1" applyAlignment="1">
      <alignment horizontal="center" vertical="center"/>
    </xf>
    <xf numFmtId="169" fontId="0" fillId="9" borderId="0" xfId="0" applyNumberFormat="1" applyFill="1" applyAlignment="1">
      <alignment horizontal="center" vertical="center"/>
    </xf>
    <xf numFmtId="172" fontId="0" fillId="0" borderId="0" xfId="0" applyNumberFormat="1">
      <alignment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14" fontId="0" fillId="4" borderId="2" xfId="0" applyNumberFormat="1" applyFill="1" applyBorder="1" applyAlignment="1">
      <alignment horizontal="center" vertical="center"/>
    </xf>
    <xf numFmtId="172" fontId="6" fillId="5" borderId="2" xfId="0" applyNumberFormat="1" applyFont="1" applyFill="1" applyBorder="1" applyAlignment="1">
      <alignment horizontal="center" vertical="center"/>
    </xf>
    <xf numFmtId="172" fontId="0" fillId="4" borderId="2" xfId="0" applyNumberFormat="1" applyFill="1" applyBorder="1">
      <alignment vertical="center"/>
    </xf>
    <xf numFmtId="168" fontId="3" fillId="4" borderId="0" xfId="0" applyNumberFormat="1" applyFont="1" applyFill="1" applyAlignment="1">
      <alignment horizontal="center" vertical="center"/>
    </xf>
    <xf numFmtId="172" fontId="3" fillId="4" borderId="2" xfId="0" applyNumberFormat="1" applyFont="1" applyFill="1" applyBorder="1" applyAlignment="1">
      <alignment horizontal="center" vertical="center"/>
    </xf>
    <xf numFmtId="172" fontId="0" fillId="4" borderId="2" xfId="0" applyNumberForma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/>
    </xf>
    <xf numFmtId="0" fontId="4" fillId="4" borderId="10" xfId="0" applyFont="1" applyFill="1" applyBorder="1" applyAlignment="1">
      <alignment horizontal="center" vertical="center"/>
    </xf>
    <xf numFmtId="0" fontId="4" fillId="4" borderId="12" xfId="0" applyFont="1" applyFill="1" applyBorder="1" applyAlignment="1">
      <alignment horizontal="center" vertical="center"/>
    </xf>
    <xf numFmtId="168" fontId="4" fillId="4" borderId="10" xfId="0" applyNumberFormat="1" applyFont="1" applyFill="1" applyBorder="1" applyAlignment="1">
      <alignment horizontal="center" vertical="center"/>
    </xf>
    <xf numFmtId="171" fontId="13" fillId="4" borderId="2" xfId="0" applyNumberFormat="1" applyFont="1" applyFill="1" applyBorder="1" applyAlignment="1">
      <alignment horizontal="center" vertical="center"/>
    </xf>
    <xf numFmtId="168" fontId="13" fillId="4" borderId="2" xfId="0" applyNumberFormat="1" applyFont="1" applyFill="1" applyBorder="1" applyAlignment="1">
      <alignment horizontal="center" vertical="center"/>
    </xf>
    <xf numFmtId="171" fontId="0" fillId="4" borderId="1" xfId="0" applyNumberFormat="1" applyFill="1" applyBorder="1">
      <alignment vertical="center"/>
    </xf>
    <xf numFmtId="171" fontId="0" fillId="0" borderId="0" xfId="0" applyNumberFormat="1">
      <alignment vertical="center"/>
    </xf>
    <xf numFmtId="16" fontId="0" fillId="0" borderId="2" xfId="0" applyNumberFormat="1" applyBorder="1">
      <alignment vertical="center"/>
    </xf>
    <xf numFmtId="0" fontId="14" fillId="0" borderId="0" xfId="0" applyFont="1">
      <alignment vertical="center"/>
    </xf>
    <xf numFmtId="0" fontId="14" fillId="5" borderId="2" xfId="0" applyFont="1" applyFill="1" applyBorder="1" applyAlignment="1">
      <alignment horizontal="center" vertical="center"/>
    </xf>
    <xf numFmtId="170" fontId="14" fillId="4" borderId="1" xfId="0" applyNumberFormat="1" applyFont="1" applyFill="1" applyBorder="1" applyAlignment="1">
      <alignment horizontal="center" vertical="center"/>
    </xf>
    <xf numFmtId="168" fontId="14" fillId="4" borderId="2" xfId="0" applyNumberFormat="1" applyFont="1" applyFill="1" applyBorder="1" applyAlignment="1">
      <alignment horizontal="left" vertical="center" wrapText="1"/>
    </xf>
    <xf numFmtId="0" fontId="14" fillId="4" borderId="2" xfId="0" applyFont="1" applyFill="1" applyBorder="1" applyAlignment="1">
      <alignment horizontal="center" vertical="center" wrapText="1"/>
    </xf>
    <xf numFmtId="168" fontId="14" fillId="4" borderId="1" xfId="0" applyNumberFormat="1" applyFont="1" applyFill="1" applyBorder="1" applyAlignment="1">
      <alignment horizontal="left" vertical="center" wrapText="1"/>
    </xf>
    <xf numFmtId="16" fontId="14" fillId="7" borderId="5" xfId="0" applyNumberFormat="1" applyFont="1" applyFill="1" applyBorder="1" applyAlignment="1">
      <alignment horizontal="center" vertical="center"/>
    </xf>
    <xf numFmtId="0" fontId="14" fillId="4" borderId="2" xfId="0" applyFont="1" applyFill="1" applyBorder="1" applyAlignment="1">
      <alignment horizontal="center" vertical="center"/>
    </xf>
    <xf numFmtId="171" fontId="14" fillId="4" borderId="2" xfId="0" applyNumberFormat="1" applyFont="1" applyFill="1" applyBorder="1" applyAlignment="1">
      <alignment horizontal="center" vertical="center"/>
    </xf>
    <xf numFmtId="171" fontId="14" fillId="4" borderId="2" xfId="0" applyNumberFormat="1" applyFont="1" applyFill="1" applyBorder="1">
      <alignment vertical="center"/>
    </xf>
    <xf numFmtId="171" fontId="14" fillId="0" borderId="1" xfId="0" applyNumberFormat="1" applyFont="1" applyBorder="1" applyAlignment="1">
      <alignment horizontal="center" vertical="center"/>
    </xf>
    <xf numFmtId="0" fontId="15" fillId="4" borderId="2" xfId="0" applyFont="1" applyFill="1" applyBorder="1" applyAlignment="1">
      <alignment horizontal="center" vertical="center"/>
    </xf>
    <xf numFmtId="171" fontId="15" fillId="4" borderId="2" xfId="0" applyNumberFormat="1" applyFont="1" applyFill="1" applyBorder="1" applyAlignment="1">
      <alignment horizontal="center" vertical="center"/>
    </xf>
    <xf numFmtId="168" fontId="15" fillId="7" borderId="2" xfId="0" applyNumberFormat="1" applyFont="1" applyFill="1" applyBorder="1" applyAlignment="1">
      <alignment horizontal="left" vertical="center"/>
    </xf>
    <xf numFmtId="0" fontId="17" fillId="5" borderId="2" xfId="0" applyFont="1" applyFill="1" applyBorder="1" applyAlignment="1">
      <alignment horizontal="center" vertical="center"/>
    </xf>
    <xf numFmtId="170" fontId="18" fillId="4" borderId="2" xfId="0" applyNumberFormat="1" applyFont="1" applyFill="1" applyBorder="1">
      <alignment vertical="center"/>
    </xf>
    <xf numFmtId="170" fontId="12" fillId="4" borderId="2" xfId="0" applyNumberFormat="1" applyFont="1" applyFill="1" applyBorder="1">
      <alignment vertical="center"/>
    </xf>
    <xf numFmtId="168" fontId="19" fillId="4" borderId="2" xfId="0" applyNumberFormat="1" applyFont="1" applyFill="1" applyBorder="1" applyAlignment="1">
      <alignment horizontal="left" vertical="center" wrapText="1"/>
    </xf>
    <xf numFmtId="0" fontId="19" fillId="4" borderId="2" xfId="0" applyFont="1" applyFill="1" applyBorder="1" applyAlignment="1">
      <alignment horizontal="center" vertical="center" wrapText="1"/>
    </xf>
    <xf numFmtId="0" fontId="20" fillId="4" borderId="4" xfId="0" applyFont="1" applyFill="1" applyBorder="1" applyAlignment="1">
      <alignment horizontal="center" vertical="center"/>
    </xf>
    <xf numFmtId="171" fontId="4" fillId="4" borderId="2" xfId="0" applyNumberFormat="1" applyFont="1" applyFill="1" applyBorder="1">
      <alignment vertical="center"/>
    </xf>
    <xf numFmtId="0" fontId="21" fillId="0" borderId="0" xfId="0" applyFont="1">
      <alignment vertical="center"/>
    </xf>
    <xf numFmtId="0" fontId="22" fillId="5" borderId="2" xfId="0" applyFont="1" applyFill="1" applyBorder="1" applyAlignment="1">
      <alignment horizontal="center" vertical="center"/>
    </xf>
    <xf numFmtId="170" fontId="18" fillId="4" borderId="2" xfId="0" applyNumberFormat="1" applyFont="1" applyFill="1" applyBorder="1" applyAlignment="1">
      <alignment horizontal="center" vertical="center"/>
    </xf>
    <xf numFmtId="170" fontId="12" fillId="4" borderId="2" xfId="0" applyNumberFormat="1" applyFont="1" applyFill="1" applyBorder="1" applyAlignment="1">
      <alignment horizontal="center" vertical="center"/>
    </xf>
    <xf numFmtId="168" fontId="19" fillId="4" borderId="2" xfId="0" applyNumberFormat="1" applyFont="1" applyFill="1" applyBorder="1" applyAlignment="1">
      <alignment vertical="center" wrapText="1"/>
    </xf>
    <xf numFmtId="168" fontId="19" fillId="4" borderId="10" xfId="0" applyNumberFormat="1" applyFont="1" applyFill="1" applyBorder="1" applyAlignment="1">
      <alignment horizontal="left" vertical="center" wrapText="1"/>
    </xf>
    <xf numFmtId="0" fontId="19" fillId="4" borderId="10" xfId="0" applyFont="1" applyFill="1" applyBorder="1" applyAlignment="1">
      <alignment horizontal="center" vertical="center" wrapText="1"/>
    </xf>
    <xf numFmtId="16" fontId="12" fillId="4" borderId="2" xfId="0" applyNumberFormat="1" applyFont="1" applyFill="1" applyBorder="1" applyAlignment="1">
      <alignment horizontal="center" vertical="center"/>
    </xf>
    <xf numFmtId="16" fontId="19" fillId="4" borderId="2" xfId="0" applyNumberFormat="1" applyFont="1" applyFill="1" applyBorder="1" applyAlignment="1">
      <alignment horizontal="center" vertical="center" wrapText="1"/>
    </xf>
    <xf numFmtId="170" fontId="12" fillId="4" borderId="2" xfId="0" applyNumberFormat="1" applyFont="1" applyFill="1" applyBorder="1" applyAlignment="1">
      <alignment horizontal="center" vertical="center" wrapText="1"/>
    </xf>
    <xf numFmtId="171" fontId="24" fillId="4" borderId="2" xfId="0" applyNumberFormat="1" applyFont="1" applyFill="1" applyBorder="1">
      <alignment vertical="center"/>
    </xf>
    <xf numFmtId="171" fontId="24" fillId="4" borderId="10" xfId="0" applyNumberFormat="1" applyFont="1" applyFill="1" applyBorder="1">
      <alignment vertical="center"/>
    </xf>
    <xf numFmtId="168" fontId="24" fillId="4" borderId="2" xfId="0" applyNumberFormat="1" applyFont="1" applyFill="1" applyBorder="1">
      <alignment vertical="center"/>
    </xf>
    <xf numFmtId="168" fontId="24" fillId="4" borderId="2" xfId="0" applyNumberFormat="1" applyFont="1" applyFill="1" applyBorder="1" applyAlignment="1">
      <alignment horizontal="center" vertical="center" wrapText="1"/>
    </xf>
    <xf numFmtId="168" fontId="24" fillId="4" borderId="2" xfId="0" applyNumberFormat="1" applyFont="1" applyFill="1" applyBorder="1" applyAlignment="1">
      <alignment horizontal="center" vertical="center"/>
    </xf>
    <xf numFmtId="0" fontId="0" fillId="4" borderId="10" xfId="0" applyFill="1" applyBorder="1">
      <alignment vertical="center"/>
    </xf>
    <xf numFmtId="0" fontId="19" fillId="4" borderId="2" xfId="0" applyFont="1" applyFill="1" applyBorder="1" applyAlignment="1">
      <alignment horizontal="center" vertical="center"/>
    </xf>
    <xf numFmtId="170" fontId="2" fillId="4" borderId="2" xfId="0" applyNumberFormat="1" applyFont="1" applyFill="1" applyBorder="1" applyAlignment="1">
      <alignment horizontal="center" vertical="center"/>
    </xf>
    <xf numFmtId="168" fontId="2" fillId="4" borderId="2" xfId="0" applyNumberFormat="1" applyFont="1" applyFill="1" applyBorder="1" applyAlignment="1">
      <alignment vertical="center" wrapText="1"/>
    </xf>
    <xf numFmtId="170" fontId="2" fillId="4" borderId="1" xfId="0" applyNumberFormat="1" applyFont="1" applyFill="1" applyBorder="1" applyAlignment="1">
      <alignment horizontal="center" vertical="center"/>
    </xf>
    <xf numFmtId="168" fontId="2" fillId="4" borderId="5" xfId="0" applyNumberFormat="1" applyFont="1" applyFill="1" applyBorder="1" applyAlignment="1">
      <alignment horizontal="left" vertical="center" wrapText="1"/>
    </xf>
    <xf numFmtId="16" fontId="0" fillId="4" borderId="5" xfId="0" applyNumberFormat="1" applyFill="1" applyBorder="1" applyAlignment="1">
      <alignment horizontal="center" vertical="center"/>
    </xf>
    <xf numFmtId="169" fontId="0" fillId="4" borderId="2" xfId="0" applyNumberFormat="1" applyFill="1" applyBorder="1" applyAlignment="1">
      <alignment horizontal="center" vertical="center"/>
    </xf>
    <xf numFmtId="168" fontId="4" fillId="7" borderId="4" xfId="0" applyNumberFormat="1" applyFont="1" applyFill="1" applyBorder="1" applyAlignment="1">
      <alignment horizontal="center" vertical="center"/>
    </xf>
    <xf numFmtId="171" fontId="0" fillId="0" borderId="2" xfId="0" applyNumberFormat="1" applyBorder="1">
      <alignment vertical="center"/>
    </xf>
    <xf numFmtId="170" fontId="0" fillId="0" borderId="0" xfId="0" applyNumberFormat="1" applyAlignment="1">
      <alignment horizontal="center" vertical="center"/>
    </xf>
    <xf numFmtId="0" fontId="25" fillId="0" borderId="0" xfId="0" applyFont="1" applyAlignment="1">
      <alignment horizontal="left" vertical="center"/>
    </xf>
    <xf numFmtId="168" fontId="0" fillId="0" borderId="0" xfId="0" applyNumberFormat="1" applyAlignment="1">
      <alignment horizontal="center" vertical="center"/>
    </xf>
    <xf numFmtId="0" fontId="26" fillId="5" borderId="2" xfId="0" applyFont="1" applyFill="1" applyBorder="1" applyAlignment="1">
      <alignment horizontal="center" vertical="center"/>
    </xf>
    <xf numFmtId="170" fontId="27" fillId="5" borderId="2" xfId="0" applyNumberFormat="1" applyFont="1" applyFill="1" applyBorder="1" applyAlignment="1">
      <alignment horizontal="center" vertical="center"/>
    </xf>
    <xf numFmtId="0" fontId="27" fillId="5" borderId="2" xfId="0" applyFont="1" applyFill="1" applyBorder="1" applyAlignment="1">
      <alignment horizontal="center" vertical="center"/>
    </xf>
    <xf numFmtId="0" fontId="25" fillId="4" borderId="2" xfId="0" applyFont="1" applyFill="1" applyBorder="1" applyAlignment="1">
      <alignment horizontal="left" vertical="center"/>
    </xf>
    <xf numFmtId="0" fontId="25" fillId="4" borderId="2" xfId="0" applyFont="1" applyFill="1" applyBorder="1">
      <alignment vertical="center"/>
    </xf>
    <xf numFmtId="168" fontId="25" fillId="4" borderId="2" xfId="0" applyNumberFormat="1" applyFont="1" applyFill="1" applyBorder="1">
      <alignment vertical="center"/>
    </xf>
    <xf numFmtId="168" fontId="27" fillId="5" borderId="2" xfId="0" applyNumberFormat="1" applyFont="1" applyFill="1" applyBorder="1" applyAlignment="1">
      <alignment horizontal="center" vertical="center"/>
    </xf>
    <xf numFmtId="168" fontId="9" fillId="4" borderId="2" xfId="0" applyNumberFormat="1" applyFont="1" applyFill="1" applyBorder="1">
      <alignment vertical="center"/>
    </xf>
    <xf numFmtId="168" fontId="0" fillId="0" borderId="0" xfId="0" applyNumberFormat="1">
      <alignment vertical="center"/>
    </xf>
    <xf numFmtId="170" fontId="28" fillId="0" borderId="0" xfId="0" applyNumberFormat="1" applyFont="1" applyAlignment="1">
      <alignment horizontal="center" vertical="center"/>
    </xf>
    <xf numFmtId="170" fontId="28" fillId="0" borderId="0" xfId="0" applyNumberFormat="1" applyFont="1">
      <alignment vertical="center"/>
    </xf>
    <xf numFmtId="170" fontId="28" fillId="4" borderId="2" xfId="0" applyNumberFormat="1" applyFont="1" applyFill="1" applyBorder="1" applyAlignment="1">
      <alignment horizontal="center" vertical="center"/>
    </xf>
    <xf numFmtId="0" fontId="25" fillId="5" borderId="2" xfId="0" applyFont="1" applyFill="1" applyBorder="1" applyAlignment="1">
      <alignment horizontal="center" vertical="center"/>
    </xf>
    <xf numFmtId="0" fontId="0" fillId="0" borderId="3" xfId="0" applyBorder="1">
      <alignment vertical="center"/>
    </xf>
    <xf numFmtId="168" fontId="0" fillId="4" borderId="5" xfId="0" applyNumberFormat="1" applyFill="1" applyBorder="1">
      <alignment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173" fontId="12" fillId="4" borderId="2" xfId="0" applyNumberFormat="1" applyFont="1" applyFill="1" applyBorder="1">
      <alignment vertical="center"/>
    </xf>
    <xf numFmtId="172" fontId="12" fillId="4" borderId="2" xfId="0" applyNumberFormat="1" applyFont="1" applyFill="1" applyBorder="1">
      <alignment vertical="center"/>
    </xf>
    <xf numFmtId="173" fontId="4" fillId="4" borderId="2" xfId="0" applyNumberFormat="1" applyFont="1" applyFill="1" applyBorder="1">
      <alignment vertical="center"/>
    </xf>
    <xf numFmtId="172" fontId="4" fillId="4" borderId="2" xfId="0" applyNumberFormat="1" applyFont="1" applyFill="1" applyBorder="1">
      <alignment vertical="center"/>
    </xf>
    <xf numFmtId="0" fontId="7" fillId="8" borderId="3" xfId="0" applyFont="1" applyFill="1" applyBorder="1" applyAlignment="1">
      <alignment horizontal="center" vertical="center"/>
    </xf>
    <xf numFmtId="0" fontId="7" fillId="8" borderId="4" xfId="0" applyFont="1" applyFill="1" applyBorder="1" applyAlignment="1">
      <alignment horizontal="center" vertical="center"/>
    </xf>
    <xf numFmtId="0" fontId="7" fillId="8" borderId="5" xfId="0" applyFont="1" applyFill="1" applyBorder="1" applyAlignment="1">
      <alignment horizontal="center" vertical="center"/>
    </xf>
    <xf numFmtId="168" fontId="0" fillId="8" borderId="3" xfId="0" applyNumberFormat="1" applyFill="1" applyBorder="1" applyAlignment="1">
      <alignment horizontal="center" vertical="center"/>
    </xf>
    <xf numFmtId="172" fontId="0" fillId="8" borderId="4" xfId="0" applyNumberFormat="1" applyFill="1" applyBorder="1" applyAlignment="1">
      <alignment horizontal="center" vertical="center"/>
    </xf>
    <xf numFmtId="0" fontId="0" fillId="8" borderId="5" xfId="0" applyFill="1" applyBorder="1" applyAlignment="1">
      <alignment horizontal="center" vertical="center"/>
    </xf>
    <xf numFmtId="170" fontId="0" fillId="5" borderId="3" xfId="0" applyNumberFormat="1" applyFill="1" applyBorder="1" applyAlignment="1">
      <alignment horizontal="center" vertical="center"/>
    </xf>
    <xf numFmtId="170" fontId="0" fillId="5" borderId="4" xfId="0" applyNumberFormat="1" applyFill="1" applyBorder="1" applyAlignment="1">
      <alignment horizontal="center" vertical="center"/>
    </xf>
    <xf numFmtId="170" fontId="0" fillId="5" borderId="5" xfId="0" applyNumberFormat="1" applyFill="1" applyBorder="1" applyAlignment="1">
      <alignment horizontal="center" vertical="center"/>
    </xf>
    <xf numFmtId="170" fontId="28" fillId="4" borderId="1" xfId="0" applyNumberFormat="1" applyFont="1" applyFill="1" applyBorder="1" applyAlignment="1">
      <alignment horizontal="center" vertical="center"/>
    </xf>
    <xf numFmtId="170" fontId="28" fillId="4" borderId="6" xfId="0" applyNumberFormat="1" applyFont="1" applyFill="1" applyBorder="1" applyAlignment="1">
      <alignment horizontal="center" vertical="center"/>
    </xf>
    <xf numFmtId="170" fontId="28" fillId="4" borderId="10" xfId="0" applyNumberFormat="1" applyFont="1" applyFill="1" applyBorder="1" applyAlignment="1">
      <alignment horizontal="center" vertical="center"/>
    </xf>
    <xf numFmtId="168" fontId="0" fillId="4" borderId="1" xfId="0" applyNumberFormat="1" applyFill="1" applyBorder="1" applyAlignment="1">
      <alignment horizontal="center" vertical="center"/>
    </xf>
    <xf numFmtId="168" fontId="0" fillId="4" borderId="6" xfId="0" applyNumberFormat="1" applyFill="1" applyBorder="1" applyAlignment="1">
      <alignment horizontal="center" vertical="center"/>
    </xf>
    <xf numFmtId="168" fontId="0" fillId="4" borderId="10" xfId="0" applyNumberFormat="1" applyFill="1" applyBorder="1" applyAlignment="1">
      <alignment horizontal="center" vertical="center"/>
    </xf>
    <xf numFmtId="168" fontId="0" fillId="4" borderId="1" xfId="0" applyNumberFormat="1" applyFill="1" applyBorder="1" applyAlignment="1">
      <alignment horizontal="center" vertical="center" wrapText="1"/>
    </xf>
    <xf numFmtId="168" fontId="0" fillId="4" borderId="6" xfId="0" applyNumberFormat="1" applyFill="1" applyBorder="1" applyAlignment="1">
      <alignment horizontal="center" vertical="center" wrapText="1"/>
    </xf>
    <xf numFmtId="168" fontId="0" fillId="4" borderId="10" xfId="0" applyNumberFormat="1" applyFill="1" applyBorder="1" applyAlignment="1">
      <alignment horizontal="center" vertical="center" wrapText="1"/>
    </xf>
    <xf numFmtId="0" fontId="0" fillId="4" borderId="3" xfId="0" applyFill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0" fontId="25" fillId="4" borderId="4" xfId="0" applyFont="1" applyFill="1" applyBorder="1" applyAlignment="1">
      <alignment horizontal="left" vertical="center"/>
    </xf>
    <xf numFmtId="0" fontId="0" fillId="4" borderId="5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4" borderId="10" xfId="0" applyFill="1" applyBorder="1" applyAlignment="1">
      <alignment horizontal="center" vertical="center"/>
    </xf>
    <xf numFmtId="0" fontId="0" fillId="4" borderId="6" xfId="0" applyFill="1" applyBorder="1" applyAlignment="1">
      <alignment horizontal="center" vertical="center"/>
    </xf>
    <xf numFmtId="170" fontId="0" fillId="4" borderId="1" xfId="0" applyNumberFormat="1" applyFill="1" applyBorder="1" applyAlignment="1">
      <alignment horizontal="center" vertical="center"/>
    </xf>
    <xf numFmtId="170" fontId="0" fillId="4" borderId="10" xfId="0" applyNumberFormat="1" applyFill="1" applyBorder="1" applyAlignment="1">
      <alignment horizontal="center" vertical="center"/>
    </xf>
    <xf numFmtId="170" fontId="0" fillId="4" borderId="6" xfId="0" applyNumberFormat="1" applyFill="1" applyBorder="1" applyAlignment="1">
      <alignment horizontal="center" vertical="center"/>
    </xf>
    <xf numFmtId="168" fontId="9" fillId="4" borderId="1" xfId="0" applyNumberFormat="1" applyFont="1" applyFill="1" applyBorder="1" applyAlignment="1">
      <alignment horizontal="center" vertical="center"/>
    </xf>
    <xf numFmtId="168" fontId="9" fillId="4" borderId="10" xfId="0" applyNumberFormat="1" applyFont="1" applyFill="1" applyBorder="1" applyAlignment="1">
      <alignment horizontal="center" vertical="center"/>
    </xf>
    <xf numFmtId="168" fontId="9" fillId="4" borderId="6" xfId="0" applyNumberFormat="1" applyFont="1" applyFill="1" applyBorder="1" applyAlignment="1">
      <alignment horizontal="center" vertical="center"/>
    </xf>
    <xf numFmtId="168" fontId="9" fillId="4" borderId="10" xfId="0" applyNumberFormat="1" applyFont="1" applyFill="1" applyBorder="1">
      <alignment vertical="center"/>
    </xf>
    <xf numFmtId="168" fontId="0" fillId="0" borderId="0" xfId="0" applyNumberFormat="1" applyAlignment="1">
      <alignment horizontal="center" vertical="center"/>
    </xf>
    <xf numFmtId="169" fontId="7" fillId="7" borderId="4" xfId="0" applyNumberFormat="1" applyFont="1" applyFill="1" applyBorder="1" applyAlignment="1">
      <alignment horizontal="center" vertical="center"/>
    </xf>
    <xf numFmtId="168" fontId="7" fillId="7" borderId="4" xfId="0" applyNumberFormat="1" applyFont="1" applyFill="1" applyBorder="1" applyAlignment="1">
      <alignment horizontal="center" vertical="center"/>
    </xf>
    <xf numFmtId="168" fontId="5" fillId="7" borderId="2" xfId="0" applyNumberFormat="1" applyFont="1" applyFill="1" applyBorder="1" applyAlignment="1">
      <alignment horizontal="center" vertical="center"/>
    </xf>
    <xf numFmtId="16" fontId="0" fillId="4" borderId="4" xfId="0" applyNumberFormat="1" applyFill="1" applyBorder="1" applyAlignment="1">
      <alignment horizontal="center" vertical="center"/>
    </xf>
    <xf numFmtId="16" fontId="0" fillId="4" borderId="5" xfId="0" applyNumberFormat="1" applyFill="1" applyBorder="1" applyAlignment="1">
      <alignment horizontal="center" vertical="center"/>
    </xf>
    <xf numFmtId="0" fontId="23" fillId="10" borderId="0" xfId="0" applyFont="1" applyFill="1" applyAlignment="1">
      <alignment horizontal="center" vertical="center"/>
    </xf>
    <xf numFmtId="174" fontId="23" fillId="10" borderId="0" xfId="0" applyNumberFormat="1" applyFont="1" applyFill="1" applyAlignment="1">
      <alignment horizontal="center" vertical="center"/>
    </xf>
    <xf numFmtId="170" fontId="18" fillId="4" borderId="6" xfId="0" applyNumberFormat="1" applyFont="1" applyFill="1" applyBorder="1" applyAlignment="1">
      <alignment horizontal="center" vertical="center"/>
    </xf>
    <xf numFmtId="170" fontId="18" fillId="4" borderId="10" xfId="0" applyNumberFormat="1" applyFont="1" applyFill="1" applyBorder="1" applyAlignment="1">
      <alignment horizontal="center" vertical="center"/>
    </xf>
    <xf numFmtId="170" fontId="12" fillId="4" borderId="6" xfId="0" applyNumberFormat="1" applyFont="1" applyFill="1" applyBorder="1" applyAlignment="1">
      <alignment horizontal="center" vertical="center"/>
    </xf>
    <xf numFmtId="170" fontId="12" fillId="4" borderId="10" xfId="0" applyNumberFormat="1" applyFont="1" applyFill="1" applyBorder="1" applyAlignment="1">
      <alignment horizontal="center" vertical="center"/>
    </xf>
    <xf numFmtId="171" fontId="24" fillId="4" borderId="1" xfId="0" applyNumberFormat="1" applyFont="1" applyFill="1" applyBorder="1" applyAlignment="1">
      <alignment horizontal="center" vertical="center"/>
    </xf>
    <xf numFmtId="171" fontId="24" fillId="4" borderId="10" xfId="0" applyNumberFormat="1" applyFont="1" applyFill="1" applyBorder="1" applyAlignment="1">
      <alignment horizontal="center" vertical="center"/>
    </xf>
    <xf numFmtId="16" fontId="20" fillId="4" borderId="4" xfId="0" applyNumberFormat="1" applyFont="1" applyFill="1" applyBorder="1" applyAlignment="1">
      <alignment horizontal="center" vertical="center"/>
    </xf>
    <xf numFmtId="16" fontId="20" fillId="4" borderId="5" xfId="0" applyNumberFormat="1" applyFont="1" applyFill="1" applyBorder="1" applyAlignment="1">
      <alignment horizontal="center" vertical="center"/>
    </xf>
    <xf numFmtId="168" fontId="5" fillId="4" borderId="3" xfId="0" applyNumberFormat="1" applyFont="1" applyFill="1" applyBorder="1" applyAlignment="1">
      <alignment horizontal="center" vertical="center"/>
    </xf>
    <xf numFmtId="168" fontId="5" fillId="4" borderId="4" xfId="0" applyNumberFormat="1" applyFont="1" applyFill="1" applyBorder="1" applyAlignment="1">
      <alignment horizontal="center" vertical="center"/>
    </xf>
    <xf numFmtId="168" fontId="5" fillId="4" borderId="5" xfId="0" applyNumberFormat="1" applyFont="1" applyFill="1" applyBorder="1" applyAlignment="1">
      <alignment horizontal="center" vertical="center"/>
    </xf>
    <xf numFmtId="170" fontId="15" fillId="4" borderId="2" xfId="0" applyNumberFormat="1" applyFont="1" applyFill="1" applyBorder="1" applyAlignment="1">
      <alignment horizontal="center" vertical="center"/>
    </xf>
    <xf numFmtId="171" fontId="15" fillId="4" borderId="2" xfId="0" applyNumberFormat="1" applyFont="1" applyFill="1" applyBorder="1" applyAlignment="1">
      <alignment horizontal="center" vertical="center"/>
    </xf>
    <xf numFmtId="172" fontId="16" fillId="4" borderId="3" xfId="0" applyNumberFormat="1" applyFont="1" applyFill="1" applyBorder="1" applyAlignment="1">
      <alignment horizontal="center" vertical="center"/>
    </xf>
    <xf numFmtId="172" fontId="16" fillId="4" borderId="13" xfId="0" applyNumberFormat="1" applyFont="1" applyFill="1" applyBorder="1" applyAlignment="1">
      <alignment horizontal="center" vertical="center"/>
    </xf>
    <xf numFmtId="172" fontId="16" fillId="4" borderId="5" xfId="0" applyNumberFormat="1" applyFont="1" applyFill="1" applyBorder="1" applyAlignment="1">
      <alignment horizontal="center" vertical="center"/>
    </xf>
    <xf numFmtId="0" fontId="14" fillId="7" borderId="3" xfId="0" applyFont="1" applyFill="1" applyBorder="1" applyAlignment="1">
      <alignment horizontal="center" vertical="center"/>
    </xf>
    <xf numFmtId="16" fontId="14" fillId="7" borderId="4" xfId="0" applyNumberFormat="1" applyFont="1" applyFill="1" applyBorder="1" applyAlignment="1">
      <alignment horizontal="center" vertical="center"/>
    </xf>
    <xf numFmtId="16" fontId="14" fillId="7" borderId="5" xfId="0" applyNumberFormat="1" applyFont="1" applyFill="1" applyBorder="1" applyAlignment="1">
      <alignment horizontal="center" vertical="center"/>
    </xf>
    <xf numFmtId="168" fontId="16" fillId="7" borderId="3" xfId="0" applyNumberFormat="1" applyFont="1" applyFill="1" applyBorder="1" applyAlignment="1">
      <alignment horizontal="center" vertical="center"/>
    </xf>
    <xf numFmtId="168" fontId="16" fillId="7" borderId="4" xfId="0" applyNumberFormat="1" applyFont="1" applyFill="1" applyBorder="1" applyAlignment="1">
      <alignment horizontal="center" vertical="center"/>
    </xf>
    <xf numFmtId="168" fontId="16" fillId="7" borderId="5" xfId="0" applyNumberFormat="1" applyFont="1" applyFill="1" applyBorder="1" applyAlignment="1">
      <alignment horizontal="center" vertical="center"/>
    </xf>
    <xf numFmtId="170" fontId="14" fillId="4" borderId="1" xfId="0" applyNumberFormat="1" applyFont="1" applyFill="1" applyBorder="1" applyAlignment="1">
      <alignment horizontal="center" vertical="center"/>
    </xf>
    <xf numFmtId="170" fontId="14" fillId="4" borderId="6" xfId="0" applyNumberFormat="1" applyFont="1" applyFill="1" applyBorder="1" applyAlignment="1">
      <alignment horizontal="center" vertical="center"/>
    </xf>
    <xf numFmtId="0" fontId="14" fillId="4" borderId="2" xfId="0" applyFont="1" applyFill="1" applyBorder="1" applyAlignment="1">
      <alignment horizontal="center" vertical="center"/>
    </xf>
    <xf numFmtId="171" fontId="14" fillId="0" borderId="1" xfId="0" applyNumberFormat="1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center"/>
    </xf>
    <xf numFmtId="0" fontId="14" fillId="0" borderId="10" xfId="0" applyFont="1" applyBorder="1" applyAlignment="1">
      <alignment horizontal="center" vertical="center"/>
    </xf>
    <xf numFmtId="168" fontId="0" fillId="8" borderId="4" xfId="0" applyNumberFormat="1" applyFill="1" applyBorder="1" applyAlignment="1">
      <alignment horizontal="center" vertical="center"/>
    </xf>
    <xf numFmtId="168" fontId="0" fillId="8" borderId="5" xfId="0" applyNumberFormat="1" applyFill="1" applyBorder="1" applyAlignment="1">
      <alignment horizontal="center" vertical="center"/>
    </xf>
    <xf numFmtId="170" fontId="9" fillId="4" borderId="3" xfId="0" applyNumberFormat="1" applyFont="1" applyFill="1" applyBorder="1" applyAlignment="1">
      <alignment horizontal="center" vertical="center"/>
    </xf>
    <xf numFmtId="170" fontId="9" fillId="4" borderId="4" xfId="0" applyNumberFormat="1" applyFont="1" applyFill="1" applyBorder="1" applyAlignment="1">
      <alignment horizontal="center" vertical="center"/>
    </xf>
    <xf numFmtId="170" fontId="9" fillId="4" borderId="5" xfId="0" applyNumberFormat="1" applyFont="1" applyFill="1" applyBorder="1" applyAlignment="1">
      <alignment horizontal="center" vertical="center"/>
    </xf>
    <xf numFmtId="168" fontId="13" fillId="4" borderId="2" xfId="0" applyNumberFormat="1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4" borderId="4" xfId="0" applyFont="1" applyFill="1" applyBorder="1" applyAlignment="1">
      <alignment horizontal="center" vertical="center"/>
    </xf>
    <xf numFmtId="0" fontId="9" fillId="4" borderId="5" xfId="0" applyFont="1" applyFill="1" applyBorder="1" applyAlignment="1">
      <alignment horizontal="center" vertical="center"/>
    </xf>
    <xf numFmtId="171" fontId="5" fillId="8" borderId="3" xfId="0" applyNumberFormat="1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center" vertical="center"/>
    </xf>
    <xf numFmtId="0" fontId="5" fillId="8" borderId="5" xfId="0" applyFont="1" applyFill="1" applyBorder="1" applyAlignment="1">
      <alignment horizontal="center" vertical="center"/>
    </xf>
    <xf numFmtId="171" fontId="11" fillId="4" borderId="3" xfId="0" applyNumberFormat="1" applyFont="1" applyFill="1" applyBorder="1" applyAlignment="1">
      <alignment horizontal="center" vertical="center"/>
    </xf>
    <xf numFmtId="0" fontId="11" fillId="4" borderId="4" xfId="0" applyFont="1" applyFill="1" applyBorder="1" applyAlignment="1">
      <alignment horizontal="center" vertical="center"/>
    </xf>
    <xf numFmtId="0" fontId="11" fillId="4" borderId="5" xfId="0" applyFont="1" applyFill="1" applyBorder="1" applyAlignment="1">
      <alignment horizontal="center" vertical="center"/>
    </xf>
    <xf numFmtId="0" fontId="10" fillId="7" borderId="3" xfId="0" applyFont="1" applyFill="1" applyBorder="1" applyAlignment="1">
      <alignment horizontal="center" vertical="center"/>
    </xf>
    <xf numFmtId="0" fontId="10" fillId="7" borderId="4" xfId="0" applyFont="1" applyFill="1" applyBorder="1" applyAlignment="1">
      <alignment horizontal="center" vertical="center"/>
    </xf>
    <xf numFmtId="168" fontId="11" fillId="7" borderId="2" xfId="0" applyNumberFormat="1" applyFont="1" applyFill="1" applyBorder="1" applyAlignment="1">
      <alignment horizontal="center" vertical="center"/>
    </xf>
    <xf numFmtId="168" fontId="4" fillId="4" borderId="3" xfId="0" applyNumberFormat="1" applyFont="1" applyFill="1" applyBorder="1" applyAlignment="1">
      <alignment horizontal="center" vertical="center"/>
    </xf>
    <xf numFmtId="168" fontId="4" fillId="4" borderId="5" xfId="0" applyNumberFormat="1" applyFont="1" applyFill="1" applyBorder="1" applyAlignment="1">
      <alignment horizontal="center" vertical="center"/>
    </xf>
    <xf numFmtId="168" fontId="4" fillId="4" borderId="4" xfId="0" applyNumberFormat="1" applyFont="1" applyFill="1" applyBorder="1" applyAlignment="1">
      <alignment horizontal="center" vertical="center"/>
    </xf>
    <xf numFmtId="168" fontId="5" fillId="8" borderId="3" xfId="0" applyNumberFormat="1" applyFont="1" applyFill="1" applyBorder="1" applyAlignment="1">
      <alignment horizontal="center" vertical="center"/>
    </xf>
    <xf numFmtId="16" fontId="3" fillId="4" borderId="1" xfId="0" applyNumberFormat="1" applyFont="1" applyFill="1" applyBorder="1" applyAlignment="1">
      <alignment horizontal="center" vertical="center"/>
    </xf>
    <xf numFmtId="16" fontId="3" fillId="4" borderId="10" xfId="0" applyNumberFormat="1" applyFont="1" applyFill="1" applyBorder="1" applyAlignment="1">
      <alignment horizontal="center" vertical="center"/>
    </xf>
    <xf numFmtId="171" fontId="0" fillId="4" borderId="1" xfId="0" applyNumberFormat="1" applyFill="1" applyBorder="1" applyAlignment="1">
      <alignment horizontal="center" vertical="center"/>
    </xf>
    <xf numFmtId="171" fontId="0" fillId="4" borderId="10" xfId="0" applyNumberFormat="1" applyFill="1" applyBorder="1" applyAlignment="1">
      <alignment horizontal="center" vertical="center"/>
    </xf>
    <xf numFmtId="0" fontId="4" fillId="7" borderId="3" xfId="0" applyFont="1" applyFill="1" applyBorder="1" applyAlignment="1">
      <alignment horizontal="center" vertical="center"/>
    </xf>
    <xf numFmtId="16" fontId="4" fillId="7" borderId="4" xfId="0" applyNumberFormat="1" applyFont="1" applyFill="1" applyBorder="1" applyAlignment="1">
      <alignment horizontal="center" vertical="center"/>
    </xf>
    <xf numFmtId="16" fontId="4" fillId="7" borderId="5" xfId="0" applyNumberFormat="1" applyFont="1" applyFill="1" applyBorder="1" applyAlignment="1">
      <alignment horizontal="center" vertical="center"/>
    </xf>
    <xf numFmtId="168" fontId="5" fillId="7" borderId="3" xfId="0" applyNumberFormat="1" applyFont="1" applyFill="1" applyBorder="1" applyAlignment="1">
      <alignment horizontal="center" vertical="center"/>
    </xf>
    <xf numFmtId="168" fontId="5" fillId="7" borderId="4" xfId="0" applyNumberFormat="1" applyFont="1" applyFill="1" applyBorder="1" applyAlignment="1">
      <alignment horizontal="center" vertical="center"/>
    </xf>
    <xf numFmtId="168" fontId="5" fillId="7" borderId="5" xfId="0" applyNumberFormat="1" applyFont="1" applyFill="1" applyBorder="1" applyAlignment="1">
      <alignment horizontal="center" vertical="center"/>
    </xf>
    <xf numFmtId="170" fontId="7" fillId="4" borderId="2" xfId="0" applyNumberFormat="1" applyFont="1" applyFill="1" applyBorder="1" applyAlignment="1">
      <alignment horizontal="center" vertical="center"/>
    </xf>
    <xf numFmtId="0" fontId="7" fillId="4" borderId="2" xfId="0" applyFont="1" applyFill="1" applyBorder="1" applyAlignment="1">
      <alignment horizontal="center" vertical="center"/>
    </xf>
    <xf numFmtId="0" fontId="7" fillId="4" borderId="3" xfId="0" applyFont="1" applyFill="1" applyBorder="1" applyAlignment="1">
      <alignment horizontal="center" vertical="center"/>
    </xf>
    <xf numFmtId="0" fontId="7" fillId="4" borderId="4" xfId="0" applyFont="1" applyFill="1" applyBorder="1" applyAlignment="1">
      <alignment horizontal="center" vertical="center"/>
    </xf>
    <xf numFmtId="0" fontId="7" fillId="4" borderId="5" xfId="0" applyFont="1" applyFill="1" applyBorder="1" applyAlignment="1">
      <alignment horizontal="center" vertical="center"/>
    </xf>
    <xf numFmtId="171" fontId="5" fillId="4" borderId="3" xfId="0" applyNumberFormat="1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170" fontId="0" fillId="4" borderId="2" xfId="0" applyNumberFormat="1" applyFill="1" applyBorder="1" applyAlignment="1">
      <alignment horizontal="center" vertical="center"/>
    </xf>
    <xf numFmtId="0" fontId="0" fillId="4" borderId="1" xfId="0" quotePrefix="1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0" fillId="4" borderId="9" xfId="0" applyFill="1" applyBorder="1" applyAlignment="1">
      <alignment horizontal="center" vertical="center"/>
    </xf>
    <xf numFmtId="171" fontId="0" fillId="4" borderId="6" xfId="0" applyNumberFormat="1" applyFill="1" applyBorder="1" applyAlignment="1">
      <alignment horizontal="center" vertical="center"/>
    </xf>
    <xf numFmtId="168" fontId="0" fillId="4" borderId="3" xfId="0" applyNumberFormat="1" applyFill="1" applyBorder="1" applyAlignment="1">
      <alignment horizontal="center" vertical="center"/>
    </xf>
    <xf numFmtId="168" fontId="0" fillId="4" borderId="4" xfId="0" applyNumberFormat="1" applyFill="1" applyBorder="1" applyAlignment="1">
      <alignment horizontal="center" vertical="center"/>
    </xf>
    <xf numFmtId="169" fontId="0" fillId="4" borderId="5" xfId="0" applyNumberFormat="1" applyFill="1" applyBorder="1" applyAlignment="1">
      <alignment horizontal="center" vertical="center"/>
    </xf>
    <xf numFmtId="0" fontId="0" fillId="2" borderId="2" xfId="0" applyFill="1" applyBorder="1">
      <alignment vertical="center"/>
    </xf>
  </cellXfs>
  <cellStyles count="1">
    <cellStyle name="Normal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jpeg"/><Relationship Id="rId3" Type="http://schemas.openxmlformats.org/officeDocument/2006/relationships/image" Target="../media/image3.jpeg"/><Relationship Id="rId7" Type="http://schemas.openxmlformats.org/officeDocument/2006/relationships/image" Target="../media/image7.jpeg"/><Relationship Id="rId12" Type="http://schemas.openxmlformats.org/officeDocument/2006/relationships/image" Target="../media/image12.jpeg"/><Relationship Id="rId2" Type="http://schemas.openxmlformats.org/officeDocument/2006/relationships/image" Target="../media/image2.jpeg"/><Relationship Id="rId1" Type="http://schemas.openxmlformats.org/officeDocument/2006/relationships/image" Target="../media/image1.jpeg"/><Relationship Id="rId6" Type="http://schemas.openxmlformats.org/officeDocument/2006/relationships/image" Target="../media/image6.jpeg"/><Relationship Id="rId11" Type="http://schemas.openxmlformats.org/officeDocument/2006/relationships/image" Target="../media/image11.jpeg"/><Relationship Id="rId5" Type="http://schemas.openxmlformats.org/officeDocument/2006/relationships/image" Target="../media/image5.jpeg"/><Relationship Id="rId10" Type="http://schemas.openxmlformats.org/officeDocument/2006/relationships/image" Target="../media/image10.jpeg"/><Relationship Id="rId4" Type="http://schemas.openxmlformats.org/officeDocument/2006/relationships/image" Target="../media/image4.jpeg"/><Relationship Id="rId9" Type="http://schemas.openxmlformats.org/officeDocument/2006/relationships/image" Target="../media/image9.jpe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14.jpeg"/><Relationship Id="rId1" Type="http://schemas.openxmlformats.org/officeDocument/2006/relationships/image" Target="../media/image13.jpe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17.jpeg"/><Relationship Id="rId2" Type="http://schemas.openxmlformats.org/officeDocument/2006/relationships/image" Target="../media/image16.jpeg"/><Relationship Id="rId1" Type="http://schemas.openxmlformats.org/officeDocument/2006/relationships/image" Target="../media/image15.jpeg"/><Relationship Id="rId6" Type="http://schemas.openxmlformats.org/officeDocument/2006/relationships/image" Target="../media/image20.jpeg"/><Relationship Id="rId5" Type="http://schemas.openxmlformats.org/officeDocument/2006/relationships/image" Target="../media/image19.jpeg"/><Relationship Id="rId4" Type="http://schemas.openxmlformats.org/officeDocument/2006/relationships/image" Target="../media/image18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6.jpe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3.jpeg"/><Relationship Id="rId2" Type="http://schemas.openxmlformats.org/officeDocument/2006/relationships/image" Target="../media/image22.jpeg"/><Relationship Id="rId1" Type="http://schemas.openxmlformats.org/officeDocument/2006/relationships/image" Target="../media/image21.jpe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6.jpeg"/><Relationship Id="rId2" Type="http://schemas.openxmlformats.org/officeDocument/2006/relationships/image" Target="../media/image25.jpeg"/><Relationship Id="rId1" Type="http://schemas.openxmlformats.org/officeDocument/2006/relationships/image" Target="../media/image24.jpe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9.jpeg"/><Relationship Id="rId2" Type="http://schemas.openxmlformats.org/officeDocument/2006/relationships/image" Target="../media/image28.jpeg"/><Relationship Id="rId1" Type="http://schemas.openxmlformats.org/officeDocument/2006/relationships/image" Target="../media/image27.jpeg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image" Target="../media/image31.jpeg"/><Relationship Id="rId1" Type="http://schemas.openxmlformats.org/officeDocument/2006/relationships/image" Target="../media/image30.jpe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2.jpe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3.jpe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4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5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43180</xdr:colOff>
      <xdr:row>4</xdr:row>
      <xdr:rowOff>24765</xdr:rowOff>
    </xdr:from>
    <xdr:to>
      <xdr:col>4</xdr:col>
      <xdr:colOff>3144520</xdr:colOff>
      <xdr:row>4</xdr:row>
      <xdr:rowOff>1792605</xdr:rowOff>
    </xdr:to>
    <xdr:pic>
      <xdr:nvPicPr>
        <xdr:cNvPr id="6" name="ID_C8142F312D6C4251BC4452C8D0B70233" descr="PHOTO-2026-01-11-16-19-21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 t="3854" r="3129"/>
        <a:stretch>
          <a:fillRect/>
        </a:stretch>
      </xdr:blipFill>
      <xdr:spPr>
        <a:xfrm rot="16200000">
          <a:off x="5934710" y="4967605"/>
          <a:ext cx="1767840" cy="3101340"/>
        </a:xfrm>
        <a:prstGeom prst="rect">
          <a:avLst/>
        </a:prstGeom>
      </xdr:spPr>
    </xdr:pic>
    <xdr:clientData/>
  </xdr:twoCellAnchor>
  <xdr:twoCellAnchor editAs="oneCell">
    <xdr:from>
      <xdr:col>4</xdr:col>
      <xdr:colOff>37782</xdr:colOff>
      <xdr:row>5</xdr:row>
      <xdr:rowOff>24447</xdr:rowOff>
    </xdr:from>
    <xdr:to>
      <xdr:col>4</xdr:col>
      <xdr:colOff>3149917</xdr:colOff>
      <xdr:row>5</xdr:row>
      <xdr:rowOff>1779587</xdr:rowOff>
    </xdr:to>
    <xdr:pic>
      <xdr:nvPicPr>
        <xdr:cNvPr id="7" name="ID_A33FB2374B21450FA5275459295A911E" descr="PHOTO-2026-01-12-17-40-45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 l="3524" b="3074"/>
        <a:stretch>
          <a:fillRect/>
        </a:stretch>
      </xdr:blipFill>
      <xdr:spPr>
        <a:xfrm rot="16200000">
          <a:off x="5940425" y="6768465"/>
          <a:ext cx="1755140" cy="3112135"/>
        </a:xfrm>
        <a:prstGeom prst="rect">
          <a:avLst/>
        </a:prstGeom>
      </xdr:spPr>
    </xdr:pic>
    <xdr:clientData/>
  </xdr:twoCellAnchor>
  <xdr:twoCellAnchor editAs="oneCell">
    <xdr:from>
      <xdr:col>4</xdr:col>
      <xdr:colOff>38735</xdr:colOff>
      <xdr:row>6</xdr:row>
      <xdr:rowOff>24765</xdr:rowOff>
    </xdr:from>
    <xdr:to>
      <xdr:col>4</xdr:col>
      <xdr:colOff>3148330</xdr:colOff>
      <xdr:row>6</xdr:row>
      <xdr:rowOff>1854200</xdr:rowOff>
    </xdr:to>
    <xdr:pic>
      <xdr:nvPicPr>
        <xdr:cNvPr id="11" name="ID_B92CD37638D641249E21255EBF19F1F0" descr="PHOTO-2026-01-15-19-12-30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rcRect t="1124" r="1392" b="4312"/>
        <a:stretch>
          <a:fillRect/>
        </a:stretch>
      </xdr:blipFill>
      <xdr:spPr>
        <a:xfrm rot="16200000">
          <a:off x="5903595" y="8601710"/>
          <a:ext cx="1829435" cy="3109595"/>
        </a:xfrm>
        <a:prstGeom prst="rect">
          <a:avLst/>
        </a:prstGeom>
      </xdr:spPr>
    </xdr:pic>
    <xdr:clientData/>
  </xdr:twoCellAnchor>
  <xdr:twoCellAnchor editAs="oneCell">
    <xdr:from>
      <xdr:col>4</xdr:col>
      <xdr:colOff>38417</xdr:colOff>
      <xdr:row>3</xdr:row>
      <xdr:rowOff>24447</xdr:rowOff>
    </xdr:from>
    <xdr:to>
      <xdr:col>4</xdr:col>
      <xdr:colOff>3148647</xdr:colOff>
      <xdr:row>3</xdr:row>
      <xdr:rowOff>1804352</xdr:rowOff>
    </xdr:to>
    <xdr:pic>
      <xdr:nvPicPr>
        <xdr:cNvPr id="4" name="ID_BD5D5E63E3034026BA8AE5A1547FE302" descr="PHOTO-2026-01-07-15-04-45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rcRect t="7676" r="11498" b="4816"/>
        <a:stretch>
          <a:fillRect/>
        </a:stretch>
      </xdr:blipFill>
      <xdr:spPr>
        <a:xfrm rot="5400000">
          <a:off x="5927725" y="3147695"/>
          <a:ext cx="1779905" cy="3110230"/>
        </a:xfrm>
        <a:prstGeom prst="rect">
          <a:avLst/>
        </a:prstGeom>
      </xdr:spPr>
    </xdr:pic>
    <xdr:clientData/>
  </xdr:twoCellAnchor>
  <xdr:twoCellAnchor editAs="oneCell">
    <xdr:from>
      <xdr:col>4</xdr:col>
      <xdr:colOff>187325</xdr:colOff>
      <xdr:row>1</xdr:row>
      <xdr:rowOff>25400</xdr:rowOff>
    </xdr:from>
    <xdr:to>
      <xdr:col>4</xdr:col>
      <xdr:colOff>2999740</xdr:colOff>
      <xdr:row>1</xdr:row>
      <xdr:rowOff>1693545</xdr:rowOff>
    </xdr:to>
    <xdr:pic>
      <xdr:nvPicPr>
        <xdr:cNvPr id="8" name="ID_2C264D9B01894F1BA1007B56323D33EB" descr="PHOTO-2026-01-03-19-33-50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rcRect l="5692" t="6055" r="3154" b="6686"/>
        <a:stretch>
          <a:fillRect/>
        </a:stretch>
      </xdr:blipFill>
      <xdr:spPr>
        <a:xfrm rot="16200000">
          <a:off x="5984240" y="-191135"/>
          <a:ext cx="1668145" cy="2812415"/>
        </a:xfrm>
        <a:prstGeom prst="rect">
          <a:avLst/>
        </a:prstGeom>
      </xdr:spPr>
    </xdr:pic>
    <xdr:clientData/>
  </xdr:twoCellAnchor>
  <xdr:twoCellAnchor editAs="oneCell">
    <xdr:from>
      <xdr:col>4</xdr:col>
      <xdr:colOff>44450</xdr:colOff>
      <xdr:row>2</xdr:row>
      <xdr:rowOff>25400</xdr:rowOff>
    </xdr:from>
    <xdr:to>
      <xdr:col>4</xdr:col>
      <xdr:colOff>3143250</xdr:colOff>
      <xdr:row>2</xdr:row>
      <xdr:rowOff>1705610</xdr:rowOff>
    </xdr:to>
    <xdr:pic>
      <xdr:nvPicPr>
        <xdr:cNvPr id="9" name="ID_C93141AC2B564D4C8475B21431CC5D25" descr="PHOTO-2026-01-05-13-36-42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rcRect l="6611" t="5700" r="6454" b="3320"/>
        <a:stretch>
          <a:fillRect/>
        </a:stretch>
      </xdr:blipFill>
      <xdr:spPr>
        <a:xfrm rot="16200000">
          <a:off x="5978525" y="1379855"/>
          <a:ext cx="1680210" cy="3098800"/>
        </a:xfrm>
        <a:prstGeom prst="rect">
          <a:avLst/>
        </a:prstGeom>
      </xdr:spPr>
    </xdr:pic>
    <xdr:clientData/>
  </xdr:twoCellAnchor>
  <xdr:twoCellAnchor editAs="oneCell">
    <xdr:from>
      <xdr:col>4</xdr:col>
      <xdr:colOff>45085</xdr:colOff>
      <xdr:row>7</xdr:row>
      <xdr:rowOff>24765</xdr:rowOff>
    </xdr:from>
    <xdr:to>
      <xdr:col>4</xdr:col>
      <xdr:colOff>3142615</xdr:colOff>
      <xdr:row>7</xdr:row>
      <xdr:rowOff>1767205</xdr:rowOff>
    </xdr:to>
    <xdr:pic>
      <xdr:nvPicPr>
        <xdr:cNvPr id="10" name="ID_59930A9FCB9C4CFAB28E41153D3B33C8" descr="PHOTO-2026-01-20-12-51-31">
          <a:extLst>
            <a:ext uri="{FF2B5EF4-FFF2-40B4-BE49-F238E27FC236}">
              <a16:creationId xmlns:a16="http://schemas.microsoft.com/office/drawing/2014/main" id="{00000000-0008-0000-02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 rot="16200000">
          <a:off x="5947410" y="10434955"/>
          <a:ext cx="1742440" cy="3097530"/>
        </a:xfrm>
        <a:prstGeom prst="rect">
          <a:avLst/>
        </a:prstGeom>
      </xdr:spPr>
    </xdr:pic>
    <xdr:clientData/>
  </xdr:twoCellAnchor>
  <xdr:twoCellAnchor editAs="oneCell">
    <xdr:from>
      <xdr:col>4</xdr:col>
      <xdr:colOff>37782</xdr:colOff>
      <xdr:row>8</xdr:row>
      <xdr:rowOff>24447</xdr:rowOff>
    </xdr:from>
    <xdr:to>
      <xdr:col>4</xdr:col>
      <xdr:colOff>3148647</xdr:colOff>
      <xdr:row>8</xdr:row>
      <xdr:rowOff>1779587</xdr:rowOff>
    </xdr:to>
    <xdr:pic>
      <xdr:nvPicPr>
        <xdr:cNvPr id="3" name="ID_5688E30C67F6423DA252625ECA0372C7" descr="PHOTO-2026-01-23-17-36-24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 rot="16200000">
          <a:off x="5939790" y="12223750"/>
          <a:ext cx="1755140" cy="3110865"/>
        </a:xfrm>
        <a:prstGeom prst="rect">
          <a:avLst/>
        </a:prstGeom>
      </xdr:spPr>
    </xdr:pic>
    <xdr:clientData/>
  </xdr:twoCellAnchor>
  <xdr:twoCellAnchor editAs="oneCell">
    <xdr:from>
      <xdr:col>4</xdr:col>
      <xdr:colOff>42862</xdr:colOff>
      <xdr:row>9</xdr:row>
      <xdr:rowOff>24447</xdr:rowOff>
    </xdr:from>
    <xdr:to>
      <xdr:col>4</xdr:col>
      <xdr:colOff>3142932</xdr:colOff>
      <xdr:row>9</xdr:row>
      <xdr:rowOff>1767522</xdr:rowOff>
    </xdr:to>
    <xdr:pic>
      <xdr:nvPicPr>
        <xdr:cNvPr id="12" name="ID_79D582F1E5AA4F38AAF31721C49E31E4" descr="PHOTO-2026-01-23-17-31-33">
          <a:extLst>
            <a:ext uri="{FF2B5EF4-FFF2-40B4-BE49-F238E27FC236}">
              <a16:creationId xmlns:a16="http://schemas.microsoft.com/office/drawing/2014/main" id="{00000000-0008-0000-02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 rot="16200000">
          <a:off x="5945505" y="14017625"/>
          <a:ext cx="1743075" cy="3100070"/>
        </a:xfrm>
        <a:prstGeom prst="rect">
          <a:avLst/>
        </a:prstGeom>
      </xdr:spPr>
    </xdr:pic>
    <xdr:clientData/>
  </xdr:twoCellAnchor>
  <xdr:twoCellAnchor editAs="oneCell">
    <xdr:from>
      <xdr:col>4</xdr:col>
      <xdr:colOff>44132</xdr:colOff>
      <xdr:row>10</xdr:row>
      <xdr:rowOff>24447</xdr:rowOff>
    </xdr:from>
    <xdr:to>
      <xdr:col>4</xdr:col>
      <xdr:colOff>3142297</xdr:colOff>
      <xdr:row>10</xdr:row>
      <xdr:rowOff>1766887</xdr:rowOff>
    </xdr:to>
    <xdr:pic>
      <xdr:nvPicPr>
        <xdr:cNvPr id="14" name="ID_B6FE004EC8714BD7960F7EDC66562D18" descr="PHOTO-2026-01-27-13-26-39">
          <a:extLst>
            <a:ext uri="{FF2B5EF4-FFF2-40B4-BE49-F238E27FC236}">
              <a16:creationId xmlns:a16="http://schemas.microsoft.com/office/drawing/2014/main" id="{00000000-0008-0000-02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 rot="16200000">
          <a:off x="5946140" y="15807055"/>
          <a:ext cx="1742440" cy="3098165"/>
        </a:xfrm>
        <a:prstGeom prst="rect">
          <a:avLst/>
        </a:prstGeom>
      </xdr:spPr>
    </xdr:pic>
    <xdr:clientData/>
  </xdr:twoCellAnchor>
  <xdr:twoCellAnchor editAs="oneCell">
    <xdr:from>
      <xdr:col>4</xdr:col>
      <xdr:colOff>38100</xdr:colOff>
      <xdr:row>11</xdr:row>
      <xdr:rowOff>24765</xdr:rowOff>
    </xdr:from>
    <xdr:to>
      <xdr:col>4</xdr:col>
      <xdr:colOff>3148330</xdr:colOff>
      <xdr:row>11</xdr:row>
      <xdr:rowOff>1779905</xdr:rowOff>
    </xdr:to>
    <xdr:pic>
      <xdr:nvPicPr>
        <xdr:cNvPr id="5" name="ID_749835BD4D8A49BAB71814B952898E99" descr="PHOTO-2026-01-30-09-15-35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 rot="16200000">
          <a:off x="5940425" y="17597755"/>
          <a:ext cx="1755140" cy="3110230"/>
        </a:xfrm>
        <a:prstGeom prst="rect">
          <a:avLst/>
        </a:prstGeom>
      </xdr:spPr>
    </xdr:pic>
    <xdr:clientData/>
  </xdr:twoCellAnchor>
  <xdr:twoCellAnchor editAs="oneCell">
    <xdr:from>
      <xdr:col>4</xdr:col>
      <xdr:colOff>43815</xdr:colOff>
      <xdr:row>12</xdr:row>
      <xdr:rowOff>24765</xdr:rowOff>
    </xdr:from>
    <xdr:to>
      <xdr:col>4</xdr:col>
      <xdr:colOff>3141980</xdr:colOff>
      <xdr:row>12</xdr:row>
      <xdr:rowOff>1729740</xdr:rowOff>
    </xdr:to>
    <xdr:pic>
      <xdr:nvPicPr>
        <xdr:cNvPr id="15" name="ID_DF907AD0F52B470798AECF7B9CBFE29E" descr="PHOTO-2026-01-31-12-46-20">
          <a:extLst>
            <a:ext uri="{FF2B5EF4-FFF2-40B4-BE49-F238E27FC236}">
              <a16:creationId xmlns:a16="http://schemas.microsoft.com/office/drawing/2014/main" id="{00000000-0008-0000-0200-00000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rcRect r="3602" b="1161"/>
        <a:stretch>
          <a:fillRect/>
        </a:stretch>
      </xdr:blipFill>
      <xdr:spPr>
        <a:xfrm rot="16200000">
          <a:off x="5965190" y="19373850"/>
          <a:ext cx="1704975" cy="309816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66675</xdr:colOff>
      <xdr:row>2</xdr:row>
      <xdr:rowOff>25400</xdr:rowOff>
    </xdr:from>
    <xdr:to>
      <xdr:col>4</xdr:col>
      <xdr:colOff>4023360</xdr:colOff>
      <xdr:row>2</xdr:row>
      <xdr:rowOff>2425065</xdr:rowOff>
    </xdr:to>
    <xdr:pic>
      <xdr:nvPicPr>
        <xdr:cNvPr id="2" name="ID_7B4A95779E424DF490C614C176359F92" descr="PHOTO-2026-01-15-19-12-03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 t="7698" r="6230" b="5147"/>
        <a:stretch>
          <a:fillRect/>
        </a:stretch>
      </xdr:blipFill>
      <xdr:spPr>
        <a:xfrm rot="16200000">
          <a:off x="6708775" y="2384425"/>
          <a:ext cx="2399665" cy="3956685"/>
        </a:xfrm>
        <a:prstGeom prst="rect">
          <a:avLst/>
        </a:prstGeom>
      </xdr:spPr>
    </xdr:pic>
    <xdr:clientData/>
  </xdr:twoCellAnchor>
  <xdr:twoCellAnchor editAs="oneCell">
    <xdr:from>
      <xdr:col>4</xdr:col>
      <xdr:colOff>33020</xdr:colOff>
      <xdr:row>1</xdr:row>
      <xdr:rowOff>25400</xdr:rowOff>
    </xdr:from>
    <xdr:to>
      <xdr:col>4</xdr:col>
      <xdr:colOff>4057650</xdr:colOff>
      <xdr:row>1</xdr:row>
      <xdr:rowOff>2915920</xdr:rowOff>
    </xdr:to>
    <xdr:pic>
      <xdr:nvPicPr>
        <xdr:cNvPr id="4" name="ID_BFB3F987B51A4E3A9297747D34BDE054" descr="PHOTO-2026-02-03-10-53-17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 t="45944"/>
        <a:stretch>
          <a:fillRect/>
        </a:stretch>
      </xdr:blipFill>
      <xdr:spPr>
        <a:xfrm>
          <a:off x="5896610" y="228600"/>
          <a:ext cx="4024630" cy="289052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31750</xdr:colOff>
      <xdr:row>1</xdr:row>
      <xdr:rowOff>31750</xdr:rowOff>
    </xdr:from>
    <xdr:to>
      <xdr:col>9</xdr:col>
      <xdr:colOff>3899535</xdr:colOff>
      <xdr:row>1</xdr:row>
      <xdr:rowOff>5168900</xdr:rowOff>
    </xdr:to>
    <xdr:pic>
      <xdr:nvPicPr>
        <xdr:cNvPr id="3" name="ID_7624D276A1D94BD59AE50782259ABEF6" descr="PHOTO-2026-01-05-13-37-08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 l="685" t="12242" r="2977" b="16202"/>
        <a:stretch>
          <a:fillRect/>
        </a:stretch>
      </xdr:blipFill>
      <xdr:spPr>
        <a:xfrm>
          <a:off x="21311235" y="463550"/>
          <a:ext cx="3867785" cy="5137150"/>
        </a:xfrm>
        <a:prstGeom prst="rect">
          <a:avLst/>
        </a:prstGeom>
      </xdr:spPr>
    </xdr:pic>
    <xdr:clientData/>
  </xdr:twoCellAnchor>
  <xdr:twoCellAnchor editAs="oneCell">
    <xdr:from>
      <xdr:col>9</xdr:col>
      <xdr:colOff>31750</xdr:colOff>
      <xdr:row>2</xdr:row>
      <xdr:rowOff>31750</xdr:rowOff>
    </xdr:from>
    <xdr:to>
      <xdr:col>9</xdr:col>
      <xdr:colOff>3899535</xdr:colOff>
      <xdr:row>2</xdr:row>
      <xdr:rowOff>4879975</xdr:rowOff>
    </xdr:to>
    <xdr:pic>
      <xdr:nvPicPr>
        <xdr:cNvPr id="4" name="ID_5F37B78628984549B6480F6C88EA0578" descr="PHOTO-2026-01-15-16-49-47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 t="12058" b="17158"/>
        <a:stretch>
          <a:fillRect/>
        </a:stretch>
      </xdr:blipFill>
      <xdr:spPr>
        <a:xfrm>
          <a:off x="21311235" y="5664200"/>
          <a:ext cx="3867785" cy="4848225"/>
        </a:xfrm>
        <a:prstGeom prst="rect">
          <a:avLst/>
        </a:prstGeom>
      </xdr:spPr>
    </xdr:pic>
    <xdr:clientData/>
  </xdr:twoCellAnchor>
  <xdr:twoCellAnchor editAs="oneCell">
    <xdr:from>
      <xdr:col>9</xdr:col>
      <xdr:colOff>38100</xdr:colOff>
      <xdr:row>3</xdr:row>
      <xdr:rowOff>43815</xdr:rowOff>
    </xdr:from>
    <xdr:to>
      <xdr:col>9</xdr:col>
      <xdr:colOff>3884295</xdr:colOff>
      <xdr:row>4</xdr:row>
      <xdr:rowOff>2484120</xdr:rowOff>
    </xdr:to>
    <xdr:pic>
      <xdr:nvPicPr>
        <xdr:cNvPr id="6" name="ID_29A0C13CE3EE4E33BAF6037665D76C35" descr="PHOTO-2026-01-15-18-42-16">
          <a:extLst>
            <a:ext uri="{FF2B5EF4-FFF2-40B4-BE49-F238E27FC236}">
              <a16:creationId xmlns:a16="http://schemas.microsoft.com/office/drawing/2014/main" id="{00000000-0008-0000-04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rcRect t="8428" b="19066"/>
        <a:stretch>
          <a:fillRect/>
        </a:stretch>
      </xdr:blipFill>
      <xdr:spPr>
        <a:xfrm>
          <a:off x="21317585" y="10584180"/>
          <a:ext cx="3846195" cy="4980305"/>
        </a:xfrm>
        <a:prstGeom prst="rect">
          <a:avLst/>
        </a:prstGeom>
      </xdr:spPr>
    </xdr:pic>
    <xdr:clientData/>
  </xdr:twoCellAnchor>
  <xdr:twoCellAnchor editAs="oneCell">
    <xdr:from>
      <xdr:col>9</xdr:col>
      <xdr:colOff>180340</xdr:colOff>
      <xdr:row>5</xdr:row>
      <xdr:rowOff>38100</xdr:rowOff>
    </xdr:from>
    <xdr:to>
      <xdr:col>9</xdr:col>
      <xdr:colOff>3742055</xdr:colOff>
      <xdr:row>5</xdr:row>
      <xdr:rowOff>4555490</xdr:rowOff>
    </xdr:to>
    <xdr:pic>
      <xdr:nvPicPr>
        <xdr:cNvPr id="8" name="ID_8C965F27B71B4BE18D7F4152C2CF08CA" descr="PHOTO-2026-01-27-13-21-44">
          <a:extLst>
            <a:ext uri="{FF2B5EF4-FFF2-40B4-BE49-F238E27FC236}">
              <a16:creationId xmlns:a16="http://schemas.microsoft.com/office/drawing/2014/main" id="{00000000-0008-0000-04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rcRect b="28655"/>
        <a:stretch>
          <a:fillRect/>
        </a:stretch>
      </xdr:blipFill>
      <xdr:spPr>
        <a:xfrm>
          <a:off x="21459825" y="15658465"/>
          <a:ext cx="3561715" cy="4517390"/>
        </a:xfrm>
        <a:prstGeom prst="rect">
          <a:avLst/>
        </a:prstGeom>
      </xdr:spPr>
    </xdr:pic>
    <xdr:clientData/>
  </xdr:twoCellAnchor>
  <xdr:twoCellAnchor editAs="oneCell">
    <xdr:from>
      <xdr:col>9</xdr:col>
      <xdr:colOff>48260</xdr:colOff>
      <xdr:row>6</xdr:row>
      <xdr:rowOff>31750</xdr:rowOff>
    </xdr:from>
    <xdr:to>
      <xdr:col>9</xdr:col>
      <xdr:colOff>3883025</xdr:colOff>
      <xdr:row>6</xdr:row>
      <xdr:rowOff>5169535</xdr:rowOff>
    </xdr:to>
    <xdr:pic>
      <xdr:nvPicPr>
        <xdr:cNvPr id="14" name="ID_D6D030F4DB6243A78B4FC9A100AA8709" descr="PHOTO-2026-01-27-16-45-37">
          <a:extLst>
            <a:ext uri="{FF2B5EF4-FFF2-40B4-BE49-F238E27FC236}">
              <a16:creationId xmlns:a16="http://schemas.microsoft.com/office/drawing/2014/main" id="{00000000-0008-0000-04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rcRect b="24605"/>
        <a:stretch>
          <a:fillRect/>
        </a:stretch>
      </xdr:blipFill>
      <xdr:spPr>
        <a:xfrm>
          <a:off x="21327745" y="20236815"/>
          <a:ext cx="3834765" cy="5137785"/>
        </a:xfrm>
        <a:prstGeom prst="rect">
          <a:avLst/>
        </a:prstGeom>
      </xdr:spPr>
    </xdr:pic>
    <xdr:clientData/>
  </xdr:twoCellAnchor>
  <xdr:twoCellAnchor editAs="oneCell">
    <xdr:from>
      <xdr:col>9</xdr:col>
      <xdr:colOff>34290</xdr:colOff>
      <xdr:row>7</xdr:row>
      <xdr:rowOff>31750</xdr:rowOff>
    </xdr:from>
    <xdr:to>
      <xdr:col>9</xdr:col>
      <xdr:colOff>3896995</xdr:colOff>
      <xdr:row>7</xdr:row>
      <xdr:rowOff>5092700</xdr:rowOff>
    </xdr:to>
    <xdr:pic>
      <xdr:nvPicPr>
        <xdr:cNvPr id="5" name="ID_7875062140804F7898F370733D115149" descr="PHOTO-2026-01-31-12-45-44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rcRect b="26508"/>
        <a:stretch>
          <a:fillRect/>
        </a:stretch>
      </xdr:blipFill>
      <xdr:spPr>
        <a:xfrm>
          <a:off x="21313775" y="25437465"/>
          <a:ext cx="3862705" cy="506095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492125</xdr:colOff>
      <xdr:row>1</xdr:row>
      <xdr:rowOff>29210</xdr:rowOff>
    </xdr:from>
    <xdr:to>
      <xdr:col>4</xdr:col>
      <xdr:colOff>4414520</xdr:colOff>
      <xdr:row>1</xdr:row>
      <xdr:rowOff>5166995</xdr:rowOff>
    </xdr:to>
    <xdr:pic>
      <xdr:nvPicPr>
        <xdr:cNvPr id="4" name="ID_ACA166A7F79B4E57923F59736ED783FD" descr="PHOTO-2026-01-15-16-49-47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 t="12393" b="16831"/>
        <a:stretch>
          <a:fillRect/>
        </a:stretch>
      </xdr:blipFill>
      <xdr:spPr>
        <a:xfrm>
          <a:off x="9158605" y="461010"/>
          <a:ext cx="3922395" cy="5137785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30480</xdr:colOff>
      <xdr:row>1</xdr:row>
      <xdr:rowOff>44450</xdr:rowOff>
    </xdr:from>
    <xdr:to>
      <xdr:col>4</xdr:col>
      <xdr:colOff>3653790</xdr:colOff>
      <xdr:row>3</xdr:row>
      <xdr:rowOff>1611630</xdr:rowOff>
    </xdr:to>
    <xdr:pic>
      <xdr:nvPicPr>
        <xdr:cNvPr id="6" name="ID_B20FCFD7AF4A4C8594BBFAF7C5B41672" descr="PHOTO-2026-01-15-16-50-57">
          <a:extLst>
            <a:ext uri="{FF2B5EF4-FFF2-40B4-BE49-F238E27FC236}">
              <a16:creationId xmlns:a16="http://schemas.microsoft.com/office/drawing/2014/main" id="{00000000-0008-0000-06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 t="11184" b="12303"/>
        <a:stretch>
          <a:fillRect/>
        </a:stretch>
      </xdr:blipFill>
      <xdr:spPr>
        <a:xfrm>
          <a:off x="5883910" y="476250"/>
          <a:ext cx="3623310" cy="4869180"/>
        </a:xfrm>
        <a:prstGeom prst="rect">
          <a:avLst/>
        </a:prstGeom>
      </xdr:spPr>
    </xdr:pic>
    <xdr:clientData/>
  </xdr:twoCellAnchor>
  <xdr:twoCellAnchor editAs="oneCell">
    <xdr:from>
      <xdr:col>4</xdr:col>
      <xdr:colOff>100330</xdr:colOff>
      <xdr:row>6</xdr:row>
      <xdr:rowOff>29845</xdr:rowOff>
    </xdr:from>
    <xdr:to>
      <xdr:col>4</xdr:col>
      <xdr:colOff>3583940</xdr:colOff>
      <xdr:row>6</xdr:row>
      <xdr:rowOff>5178425</xdr:rowOff>
    </xdr:to>
    <xdr:pic>
      <xdr:nvPicPr>
        <xdr:cNvPr id="7" name="ID_20C0AF31C2A2435F881BC3FD5CB631B7" descr="PHOTO-2026-01-15-16-51-29">
          <a:extLst>
            <a:ext uri="{FF2B5EF4-FFF2-40B4-BE49-F238E27FC236}">
              <a16:creationId xmlns:a16="http://schemas.microsoft.com/office/drawing/2014/main" id="{00000000-0008-0000-06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 t="7137" b="10074"/>
        <a:stretch>
          <a:fillRect/>
        </a:stretch>
      </xdr:blipFill>
      <xdr:spPr>
        <a:xfrm>
          <a:off x="5953760" y="6303645"/>
          <a:ext cx="3483610" cy="5148580"/>
        </a:xfrm>
        <a:prstGeom prst="rect">
          <a:avLst/>
        </a:prstGeom>
      </xdr:spPr>
    </xdr:pic>
    <xdr:clientData/>
  </xdr:twoCellAnchor>
  <xdr:twoCellAnchor editAs="oneCell">
    <xdr:from>
      <xdr:col>4</xdr:col>
      <xdr:colOff>44450</xdr:colOff>
      <xdr:row>9</xdr:row>
      <xdr:rowOff>30480</xdr:rowOff>
    </xdr:from>
    <xdr:to>
      <xdr:col>4</xdr:col>
      <xdr:colOff>3639185</xdr:colOff>
      <xdr:row>13</xdr:row>
      <xdr:rowOff>1052830</xdr:rowOff>
    </xdr:to>
    <xdr:pic>
      <xdr:nvPicPr>
        <xdr:cNvPr id="8" name="ID_1542E60353974BAC9C5566BAC63063F6" descr="PHOTO-2026-01-15-16-51-59">
          <a:extLst>
            <a:ext uri="{FF2B5EF4-FFF2-40B4-BE49-F238E27FC236}">
              <a16:creationId xmlns:a16="http://schemas.microsoft.com/office/drawing/2014/main" id="{00000000-0008-0000-06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rcRect t="3745" b="13122"/>
        <a:stretch>
          <a:fillRect/>
        </a:stretch>
      </xdr:blipFill>
      <xdr:spPr>
        <a:xfrm>
          <a:off x="5897880" y="12244070"/>
          <a:ext cx="3594735" cy="534035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32702</xdr:colOff>
      <xdr:row>1</xdr:row>
      <xdr:rowOff>23177</xdr:rowOff>
    </xdr:from>
    <xdr:to>
      <xdr:col>4</xdr:col>
      <xdr:colOff>3769042</xdr:colOff>
      <xdr:row>1</xdr:row>
      <xdr:rowOff>2488882</xdr:rowOff>
    </xdr:to>
    <xdr:pic>
      <xdr:nvPicPr>
        <xdr:cNvPr id="3" name="ID_24103F509E3745DC83C31D1116DD1D8C" descr="PHOTO-2026-01-06-19-03-57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 l="3177" t="14419" r="3065" b="4451"/>
        <a:stretch>
          <a:fillRect/>
        </a:stretch>
      </xdr:blipFill>
      <xdr:spPr>
        <a:xfrm rot="16200000">
          <a:off x="5682615" y="-408940"/>
          <a:ext cx="2465705" cy="3735705"/>
        </a:xfrm>
        <a:prstGeom prst="rect">
          <a:avLst/>
        </a:prstGeom>
      </xdr:spPr>
    </xdr:pic>
    <xdr:clientData/>
  </xdr:twoCellAnchor>
  <xdr:twoCellAnchor editAs="oneCell">
    <xdr:from>
      <xdr:col>4</xdr:col>
      <xdr:colOff>30480</xdr:colOff>
      <xdr:row>2</xdr:row>
      <xdr:rowOff>23495</xdr:rowOff>
    </xdr:from>
    <xdr:to>
      <xdr:col>4</xdr:col>
      <xdr:colOff>3771900</xdr:colOff>
      <xdr:row>2</xdr:row>
      <xdr:rowOff>2393315</xdr:rowOff>
    </xdr:to>
    <xdr:pic>
      <xdr:nvPicPr>
        <xdr:cNvPr id="7" name="ID_207DA353159C4F0DB00226DAA1B2F514" descr="PHOTO-2026-01-12-17-40-04">
          <a:extLst>
            <a:ext uri="{FF2B5EF4-FFF2-40B4-BE49-F238E27FC236}">
              <a16:creationId xmlns:a16="http://schemas.microsoft.com/office/drawing/2014/main" id="{00000000-0008-0000-07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 t="5790" r="1876" b="1907"/>
        <a:stretch>
          <a:fillRect/>
        </a:stretch>
      </xdr:blipFill>
      <xdr:spPr>
        <a:xfrm rot="16200000">
          <a:off x="5731510" y="2043430"/>
          <a:ext cx="2369820" cy="3741420"/>
        </a:xfrm>
        <a:prstGeom prst="rect">
          <a:avLst/>
        </a:prstGeom>
      </xdr:spPr>
    </xdr:pic>
    <xdr:clientData/>
  </xdr:twoCellAnchor>
  <xdr:twoCellAnchor editAs="oneCell">
    <xdr:from>
      <xdr:col>4</xdr:col>
      <xdr:colOff>49847</xdr:colOff>
      <xdr:row>3</xdr:row>
      <xdr:rowOff>22542</xdr:rowOff>
    </xdr:from>
    <xdr:to>
      <xdr:col>4</xdr:col>
      <xdr:colOff>3752532</xdr:colOff>
      <xdr:row>3</xdr:row>
      <xdr:rowOff>2233612</xdr:rowOff>
    </xdr:to>
    <xdr:pic>
      <xdr:nvPicPr>
        <xdr:cNvPr id="16" name="ID_63A8BCBA933E48EEAA331ED8BC2299BC" descr="PHOTO-2026-01-28-15-26-12">
          <a:extLst>
            <a:ext uri="{FF2B5EF4-FFF2-40B4-BE49-F238E27FC236}">
              <a16:creationId xmlns:a16="http://schemas.microsoft.com/office/drawing/2014/main" id="{00000000-0008-0000-0700-00001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 rot="16200000">
          <a:off x="5810250" y="4384675"/>
          <a:ext cx="2211070" cy="370268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31750</xdr:colOff>
      <xdr:row>1</xdr:row>
      <xdr:rowOff>41910</xdr:rowOff>
    </xdr:from>
    <xdr:to>
      <xdr:col>4</xdr:col>
      <xdr:colOff>3541395</xdr:colOff>
      <xdr:row>2</xdr:row>
      <xdr:rowOff>1053465</xdr:rowOff>
    </xdr:to>
    <xdr:pic>
      <xdr:nvPicPr>
        <xdr:cNvPr id="11" name="ID_90FED95FFC5F4E16B0E23B300E9233DB" descr="PHOTO-2026-01-14-15-32-30">
          <a:extLst>
            <a:ext uri="{FF2B5EF4-FFF2-40B4-BE49-F238E27FC236}">
              <a16:creationId xmlns:a16="http://schemas.microsoft.com/office/drawing/2014/main" id="{00000000-0008-0000-08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 t="4870" r="5471" b="5303"/>
        <a:stretch>
          <a:fillRect/>
        </a:stretch>
      </xdr:blipFill>
      <xdr:spPr>
        <a:xfrm rot="5400000">
          <a:off x="5756275" y="-464185"/>
          <a:ext cx="2091055" cy="3509645"/>
        </a:xfrm>
        <a:prstGeom prst="rect">
          <a:avLst/>
        </a:prstGeom>
      </xdr:spPr>
    </xdr:pic>
    <xdr:clientData/>
  </xdr:twoCellAnchor>
  <xdr:twoCellAnchor editAs="oneCell">
    <xdr:from>
      <xdr:col>4</xdr:col>
      <xdr:colOff>33655</xdr:colOff>
      <xdr:row>5</xdr:row>
      <xdr:rowOff>23495</xdr:rowOff>
    </xdr:from>
    <xdr:to>
      <xdr:col>4</xdr:col>
      <xdr:colOff>3542030</xdr:colOff>
      <xdr:row>5</xdr:row>
      <xdr:rowOff>2322830</xdr:rowOff>
    </xdr:to>
    <xdr:pic>
      <xdr:nvPicPr>
        <xdr:cNvPr id="12" name="ID_12781FD1058C44E99707F0A2D248843D" descr="PHOTO-2026-01-17-17-49-40">
          <a:extLst>
            <a:ext uri="{FF2B5EF4-FFF2-40B4-BE49-F238E27FC236}">
              <a16:creationId xmlns:a16="http://schemas.microsoft.com/office/drawing/2014/main" id="{00000000-0008-0000-08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 t="9853" b="2355"/>
        <a:stretch>
          <a:fillRect/>
        </a:stretch>
      </xdr:blipFill>
      <xdr:spPr>
        <a:xfrm rot="16200000">
          <a:off x="5653405" y="2378075"/>
          <a:ext cx="2299335" cy="3508375"/>
        </a:xfrm>
        <a:prstGeom prst="rect">
          <a:avLst/>
        </a:prstGeom>
      </xdr:spPr>
    </xdr:pic>
    <xdr:clientData/>
  </xdr:twoCellAnchor>
  <xdr:twoCellAnchor editAs="oneCell">
    <xdr:from>
      <xdr:col>4</xdr:col>
      <xdr:colOff>26987</xdr:colOff>
      <xdr:row>8</xdr:row>
      <xdr:rowOff>23177</xdr:rowOff>
    </xdr:from>
    <xdr:to>
      <xdr:col>4</xdr:col>
      <xdr:colOff>3549332</xdr:colOff>
      <xdr:row>8</xdr:row>
      <xdr:rowOff>2225357</xdr:rowOff>
    </xdr:to>
    <xdr:pic>
      <xdr:nvPicPr>
        <xdr:cNvPr id="5" name="ID_20DBEA62E9384B3ABB61B03FDA7C2C67" descr="PHOTO-2026-01-30-14-40-46">
          <a:extLst>
            <a:ext uri="{FF2B5EF4-FFF2-40B4-BE49-F238E27FC236}">
              <a16:creationId xmlns:a16="http://schemas.microsoft.com/office/drawing/2014/main" id="{00000000-0008-0000-08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rcRect b="7659"/>
        <a:stretch>
          <a:fillRect/>
        </a:stretch>
      </xdr:blipFill>
      <xdr:spPr>
        <a:xfrm rot="16200000">
          <a:off x="5701665" y="5260975"/>
          <a:ext cx="2202180" cy="3522345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33020</xdr:colOff>
      <xdr:row>1</xdr:row>
      <xdr:rowOff>24765</xdr:rowOff>
    </xdr:from>
    <xdr:to>
      <xdr:col>4</xdr:col>
      <xdr:colOff>3676650</xdr:colOff>
      <xdr:row>1</xdr:row>
      <xdr:rowOff>2497455</xdr:rowOff>
    </xdr:to>
    <xdr:pic>
      <xdr:nvPicPr>
        <xdr:cNvPr id="8" name="ID_32BEF808754E4BE482B46802BA9FB0A1" descr="PHOTO-2026-01-13-16-37-02">
          <a:extLst>
            <a:ext uri="{FF2B5EF4-FFF2-40B4-BE49-F238E27FC236}">
              <a16:creationId xmlns:a16="http://schemas.microsoft.com/office/drawing/2014/main" id="{00000000-0008-0000-0A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 t="6745" b="10346"/>
        <a:stretch>
          <a:fillRect/>
        </a:stretch>
      </xdr:blipFill>
      <xdr:spPr>
        <a:xfrm rot="16200000">
          <a:off x="6415405" y="-357505"/>
          <a:ext cx="2472690" cy="3643630"/>
        </a:xfrm>
        <a:prstGeom prst="rect">
          <a:avLst/>
        </a:prstGeom>
      </xdr:spPr>
    </xdr:pic>
    <xdr:clientData/>
  </xdr:twoCellAnchor>
  <xdr:twoCellAnchor editAs="oneCell">
    <xdr:from>
      <xdr:col>4</xdr:col>
      <xdr:colOff>35877</xdr:colOff>
      <xdr:row>4</xdr:row>
      <xdr:rowOff>23812</xdr:rowOff>
    </xdr:from>
    <xdr:to>
      <xdr:col>4</xdr:col>
      <xdr:colOff>3673792</xdr:colOff>
      <xdr:row>4</xdr:row>
      <xdr:rowOff>2389822</xdr:rowOff>
    </xdr:to>
    <xdr:pic>
      <xdr:nvPicPr>
        <xdr:cNvPr id="6" name="ID_68B7B778643D4D8F87E8FA86EC632AB2" descr="PHOTO-2026-01-27-13-25-59">
          <a:extLst>
            <a:ext uri="{FF2B5EF4-FFF2-40B4-BE49-F238E27FC236}">
              <a16:creationId xmlns:a16="http://schemas.microsoft.com/office/drawing/2014/main" id="{00000000-0008-0000-0A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 b="13561"/>
        <a:stretch>
          <a:fillRect/>
        </a:stretch>
      </xdr:blipFill>
      <xdr:spPr>
        <a:xfrm rot="16200000">
          <a:off x="6468110" y="2766060"/>
          <a:ext cx="2366010" cy="3637915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29210</xdr:colOff>
      <xdr:row>1</xdr:row>
      <xdr:rowOff>24130</xdr:rowOff>
    </xdr:from>
    <xdr:to>
      <xdr:col>5</xdr:col>
      <xdr:colOff>3114675</xdr:colOff>
      <xdr:row>1</xdr:row>
      <xdr:rowOff>1998345</xdr:rowOff>
    </xdr:to>
    <xdr:pic>
      <xdr:nvPicPr>
        <xdr:cNvPr id="4" name="ID_2CA52BA929A0482783BE75BE2714DF17" descr="PHOTO-2026-01-10-19-10-53">
          <a:extLst>
            <a:ext uri="{FF2B5EF4-FFF2-40B4-BE49-F238E27FC236}">
              <a16:creationId xmlns:a16="http://schemas.microsoft.com/office/drawing/2014/main" id="{00000000-0008-0000-0B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 t="6402" r="2919" b="7022"/>
        <a:stretch>
          <a:fillRect/>
        </a:stretch>
      </xdr:blipFill>
      <xdr:spPr>
        <a:xfrm rot="16200000">
          <a:off x="6630670" y="-328295"/>
          <a:ext cx="1974215" cy="3085465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36830</xdr:colOff>
      <xdr:row>1</xdr:row>
      <xdr:rowOff>22860</xdr:rowOff>
    </xdr:from>
    <xdr:to>
      <xdr:col>4</xdr:col>
      <xdr:colOff>2284095</xdr:colOff>
      <xdr:row>2</xdr:row>
      <xdr:rowOff>1515110</xdr:rowOff>
    </xdr:to>
    <xdr:pic>
      <xdr:nvPicPr>
        <xdr:cNvPr id="9" name="ID_ADE0E1FC02E84005A552ED38B544585D" descr="PHOTO-2026-01-15-19-04-37">
          <a:extLst>
            <a:ext uri="{FF2B5EF4-FFF2-40B4-BE49-F238E27FC236}">
              <a16:creationId xmlns:a16="http://schemas.microsoft.com/office/drawing/2014/main" id="{00000000-0008-0000-0C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 t="15575" r="5257" b="15602"/>
        <a:stretch>
          <a:fillRect/>
        </a:stretch>
      </xdr:blipFill>
      <xdr:spPr>
        <a:xfrm>
          <a:off x="5618480" y="226060"/>
          <a:ext cx="2247265" cy="301625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24130</xdr:colOff>
      <xdr:row>1</xdr:row>
      <xdr:rowOff>162560</xdr:rowOff>
    </xdr:from>
    <xdr:to>
      <xdr:col>4</xdr:col>
      <xdr:colOff>3693160</xdr:colOff>
      <xdr:row>5</xdr:row>
      <xdr:rowOff>614680</xdr:rowOff>
    </xdr:to>
    <xdr:pic>
      <xdr:nvPicPr>
        <xdr:cNvPr id="3" name="ID_5AFF722DADDA4AE89BC7F84C9D08767F">
          <a:extLst>
            <a:ext uri="{FF2B5EF4-FFF2-40B4-BE49-F238E27FC236}">
              <a16:creationId xmlns:a16="http://schemas.microsoft.com/office/drawing/2014/main" id="{00000000-0008-0000-0E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820285" y="365760"/>
          <a:ext cx="3669030" cy="350012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39052</xdr:colOff>
      <xdr:row>1</xdr:row>
      <xdr:rowOff>25082</xdr:rowOff>
    </xdr:from>
    <xdr:to>
      <xdr:col>3</xdr:col>
      <xdr:colOff>4255452</xdr:colOff>
      <xdr:row>1</xdr:row>
      <xdr:rowOff>2390457</xdr:rowOff>
    </xdr:to>
    <xdr:pic>
      <xdr:nvPicPr>
        <xdr:cNvPr id="17" name="ID_A27CBAA1F132422FB71FD5A1542CF393" descr="PHOTO-2026-01-30-08-26-49">
          <a:extLst>
            <a:ext uri="{FF2B5EF4-FFF2-40B4-BE49-F238E27FC236}">
              <a16:creationId xmlns:a16="http://schemas.microsoft.com/office/drawing/2014/main" id="{00000000-0008-0000-1000-00001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16200000">
          <a:off x="4678045" y="-697230"/>
          <a:ext cx="2365375" cy="421576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43"/>
  <sheetViews>
    <sheetView topLeftCell="B1" zoomScale="76" zoomScaleNormal="76" workbookViewId="0">
      <pane ySplit="1" topLeftCell="A8" activePane="bottomLeft" state="frozen"/>
      <selection pane="bottomLeft" activeCell="F193" sqref="A193:F206"/>
    </sheetView>
  </sheetViews>
  <sheetFormatPr baseColWidth="10" defaultColWidth="9.1640625" defaultRowHeight="15" x14ac:dyDescent="0.2"/>
  <cols>
    <col min="1" max="1" width="17.5" style="127" customWidth="1"/>
    <col min="2" max="2" width="30.5" customWidth="1"/>
    <col min="3" max="3" width="9.1640625" style="10"/>
    <col min="4" max="4" width="15.83203125" customWidth="1"/>
    <col min="5" max="5" width="13.6640625" customWidth="1"/>
    <col min="6" max="6" width="14.1640625" customWidth="1"/>
    <col min="7" max="7" width="21.83203125" customWidth="1"/>
    <col min="8" max="8" width="13.1640625"/>
  </cols>
  <sheetData>
    <row r="1" spans="1:7" ht="20" customHeight="1" x14ac:dyDescent="0.2">
      <c r="A1" s="131" t="s">
        <v>0</v>
      </c>
      <c r="B1" s="132" t="s">
        <v>1</v>
      </c>
      <c r="C1" s="132" t="s">
        <v>2</v>
      </c>
      <c r="D1" s="132" t="s">
        <v>3</v>
      </c>
      <c r="E1" s="132" t="s">
        <v>4</v>
      </c>
      <c r="F1" s="142" t="s">
        <v>5</v>
      </c>
      <c r="G1" s="142" t="s">
        <v>6</v>
      </c>
    </row>
    <row r="2" spans="1:7" ht="14" customHeight="1" x14ac:dyDescent="0.2">
      <c r="A2" s="164">
        <v>46025</v>
      </c>
      <c r="B2" s="4" t="s">
        <v>7</v>
      </c>
      <c r="C2" s="21">
        <v>1.1499999999999999</v>
      </c>
      <c r="D2" s="7">
        <v>70000</v>
      </c>
      <c r="E2" s="7">
        <v>81000</v>
      </c>
      <c r="F2" s="167">
        <f>SUM(E2:E11)</f>
        <v>880000</v>
      </c>
      <c r="G2" s="170" t="s">
        <v>8</v>
      </c>
    </row>
    <row r="3" spans="1:7" ht="14" customHeight="1" x14ac:dyDescent="0.2">
      <c r="A3" s="165"/>
      <c r="B3" s="4" t="s">
        <v>9</v>
      </c>
      <c r="C3" s="21">
        <v>5</v>
      </c>
      <c r="D3" s="7">
        <v>10000</v>
      </c>
      <c r="E3" s="7">
        <f>SUM(C3*D3)</f>
        <v>50000</v>
      </c>
      <c r="F3" s="168"/>
      <c r="G3" s="171"/>
    </row>
    <row r="4" spans="1:7" ht="14" customHeight="1" x14ac:dyDescent="0.2">
      <c r="A4" s="165"/>
      <c r="B4" s="4" t="s">
        <v>10</v>
      </c>
      <c r="C4" s="21">
        <v>5</v>
      </c>
      <c r="D4" s="7">
        <v>20000</v>
      </c>
      <c r="E4" s="7">
        <f>SUM(C4*D4)</f>
        <v>100000</v>
      </c>
      <c r="F4" s="168"/>
      <c r="G4" s="171"/>
    </row>
    <row r="5" spans="1:7" ht="14" customHeight="1" x14ac:dyDescent="0.2">
      <c r="A5" s="165"/>
      <c r="B5" s="4" t="s">
        <v>11</v>
      </c>
      <c r="C5" s="21">
        <v>1.25</v>
      </c>
      <c r="D5" s="7">
        <v>95000</v>
      </c>
      <c r="E5" s="7">
        <v>119000</v>
      </c>
      <c r="F5" s="168"/>
      <c r="G5" s="171"/>
    </row>
    <row r="6" spans="1:7" ht="14" customHeight="1" x14ac:dyDescent="0.2">
      <c r="A6" s="165"/>
      <c r="B6" s="4" t="s">
        <v>12</v>
      </c>
      <c r="C6" s="21">
        <v>0.2</v>
      </c>
      <c r="D6" s="7">
        <v>60000</v>
      </c>
      <c r="E6" s="7">
        <f t="shared" ref="E6:E64" si="0">SUM(C6*D6)</f>
        <v>12000</v>
      </c>
      <c r="F6" s="168"/>
      <c r="G6" s="171"/>
    </row>
    <row r="7" spans="1:7" ht="14" customHeight="1" x14ac:dyDescent="0.2">
      <c r="A7" s="165"/>
      <c r="B7" s="4" t="s">
        <v>13</v>
      </c>
      <c r="C7" s="21">
        <v>1</v>
      </c>
      <c r="D7" s="7">
        <v>30000</v>
      </c>
      <c r="E7" s="7">
        <f t="shared" si="0"/>
        <v>30000</v>
      </c>
      <c r="F7" s="168"/>
      <c r="G7" s="171"/>
    </row>
    <row r="8" spans="1:7" ht="14" customHeight="1" x14ac:dyDescent="0.2">
      <c r="A8" s="165"/>
      <c r="B8" s="4" t="s">
        <v>14</v>
      </c>
      <c r="C8" s="21">
        <v>2</v>
      </c>
      <c r="D8" s="7">
        <v>35000</v>
      </c>
      <c r="E8" s="7">
        <f t="shared" si="0"/>
        <v>70000</v>
      </c>
      <c r="F8" s="168"/>
      <c r="G8" s="171"/>
    </row>
    <row r="9" spans="1:7" ht="14" customHeight="1" x14ac:dyDescent="0.2">
      <c r="A9" s="165"/>
      <c r="B9" s="4" t="s">
        <v>15</v>
      </c>
      <c r="C9" s="21">
        <v>10</v>
      </c>
      <c r="D9" s="7">
        <v>24000</v>
      </c>
      <c r="E9" s="7">
        <f t="shared" si="0"/>
        <v>240000</v>
      </c>
      <c r="F9" s="168"/>
      <c r="G9" s="171"/>
    </row>
    <row r="10" spans="1:7" ht="14" customHeight="1" x14ac:dyDescent="0.2">
      <c r="A10" s="165"/>
      <c r="B10" s="4" t="s">
        <v>16</v>
      </c>
      <c r="C10" s="21">
        <v>2</v>
      </c>
      <c r="D10" s="7">
        <v>45000</v>
      </c>
      <c r="E10" s="7">
        <f t="shared" si="0"/>
        <v>90000</v>
      </c>
      <c r="F10" s="168"/>
      <c r="G10" s="171"/>
    </row>
    <row r="11" spans="1:7" ht="14" customHeight="1" x14ac:dyDescent="0.2">
      <c r="A11" s="166"/>
      <c r="B11" s="4" t="s">
        <v>17</v>
      </c>
      <c r="C11" s="21">
        <v>5.8449999999999998</v>
      </c>
      <c r="D11" s="7">
        <v>15000</v>
      </c>
      <c r="E11" s="7">
        <v>88000</v>
      </c>
      <c r="F11" s="169"/>
      <c r="G11" s="172"/>
    </row>
    <row r="12" spans="1:7" ht="14" customHeight="1" x14ac:dyDescent="0.2">
      <c r="A12" s="141">
        <v>46025</v>
      </c>
      <c r="B12" s="4" t="s">
        <v>18</v>
      </c>
      <c r="C12" s="21">
        <v>4</v>
      </c>
      <c r="D12" s="7">
        <v>108000</v>
      </c>
      <c r="E12" s="7">
        <f t="shared" si="0"/>
        <v>432000</v>
      </c>
      <c r="F12" s="7">
        <f>SUM(E12)</f>
        <v>432000</v>
      </c>
      <c r="G12" s="7">
        <f>SUM(F12)</f>
        <v>432000</v>
      </c>
    </row>
    <row r="13" spans="1:7" ht="14" customHeight="1" x14ac:dyDescent="0.2">
      <c r="A13" s="164">
        <v>46026</v>
      </c>
      <c r="B13" s="4" t="s">
        <v>7</v>
      </c>
      <c r="C13" s="21">
        <v>2.13</v>
      </c>
      <c r="D13" s="7">
        <v>70000</v>
      </c>
      <c r="E13" s="7">
        <v>149000</v>
      </c>
      <c r="F13" s="167">
        <f>SUM(E13:E18)</f>
        <v>468000</v>
      </c>
      <c r="G13" s="167" t="s">
        <v>8</v>
      </c>
    </row>
    <row r="14" spans="1:7" ht="14" customHeight="1" x14ac:dyDescent="0.2">
      <c r="A14" s="165"/>
      <c r="B14" s="4" t="s">
        <v>10</v>
      </c>
      <c r="C14" s="21">
        <v>5</v>
      </c>
      <c r="D14" s="7">
        <v>20000</v>
      </c>
      <c r="E14" s="7">
        <f t="shared" si="0"/>
        <v>100000</v>
      </c>
      <c r="F14" s="168"/>
      <c r="G14" s="168"/>
    </row>
    <row r="15" spans="1:7" ht="14" customHeight="1" x14ac:dyDescent="0.2">
      <c r="A15" s="165"/>
      <c r="B15" s="4" t="s">
        <v>15</v>
      </c>
      <c r="C15" s="21">
        <v>4</v>
      </c>
      <c r="D15" s="7">
        <v>24000</v>
      </c>
      <c r="E15" s="7">
        <f t="shared" si="0"/>
        <v>96000</v>
      </c>
      <c r="F15" s="168"/>
      <c r="G15" s="168"/>
    </row>
    <row r="16" spans="1:7" ht="14" customHeight="1" x14ac:dyDescent="0.2">
      <c r="A16" s="165"/>
      <c r="B16" s="4" t="s">
        <v>19</v>
      </c>
      <c r="C16" s="21">
        <v>0.3</v>
      </c>
      <c r="D16" s="7">
        <v>80000</v>
      </c>
      <c r="E16" s="7">
        <f t="shared" si="0"/>
        <v>24000</v>
      </c>
      <c r="F16" s="168"/>
      <c r="G16" s="168"/>
    </row>
    <row r="17" spans="1:7" ht="14" customHeight="1" x14ac:dyDescent="0.2">
      <c r="A17" s="165"/>
      <c r="B17" s="4" t="s">
        <v>13</v>
      </c>
      <c r="C17" s="21">
        <v>0.5</v>
      </c>
      <c r="D17" s="7">
        <v>30000</v>
      </c>
      <c r="E17" s="7">
        <f t="shared" si="0"/>
        <v>15000</v>
      </c>
      <c r="F17" s="168"/>
      <c r="G17" s="168"/>
    </row>
    <row r="18" spans="1:7" ht="14" customHeight="1" x14ac:dyDescent="0.2">
      <c r="A18" s="166"/>
      <c r="B18" s="4" t="s">
        <v>20</v>
      </c>
      <c r="C18" s="21">
        <v>2.2000000000000002</v>
      </c>
      <c r="D18" s="7">
        <v>38000</v>
      </c>
      <c r="E18" s="7">
        <v>84000</v>
      </c>
      <c r="F18" s="169"/>
      <c r="G18" s="169"/>
    </row>
    <row r="19" spans="1:7" ht="14" customHeight="1" x14ac:dyDescent="0.2">
      <c r="A19" s="164">
        <v>46027</v>
      </c>
      <c r="B19" s="4" t="s">
        <v>21</v>
      </c>
      <c r="C19" s="21">
        <v>1.1499999999999999</v>
      </c>
      <c r="D19" s="7">
        <v>38000</v>
      </c>
      <c r="E19" s="7">
        <v>44000</v>
      </c>
      <c r="F19" s="167">
        <f>SUM(E19:E28)</f>
        <v>868000</v>
      </c>
      <c r="G19" s="167" t="s">
        <v>8</v>
      </c>
    </row>
    <row r="20" spans="1:7" ht="14" customHeight="1" x14ac:dyDescent="0.2">
      <c r="A20" s="165"/>
      <c r="B20" s="4" t="s">
        <v>9</v>
      </c>
      <c r="C20" s="21">
        <v>8</v>
      </c>
      <c r="D20" s="7">
        <v>10000</v>
      </c>
      <c r="E20" s="7">
        <f t="shared" si="0"/>
        <v>80000</v>
      </c>
      <c r="F20" s="168"/>
      <c r="G20" s="168"/>
    </row>
    <row r="21" spans="1:7" ht="14" customHeight="1" x14ac:dyDescent="0.2">
      <c r="A21" s="165"/>
      <c r="B21" s="4" t="s">
        <v>7</v>
      </c>
      <c r="C21" s="21">
        <v>1.1100000000000001</v>
      </c>
      <c r="D21" s="7">
        <v>70000</v>
      </c>
      <c r="E21" s="7">
        <v>78000</v>
      </c>
      <c r="F21" s="168"/>
      <c r="G21" s="168"/>
    </row>
    <row r="22" spans="1:7" ht="14" customHeight="1" x14ac:dyDescent="0.2">
      <c r="A22" s="165"/>
      <c r="B22" s="4" t="s">
        <v>10</v>
      </c>
      <c r="C22" s="21">
        <v>4</v>
      </c>
      <c r="D22" s="7">
        <v>20000</v>
      </c>
      <c r="E22" s="7">
        <f t="shared" si="0"/>
        <v>80000</v>
      </c>
      <c r="F22" s="168"/>
      <c r="G22" s="168"/>
    </row>
    <row r="23" spans="1:7" ht="14" customHeight="1" x14ac:dyDescent="0.2">
      <c r="A23" s="165"/>
      <c r="B23" s="4" t="s">
        <v>17</v>
      </c>
      <c r="C23" s="21">
        <v>9.39</v>
      </c>
      <c r="D23" s="7">
        <v>15000</v>
      </c>
      <c r="E23" s="7">
        <v>141000</v>
      </c>
      <c r="F23" s="168"/>
      <c r="G23" s="168"/>
    </row>
    <row r="24" spans="1:7" ht="14" customHeight="1" x14ac:dyDescent="0.2">
      <c r="A24" s="165"/>
      <c r="B24" s="4" t="s">
        <v>20</v>
      </c>
      <c r="C24" s="21">
        <v>1.1200000000000001</v>
      </c>
      <c r="D24" s="7">
        <v>38000</v>
      </c>
      <c r="E24" s="7">
        <v>43000</v>
      </c>
      <c r="F24" s="168"/>
      <c r="G24" s="168"/>
    </row>
    <row r="25" spans="1:7" ht="14" customHeight="1" x14ac:dyDescent="0.2">
      <c r="A25" s="165"/>
      <c r="B25" s="4" t="s">
        <v>15</v>
      </c>
      <c r="C25" s="21">
        <v>3</v>
      </c>
      <c r="D25" s="7">
        <v>24000</v>
      </c>
      <c r="E25" s="7">
        <f t="shared" si="0"/>
        <v>72000</v>
      </c>
      <c r="F25" s="168"/>
      <c r="G25" s="168"/>
    </row>
    <row r="26" spans="1:7" ht="14" customHeight="1" x14ac:dyDescent="0.2">
      <c r="A26" s="165"/>
      <c r="B26" s="4" t="s">
        <v>22</v>
      </c>
      <c r="C26" s="21">
        <v>3</v>
      </c>
      <c r="D26" s="7">
        <v>40000</v>
      </c>
      <c r="E26" s="7">
        <f t="shared" si="0"/>
        <v>120000</v>
      </c>
      <c r="F26" s="168"/>
      <c r="G26" s="168"/>
    </row>
    <row r="27" spans="1:7" ht="14" customHeight="1" x14ac:dyDescent="0.2">
      <c r="A27" s="165"/>
      <c r="B27" s="4" t="s">
        <v>23</v>
      </c>
      <c r="C27" s="21">
        <v>2</v>
      </c>
      <c r="D27" s="7">
        <v>35000</v>
      </c>
      <c r="E27" s="7">
        <f t="shared" si="0"/>
        <v>70000</v>
      </c>
      <c r="F27" s="168"/>
      <c r="G27" s="168"/>
    </row>
    <row r="28" spans="1:7" ht="14" customHeight="1" x14ac:dyDescent="0.2">
      <c r="A28" s="166"/>
      <c r="B28" s="4" t="s">
        <v>24</v>
      </c>
      <c r="C28" s="21">
        <v>2</v>
      </c>
      <c r="D28" s="7">
        <v>70000</v>
      </c>
      <c r="E28" s="7">
        <f t="shared" si="0"/>
        <v>140000</v>
      </c>
      <c r="F28" s="169"/>
      <c r="G28" s="169"/>
    </row>
    <row r="29" spans="1:7" ht="14" customHeight="1" x14ac:dyDescent="0.2">
      <c r="A29" s="164">
        <v>46028</v>
      </c>
      <c r="B29" s="4" t="s">
        <v>9</v>
      </c>
      <c r="C29" s="21">
        <v>8</v>
      </c>
      <c r="D29" s="7">
        <v>10000</v>
      </c>
      <c r="E29" s="7">
        <f t="shared" si="0"/>
        <v>80000</v>
      </c>
      <c r="F29" s="167">
        <f>SUM(E29:E37)</f>
        <v>688000</v>
      </c>
      <c r="G29" s="167" t="s">
        <v>8</v>
      </c>
    </row>
    <row r="30" spans="1:7" ht="14" customHeight="1" x14ac:dyDescent="0.2">
      <c r="A30" s="165"/>
      <c r="B30" s="4" t="s">
        <v>25</v>
      </c>
      <c r="C30" s="21">
        <v>4</v>
      </c>
      <c r="D30" s="7">
        <v>20000</v>
      </c>
      <c r="E30" s="7">
        <f t="shared" si="0"/>
        <v>80000</v>
      </c>
      <c r="F30" s="168"/>
      <c r="G30" s="168"/>
    </row>
    <row r="31" spans="1:7" ht="14" customHeight="1" x14ac:dyDescent="0.2">
      <c r="A31" s="165"/>
      <c r="B31" s="4" t="s">
        <v>7</v>
      </c>
      <c r="C31" s="21">
        <v>1</v>
      </c>
      <c r="D31" s="7">
        <v>70000</v>
      </c>
      <c r="E31" s="7">
        <f t="shared" si="0"/>
        <v>70000</v>
      </c>
      <c r="F31" s="168"/>
      <c r="G31" s="168"/>
    </row>
    <row r="32" spans="1:7" ht="14" customHeight="1" x14ac:dyDescent="0.2">
      <c r="A32" s="165"/>
      <c r="B32" s="4" t="s">
        <v>26</v>
      </c>
      <c r="C32" s="21">
        <v>0.3</v>
      </c>
      <c r="D32" s="7">
        <v>20000</v>
      </c>
      <c r="E32" s="7">
        <f t="shared" si="0"/>
        <v>6000</v>
      </c>
      <c r="F32" s="168"/>
      <c r="G32" s="168"/>
    </row>
    <row r="33" spans="1:7" ht="14" customHeight="1" x14ac:dyDescent="0.2">
      <c r="A33" s="165"/>
      <c r="B33" s="4" t="s">
        <v>15</v>
      </c>
      <c r="C33" s="21">
        <v>5</v>
      </c>
      <c r="D33" s="7">
        <v>24000</v>
      </c>
      <c r="E33" s="7">
        <f t="shared" si="0"/>
        <v>120000</v>
      </c>
      <c r="F33" s="168"/>
      <c r="G33" s="168"/>
    </row>
    <row r="34" spans="1:7" ht="14" customHeight="1" x14ac:dyDescent="0.2">
      <c r="A34" s="165"/>
      <c r="B34" s="4" t="s">
        <v>27</v>
      </c>
      <c r="C34" s="21">
        <v>2</v>
      </c>
      <c r="D34" s="7">
        <v>40000</v>
      </c>
      <c r="E34" s="7">
        <f t="shared" si="0"/>
        <v>80000</v>
      </c>
      <c r="F34" s="168"/>
      <c r="G34" s="168"/>
    </row>
    <row r="35" spans="1:7" ht="14" customHeight="1" x14ac:dyDescent="0.2">
      <c r="A35" s="165"/>
      <c r="B35" s="4" t="s">
        <v>28</v>
      </c>
      <c r="C35" s="21">
        <v>1</v>
      </c>
      <c r="D35" s="7">
        <v>49000</v>
      </c>
      <c r="E35" s="7">
        <f t="shared" si="0"/>
        <v>49000</v>
      </c>
      <c r="F35" s="168"/>
      <c r="G35" s="168"/>
    </row>
    <row r="36" spans="1:7" ht="14" customHeight="1" x14ac:dyDescent="0.2">
      <c r="A36" s="165"/>
      <c r="B36" s="4" t="s">
        <v>17</v>
      </c>
      <c r="C36" s="21">
        <v>4.88</v>
      </c>
      <c r="D36" s="7">
        <v>15000</v>
      </c>
      <c r="E36" s="7">
        <v>73000</v>
      </c>
      <c r="F36" s="168"/>
      <c r="G36" s="168"/>
    </row>
    <row r="37" spans="1:7" ht="14" customHeight="1" x14ac:dyDescent="0.2">
      <c r="A37" s="166"/>
      <c r="B37" s="4" t="s">
        <v>29</v>
      </c>
      <c r="C37" s="21">
        <v>1</v>
      </c>
      <c r="D37" s="7">
        <v>130000</v>
      </c>
      <c r="E37" s="7">
        <f t="shared" si="0"/>
        <v>130000</v>
      </c>
      <c r="F37" s="169"/>
      <c r="G37" s="169"/>
    </row>
    <row r="38" spans="1:7" ht="14" customHeight="1" x14ac:dyDescent="0.2">
      <c r="A38" s="164">
        <v>46029</v>
      </c>
      <c r="B38" s="4" t="s">
        <v>15</v>
      </c>
      <c r="C38" s="21">
        <v>6</v>
      </c>
      <c r="D38" s="7">
        <v>24000</v>
      </c>
      <c r="E38" s="7">
        <f t="shared" si="0"/>
        <v>144000</v>
      </c>
      <c r="F38" s="167">
        <f>SUM(E38:E54)</f>
        <v>1020000</v>
      </c>
      <c r="G38" s="167" t="s">
        <v>8</v>
      </c>
    </row>
    <row r="39" spans="1:7" ht="14" customHeight="1" x14ac:dyDescent="0.2">
      <c r="A39" s="165"/>
      <c r="B39" s="4" t="s">
        <v>27</v>
      </c>
      <c r="C39" s="21">
        <v>1</v>
      </c>
      <c r="D39" s="7">
        <v>40000</v>
      </c>
      <c r="E39" s="7">
        <f t="shared" si="0"/>
        <v>40000</v>
      </c>
      <c r="F39" s="168"/>
      <c r="G39" s="168"/>
    </row>
    <row r="40" spans="1:7" ht="14" customHeight="1" x14ac:dyDescent="0.2">
      <c r="A40" s="165"/>
      <c r="B40" s="4" t="s">
        <v>28</v>
      </c>
      <c r="C40" s="21">
        <v>1</v>
      </c>
      <c r="D40" s="7">
        <v>49000</v>
      </c>
      <c r="E40" s="7">
        <f t="shared" si="0"/>
        <v>49000</v>
      </c>
      <c r="F40" s="168"/>
      <c r="G40" s="168"/>
    </row>
    <row r="41" spans="1:7" ht="14" customHeight="1" x14ac:dyDescent="0.2">
      <c r="A41" s="165"/>
      <c r="B41" s="4" t="s">
        <v>11</v>
      </c>
      <c r="C41" s="21">
        <v>0.75</v>
      </c>
      <c r="D41" s="7">
        <v>95000</v>
      </c>
      <c r="E41" s="7">
        <v>71000</v>
      </c>
      <c r="F41" s="168"/>
      <c r="G41" s="168"/>
    </row>
    <row r="42" spans="1:7" ht="14" customHeight="1" x14ac:dyDescent="0.2">
      <c r="A42" s="165"/>
      <c r="B42" s="4" t="s">
        <v>13</v>
      </c>
      <c r="C42" s="21">
        <v>0.5</v>
      </c>
      <c r="D42" s="7">
        <v>30000</v>
      </c>
      <c r="E42" s="7">
        <f t="shared" si="0"/>
        <v>15000</v>
      </c>
      <c r="F42" s="168"/>
      <c r="G42" s="168"/>
    </row>
    <row r="43" spans="1:7" ht="14" customHeight="1" x14ac:dyDescent="0.2">
      <c r="A43" s="165"/>
      <c r="B43" s="4" t="s">
        <v>7</v>
      </c>
      <c r="C43" s="21">
        <v>1.1000000000000001</v>
      </c>
      <c r="D43" s="7">
        <v>70000</v>
      </c>
      <c r="E43" s="7">
        <f t="shared" si="0"/>
        <v>77000</v>
      </c>
      <c r="F43" s="168"/>
      <c r="G43" s="168"/>
    </row>
    <row r="44" spans="1:7" ht="14" customHeight="1" x14ac:dyDescent="0.2">
      <c r="A44" s="165"/>
      <c r="B44" s="4" t="s">
        <v>17</v>
      </c>
      <c r="C44" s="21">
        <v>2.99</v>
      </c>
      <c r="D44" s="7">
        <v>15000</v>
      </c>
      <c r="E44" s="7">
        <v>45000</v>
      </c>
      <c r="F44" s="168"/>
      <c r="G44" s="168"/>
    </row>
    <row r="45" spans="1:7" ht="14" customHeight="1" x14ac:dyDescent="0.2">
      <c r="A45" s="165"/>
      <c r="B45" s="4" t="s">
        <v>20</v>
      </c>
      <c r="C45" s="21">
        <v>1</v>
      </c>
      <c r="D45" s="7">
        <v>38000</v>
      </c>
      <c r="E45" s="7">
        <f t="shared" si="0"/>
        <v>38000</v>
      </c>
      <c r="F45" s="168"/>
      <c r="G45" s="168"/>
    </row>
    <row r="46" spans="1:7" ht="14" customHeight="1" x14ac:dyDescent="0.2">
      <c r="A46" s="165"/>
      <c r="B46" s="4" t="s">
        <v>30</v>
      </c>
      <c r="C46" s="21">
        <v>5</v>
      </c>
      <c r="D46" s="7">
        <v>10000</v>
      </c>
      <c r="E46" s="7">
        <f t="shared" si="0"/>
        <v>50000</v>
      </c>
      <c r="F46" s="168"/>
      <c r="G46" s="168"/>
    </row>
    <row r="47" spans="1:7" ht="14" customHeight="1" x14ac:dyDescent="0.2">
      <c r="A47" s="165"/>
      <c r="B47" s="4" t="s">
        <v>25</v>
      </c>
      <c r="C47" s="21">
        <v>3</v>
      </c>
      <c r="D47" s="7">
        <v>25000</v>
      </c>
      <c r="E47" s="7">
        <f t="shared" si="0"/>
        <v>75000</v>
      </c>
      <c r="F47" s="168"/>
      <c r="G47" s="168"/>
    </row>
    <row r="48" spans="1:7" ht="14" customHeight="1" x14ac:dyDescent="0.2">
      <c r="A48" s="165"/>
      <c r="B48" s="4" t="s">
        <v>31</v>
      </c>
      <c r="C48" s="21">
        <v>1</v>
      </c>
      <c r="D48" s="7">
        <v>25000</v>
      </c>
      <c r="E48" s="7">
        <f t="shared" si="0"/>
        <v>25000</v>
      </c>
      <c r="F48" s="168"/>
      <c r="G48" s="168"/>
    </row>
    <row r="49" spans="1:7" ht="14" customHeight="1" x14ac:dyDescent="0.2">
      <c r="A49" s="165"/>
      <c r="B49" s="4" t="s">
        <v>32</v>
      </c>
      <c r="C49" s="21">
        <v>0.3</v>
      </c>
      <c r="D49" s="7">
        <v>35000</v>
      </c>
      <c r="E49" s="7">
        <v>11000</v>
      </c>
      <c r="F49" s="168"/>
      <c r="G49" s="168"/>
    </row>
    <row r="50" spans="1:7" ht="14" customHeight="1" x14ac:dyDescent="0.2">
      <c r="A50" s="165"/>
      <c r="B50" s="4" t="s">
        <v>33</v>
      </c>
      <c r="C50" s="21">
        <v>1</v>
      </c>
      <c r="D50" s="7">
        <v>90000</v>
      </c>
      <c r="E50" s="7">
        <f t="shared" si="0"/>
        <v>90000</v>
      </c>
      <c r="F50" s="168"/>
      <c r="G50" s="168"/>
    </row>
    <row r="51" spans="1:7" ht="14" customHeight="1" x14ac:dyDescent="0.2">
      <c r="A51" s="165"/>
      <c r="B51" s="4" t="s">
        <v>34</v>
      </c>
      <c r="C51" s="21">
        <v>2</v>
      </c>
      <c r="D51" s="7">
        <v>75000</v>
      </c>
      <c r="E51" s="7">
        <f t="shared" si="0"/>
        <v>150000</v>
      </c>
      <c r="F51" s="168"/>
      <c r="G51" s="168"/>
    </row>
    <row r="52" spans="1:7" ht="14" customHeight="1" x14ac:dyDescent="0.2">
      <c r="A52" s="165"/>
      <c r="B52" s="4" t="s">
        <v>28</v>
      </c>
      <c r="C52" s="21">
        <v>2</v>
      </c>
      <c r="D52" s="7">
        <v>49000</v>
      </c>
      <c r="E52" s="7">
        <f t="shared" si="0"/>
        <v>98000</v>
      </c>
      <c r="F52" s="168"/>
      <c r="G52" s="168"/>
    </row>
    <row r="53" spans="1:7" ht="14" customHeight="1" x14ac:dyDescent="0.2">
      <c r="A53" s="165"/>
      <c r="B53" s="4" t="s">
        <v>35</v>
      </c>
      <c r="C53" s="21">
        <v>0.1</v>
      </c>
      <c r="D53" s="7">
        <v>20000</v>
      </c>
      <c r="E53" s="7">
        <f t="shared" si="0"/>
        <v>2000</v>
      </c>
      <c r="F53" s="168"/>
      <c r="G53" s="168"/>
    </row>
    <row r="54" spans="1:7" ht="14" customHeight="1" x14ac:dyDescent="0.2">
      <c r="A54" s="166"/>
      <c r="B54" s="4" t="s">
        <v>36</v>
      </c>
      <c r="C54" s="21">
        <v>2</v>
      </c>
      <c r="D54" s="7">
        <v>20000</v>
      </c>
      <c r="E54" s="7">
        <f t="shared" si="0"/>
        <v>40000</v>
      </c>
      <c r="F54" s="169"/>
      <c r="G54" s="169"/>
    </row>
    <row r="55" spans="1:7" ht="14" customHeight="1" x14ac:dyDescent="0.2">
      <c r="A55" s="164">
        <v>46030</v>
      </c>
      <c r="B55" s="4" t="s">
        <v>9</v>
      </c>
      <c r="C55" s="21">
        <v>5</v>
      </c>
      <c r="D55" s="7">
        <v>10000</v>
      </c>
      <c r="E55" s="7">
        <f t="shared" si="0"/>
        <v>50000</v>
      </c>
      <c r="F55" s="167">
        <f>SUM(E55:E64)</f>
        <v>823000</v>
      </c>
      <c r="G55" s="167" t="s">
        <v>8</v>
      </c>
    </row>
    <row r="56" spans="1:7" ht="14" customHeight="1" x14ac:dyDescent="0.2">
      <c r="A56" s="165"/>
      <c r="B56" s="4" t="s">
        <v>7</v>
      </c>
      <c r="C56" s="21">
        <v>1.08</v>
      </c>
      <c r="D56" s="7">
        <v>55000</v>
      </c>
      <c r="E56" s="7">
        <v>59000</v>
      </c>
      <c r="F56" s="168"/>
      <c r="G56" s="168"/>
    </row>
    <row r="57" spans="1:7" ht="14" customHeight="1" x14ac:dyDescent="0.2">
      <c r="A57" s="165"/>
      <c r="B57" s="4" t="s">
        <v>17</v>
      </c>
      <c r="C57" s="21">
        <v>7.28</v>
      </c>
      <c r="D57" s="7">
        <v>15000</v>
      </c>
      <c r="E57" s="7">
        <v>109000</v>
      </c>
      <c r="F57" s="168"/>
      <c r="G57" s="168"/>
    </row>
    <row r="58" spans="1:7" ht="14" customHeight="1" x14ac:dyDescent="0.2">
      <c r="A58" s="165"/>
      <c r="B58" s="4" t="s">
        <v>37</v>
      </c>
      <c r="C58" s="21">
        <v>1</v>
      </c>
      <c r="D58" s="7">
        <v>12000</v>
      </c>
      <c r="E58" s="7">
        <f t="shared" si="0"/>
        <v>12000</v>
      </c>
      <c r="F58" s="168"/>
      <c r="G58" s="168"/>
    </row>
    <row r="59" spans="1:7" ht="14" customHeight="1" x14ac:dyDescent="0.2">
      <c r="A59" s="165"/>
      <c r="B59" s="4" t="s">
        <v>13</v>
      </c>
      <c r="C59" s="21">
        <v>0.5</v>
      </c>
      <c r="D59" s="7">
        <v>30000</v>
      </c>
      <c r="E59" s="7">
        <f t="shared" si="0"/>
        <v>15000</v>
      </c>
      <c r="F59" s="168"/>
      <c r="G59" s="168"/>
    </row>
    <row r="60" spans="1:7" ht="14" customHeight="1" x14ac:dyDescent="0.2">
      <c r="A60" s="165"/>
      <c r="B60" s="4" t="s">
        <v>15</v>
      </c>
      <c r="C60" s="21">
        <v>8</v>
      </c>
      <c r="D60" s="7">
        <v>24000</v>
      </c>
      <c r="E60" s="7">
        <f t="shared" si="0"/>
        <v>192000</v>
      </c>
      <c r="F60" s="168"/>
      <c r="G60" s="168"/>
    </row>
    <row r="61" spans="1:7" ht="14" customHeight="1" x14ac:dyDescent="0.2">
      <c r="A61" s="165"/>
      <c r="B61" s="4" t="s">
        <v>27</v>
      </c>
      <c r="C61" s="21">
        <v>3</v>
      </c>
      <c r="D61" s="7">
        <v>40000</v>
      </c>
      <c r="E61" s="7">
        <f t="shared" si="0"/>
        <v>120000</v>
      </c>
      <c r="F61" s="168"/>
      <c r="G61" s="168"/>
    </row>
    <row r="62" spans="1:7" ht="14" customHeight="1" x14ac:dyDescent="0.2">
      <c r="A62" s="165"/>
      <c r="B62" s="4" t="s">
        <v>38</v>
      </c>
      <c r="C62" s="21">
        <v>4</v>
      </c>
      <c r="D62" s="7">
        <v>20000</v>
      </c>
      <c r="E62" s="7">
        <f t="shared" si="0"/>
        <v>80000</v>
      </c>
      <c r="F62" s="168"/>
      <c r="G62" s="168"/>
    </row>
    <row r="63" spans="1:7" ht="14" customHeight="1" x14ac:dyDescent="0.2">
      <c r="A63" s="165"/>
      <c r="B63" s="4" t="s">
        <v>39</v>
      </c>
      <c r="C63" s="21">
        <v>2</v>
      </c>
      <c r="D63" s="7">
        <v>45000</v>
      </c>
      <c r="E63" s="7">
        <f t="shared" si="0"/>
        <v>90000</v>
      </c>
      <c r="F63" s="168"/>
      <c r="G63" s="168"/>
    </row>
    <row r="64" spans="1:7" ht="14" customHeight="1" x14ac:dyDescent="0.2">
      <c r="A64" s="166"/>
      <c r="B64" s="4" t="s">
        <v>15</v>
      </c>
      <c r="C64" s="21">
        <v>4</v>
      </c>
      <c r="D64" s="7">
        <v>24000</v>
      </c>
      <c r="E64" s="7">
        <f t="shared" si="0"/>
        <v>96000</v>
      </c>
      <c r="F64" s="169"/>
      <c r="G64" s="169"/>
    </row>
    <row r="65" spans="1:8" ht="14" customHeight="1" x14ac:dyDescent="0.2">
      <c r="A65" s="164">
        <v>46031</v>
      </c>
      <c r="B65" s="4" t="s">
        <v>9</v>
      </c>
      <c r="C65" s="21">
        <v>6</v>
      </c>
      <c r="D65" s="7">
        <v>10000</v>
      </c>
      <c r="E65" s="7">
        <f t="shared" ref="E65:E74" si="1">SUM(C65*D65)</f>
        <v>60000</v>
      </c>
      <c r="F65" s="167">
        <f>SUM(E65:E74)</f>
        <v>784000</v>
      </c>
      <c r="G65" s="167" t="s">
        <v>8</v>
      </c>
    </row>
    <row r="66" spans="1:8" ht="14" customHeight="1" x14ac:dyDescent="0.2">
      <c r="A66" s="165"/>
      <c r="B66" s="4" t="s">
        <v>10</v>
      </c>
      <c r="C66" s="21">
        <v>3</v>
      </c>
      <c r="D66" s="7">
        <v>20000</v>
      </c>
      <c r="E66" s="7">
        <f t="shared" si="1"/>
        <v>60000</v>
      </c>
      <c r="F66" s="168"/>
      <c r="G66" s="168"/>
    </row>
    <row r="67" spans="1:8" ht="14" customHeight="1" x14ac:dyDescent="0.2">
      <c r="A67" s="165"/>
      <c r="B67" s="4" t="s">
        <v>7</v>
      </c>
      <c r="C67" s="21">
        <v>1</v>
      </c>
      <c r="D67" s="7">
        <v>70000</v>
      </c>
      <c r="E67" s="7">
        <f t="shared" si="1"/>
        <v>70000</v>
      </c>
      <c r="F67" s="168"/>
      <c r="G67" s="168"/>
    </row>
    <row r="68" spans="1:8" ht="14" customHeight="1" x14ac:dyDescent="0.2">
      <c r="A68" s="165"/>
      <c r="B68" s="4" t="s">
        <v>20</v>
      </c>
      <c r="C68" s="21">
        <v>1.1000000000000001</v>
      </c>
      <c r="D68" s="7">
        <v>40000</v>
      </c>
      <c r="E68" s="7">
        <f t="shared" si="1"/>
        <v>44000</v>
      </c>
      <c r="F68" s="168"/>
      <c r="G68" s="168"/>
    </row>
    <row r="69" spans="1:8" ht="14" customHeight="1" x14ac:dyDescent="0.2">
      <c r="A69" s="165"/>
      <c r="B69" s="4" t="s">
        <v>37</v>
      </c>
      <c r="C69" s="21">
        <v>1.1399999999999999</v>
      </c>
      <c r="D69" s="7">
        <v>15000</v>
      </c>
      <c r="E69" s="7">
        <v>17000</v>
      </c>
      <c r="F69" s="168"/>
      <c r="G69" s="168"/>
    </row>
    <row r="70" spans="1:8" ht="14" customHeight="1" x14ac:dyDescent="0.2">
      <c r="A70" s="165"/>
      <c r="B70" s="4" t="s">
        <v>40</v>
      </c>
      <c r="C70" s="21">
        <v>1</v>
      </c>
      <c r="D70" s="7">
        <v>48000</v>
      </c>
      <c r="E70" s="7">
        <f t="shared" si="1"/>
        <v>48000</v>
      </c>
      <c r="F70" s="168"/>
      <c r="G70" s="168"/>
    </row>
    <row r="71" spans="1:8" ht="14" customHeight="1" x14ac:dyDescent="0.2">
      <c r="A71" s="165"/>
      <c r="B71" s="4" t="s">
        <v>15</v>
      </c>
      <c r="C71" s="21">
        <v>8</v>
      </c>
      <c r="D71" s="7">
        <v>24000</v>
      </c>
      <c r="E71" s="7">
        <f t="shared" si="1"/>
        <v>192000</v>
      </c>
      <c r="F71" s="168"/>
      <c r="G71" s="168"/>
    </row>
    <row r="72" spans="1:8" ht="14" customHeight="1" x14ac:dyDescent="0.2">
      <c r="A72" s="165"/>
      <c r="B72" s="4" t="s">
        <v>28</v>
      </c>
      <c r="C72" s="21">
        <v>2</v>
      </c>
      <c r="D72" s="7">
        <v>49000</v>
      </c>
      <c r="E72" s="7">
        <f t="shared" si="1"/>
        <v>98000</v>
      </c>
      <c r="F72" s="168"/>
      <c r="G72" s="168"/>
    </row>
    <row r="73" spans="1:8" ht="14" customHeight="1" x14ac:dyDescent="0.2">
      <c r="A73" s="165"/>
      <c r="B73" s="4" t="s">
        <v>17</v>
      </c>
      <c r="C73" s="21">
        <v>4.3650000000000002</v>
      </c>
      <c r="D73" s="7">
        <v>15000</v>
      </c>
      <c r="E73" s="7">
        <v>65000</v>
      </c>
      <c r="F73" s="168"/>
      <c r="G73" s="168"/>
    </row>
    <row r="74" spans="1:8" ht="14" customHeight="1" x14ac:dyDescent="0.2">
      <c r="A74" s="166"/>
      <c r="B74" s="4" t="s">
        <v>32</v>
      </c>
      <c r="C74" s="21">
        <v>2</v>
      </c>
      <c r="D74" s="7">
        <v>65000</v>
      </c>
      <c r="E74" s="7">
        <f t="shared" si="1"/>
        <v>130000</v>
      </c>
      <c r="F74" s="169"/>
      <c r="G74" s="169"/>
      <c r="H74" s="138"/>
    </row>
    <row r="75" spans="1:8" ht="14" customHeight="1" x14ac:dyDescent="0.2">
      <c r="A75" s="164">
        <v>46032</v>
      </c>
      <c r="B75" s="4" t="s">
        <v>10</v>
      </c>
      <c r="C75" s="21">
        <v>6</v>
      </c>
      <c r="D75" s="7">
        <v>20000</v>
      </c>
      <c r="E75" s="7">
        <f t="shared" ref="E75:E84" si="2">SUM(C75*D75)</f>
        <v>120000</v>
      </c>
      <c r="F75" s="167">
        <f>SUM(E75:E85)</f>
        <v>628000</v>
      </c>
      <c r="G75" s="167" t="s">
        <v>8</v>
      </c>
    </row>
    <row r="76" spans="1:8" ht="14" customHeight="1" x14ac:dyDescent="0.2">
      <c r="A76" s="165"/>
      <c r="B76" s="4" t="s">
        <v>41</v>
      </c>
      <c r="C76" s="21">
        <v>3</v>
      </c>
      <c r="D76" s="7">
        <v>70000</v>
      </c>
      <c r="E76" s="7">
        <f t="shared" si="2"/>
        <v>210000</v>
      </c>
      <c r="F76" s="168"/>
      <c r="G76" s="168"/>
    </row>
    <row r="77" spans="1:8" ht="14" customHeight="1" x14ac:dyDescent="0.2">
      <c r="A77" s="165"/>
      <c r="B77" s="4" t="s">
        <v>40</v>
      </c>
      <c r="C77" s="21">
        <v>2</v>
      </c>
      <c r="D77" s="7">
        <v>48000</v>
      </c>
      <c r="E77" s="7">
        <f t="shared" si="2"/>
        <v>96000</v>
      </c>
      <c r="F77" s="168"/>
      <c r="G77" s="168"/>
    </row>
    <row r="78" spans="1:8" ht="14" customHeight="1" x14ac:dyDescent="0.2">
      <c r="A78" s="165"/>
      <c r="B78" s="4" t="s">
        <v>32</v>
      </c>
      <c r="C78" s="21">
        <v>0.5</v>
      </c>
      <c r="D78" s="7">
        <v>15000</v>
      </c>
      <c r="E78" s="7">
        <v>8000</v>
      </c>
      <c r="F78" s="168"/>
      <c r="G78" s="168"/>
    </row>
    <row r="79" spans="1:8" ht="14" customHeight="1" x14ac:dyDescent="0.2">
      <c r="A79" s="165"/>
      <c r="B79" s="4" t="s">
        <v>13</v>
      </c>
      <c r="C79" s="21">
        <v>0.5</v>
      </c>
      <c r="D79" s="7">
        <v>25000</v>
      </c>
      <c r="E79" s="7">
        <v>13000</v>
      </c>
      <c r="F79" s="168"/>
      <c r="G79" s="168"/>
    </row>
    <row r="80" spans="1:8" ht="14" customHeight="1" x14ac:dyDescent="0.2">
      <c r="A80" s="165"/>
      <c r="B80" s="4" t="s">
        <v>37</v>
      </c>
      <c r="C80" s="21">
        <v>0.7</v>
      </c>
      <c r="D80" s="7">
        <v>15000</v>
      </c>
      <c r="E80" s="7">
        <v>11000</v>
      </c>
      <c r="F80" s="168"/>
      <c r="G80" s="168"/>
    </row>
    <row r="81" spans="1:7" ht="14" customHeight="1" x14ac:dyDescent="0.2">
      <c r="A81" s="165"/>
      <c r="B81" s="4" t="s">
        <v>42</v>
      </c>
      <c r="C81" s="21">
        <v>0.5</v>
      </c>
      <c r="D81" s="7">
        <v>30000</v>
      </c>
      <c r="E81" s="7">
        <f t="shared" si="2"/>
        <v>15000</v>
      </c>
      <c r="F81" s="168"/>
      <c r="G81" s="168"/>
    </row>
    <row r="82" spans="1:7" ht="14" customHeight="1" x14ac:dyDescent="0.2">
      <c r="A82" s="165"/>
      <c r="B82" s="4" t="s">
        <v>27</v>
      </c>
      <c r="C82" s="21">
        <v>1</v>
      </c>
      <c r="D82" s="7">
        <v>40000</v>
      </c>
      <c r="E82" s="7">
        <f t="shared" si="2"/>
        <v>40000</v>
      </c>
      <c r="F82" s="168"/>
      <c r="G82" s="168"/>
    </row>
    <row r="83" spans="1:7" ht="14" customHeight="1" x14ac:dyDescent="0.2">
      <c r="A83" s="165"/>
      <c r="B83" s="4" t="s">
        <v>28</v>
      </c>
      <c r="C83" s="21">
        <v>1</v>
      </c>
      <c r="D83" s="7">
        <v>49000</v>
      </c>
      <c r="E83" s="7">
        <f t="shared" si="2"/>
        <v>49000</v>
      </c>
      <c r="F83" s="168"/>
      <c r="G83" s="168"/>
    </row>
    <row r="84" spans="1:7" ht="14" customHeight="1" x14ac:dyDescent="0.2">
      <c r="A84" s="165"/>
      <c r="B84" s="4" t="s">
        <v>43</v>
      </c>
      <c r="C84" s="21">
        <v>2</v>
      </c>
      <c r="D84" s="7">
        <v>24000</v>
      </c>
      <c r="E84" s="7">
        <f t="shared" si="2"/>
        <v>48000</v>
      </c>
      <c r="F84" s="168"/>
      <c r="G84" s="168"/>
    </row>
    <row r="85" spans="1:7" ht="14" customHeight="1" x14ac:dyDescent="0.2">
      <c r="A85" s="166"/>
      <c r="B85" s="4" t="s">
        <v>44</v>
      </c>
      <c r="C85" s="21">
        <v>0.5</v>
      </c>
      <c r="D85" s="7">
        <v>35000</v>
      </c>
      <c r="E85" s="7">
        <v>18000</v>
      </c>
      <c r="F85" s="169"/>
      <c r="G85" s="169"/>
    </row>
    <row r="86" spans="1:7" ht="14" customHeight="1" x14ac:dyDescent="0.2">
      <c r="A86" s="164">
        <v>46033</v>
      </c>
      <c r="B86" s="4" t="s">
        <v>45</v>
      </c>
      <c r="C86" s="21">
        <v>6</v>
      </c>
      <c r="D86" s="7">
        <v>20000</v>
      </c>
      <c r="E86" s="7">
        <f>D86*C86</f>
        <v>120000</v>
      </c>
      <c r="F86" s="167">
        <f>SUM(E86:E100)</f>
        <v>978000</v>
      </c>
      <c r="G86" s="167" t="s">
        <v>8</v>
      </c>
    </row>
    <row r="87" spans="1:7" ht="14" customHeight="1" x14ac:dyDescent="0.2">
      <c r="A87" s="165"/>
      <c r="B87" s="4" t="s">
        <v>41</v>
      </c>
      <c r="C87" s="21">
        <v>3</v>
      </c>
      <c r="D87" s="7">
        <v>70000</v>
      </c>
      <c r="E87" s="7">
        <f t="shared" ref="E87:E100" si="3">D87*C87</f>
        <v>210000</v>
      </c>
      <c r="F87" s="168"/>
      <c r="G87" s="168"/>
    </row>
    <row r="88" spans="1:7" ht="14" customHeight="1" x14ac:dyDescent="0.2">
      <c r="A88" s="165"/>
      <c r="B88" s="4" t="s">
        <v>40</v>
      </c>
      <c r="C88" s="21">
        <v>1</v>
      </c>
      <c r="D88" s="7">
        <v>48000</v>
      </c>
      <c r="E88" s="7">
        <f t="shared" si="3"/>
        <v>48000</v>
      </c>
      <c r="F88" s="168"/>
      <c r="G88" s="168"/>
    </row>
    <row r="89" spans="1:7" ht="14" customHeight="1" x14ac:dyDescent="0.2">
      <c r="A89" s="165"/>
      <c r="B89" s="4" t="s">
        <v>32</v>
      </c>
      <c r="C89" s="21">
        <v>0.3</v>
      </c>
      <c r="D89" s="7">
        <v>20000</v>
      </c>
      <c r="E89" s="7">
        <f t="shared" si="3"/>
        <v>6000</v>
      </c>
      <c r="F89" s="168"/>
      <c r="G89" s="168"/>
    </row>
    <row r="90" spans="1:7" ht="14" customHeight="1" x14ac:dyDescent="0.2">
      <c r="A90" s="165"/>
      <c r="B90" s="4" t="s">
        <v>13</v>
      </c>
      <c r="C90" s="21">
        <v>0.5</v>
      </c>
      <c r="D90" s="7">
        <v>30000</v>
      </c>
      <c r="E90" s="7">
        <f t="shared" si="3"/>
        <v>15000</v>
      </c>
      <c r="F90" s="168"/>
      <c r="G90" s="168"/>
    </row>
    <row r="91" spans="1:7" ht="14" customHeight="1" x14ac:dyDescent="0.2">
      <c r="A91" s="165"/>
      <c r="B91" s="4" t="s">
        <v>37</v>
      </c>
      <c r="C91" s="21">
        <v>0.59</v>
      </c>
      <c r="D91" s="7">
        <v>15000</v>
      </c>
      <c r="E91" s="7">
        <v>9000</v>
      </c>
      <c r="F91" s="168"/>
      <c r="G91" s="168"/>
    </row>
    <row r="92" spans="1:7" ht="14" customHeight="1" x14ac:dyDescent="0.2">
      <c r="A92" s="165"/>
      <c r="B92" s="4" t="s">
        <v>42</v>
      </c>
      <c r="C92" s="21">
        <v>0.5</v>
      </c>
      <c r="D92" s="7">
        <v>30000</v>
      </c>
      <c r="E92" s="7">
        <f t="shared" si="3"/>
        <v>15000</v>
      </c>
      <c r="F92" s="168"/>
      <c r="G92" s="168"/>
    </row>
    <row r="93" spans="1:7" ht="14" customHeight="1" x14ac:dyDescent="0.2">
      <c r="A93" s="165"/>
      <c r="B93" s="4" t="s">
        <v>30</v>
      </c>
      <c r="C93" s="21">
        <v>5</v>
      </c>
      <c r="D93" s="7">
        <v>10000</v>
      </c>
      <c r="E93" s="7">
        <f t="shared" si="3"/>
        <v>50000</v>
      </c>
      <c r="F93" s="168"/>
      <c r="G93" s="168"/>
    </row>
    <row r="94" spans="1:7" ht="14" customHeight="1" x14ac:dyDescent="0.2">
      <c r="A94" s="165"/>
      <c r="B94" s="4" t="s">
        <v>46</v>
      </c>
      <c r="C94" s="21">
        <v>1.32</v>
      </c>
      <c r="D94" s="7">
        <v>40000</v>
      </c>
      <c r="E94" s="7">
        <v>53000</v>
      </c>
      <c r="F94" s="168"/>
      <c r="G94" s="168"/>
    </row>
    <row r="95" spans="1:7" ht="14" customHeight="1" x14ac:dyDescent="0.2">
      <c r="A95" s="165"/>
      <c r="B95" s="4" t="s">
        <v>47</v>
      </c>
      <c r="C95" s="21">
        <v>15</v>
      </c>
      <c r="D95" s="7">
        <v>2000</v>
      </c>
      <c r="E95" s="7">
        <f t="shared" si="3"/>
        <v>30000</v>
      </c>
      <c r="F95" s="168"/>
      <c r="G95" s="168"/>
    </row>
    <row r="96" spans="1:7" ht="14" customHeight="1" x14ac:dyDescent="0.2">
      <c r="A96" s="165"/>
      <c r="B96" s="4" t="s">
        <v>44</v>
      </c>
      <c r="C96" s="21">
        <v>0.3</v>
      </c>
      <c r="D96" s="7">
        <v>35000</v>
      </c>
      <c r="E96" s="7">
        <v>11000</v>
      </c>
      <c r="F96" s="168"/>
      <c r="G96" s="168"/>
    </row>
    <row r="97" spans="1:7" ht="14" customHeight="1" x14ac:dyDescent="0.2">
      <c r="A97" s="165"/>
      <c r="B97" s="4" t="s">
        <v>27</v>
      </c>
      <c r="C97" s="21">
        <v>3</v>
      </c>
      <c r="D97" s="7">
        <v>40000</v>
      </c>
      <c r="E97" s="7">
        <f t="shared" si="3"/>
        <v>120000</v>
      </c>
      <c r="F97" s="168"/>
      <c r="G97" s="168"/>
    </row>
    <row r="98" spans="1:7" ht="14" customHeight="1" x14ac:dyDescent="0.2">
      <c r="A98" s="165"/>
      <c r="B98" s="4" t="s">
        <v>28</v>
      </c>
      <c r="C98" s="21">
        <v>3</v>
      </c>
      <c r="D98" s="7">
        <v>49000</v>
      </c>
      <c r="E98" s="7">
        <f t="shared" si="3"/>
        <v>147000</v>
      </c>
      <c r="F98" s="168"/>
      <c r="G98" s="168"/>
    </row>
    <row r="99" spans="1:7" ht="14" customHeight="1" x14ac:dyDescent="0.2">
      <c r="A99" s="165"/>
      <c r="B99" s="4" t="s">
        <v>15</v>
      </c>
      <c r="C99" s="21">
        <v>3</v>
      </c>
      <c r="D99" s="7">
        <v>24000</v>
      </c>
      <c r="E99" s="7">
        <f t="shared" si="3"/>
        <v>72000</v>
      </c>
      <c r="F99" s="168"/>
      <c r="G99" s="168"/>
    </row>
    <row r="100" spans="1:7" ht="14" customHeight="1" x14ac:dyDescent="0.2">
      <c r="A100" s="166"/>
      <c r="B100" s="4" t="s">
        <v>48</v>
      </c>
      <c r="C100" s="21">
        <v>4</v>
      </c>
      <c r="D100" s="7">
        <v>18000</v>
      </c>
      <c r="E100" s="7">
        <f t="shared" si="3"/>
        <v>72000</v>
      </c>
      <c r="F100" s="169"/>
      <c r="G100" s="169"/>
    </row>
    <row r="101" spans="1:7" ht="14" customHeight="1" x14ac:dyDescent="0.2">
      <c r="A101" s="164">
        <v>46034</v>
      </c>
      <c r="B101" s="4" t="s">
        <v>30</v>
      </c>
      <c r="C101" s="21">
        <v>5</v>
      </c>
      <c r="D101" s="7">
        <v>10000</v>
      </c>
      <c r="E101" s="7">
        <f t="shared" ref="E101:E109" si="4">D101*C101</f>
        <v>50000</v>
      </c>
      <c r="F101" s="167">
        <f>SUM(E101:E109)</f>
        <v>359000</v>
      </c>
      <c r="G101" s="167" t="s">
        <v>8</v>
      </c>
    </row>
    <row r="102" spans="1:7" ht="14" customHeight="1" x14ac:dyDescent="0.2">
      <c r="A102" s="165"/>
      <c r="B102" s="4" t="s">
        <v>45</v>
      </c>
      <c r="C102" s="21">
        <v>3</v>
      </c>
      <c r="D102" s="7">
        <v>20000</v>
      </c>
      <c r="E102" s="7">
        <f t="shared" si="4"/>
        <v>60000</v>
      </c>
      <c r="F102" s="168"/>
      <c r="G102" s="168"/>
    </row>
    <row r="103" spans="1:7" ht="14" customHeight="1" x14ac:dyDescent="0.2">
      <c r="A103" s="165"/>
      <c r="B103" s="4" t="s">
        <v>7</v>
      </c>
      <c r="C103" s="21">
        <v>1</v>
      </c>
      <c r="D103" s="7">
        <v>70000</v>
      </c>
      <c r="E103" s="7">
        <f t="shared" si="4"/>
        <v>70000</v>
      </c>
      <c r="F103" s="168"/>
      <c r="G103" s="168"/>
    </row>
    <row r="104" spans="1:7" ht="14" customHeight="1" x14ac:dyDescent="0.2">
      <c r="A104" s="165"/>
      <c r="B104" s="4" t="s">
        <v>19</v>
      </c>
      <c r="C104" s="21">
        <v>0.3</v>
      </c>
      <c r="D104" s="7">
        <v>80000</v>
      </c>
      <c r="E104" s="7">
        <f t="shared" si="4"/>
        <v>24000</v>
      </c>
      <c r="F104" s="168"/>
      <c r="G104" s="168"/>
    </row>
    <row r="105" spans="1:7" ht="14" customHeight="1" x14ac:dyDescent="0.2">
      <c r="A105" s="165"/>
      <c r="B105" s="4" t="s">
        <v>20</v>
      </c>
      <c r="C105" s="21">
        <v>1.08</v>
      </c>
      <c r="D105" s="7">
        <v>40000</v>
      </c>
      <c r="E105" s="7">
        <v>43000</v>
      </c>
      <c r="F105" s="168"/>
      <c r="G105" s="168"/>
    </row>
    <row r="106" spans="1:7" ht="14" customHeight="1" x14ac:dyDescent="0.2">
      <c r="A106" s="165"/>
      <c r="B106" s="4" t="s">
        <v>13</v>
      </c>
      <c r="C106" s="21">
        <v>0.3</v>
      </c>
      <c r="D106" s="7">
        <v>30000</v>
      </c>
      <c r="E106" s="7">
        <f t="shared" si="4"/>
        <v>9000</v>
      </c>
      <c r="F106" s="168"/>
      <c r="G106" s="168"/>
    </row>
    <row r="107" spans="1:7" ht="14" customHeight="1" x14ac:dyDescent="0.2">
      <c r="A107" s="165"/>
      <c r="B107" s="4" t="s">
        <v>32</v>
      </c>
      <c r="C107" s="21">
        <v>0.3</v>
      </c>
      <c r="D107" s="7">
        <v>20000</v>
      </c>
      <c r="E107" s="7">
        <f t="shared" si="4"/>
        <v>6000</v>
      </c>
      <c r="F107" s="168"/>
      <c r="G107" s="168"/>
    </row>
    <row r="108" spans="1:7" ht="14" customHeight="1" x14ac:dyDescent="0.2">
      <c r="A108" s="165"/>
      <c r="B108" s="4" t="s">
        <v>28</v>
      </c>
      <c r="C108" s="21">
        <v>1</v>
      </c>
      <c r="D108" s="7">
        <v>49000</v>
      </c>
      <c r="E108" s="7">
        <f t="shared" si="4"/>
        <v>49000</v>
      </c>
      <c r="F108" s="168"/>
      <c r="G108" s="168"/>
    </row>
    <row r="109" spans="1:7" ht="14" customHeight="1" x14ac:dyDescent="0.2">
      <c r="A109" s="166"/>
      <c r="B109" s="4" t="s">
        <v>43</v>
      </c>
      <c r="C109" s="21">
        <v>2</v>
      </c>
      <c r="D109" s="7">
        <v>24000</v>
      </c>
      <c r="E109" s="7">
        <f t="shared" si="4"/>
        <v>48000</v>
      </c>
      <c r="F109" s="169"/>
      <c r="G109" s="169"/>
    </row>
    <row r="110" spans="1:7" ht="14" customHeight="1" x14ac:dyDescent="0.2">
      <c r="A110" s="164">
        <v>46035</v>
      </c>
      <c r="B110" s="4" t="s">
        <v>30</v>
      </c>
      <c r="C110" s="21">
        <v>10</v>
      </c>
      <c r="D110" s="7">
        <v>10000</v>
      </c>
      <c r="E110" s="7">
        <f t="shared" ref="E110:E122" si="5">D110*C110</f>
        <v>100000</v>
      </c>
      <c r="F110" s="167">
        <f>SUM(E110:E122)</f>
        <v>859000</v>
      </c>
      <c r="G110" s="167" t="s">
        <v>8</v>
      </c>
    </row>
    <row r="111" spans="1:7" ht="14" customHeight="1" x14ac:dyDescent="0.2">
      <c r="A111" s="165"/>
      <c r="B111" s="4" t="s">
        <v>25</v>
      </c>
      <c r="C111" s="21">
        <v>4</v>
      </c>
      <c r="D111" s="7">
        <v>20000</v>
      </c>
      <c r="E111" s="7">
        <f t="shared" si="5"/>
        <v>80000</v>
      </c>
      <c r="F111" s="168"/>
      <c r="G111" s="168"/>
    </row>
    <row r="112" spans="1:7" ht="14" customHeight="1" x14ac:dyDescent="0.2">
      <c r="A112" s="165"/>
      <c r="B112" s="4" t="s">
        <v>41</v>
      </c>
      <c r="C112" s="21">
        <v>1</v>
      </c>
      <c r="D112" s="7">
        <v>70000</v>
      </c>
      <c r="E112" s="7">
        <f t="shared" si="5"/>
        <v>70000</v>
      </c>
      <c r="F112" s="168"/>
      <c r="G112" s="168"/>
    </row>
    <row r="113" spans="1:7" ht="14" customHeight="1" x14ac:dyDescent="0.2">
      <c r="A113" s="165"/>
      <c r="B113" s="4" t="s">
        <v>19</v>
      </c>
      <c r="C113" s="21">
        <v>0.3</v>
      </c>
      <c r="D113" s="7">
        <v>80000</v>
      </c>
      <c r="E113" s="7">
        <f t="shared" si="5"/>
        <v>24000</v>
      </c>
      <c r="F113" s="168"/>
      <c r="G113" s="168"/>
    </row>
    <row r="114" spans="1:7" ht="14" customHeight="1" x14ac:dyDescent="0.2">
      <c r="A114" s="165"/>
      <c r="B114" s="4" t="s">
        <v>20</v>
      </c>
      <c r="C114" s="21">
        <v>1.27</v>
      </c>
      <c r="D114" s="7">
        <v>40000</v>
      </c>
      <c r="E114" s="7">
        <v>51000</v>
      </c>
      <c r="F114" s="168"/>
      <c r="G114" s="168"/>
    </row>
    <row r="115" spans="1:7" ht="14" customHeight="1" x14ac:dyDescent="0.2">
      <c r="A115" s="165"/>
      <c r="B115" s="4" t="s">
        <v>13</v>
      </c>
      <c r="C115" s="21">
        <v>0.3</v>
      </c>
      <c r="D115" s="7">
        <v>30000</v>
      </c>
      <c r="E115" s="7">
        <f t="shared" si="5"/>
        <v>9000</v>
      </c>
      <c r="F115" s="168"/>
      <c r="G115" s="168"/>
    </row>
    <row r="116" spans="1:7" ht="14" customHeight="1" x14ac:dyDescent="0.2">
      <c r="A116" s="165"/>
      <c r="B116" s="4" t="s">
        <v>32</v>
      </c>
      <c r="C116" s="21">
        <v>0.3</v>
      </c>
      <c r="D116" s="7">
        <v>20000</v>
      </c>
      <c r="E116" s="7">
        <f t="shared" si="5"/>
        <v>6000</v>
      </c>
      <c r="F116" s="168"/>
      <c r="G116" s="168"/>
    </row>
    <row r="117" spans="1:7" ht="14" customHeight="1" x14ac:dyDescent="0.2">
      <c r="A117" s="165"/>
      <c r="B117" s="4" t="s">
        <v>28</v>
      </c>
      <c r="C117" s="21">
        <v>1</v>
      </c>
      <c r="D117" s="7">
        <v>49000</v>
      </c>
      <c r="E117" s="7">
        <f t="shared" si="5"/>
        <v>49000</v>
      </c>
      <c r="F117" s="168"/>
      <c r="G117" s="168"/>
    </row>
    <row r="118" spans="1:7" ht="14" customHeight="1" x14ac:dyDescent="0.2">
      <c r="A118" s="165"/>
      <c r="B118" s="4" t="s">
        <v>15</v>
      </c>
      <c r="C118" s="21">
        <v>8</v>
      </c>
      <c r="D118" s="7">
        <v>24000</v>
      </c>
      <c r="E118" s="7">
        <f t="shared" si="5"/>
        <v>192000</v>
      </c>
      <c r="F118" s="168"/>
      <c r="G118" s="168"/>
    </row>
    <row r="119" spans="1:7" ht="14" customHeight="1" x14ac:dyDescent="0.2">
      <c r="A119" s="165"/>
      <c r="B119" s="4" t="s">
        <v>27</v>
      </c>
      <c r="C119" s="21">
        <v>2</v>
      </c>
      <c r="D119" s="7">
        <v>40000</v>
      </c>
      <c r="E119" s="7">
        <f t="shared" si="5"/>
        <v>80000</v>
      </c>
      <c r="F119" s="168"/>
      <c r="G119" s="168"/>
    </row>
    <row r="120" spans="1:7" ht="14" customHeight="1" x14ac:dyDescent="0.2">
      <c r="A120" s="165"/>
      <c r="B120" s="4" t="s">
        <v>47</v>
      </c>
      <c r="C120" s="21">
        <v>19</v>
      </c>
      <c r="D120" s="7">
        <v>2000</v>
      </c>
      <c r="E120" s="7">
        <f t="shared" si="5"/>
        <v>38000</v>
      </c>
      <c r="F120" s="168"/>
      <c r="G120" s="168"/>
    </row>
    <row r="121" spans="1:7" ht="14" customHeight="1" x14ac:dyDescent="0.2">
      <c r="A121" s="165"/>
      <c r="B121" s="4" t="s">
        <v>33</v>
      </c>
      <c r="C121" s="21">
        <v>1</v>
      </c>
      <c r="D121" s="7">
        <v>90000</v>
      </c>
      <c r="E121" s="7">
        <f t="shared" si="5"/>
        <v>90000</v>
      </c>
      <c r="F121" s="168"/>
      <c r="G121" s="168"/>
    </row>
    <row r="122" spans="1:7" ht="14" customHeight="1" x14ac:dyDescent="0.2">
      <c r="A122" s="166"/>
      <c r="B122" s="4" t="s">
        <v>14</v>
      </c>
      <c r="C122" s="21">
        <v>2</v>
      </c>
      <c r="D122" s="7">
        <v>35000</v>
      </c>
      <c r="E122" s="7">
        <f t="shared" si="5"/>
        <v>70000</v>
      </c>
      <c r="F122" s="169"/>
      <c r="G122" s="169"/>
    </row>
    <row r="123" spans="1:7" ht="14" customHeight="1" x14ac:dyDescent="0.2">
      <c r="A123" s="164">
        <v>46036</v>
      </c>
      <c r="B123" s="4" t="s">
        <v>30</v>
      </c>
      <c r="C123" s="21">
        <v>10</v>
      </c>
      <c r="D123" s="7">
        <v>10000</v>
      </c>
      <c r="E123" s="7">
        <f t="shared" ref="E123:E138" si="6">D123*C123</f>
        <v>100000</v>
      </c>
      <c r="F123" s="167">
        <f>SUM(E123:E138)</f>
        <v>1105000</v>
      </c>
      <c r="G123" s="167" t="s">
        <v>8</v>
      </c>
    </row>
    <row r="124" spans="1:7" x14ac:dyDescent="0.2">
      <c r="A124" s="165"/>
      <c r="B124" s="4" t="s">
        <v>10</v>
      </c>
      <c r="C124" s="21">
        <v>4</v>
      </c>
      <c r="D124" s="7">
        <v>20000</v>
      </c>
      <c r="E124" s="7">
        <f t="shared" si="6"/>
        <v>80000</v>
      </c>
      <c r="F124" s="168"/>
      <c r="G124" s="168"/>
    </row>
    <row r="125" spans="1:7" x14ac:dyDescent="0.2">
      <c r="A125" s="165"/>
      <c r="B125" s="4" t="s">
        <v>41</v>
      </c>
      <c r="C125" s="21">
        <v>2.1800000000000002</v>
      </c>
      <c r="D125" s="7">
        <v>70000</v>
      </c>
      <c r="E125" s="7">
        <v>153000</v>
      </c>
      <c r="F125" s="168"/>
      <c r="G125" s="168"/>
    </row>
    <row r="126" spans="1:7" x14ac:dyDescent="0.2">
      <c r="A126" s="165"/>
      <c r="B126" s="4" t="s">
        <v>40</v>
      </c>
      <c r="C126" s="21">
        <v>3</v>
      </c>
      <c r="D126" s="7">
        <v>48000</v>
      </c>
      <c r="E126" s="7">
        <f t="shared" si="6"/>
        <v>144000</v>
      </c>
      <c r="F126" s="168"/>
      <c r="G126" s="168"/>
    </row>
    <row r="127" spans="1:7" x14ac:dyDescent="0.2">
      <c r="A127" s="165"/>
      <c r="B127" s="4" t="s">
        <v>21</v>
      </c>
      <c r="C127" s="21">
        <v>1</v>
      </c>
      <c r="D127" s="7">
        <v>38000</v>
      </c>
      <c r="E127" s="7">
        <f t="shared" si="6"/>
        <v>38000</v>
      </c>
      <c r="F127" s="168"/>
      <c r="G127" s="168"/>
    </row>
    <row r="128" spans="1:7" x14ac:dyDescent="0.2">
      <c r="A128" s="165"/>
      <c r="B128" s="4" t="s">
        <v>19</v>
      </c>
      <c r="C128" s="21">
        <v>0.3</v>
      </c>
      <c r="D128" s="7">
        <v>80000</v>
      </c>
      <c r="E128" s="7">
        <f t="shared" si="6"/>
        <v>24000</v>
      </c>
      <c r="F128" s="168"/>
      <c r="G128" s="168"/>
    </row>
    <row r="129" spans="1:7" x14ac:dyDescent="0.2">
      <c r="A129" s="165"/>
      <c r="B129" s="4" t="s">
        <v>13</v>
      </c>
      <c r="C129" s="21">
        <v>0.3</v>
      </c>
      <c r="D129" s="7">
        <v>30000</v>
      </c>
      <c r="E129" s="7">
        <f t="shared" si="6"/>
        <v>9000</v>
      </c>
      <c r="F129" s="168"/>
      <c r="G129" s="168"/>
    </row>
    <row r="130" spans="1:7" x14ac:dyDescent="0.2">
      <c r="A130" s="165"/>
      <c r="B130" s="4" t="s">
        <v>32</v>
      </c>
      <c r="C130" s="21">
        <v>0.5</v>
      </c>
      <c r="D130" s="7">
        <v>20000</v>
      </c>
      <c r="E130" s="7">
        <f t="shared" si="6"/>
        <v>10000</v>
      </c>
      <c r="F130" s="168"/>
      <c r="G130" s="168"/>
    </row>
    <row r="131" spans="1:7" x14ac:dyDescent="0.2">
      <c r="A131" s="165"/>
      <c r="B131" s="4" t="s">
        <v>17</v>
      </c>
      <c r="C131" s="21">
        <v>6.97</v>
      </c>
      <c r="D131" s="7">
        <v>15000</v>
      </c>
      <c r="E131" s="7">
        <v>105000</v>
      </c>
      <c r="F131" s="168"/>
      <c r="G131" s="168"/>
    </row>
    <row r="132" spans="1:7" x14ac:dyDescent="0.2">
      <c r="A132" s="165"/>
      <c r="B132" s="4" t="s">
        <v>49</v>
      </c>
      <c r="C132" s="21">
        <v>0.3</v>
      </c>
      <c r="D132" s="7">
        <v>80000</v>
      </c>
      <c r="E132" s="7">
        <f t="shared" si="6"/>
        <v>24000</v>
      </c>
      <c r="F132" s="168"/>
      <c r="G132" s="168"/>
    </row>
    <row r="133" spans="1:7" x14ac:dyDescent="0.2">
      <c r="A133" s="165"/>
      <c r="B133" s="4" t="s">
        <v>42</v>
      </c>
      <c r="C133" s="21">
        <v>1</v>
      </c>
      <c r="D133" s="7">
        <v>30000</v>
      </c>
      <c r="E133" s="7">
        <f t="shared" si="6"/>
        <v>30000</v>
      </c>
      <c r="F133" s="168"/>
      <c r="G133" s="168"/>
    </row>
    <row r="134" spans="1:7" x14ac:dyDescent="0.2">
      <c r="A134" s="165"/>
      <c r="B134" s="4" t="s">
        <v>11</v>
      </c>
      <c r="C134" s="21">
        <v>1</v>
      </c>
      <c r="D134" s="7">
        <v>95000</v>
      </c>
      <c r="E134" s="7">
        <f t="shared" si="6"/>
        <v>95000</v>
      </c>
      <c r="F134" s="168"/>
      <c r="G134" s="168"/>
    </row>
    <row r="135" spans="1:7" x14ac:dyDescent="0.2">
      <c r="A135" s="165"/>
      <c r="B135" s="4" t="s">
        <v>37</v>
      </c>
      <c r="C135" s="21">
        <v>2</v>
      </c>
      <c r="D135" s="7">
        <v>12000</v>
      </c>
      <c r="E135" s="7">
        <f t="shared" si="6"/>
        <v>24000</v>
      </c>
      <c r="F135" s="168"/>
      <c r="G135" s="168"/>
    </row>
    <row r="136" spans="1:7" x14ac:dyDescent="0.2">
      <c r="A136" s="165"/>
      <c r="B136" s="4" t="s">
        <v>28</v>
      </c>
      <c r="C136" s="21">
        <v>1</v>
      </c>
      <c r="D136" s="7">
        <v>49000</v>
      </c>
      <c r="E136" s="7">
        <f t="shared" si="6"/>
        <v>49000</v>
      </c>
      <c r="F136" s="168"/>
      <c r="G136" s="168"/>
    </row>
    <row r="137" spans="1:7" x14ac:dyDescent="0.2">
      <c r="A137" s="165"/>
      <c r="B137" s="4" t="s">
        <v>43</v>
      </c>
      <c r="C137" s="21">
        <v>5</v>
      </c>
      <c r="D137" s="7">
        <v>24000</v>
      </c>
      <c r="E137" s="7">
        <f t="shared" si="6"/>
        <v>120000</v>
      </c>
      <c r="F137" s="168"/>
      <c r="G137" s="168"/>
    </row>
    <row r="138" spans="1:7" x14ac:dyDescent="0.2">
      <c r="A138" s="166"/>
      <c r="B138" s="4" t="s">
        <v>50</v>
      </c>
      <c r="C138" s="21">
        <v>2</v>
      </c>
      <c r="D138" s="7">
        <v>50000</v>
      </c>
      <c r="E138" s="7">
        <f t="shared" si="6"/>
        <v>100000</v>
      </c>
      <c r="F138" s="169"/>
      <c r="G138" s="169"/>
    </row>
    <row r="139" spans="1:7" x14ac:dyDescent="0.2">
      <c r="A139" s="164">
        <v>46037</v>
      </c>
      <c r="B139" s="4" t="s">
        <v>9</v>
      </c>
      <c r="C139" s="21">
        <v>8</v>
      </c>
      <c r="D139" s="7">
        <v>10000</v>
      </c>
      <c r="E139" s="7">
        <f t="shared" ref="E139:E156" si="7">D139*C139</f>
        <v>80000</v>
      </c>
      <c r="F139" s="167">
        <f>SUM(E139:E150)</f>
        <v>798000</v>
      </c>
      <c r="G139" s="167" t="s">
        <v>8</v>
      </c>
    </row>
    <row r="140" spans="1:7" x14ac:dyDescent="0.2">
      <c r="A140" s="165"/>
      <c r="B140" s="4" t="s">
        <v>21</v>
      </c>
      <c r="C140" s="21">
        <v>1</v>
      </c>
      <c r="D140" s="7">
        <v>38000</v>
      </c>
      <c r="E140" s="7">
        <f t="shared" si="7"/>
        <v>38000</v>
      </c>
      <c r="F140" s="168"/>
      <c r="G140" s="168"/>
    </row>
    <row r="141" spans="1:7" x14ac:dyDescent="0.2">
      <c r="A141" s="165"/>
      <c r="B141" s="4" t="s">
        <v>41</v>
      </c>
      <c r="C141" s="21">
        <v>2</v>
      </c>
      <c r="D141" s="7">
        <v>70000</v>
      </c>
      <c r="E141" s="7">
        <f t="shared" si="7"/>
        <v>140000</v>
      </c>
      <c r="F141" s="168"/>
      <c r="G141" s="168"/>
    </row>
    <row r="142" spans="1:7" x14ac:dyDescent="0.2">
      <c r="A142" s="165"/>
      <c r="B142" s="4" t="s">
        <v>10</v>
      </c>
      <c r="C142" s="21">
        <v>2</v>
      </c>
      <c r="D142" s="7">
        <v>20000</v>
      </c>
      <c r="E142" s="7">
        <f t="shared" si="7"/>
        <v>40000</v>
      </c>
      <c r="F142" s="168"/>
      <c r="G142" s="168"/>
    </row>
    <row r="143" spans="1:7" x14ac:dyDescent="0.2">
      <c r="A143" s="165"/>
      <c r="B143" s="4" t="s">
        <v>20</v>
      </c>
      <c r="C143" s="21">
        <v>1.2</v>
      </c>
      <c r="D143" s="7">
        <v>40000</v>
      </c>
      <c r="E143" s="7">
        <f t="shared" si="7"/>
        <v>48000</v>
      </c>
      <c r="F143" s="168"/>
      <c r="G143" s="168"/>
    </row>
    <row r="144" spans="1:7" x14ac:dyDescent="0.2">
      <c r="A144" s="165"/>
      <c r="B144" s="4" t="s">
        <v>51</v>
      </c>
      <c r="C144" s="21">
        <v>0.5</v>
      </c>
      <c r="D144" s="7">
        <v>35000</v>
      </c>
      <c r="E144" s="7">
        <v>18000</v>
      </c>
      <c r="F144" s="168"/>
      <c r="G144" s="168"/>
    </row>
    <row r="145" spans="1:8" x14ac:dyDescent="0.2">
      <c r="A145" s="165"/>
      <c r="B145" s="4" t="s">
        <v>11</v>
      </c>
      <c r="C145" s="21">
        <v>0.5</v>
      </c>
      <c r="D145" s="7">
        <v>95000</v>
      </c>
      <c r="E145" s="7">
        <v>48000</v>
      </c>
      <c r="F145" s="168"/>
      <c r="G145" s="168"/>
    </row>
    <row r="146" spans="1:8" x14ac:dyDescent="0.2">
      <c r="A146" s="165"/>
      <c r="B146" s="4" t="s">
        <v>32</v>
      </c>
      <c r="C146" s="21">
        <v>0.5</v>
      </c>
      <c r="D146" s="7">
        <v>20000</v>
      </c>
      <c r="E146" s="7">
        <f t="shared" si="7"/>
        <v>10000</v>
      </c>
      <c r="F146" s="168"/>
      <c r="G146" s="168"/>
    </row>
    <row r="147" spans="1:8" x14ac:dyDescent="0.2">
      <c r="A147" s="165"/>
      <c r="B147" s="4" t="s">
        <v>13</v>
      </c>
      <c r="C147" s="21">
        <v>0.5</v>
      </c>
      <c r="D147" s="7">
        <v>30000</v>
      </c>
      <c r="E147" s="7">
        <f t="shared" si="7"/>
        <v>15000</v>
      </c>
      <c r="F147" s="168"/>
      <c r="G147" s="168"/>
    </row>
    <row r="148" spans="1:8" x14ac:dyDescent="0.2">
      <c r="A148" s="165"/>
      <c r="B148" s="4" t="s">
        <v>43</v>
      </c>
      <c r="C148" s="21">
        <v>8</v>
      </c>
      <c r="D148" s="7">
        <v>24000</v>
      </c>
      <c r="E148" s="7">
        <f t="shared" si="7"/>
        <v>192000</v>
      </c>
      <c r="F148" s="168"/>
      <c r="G148" s="168"/>
    </row>
    <row r="149" spans="1:8" x14ac:dyDescent="0.2">
      <c r="A149" s="165"/>
      <c r="B149" s="4" t="s">
        <v>22</v>
      </c>
      <c r="C149" s="21">
        <v>3</v>
      </c>
      <c r="D149" s="7">
        <v>40000</v>
      </c>
      <c r="E149" s="7">
        <f t="shared" si="7"/>
        <v>120000</v>
      </c>
      <c r="F149" s="168"/>
      <c r="G149" s="168"/>
    </row>
    <row r="150" spans="1:8" x14ac:dyDescent="0.2">
      <c r="A150" s="166"/>
      <c r="B150" s="4" t="s">
        <v>28</v>
      </c>
      <c r="C150" s="21">
        <v>1</v>
      </c>
      <c r="D150" s="7">
        <v>49000</v>
      </c>
      <c r="E150" s="7">
        <f t="shared" si="7"/>
        <v>49000</v>
      </c>
      <c r="F150" s="169"/>
      <c r="G150" s="169"/>
    </row>
    <row r="151" spans="1:8" x14ac:dyDescent="0.2">
      <c r="A151" s="164">
        <v>46038</v>
      </c>
      <c r="B151" s="143" t="s">
        <v>30</v>
      </c>
      <c r="C151" s="21">
        <v>6</v>
      </c>
      <c r="D151" s="144">
        <v>10000</v>
      </c>
      <c r="E151" s="7">
        <f t="shared" si="7"/>
        <v>60000</v>
      </c>
      <c r="F151" s="167">
        <f>SUM(E151:E163)</f>
        <v>738000</v>
      </c>
      <c r="G151" s="167" t="s">
        <v>8</v>
      </c>
    </row>
    <row r="152" spans="1:8" x14ac:dyDescent="0.2">
      <c r="A152" s="165"/>
      <c r="B152" s="143" t="s">
        <v>45</v>
      </c>
      <c r="C152" s="21">
        <v>5</v>
      </c>
      <c r="D152" s="144">
        <v>20000</v>
      </c>
      <c r="E152" s="7">
        <f t="shared" si="7"/>
        <v>100000</v>
      </c>
      <c r="F152" s="168"/>
      <c r="G152" s="168"/>
    </row>
    <row r="153" spans="1:8" x14ac:dyDescent="0.2">
      <c r="A153" s="165"/>
      <c r="B153" s="143" t="s">
        <v>7</v>
      </c>
      <c r="C153" s="21">
        <v>3</v>
      </c>
      <c r="D153" s="144">
        <v>70000</v>
      </c>
      <c r="E153" s="7">
        <f t="shared" si="7"/>
        <v>210000</v>
      </c>
      <c r="F153" s="168"/>
      <c r="G153" s="168"/>
    </row>
    <row r="154" spans="1:8" x14ac:dyDescent="0.2">
      <c r="A154" s="165"/>
      <c r="B154" s="143" t="s">
        <v>37</v>
      </c>
      <c r="C154" s="21">
        <v>1</v>
      </c>
      <c r="D154" s="144">
        <v>15000</v>
      </c>
      <c r="E154" s="7">
        <f t="shared" si="7"/>
        <v>15000</v>
      </c>
      <c r="F154" s="168"/>
      <c r="G154" s="168"/>
    </row>
    <row r="155" spans="1:8" x14ac:dyDescent="0.2">
      <c r="A155" s="165"/>
      <c r="B155" s="143" t="s">
        <v>40</v>
      </c>
      <c r="C155" s="21">
        <v>1</v>
      </c>
      <c r="D155" s="144">
        <v>48000</v>
      </c>
      <c r="E155" s="7">
        <f t="shared" si="7"/>
        <v>48000</v>
      </c>
      <c r="F155" s="168"/>
      <c r="G155" s="168"/>
    </row>
    <row r="156" spans="1:8" x14ac:dyDescent="0.2">
      <c r="A156" s="165"/>
      <c r="B156" s="143" t="s">
        <v>20</v>
      </c>
      <c r="C156" s="21">
        <v>1.1000000000000001</v>
      </c>
      <c r="D156" s="144">
        <v>40000</v>
      </c>
      <c r="E156" s="7">
        <f t="shared" si="7"/>
        <v>44000</v>
      </c>
      <c r="F156" s="168"/>
      <c r="G156" s="168"/>
    </row>
    <row r="157" spans="1:8" x14ac:dyDescent="0.2">
      <c r="A157" s="165"/>
      <c r="B157" s="143" t="s">
        <v>17</v>
      </c>
      <c r="C157" s="21">
        <v>3.2250000000000001</v>
      </c>
      <c r="D157" s="144">
        <v>15000</v>
      </c>
      <c r="E157" s="7">
        <v>48000</v>
      </c>
      <c r="F157" s="168"/>
      <c r="G157" s="168"/>
    </row>
    <row r="158" spans="1:8" x14ac:dyDescent="0.2">
      <c r="A158" s="165"/>
      <c r="B158" s="143" t="s">
        <v>47</v>
      </c>
      <c r="C158" s="21">
        <v>1</v>
      </c>
      <c r="D158" s="144">
        <v>34000</v>
      </c>
      <c r="E158" s="7">
        <f t="shared" ref="E158:E163" si="8">D158*C158</f>
        <v>34000</v>
      </c>
      <c r="F158" s="168"/>
      <c r="G158" s="168"/>
    </row>
    <row r="159" spans="1:8" x14ac:dyDescent="0.2">
      <c r="A159" s="165"/>
      <c r="B159" s="143" t="s">
        <v>32</v>
      </c>
      <c r="C159" s="21">
        <v>0.3</v>
      </c>
      <c r="D159" s="144">
        <v>20000</v>
      </c>
      <c r="E159" s="7">
        <f t="shared" si="8"/>
        <v>6000</v>
      </c>
      <c r="F159" s="168"/>
      <c r="G159" s="168"/>
      <c r="H159" s="138"/>
    </row>
    <row r="160" spans="1:8" x14ac:dyDescent="0.2">
      <c r="A160" s="165"/>
      <c r="B160" s="143" t="s">
        <v>13</v>
      </c>
      <c r="C160" s="21">
        <v>0.3</v>
      </c>
      <c r="D160" s="144">
        <v>30000</v>
      </c>
      <c r="E160" s="7">
        <f t="shared" si="8"/>
        <v>9000</v>
      </c>
      <c r="F160" s="168"/>
      <c r="G160" s="168"/>
      <c r="H160" s="138"/>
    </row>
    <row r="161" spans="1:7" x14ac:dyDescent="0.2">
      <c r="A161" s="165"/>
      <c r="B161" s="143" t="s">
        <v>28</v>
      </c>
      <c r="C161" s="21">
        <v>1</v>
      </c>
      <c r="D161" s="144">
        <v>49000</v>
      </c>
      <c r="E161" s="7">
        <f t="shared" si="8"/>
        <v>49000</v>
      </c>
      <c r="F161" s="168"/>
      <c r="G161" s="168"/>
    </row>
    <row r="162" spans="1:7" x14ac:dyDescent="0.2">
      <c r="A162" s="165"/>
      <c r="B162" s="143" t="s">
        <v>43</v>
      </c>
      <c r="C162" s="21">
        <v>4</v>
      </c>
      <c r="D162" s="144">
        <v>24000</v>
      </c>
      <c r="E162" s="7">
        <f t="shared" si="8"/>
        <v>96000</v>
      </c>
      <c r="F162" s="168"/>
      <c r="G162" s="168"/>
    </row>
    <row r="163" spans="1:7" x14ac:dyDescent="0.2">
      <c r="A163" s="166"/>
      <c r="B163" s="143" t="s">
        <v>38</v>
      </c>
      <c r="C163" s="21">
        <v>1</v>
      </c>
      <c r="D163" s="144">
        <v>19000</v>
      </c>
      <c r="E163" s="7">
        <f t="shared" si="8"/>
        <v>19000</v>
      </c>
      <c r="F163" s="169"/>
      <c r="G163" s="169"/>
    </row>
    <row r="164" spans="1:7" x14ac:dyDescent="0.2">
      <c r="A164" s="164">
        <v>46039</v>
      </c>
      <c r="B164" s="4" t="s">
        <v>9</v>
      </c>
      <c r="C164" s="21">
        <v>10</v>
      </c>
      <c r="D164" s="7">
        <v>10000</v>
      </c>
      <c r="E164" s="7">
        <f t="shared" ref="E164:E179" si="9">D164*C164</f>
        <v>100000</v>
      </c>
      <c r="F164" s="167">
        <f>SUM(E164:E179)</f>
        <v>907000</v>
      </c>
      <c r="G164" s="167" t="s">
        <v>8</v>
      </c>
    </row>
    <row r="165" spans="1:7" x14ac:dyDescent="0.2">
      <c r="A165" s="165"/>
      <c r="B165" s="4" t="s">
        <v>41</v>
      </c>
      <c r="C165" s="21">
        <v>2</v>
      </c>
      <c r="D165" s="7">
        <v>70000</v>
      </c>
      <c r="E165" s="7">
        <f t="shared" si="9"/>
        <v>140000</v>
      </c>
      <c r="F165" s="168"/>
      <c r="G165" s="168"/>
    </row>
    <row r="166" spans="1:7" x14ac:dyDescent="0.2">
      <c r="A166" s="165"/>
      <c r="B166" s="4" t="s">
        <v>10</v>
      </c>
      <c r="C166" s="21">
        <v>3</v>
      </c>
      <c r="D166" s="7">
        <v>20000</v>
      </c>
      <c r="E166" s="7">
        <f t="shared" si="9"/>
        <v>60000</v>
      </c>
      <c r="F166" s="168"/>
      <c r="G166" s="168"/>
    </row>
    <row r="167" spans="1:7" x14ac:dyDescent="0.2">
      <c r="A167" s="165"/>
      <c r="B167" s="4" t="s">
        <v>32</v>
      </c>
      <c r="C167" s="21">
        <v>0.5</v>
      </c>
      <c r="D167" s="7">
        <v>20000</v>
      </c>
      <c r="E167" s="7">
        <f t="shared" si="9"/>
        <v>10000</v>
      </c>
      <c r="F167" s="168"/>
      <c r="G167" s="168"/>
    </row>
    <row r="168" spans="1:7" x14ac:dyDescent="0.2">
      <c r="A168" s="165"/>
      <c r="B168" s="4" t="s">
        <v>17</v>
      </c>
      <c r="C168" s="21">
        <v>3.5950000000000002</v>
      </c>
      <c r="D168" s="7">
        <v>15000</v>
      </c>
      <c r="E168" s="7">
        <v>54000</v>
      </c>
      <c r="F168" s="168"/>
      <c r="G168" s="168"/>
    </row>
    <row r="169" spans="1:7" x14ac:dyDescent="0.2">
      <c r="A169" s="165"/>
      <c r="B169" s="4" t="s">
        <v>37</v>
      </c>
      <c r="C169" s="21">
        <v>2</v>
      </c>
      <c r="D169" s="7">
        <v>15000</v>
      </c>
      <c r="E169" s="7">
        <f t="shared" si="9"/>
        <v>30000</v>
      </c>
      <c r="F169" s="168"/>
      <c r="G169" s="168"/>
    </row>
    <row r="170" spans="1:7" x14ac:dyDescent="0.2">
      <c r="A170" s="165"/>
      <c r="B170" s="4" t="s">
        <v>20</v>
      </c>
      <c r="C170" s="21">
        <v>1</v>
      </c>
      <c r="D170" s="7">
        <v>40000</v>
      </c>
      <c r="E170" s="7">
        <f t="shared" si="9"/>
        <v>40000</v>
      </c>
      <c r="F170" s="168"/>
      <c r="G170" s="168"/>
    </row>
    <row r="171" spans="1:7" x14ac:dyDescent="0.2">
      <c r="A171" s="165"/>
      <c r="B171" s="4" t="s">
        <v>52</v>
      </c>
      <c r="C171" s="21">
        <v>0.2</v>
      </c>
      <c r="D171" s="7">
        <v>150000</v>
      </c>
      <c r="E171" s="7">
        <f t="shared" si="9"/>
        <v>30000</v>
      </c>
      <c r="F171" s="168"/>
      <c r="G171" s="168"/>
    </row>
    <row r="172" spans="1:7" x14ac:dyDescent="0.2">
      <c r="A172" s="165"/>
      <c r="B172" s="4" t="s">
        <v>12</v>
      </c>
      <c r="C172" s="21">
        <v>0.2</v>
      </c>
      <c r="D172" s="7">
        <v>50000</v>
      </c>
      <c r="E172" s="7">
        <f t="shared" si="9"/>
        <v>10000</v>
      </c>
      <c r="F172" s="168"/>
      <c r="G172" s="168"/>
    </row>
    <row r="173" spans="1:7" x14ac:dyDescent="0.2">
      <c r="A173" s="165"/>
      <c r="B173" s="4" t="s">
        <v>13</v>
      </c>
      <c r="C173" s="21">
        <v>0.5</v>
      </c>
      <c r="D173" s="7">
        <v>30000</v>
      </c>
      <c r="E173" s="7">
        <f t="shared" si="9"/>
        <v>15000</v>
      </c>
      <c r="F173" s="168"/>
      <c r="G173" s="168"/>
    </row>
    <row r="174" spans="1:7" x14ac:dyDescent="0.2">
      <c r="A174" s="165"/>
      <c r="B174" s="4" t="s">
        <v>43</v>
      </c>
      <c r="C174" s="21">
        <v>6</v>
      </c>
      <c r="D174" s="7">
        <v>24000</v>
      </c>
      <c r="E174" s="7">
        <f t="shared" si="9"/>
        <v>144000</v>
      </c>
      <c r="F174" s="168"/>
      <c r="G174" s="168"/>
    </row>
    <row r="175" spans="1:7" x14ac:dyDescent="0.2">
      <c r="A175" s="165"/>
      <c r="B175" s="4" t="s">
        <v>27</v>
      </c>
      <c r="C175" s="21">
        <v>2</v>
      </c>
      <c r="D175" s="7">
        <v>40000</v>
      </c>
      <c r="E175" s="7">
        <f t="shared" si="9"/>
        <v>80000</v>
      </c>
      <c r="F175" s="168"/>
      <c r="G175" s="168"/>
    </row>
    <row r="176" spans="1:7" x14ac:dyDescent="0.2">
      <c r="A176" s="165"/>
      <c r="B176" s="4" t="s">
        <v>28</v>
      </c>
      <c r="C176" s="21">
        <v>1</v>
      </c>
      <c r="D176" s="7">
        <v>49000</v>
      </c>
      <c r="E176" s="7">
        <f t="shared" si="9"/>
        <v>49000</v>
      </c>
      <c r="F176" s="168"/>
      <c r="G176" s="168"/>
    </row>
    <row r="177" spans="1:7" x14ac:dyDescent="0.2">
      <c r="A177" s="165"/>
      <c r="B177" s="4" t="s">
        <v>38</v>
      </c>
      <c r="C177" s="21">
        <v>4</v>
      </c>
      <c r="D177" s="7">
        <v>20000</v>
      </c>
      <c r="E177" s="7">
        <f t="shared" si="9"/>
        <v>80000</v>
      </c>
      <c r="F177" s="168"/>
      <c r="G177" s="168"/>
    </row>
    <row r="178" spans="1:7" x14ac:dyDescent="0.2">
      <c r="A178" s="165"/>
      <c r="B178" s="4" t="s">
        <v>53</v>
      </c>
      <c r="C178" s="21">
        <v>1</v>
      </c>
      <c r="D178" s="7">
        <v>45000</v>
      </c>
      <c r="E178" s="7">
        <f t="shared" si="9"/>
        <v>45000</v>
      </c>
      <c r="F178" s="168"/>
      <c r="G178" s="168"/>
    </row>
    <row r="179" spans="1:7" x14ac:dyDescent="0.2">
      <c r="A179" s="166"/>
      <c r="B179" s="4" t="s">
        <v>54</v>
      </c>
      <c r="C179" s="21">
        <v>4</v>
      </c>
      <c r="D179" s="7">
        <v>5000</v>
      </c>
      <c r="E179" s="7">
        <f t="shared" si="9"/>
        <v>20000</v>
      </c>
      <c r="F179" s="169"/>
      <c r="G179" s="169"/>
    </row>
    <row r="180" spans="1:7" x14ac:dyDescent="0.2">
      <c r="A180" s="164">
        <v>46040</v>
      </c>
      <c r="B180" s="4" t="s">
        <v>30</v>
      </c>
      <c r="C180" s="21">
        <v>8</v>
      </c>
      <c r="D180" s="7">
        <v>10000</v>
      </c>
      <c r="E180" s="7">
        <f t="shared" ref="E180:E192" si="10">D180*C180</f>
        <v>80000</v>
      </c>
      <c r="F180" s="167">
        <f>SUM(E180:E192)</f>
        <v>875000</v>
      </c>
      <c r="G180" s="167" t="s">
        <v>8</v>
      </c>
    </row>
    <row r="181" spans="1:7" x14ac:dyDescent="0.2">
      <c r="A181" s="165"/>
      <c r="B181" s="4" t="s">
        <v>41</v>
      </c>
      <c r="C181" s="21">
        <v>2.1</v>
      </c>
      <c r="D181" s="7">
        <v>70000</v>
      </c>
      <c r="E181" s="7">
        <f t="shared" si="10"/>
        <v>147000</v>
      </c>
      <c r="F181" s="168"/>
      <c r="G181" s="168"/>
    </row>
    <row r="182" spans="1:7" x14ac:dyDescent="0.2">
      <c r="A182" s="165"/>
      <c r="B182" s="4" t="s">
        <v>25</v>
      </c>
      <c r="C182" s="21">
        <v>4</v>
      </c>
      <c r="D182" s="7">
        <v>20000</v>
      </c>
      <c r="E182" s="7">
        <f t="shared" si="10"/>
        <v>80000</v>
      </c>
      <c r="F182" s="168"/>
      <c r="G182" s="168"/>
    </row>
    <row r="183" spans="1:7" x14ac:dyDescent="0.2">
      <c r="A183" s="165"/>
      <c r="B183" s="4" t="s">
        <v>32</v>
      </c>
      <c r="C183" s="21">
        <v>0.3</v>
      </c>
      <c r="D183" s="7">
        <v>20000</v>
      </c>
      <c r="E183" s="7">
        <f t="shared" si="10"/>
        <v>6000</v>
      </c>
      <c r="F183" s="168"/>
      <c r="G183" s="168"/>
    </row>
    <row r="184" spans="1:7" x14ac:dyDescent="0.2">
      <c r="A184" s="165"/>
      <c r="B184" s="4" t="s">
        <v>37</v>
      </c>
      <c r="C184" s="21">
        <v>1.1000000000000001</v>
      </c>
      <c r="D184" s="7">
        <v>15000</v>
      </c>
      <c r="E184" s="7">
        <v>17000</v>
      </c>
      <c r="F184" s="168"/>
      <c r="G184" s="168"/>
    </row>
    <row r="185" spans="1:7" x14ac:dyDescent="0.2">
      <c r="A185" s="165"/>
      <c r="B185" s="4" t="s">
        <v>40</v>
      </c>
      <c r="C185" s="21">
        <v>1</v>
      </c>
      <c r="D185" s="7">
        <v>48000</v>
      </c>
      <c r="E185" s="7">
        <f t="shared" si="10"/>
        <v>48000</v>
      </c>
      <c r="F185" s="168"/>
      <c r="G185" s="168"/>
    </row>
    <row r="186" spans="1:7" x14ac:dyDescent="0.2">
      <c r="A186" s="165"/>
      <c r="B186" s="4" t="s">
        <v>17</v>
      </c>
      <c r="C186" s="21">
        <v>6.14</v>
      </c>
      <c r="D186" s="7">
        <v>15000</v>
      </c>
      <c r="E186" s="7">
        <v>92000</v>
      </c>
      <c r="F186" s="168"/>
      <c r="G186" s="168"/>
    </row>
    <row r="187" spans="1:7" x14ac:dyDescent="0.2">
      <c r="A187" s="165"/>
      <c r="B187" s="4" t="s">
        <v>13</v>
      </c>
      <c r="C187" s="21">
        <v>0.5</v>
      </c>
      <c r="D187" s="7">
        <v>30000</v>
      </c>
      <c r="E187" s="7">
        <f t="shared" si="10"/>
        <v>15000</v>
      </c>
      <c r="F187" s="168"/>
      <c r="G187" s="168"/>
    </row>
    <row r="188" spans="1:7" x14ac:dyDescent="0.2">
      <c r="A188" s="165"/>
      <c r="B188" s="4" t="s">
        <v>11</v>
      </c>
      <c r="C188" s="21">
        <v>0.5</v>
      </c>
      <c r="D188" s="7">
        <v>95000</v>
      </c>
      <c r="E188" s="7">
        <v>48000</v>
      </c>
      <c r="F188" s="168"/>
      <c r="G188" s="168"/>
    </row>
    <row r="189" spans="1:7" x14ac:dyDescent="0.2">
      <c r="A189" s="165"/>
      <c r="B189" s="4" t="s">
        <v>43</v>
      </c>
      <c r="C189" s="21">
        <v>6</v>
      </c>
      <c r="D189" s="7">
        <v>24000</v>
      </c>
      <c r="E189" s="7">
        <f t="shared" si="10"/>
        <v>144000</v>
      </c>
      <c r="F189" s="168"/>
      <c r="G189" s="168"/>
    </row>
    <row r="190" spans="1:7" x14ac:dyDescent="0.2">
      <c r="A190" s="165"/>
      <c r="B190" s="4" t="s">
        <v>27</v>
      </c>
      <c r="C190" s="21">
        <v>1</v>
      </c>
      <c r="D190" s="7">
        <v>40000</v>
      </c>
      <c r="E190" s="7">
        <f t="shared" si="10"/>
        <v>40000</v>
      </c>
      <c r="F190" s="168"/>
      <c r="G190" s="168"/>
    </row>
    <row r="191" spans="1:7" x14ac:dyDescent="0.2">
      <c r="A191" s="165"/>
      <c r="B191" s="4" t="s">
        <v>28</v>
      </c>
      <c r="C191" s="21">
        <v>2</v>
      </c>
      <c r="D191" s="7">
        <v>49000</v>
      </c>
      <c r="E191" s="7">
        <f t="shared" si="10"/>
        <v>98000</v>
      </c>
      <c r="F191" s="168"/>
      <c r="G191" s="168"/>
    </row>
    <row r="192" spans="1:7" x14ac:dyDescent="0.2">
      <c r="A192" s="166"/>
      <c r="B192" s="4" t="s">
        <v>42</v>
      </c>
      <c r="C192" s="21">
        <v>2</v>
      </c>
      <c r="D192" s="7">
        <v>30000</v>
      </c>
      <c r="E192" s="7">
        <f t="shared" si="10"/>
        <v>60000</v>
      </c>
      <c r="F192" s="169"/>
      <c r="G192" s="169"/>
    </row>
    <row r="193" spans="1:7" x14ac:dyDescent="0.2">
      <c r="A193" s="164">
        <v>46041</v>
      </c>
      <c r="B193" s="4" t="s">
        <v>30</v>
      </c>
      <c r="C193" s="21">
        <v>10</v>
      </c>
      <c r="D193" s="7">
        <v>10000</v>
      </c>
      <c r="E193" s="7">
        <f t="shared" ref="E193:E206" si="11">D193*C193</f>
        <v>100000</v>
      </c>
      <c r="F193" s="167">
        <f>SUM(E193:E206)</f>
        <v>855000</v>
      </c>
      <c r="G193" s="167" t="s">
        <v>8</v>
      </c>
    </row>
    <row r="194" spans="1:7" x14ac:dyDescent="0.2">
      <c r="A194" s="165"/>
      <c r="B194" s="4" t="s">
        <v>25</v>
      </c>
      <c r="C194" s="21">
        <v>4</v>
      </c>
      <c r="D194" s="7">
        <v>20000</v>
      </c>
      <c r="E194" s="7">
        <f t="shared" si="11"/>
        <v>80000</v>
      </c>
      <c r="F194" s="168"/>
      <c r="G194" s="168"/>
    </row>
    <row r="195" spans="1:7" x14ac:dyDescent="0.2">
      <c r="A195" s="165"/>
      <c r="B195" s="4" t="s">
        <v>41</v>
      </c>
      <c r="C195" s="21">
        <v>2.1</v>
      </c>
      <c r="D195" s="7">
        <v>70000</v>
      </c>
      <c r="E195" s="7">
        <f t="shared" si="11"/>
        <v>147000</v>
      </c>
      <c r="F195" s="168"/>
      <c r="G195" s="168"/>
    </row>
    <row r="196" spans="1:7" x14ac:dyDescent="0.2">
      <c r="A196" s="165"/>
      <c r="B196" s="4" t="s">
        <v>20</v>
      </c>
      <c r="C196" s="21">
        <v>1</v>
      </c>
      <c r="D196" s="7">
        <v>40000</v>
      </c>
      <c r="E196" s="7">
        <f t="shared" si="11"/>
        <v>40000</v>
      </c>
      <c r="F196" s="168"/>
      <c r="G196" s="168"/>
    </row>
    <row r="197" spans="1:7" x14ac:dyDescent="0.2">
      <c r="A197" s="165"/>
      <c r="B197" s="4" t="s">
        <v>40</v>
      </c>
      <c r="C197" s="21">
        <v>1</v>
      </c>
      <c r="D197" s="7">
        <v>48000</v>
      </c>
      <c r="E197" s="7">
        <f t="shared" si="11"/>
        <v>48000</v>
      </c>
      <c r="F197" s="168"/>
      <c r="G197" s="168"/>
    </row>
    <row r="198" spans="1:7" x14ac:dyDescent="0.2">
      <c r="A198" s="165"/>
      <c r="B198" s="4" t="s">
        <v>32</v>
      </c>
      <c r="C198" s="21">
        <v>0.5</v>
      </c>
      <c r="D198" s="7">
        <v>20000</v>
      </c>
      <c r="E198" s="7">
        <f t="shared" si="11"/>
        <v>10000</v>
      </c>
      <c r="F198" s="168"/>
      <c r="G198" s="168"/>
    </row>
    <row r="199" spans="1:7" x14ac:dyDescent="0.2">
      <c r="A199" s="165"/>
      <c r="B199" s="4" t="s">
        <v>17</v>
      </c>
      <c r="C199" s="21">
        <v>3.3</v>
      </c>
      <c r="D199" s="7">
        <v>15000</v>
      </c>
      <c r="E199" s="7">
        <v>50000</v>
      </c>
      <c r="F199" s="168"/>
      <c r="G199" s="168"/>
    </row>
    <row r="200" spans="1:7" x14ac:dyDescent="0.2">
      <c r="A200" s="165"/>
      <c r="B200" s="4" t="s">
        <v>15</v>
      </c>
      <c r="C200" s="21">
        <v>5</v>
      </c>
      <c r="D200" s="7">
        <v>24000</v>
      </c>
      <c r="E200" s="7">
        <f t="shared" si="11"/>
        <v>120000</v>
      </c>
      <c r="F200" s="168"/>
      <c r="G200" s="168"/>
    </row>
    <row r="201" spans="1:7" x14ac:dyDescent="0.2">
      <c r="A201" s="165"/>
      <c r="B201" s="4" t="s">
        <v>27</v>
      </c>
      <c r="C201" s="21">
        <v>1</v>
      </c>
      <c r="D201" s="7">
        <v>40000</v>
      </c>
      <c r="E201" s="7">
        <f t="shared" si="11"/>
        <v>40000</v>
      </c>
      <c r="F201" s="168"/>
      <c r="G201" s="168"/>
    </row>
    <row r="202" spans="1:7" x14ac:dyDescent="0.2">
      <c r="A202" s="165"/>
      <c r="B202" s="4" t="s">
        <v>23</v>
      </c>
      <c r="C202" s="21">
        <v>2</v>
      </c>
      <c r="D202" s="7">
        <v>35000</v>
      </c>
      <c r="E202" s="7">
        <f t="shared" si="11"/>
        <v>70000</v>
      </c>
      <c r="F202" s="168"/>
      <c r="G202" s="168"/>
    </row>
    <row r="203" spans="1:7" x14ac:dyDescent="0.2">
      <c r="A203" s="165"/>
      <c r="B203" s="4" t="s">
        <v>55</v>
      </c>
      <c r="C203" s="21">
        <v>1</v>
      </c>
      <c r="D203" s="7">
        <v>95000</v>
      </c>
      <c r="E203" s="7">
        <f t="shared" si="11"/>
        <v>95000</v>
      </c>
      <c r="F203" s="168"/>
      <c r="G203" s="168"/>
    </row>
    <row r="204" spans="1:7" x14ac:dyDescent="0.2">
      <c r="A204" s="165"/>
      <c r="B204" s="4" t="s">
        <v>13</v>
      </c>
      <c r="C204" s="21">
        <v>0.5</v>
      </c>
      <c r="D204" s="7">
        <v>30000</v>
      </c>
      <c r="E204" s="7">
        <f t="shared" si="11"/>
        <v>15000</v>
      </c>
      <c r="F204" s="168"/>
      <c r="G204" s="168"/>
    </row>
    <row r="205" spans="1:7" x14ac:dyDescent="0.2">
      <c r="A205" s="165"/>
      <c r="B205" s="4" t="s">
        <v>31</v>
      </c>
      <c r="C205" s="21">
        <v>1</v>
      </c>
      <c r="D205" s="7">
        <v>25000</v>
      </c>
      <c r="E205" s="7">
        <f t="shared" si="11"/>
        <v>25000</v>
      </c>
      <c r="F205" s="168"/>
      <c r="G205" s="168"/>
    </row>
    <row r="206" spans="1:7" x14ac:dyDescent="0.2">
      <c r="A206" s="166"/>
      <c r="B206" s="4" t="s">
        <v>56</v>
      </c>
      <c r="C206" s="21">
        <v>1</v>
      </c>
      <c r="D206" s="7">
        <v>15000</v>
      </c>
      <c r="E206" s="7">
        <f t="shared" si="11"/>
        <v>15000</v>
      </c>
      <c r="F206" s="169"/>
      <c r="G206" s="169"/>
    </row>
    <row r="207" spans="1:7" x14ac:dyDescent="0.2">
      <c r="A207" s="164">
        <v>46042</v>
      </c>
      <c r="B207" s="4" t="s">
        <v>25</v>
      </c>
      <c r="C207" s="21">
        <v>4</v>
      </c>
      <c r="D207" s="7">
        <v>20000</v>
      </c>
      <c r="E207" s="7">
        <f t="shared" ref="E207:E222" si="12">D207*C207</f>
        <v>80000</v>
      </c>
      <c r="F207" s="167">
        <f>SUM(E207:E222)</f>
        <v>1110000</v>
      </c>
      <c r="G207" s="167" t="s">
        <v>8</v>
      </c>
    </row>
    <row r="208" spans="1:7" x14ac:dyDescent="0.2">
      <c r="A208" s="165"/>
      <c r="B208" s="4" t="s">
        <v>41</v>
      </c>
      <c r="C208" s="21">
        <v>2</v>
      </c>
      <c r="D208" s="7">
        <v>70000</v>
      </c>
      <c r="E208" s="7">
        <f t="shared" si="12"/>
        <v>140000</v>
      </c>
      <c r="F208" s="168"/>
      <c r="G208" s="168"/>
    </row>
    <row r="209" spans="1:7" x14ac:dyDescent="0.2">
      <c r="A209" s="165"/>
      <c r="B209" s="4" t="s">
        <v>9</v>
      </c>
      <c r="C209" s="21">
        <v>6</v>
      </c>
      <c r="D209" s="7">
        <v>10000</v>
      </c>
      <c r="E209" s="7">
        <f t="shared" si="12"/>
        <v>60000</v>
      </c>
      <c r="F209" s="168"/>
      <c r="G209" s="168"/>
    </row>
    <row r="210" spans="1:7" x14ac:dyDescent="0.2">
      <c r="A210" s="165"/>
      <c r="B210" s="4" t="s">
        <v>37</v>
      </c>
      <c r="C210" s="21">
        <v>1</v>
      </c>
      <c r="D210" s="7">
        <v>15000</v>
      </c>
      <c r="E210" s="7">
        <f t="shared" si="12"/>
        <v>15000</v>
      </c>
      <c r="F210" s="168"/>
      <c r="G210" s="168"/>
    </row>
    <row r="211" spans="1:7" x14ac:dyDescent="0.2">
      <c r="A211" s="165"/>
      <c r="B211" s="4" t="s">
        <v>42</v>
      </c>
      <c r="C211" s="21">
        <v>1</v>
      </c>
      <c r="D211" s="7">
        <v>30000</v>
      </c>
      <c r="E211" s="7">
        <f t="shared" si="12"/>
        <v>30000</v>
      </c>
      <c r="F211" s="168"/>
      <c r="G211" s="168"/>
    </row>
    <row r="212" spans="1:7" x14ac:dyDescent="0.2">
      <c r="A212" s="165"/>
      <c r="B212" s="4" t="s">
        <v>32</v>
      </c>
      <c r="C212" s="21">
        <v>0.5</v>
      </c>
      <c r="D212" s="7">
        <v>20000</v>
      </c>
      <c r="E212" s="7">
        <f t="shared" si="12"/>
        <v>10000</v>
      </c>
      <c r="F212" s="168"/>
      <c r="G212" s="168"/>
    </row>
    <row r="213" spans="1:7" x14ac:dyDescent="0.2">
      <c r="A213" s="165"/>
      <c r="B213" s="4" t="s">
        <v>13</v>
      </c>
      <c r="C213" s="21">
        <v>0.5</v>
      </c>
      <c r="D213" s="7">
        <v>30000</v>
      </c>
      <c r="E213" s="7">
        <f t="shared" si="12"/>
        <v>15000</v>
      </c>
      <c r="F213" s="168"/>
      <c r="G213" s="168"/>
    </row>
    <row r="214" spans="1:7" x14ac:dyDescent="0.2">
      <c r="A214" s="165"/>
      <c r="B214" s="4" t="s">
        <v>51</v>
      </c>
      <c r="C214" s="21">
        <v>0.5</v>
      </c>
      <c r="D214" s="7">
        <v>35000</v>
      </c>
      <c r="E214" s="7">
        <v>18000</v>
      </c>
      <c r="F214" s="168"/>
      <c r="G214" s="168"/>
    </row>
    <row r="215" spans="1:7" x14ac:dyDescent="0.2">
      <c r="A215" s="165"/>
      <c r="B215" s="4" t="s">
        <v>40</v>
      </c>
      <c r="C215" s="21">
        <v>1</v>
      </c>
      <c r="D215" s="7">
        <v>48000</v>
      </c>
      <c r="E215" s="7">
        <f t="shared" si="12"/>
        <v>48000</v>
      </c>
      <c r="F215" s="168"/>
      <c r="G215" s="168"/>
    </row>
    <row r="216" spans="1:7" x14ac:dyDescent="0.2">
      <c r="A216" s="165"/>
      <c r="B216" s="4" t="s">
        <v>17</v>
      </c>
      <c r="C216" s="21">
        <v>7.665</v>
      </c>
      <c r="D216" s="7">
        <v>15000</v>
      </c>
      <c r="E216" s="7">
        <v>115000</v>
      </c>
      <c r="F216" s="168"/>
      <c r="G216" s="168"/>
    </row>
    <row r="217" spans="1:7" x14ac:dyDescent="0.2">
      <c r="A217" s="165"/>
      <c r="B217" s="4" t="s">
        <v>11</v>
      </c>
      <c r="C217" s="21">
        <v>0.75</v>
      </c>
      <c r="D217" s="7">
        <v>100000</v>
      </c>
      <c r="E217" s="7">
        <f t="shared" si="12"/>
        <v>75000</v>
      </c>
      <c r="F217" s="168"/>
      <c r="G217" s="168"/>
    </row>
    <row r="218" spans="1:7" x14ac:dyDescent="0.2">
      <c r="A218" s="165"/>
      <c r="B218" s="4" t="s">
        <v>15</v>
      </c>
      <c r="C218" s="21">
        <v>4</v>
      </c>
      <c r="D218" s="7">
        <v>24000</v>
      </c>
      <c r="E218" s="7">
        <f t="shared" si="12"/>
        <v>96000</v>
      </c>
      <c r="F218" s="168"/>
      <c r="G218" s="168"/>
    </row>
    <row r="219" spans="1:7" x14ac:dyDescent="0.2">
      <c r="A219" s="165"/>
      <c r="B219" s="4" t="s">
        <v>28</v>
      </c>
      <c r="C219" s="21">
        <v>2</v>
      </c>
      <c r="D219" s="7">
        <v>49000</v>
      </c>
      <c r="E219" s="7">
        <f t="shared" si="12"/>
        <v>98000</v>
      </c>
      <c r="F219" s="168"/>
      <c r="G219" s="168"/>
    </row>
    <row r="220" spans="1:7" x14ac:dyDescent="0.2">
      <c r="A220" s="165"/>
      <c r="B220" s="4" t="s">
        <v>27</v>
      </c>
      <c r="C220" s="21">
        <v>2</v>
      </c>
      <c r="D220" s="7">
        <v>40000</v>
      </c>
      <c r="E220" s="7">
        <f t="shared" si="12"/>
        <v>80000</v>
      </c>
      <c r="F220" s="168"/>
      <c r="G220" s="168"/>
    </row>
    <row r="221" spans="1:7" x14ac:dyDescent="0.2">
      <c r="A221" s="165"/>
      <c r="B221" s="4" t="s">
        <v>57</v>
      </c>
      <c r="C221" s="21">
        <v>1</v>
      </c>
      <c r="D221" s="7">
        <v>80000</v>
      </c>
      <c r="E221" s="7">
        <f t="shared" si="12"/>
        <v>80000</v>
      </c>
      <c r="F221" s="168"/>
      <c r="G221" s="168"/>
    </row>
    <row r="222" spans="1:7" x14ac:dyDescent="0.2">
      <c r="A222" s="166"/>
      <c r="B222" s="4" t="s">
        <v>58</v>
      </c>
      <c r="C222" s="21">
        <v>10</v>
      </c>
      <c r="D222" s="7">
        <v>15000</v>
      </c>
      <c r="E222" s="7">
        <f t="shared" si="12"/>
        <v>150000</v>
      </c>
      <c r="F222" s="169"/>
      <c r="G222" s="169"/>
    </row>
    <row r="223" spans="1:7" x14ac:dyDescent="0.2">
      <c r="A223" s="164">
        <v>46043</v>
      </c>
      <c r="B223" s="4" t="s">
        <v>25</v>
      </c>
      <c r="C223" s="21">
        <v>3</v>
      </c>
      <c r="D223" s="7">
        <v>20000</v>
      </c>
      <c r="E223" s="7">
        <f t="shared" ref="E223:E232" si="13">D223*C223</f>
        <v>60000</v>
      </c>
      <c r="F223" s="167">
        <f>SUM(E223:E232)</f>
        <v>709000</v>
      </c>
      <c r="G223" s="167" t="s">
        <v>8</v>
      </c>
    </row>
    <row r="224" spans="1:7" x14ac:dyDescent="0.2">
      <c r="A224" s="165"/>
      <c r="B224" s="4" t="s">
        <v>41</v>
      </c>
      <c r="C224" s="21">
        <v>2</v>
      </c>
      <c r="D224" s="7">
        <v>70000</v>
      </c>
      <c r="E224" s="7">
        <f t="shared" si="13"/>
        <v>140000</v>
      </c>
      <c r="F224" s="168"/>
      <c r="G224" s="168"/>
    </row>
    <row r="225" spans="1:7" x14ac:dyDescent="0.2">
      <c r="A225" s="165"/>
      <c r="B225" s="4" t="s">
        <v>9</v>
      </c>
      <c r="C225" s="21">
        <v>6</v>
      </c>
      <c r="D225" s="7">
        <v>10000</v>
      </c>
      <c r="E225" s="7">
        <f t="shared" si="13"/>
        <v>60000</v>
      </c>
      <c r="F225" s="168"/>
      <c r="G225" s="168"/>
    </row>
    <row r="226" spans="1:7" x14ac:dyDescent="0.2">
      <c r="A226" s="165"/>
      <c r="B226" s="4" t="s">
        <v>32</v>
      </c>
      <c r="C226" s="21">
        <v>0.3</v>
      </c>
      <c r="D226" s="7">
        <v>20000</v>
      </c>
      <c r="E226" s="7">
        <f t="shared" si="13"/>
        <v>6000</v>
      </c>
      <c r="F226" s="168"/>
      <c r="G226" s="168"/>
    </row>
    <row r="227" spans="1:7" x14ac:dyDescent="0.2">
      <c r="A227" s="165"/>
      <c r="B227" s="4" t="s">
        <v>13</v>
      </c>
      <c r="C227" s="21">
        <v>0.5</v>
      </c>
      <c r="D227" s="7">
        <v>30000</v>
      </c>
      <c r="E227" s="7">
        <f t="shared" si="13"/>
        <v>15000</v>
      </c>
      <c r="F227" s="168"/>
      <c r="G227" s="168"/>
    </row>
    <row r="228" spans="1:7" x14ac:dyDescent="0.2">
      <c r="A228" s="165"/>
      <c r="B228" s="4" t="s">
        <v>51</v>
      </c>
      <c r="C228" s="21">
        <v>0.5</v>
      </c>
      <c r="D228" s="7">
        <v>35000</v>
      </c>
      <c r="E228" s="7">
        <v>18000</v>
      </c>
      <c r="F228" s="168"/>
      <c r="G228" s="168"/>
    </row>
    <row r="229" spans="1:7" x14ac:dyDescent="0.2">
      <c r="A229" s="165"/>
      <c r="B229" s="4" t="s">
        <v>40</v>
      </c>
      <c r="C229" s="21">
        <v>1</v>
      </c>
      <c r="D229" s="7">
        <v>48000</v>
      </c>
      <c r="E229" s="7">
        <f t="shared" si="13"/>
        <v>48000</v>
      </c>
      <c r="F229" s="168"/>
      <c r="G229" s="168"/>
    </row>
    <row r="230" spans="1:7" x14ac:dyDescent="0.2">
      <c r="A230" s="165"/>
      <c r="B230" s="4" t="s">
        <v>11</v>
      </c>
      <c r="C230" s="21">
        <v>0.75</v>
      </c>
      <c r="D230" s="7">
        <v>95000</v>
      </c>
      <c r="E230" s="7">
        <v>71000</v>
      </c>
      <c r="F230" s="168"/>
      <c r="G230" s="168"/>
    </row>
    <row r="231" spans="1:7" x14ac:dyDescent="0.2">
      <c r="A231" s="165"/>
      <c r="B231" s="4" t="s">
        <v>15</v>
      </c>
      <c r="C231" s="21">
        <v>4</v>
      </c>
      <c r="D231" s="7">
        <v>24000</v>
      </c>
      <c r="E231" s="7">
        <f t="shared" si="13"/>
        <v>96000</v>
      </c>
      <c r="F231" s="168"/>
      <c r="G231" s="168"/>
    </row>
    <row r="232" spans="1:7" x14ac:dyDescent="0.2">
      <c r="A232" s="166"/>
      <c r="B232" s="4" t="s">
        <v>56</v>
      </c>
      <c r="C232" s="21">
        <v>13</v>
      </c>
      <c r="D232" s="7">
        <v>15000</v>
      </c>
      <c r="E232" s="7">
        <f t="shared" si="13"/>
        <v>195000</v>
      </c>
      <c r="F232" s="169"/>
      <c r="G232" s="169"/>
    </row>
    <row r="233" spans="1:7" x14ac:dyDescent="0.2">
      <c r="A233" s="164">
        <v>46044</v>
      </c>
      <c r="B233" s="4" t="s">
        <v>9</v>
      </c>
      <c r="C233" s="21">
        <v>8</v>
      </c>
      <c r="D233" s="7">
        <v>10000</v>
      </c>
      <c r="E233" s="7">
        <f t="shared" ref="E233:E245" si="14">D233*C233</f>
        <v>80000</v>
      </c>
      <c r="F233" s="167">
        <f>SUM(E233:E245)</f>
        <v>1042000</v>
      </c>
      <c r="G233" s="167" t="s">
        <v>8</v>
      </c>
    </row>
    <row r="234" spans="1:7" x14ac:dyDescent="0.2">
      <c r="A234" s="165"/>
      <c r="B234" s="4" t="s">
        <v>21</v>
      </c>
      <c r="C234" s="21">
        <v>1</v>
      </c>
      <c r="D234" s="7">
        <v>38000</v>
      </c>
      <c r="E234" s="7">
        <f t="shared" si="14"/>
        <v>38000</v>
      </c>
      <c r="F234" s="168"/>
      <c r="G234" s="168"/>
    </row>
    <row r="235" spans="1:7" x14ac:dyDescent="0.2">
      <c r="A235" s="165"/>
      <c r="B235" s="4" t="s">
        <v>41</v>
      </c>
      <c r="C235" s="21">
        <v>2</v>
      </c>
      <c r="D235" s="7">
        <v>70000</v>
      </c>
      <c r="E235" s="7">
        <f t="shared" si="14"/>
        <v>140000</v>
      </c>
      <c r="F235" s="168"/>
      <c r="G235" s="168"/>
    </row>
    <row r="236" spans="1:7" x14ac:dyDescent="0.2">
      <c r="A236" s="165"/>
      <c r="B236" s="4" t="s">
        <v>25</v>
      </c>
      <c r="C236" s="21">
        <v>3</v>
      </c>
      <c r="D236" s="7">
        <v>20000</v>
      </c>
      <c r="E236" s="7">
        <f t="shared" si="14"/>
        <v>60000</v>
      </c>
      <c r="F236" s="168"/>
      <c r="G236" s="168"/>
    </row>
    <row r="237" spans="1:7" x14ac:dyDescent="0.2">
      <c r="A237" s="165"/>
      <c r="B237" s="4" t="s">
        <v>20</v>
      </c>
      <c r="C237" s="21">
        <v>2</v>
      </c>
      <c r="D237" s="7">
        <v>40000</v>
      </c>
      <c r="E237" s="7">
        <f t="shared" si="14"/>
        <v>80000</v>
      </c>
      <c r="F237" s="168"/>
      <c r="G237" s="168"/>
    </row>
    <row r="238" spans="1:7" x14ac:dyDescent="0.2">
      <c r="A238" s="165"/>
      <c r="B238" s="4" t="s">
        <v>39</v>
      </c>
      <c r="C238" s="21">
        <v>1</v>
      </c>
      <c r="D238" s="7">
        <v>45000</v>
      </c>
      <c r="E238" s="7">
        <f t="shared" si="14"/>
        <v>45000</v>
      </c>
      <c r="F238" s="168"/>
      <c r="G238" s="168"/>
    </row>
    <row r="239" spans="1:7" x14ac:dyDescent="0.2">
      <c r="A239" s="165"/>
      <c r="B239" s="4" t="s">
        <v>32</v>
      </c>
      <c r="C239" s="21">
        <v>0.5</v>
      </c>
      <c r="D239" s="7">
        <v>20000</v>
      </c>
      <c r="E239" s="7">
        <f t="shared" si="14"/>
        <v>10000</v>
      </c>
      <c r="F239" s="168"/>
      <c r="G239" s="168"/>
    </row>
    <row r="240" spans="1:7" x14ac:dyDescent="0.2">
      <c r="A240" s="165"/>
      <c r="B240" s="4" t="s">
        <v>17</v>
      </c>
      <c r="C240" s="21">
        <v>5.9850000000000003</v>
      </c>
      <c r="D240" s="7">
        <v>15000</v>
      </c>
      <c r="E240" s="7">
        <v>90000</v>
      </c>
      <c r="F240" s="168"/>
      <c r="G240" s="168"/>
    </row>
    <row r="241" spans="1:7" x14ac:dyDescent="0.2">
      <c r="A241" s="165"/>
      <c r="B241" s="4" t="s">
        <v>11</v>
      </c>
      <c r="C241" s="21">
        <v>0.5</v>
      </c>
      <c r="D241" s="7">
        <v>95000</v>
      </c>
      <c r="E241" s="7">
        <v>48000</v>
      </c>
      <c r="F241" s="168"/>
      <c r="G241" s="168"/>
    </row>
    <row r="242" spans="1:7" x14ac:dyDescent="0.2">
      <c r="A242" s="165"/>
      <c r="B242" s="4" t="s">
        <v>43</v>
      </c>
      <c r="C242" s="21">
        <v>8</v>
      </c>
      <c r="D242" s="7">
        <v>24000</v>
      </c>
      <c r="E242" s="7">
        <f t="shared" si="14"/>
        <v>192000</v>
      </c>
      <c r="F242" s="168"/>
      <c r="G242" s="168"/>
    </row>
    <row r="243" spans="1:7" x14ac:dyDescent="0.2">
      <c r="A243" s="165"/>
      <c r="B243" s="4" t="s">
        <v>28</v>
      </c>
      <c r="C243" s="21">
        <v>3</v>
      </c>
      <c r="D243" s="7">
        <v>49000</v>
      </c>
      <c r="E243" s="7">
        <f t="shared" si="14"/>
        <v>147000</v>
      </c>
      <c r="F243" s="168"/>
      <c r="G243" s="168"/>
    </row>
    <row r="244" spans="1:7" x14ac:dyDescent="0.2">
      <c r="A244" s="165"/>
      <c r="B244" s="4" t="s">
        <v>22</v>
      </c>
      <c r="C244" s="21">
        <v>2</v>
      </c>
      <c r="D244" s="7">
        <v>40000</v>
      </c>
      <c r="E244" s="7">
        <f t="shared" si="14"/>
        <v>80000</v>
      </c>
      <c r="F244" s="168"/>
      <c r="G244" s="168"/>
    </row>
    <row r="245" spans="1:7" x14ac:dyDescent="0.2">
      <c r="A245" s="166"/>
      <c r="B245" s="4" t="s">
        <v>47</v>
      </c>
      <c r="C245" s="21">
        <v>16</v>
      </c>
      <c r="D245" s="7">
        <v>2000</v>
      </c>
      <c r="E245" s="7">
        <f t="shared" si="14"/>
        <v>32000</v>
      </c>
      <c r="F245" s="169"/>
      <c r="G245" s="169"/>
    </row>
    <row r="246" spans="1:7" x14ac:dyDescent="0.2">
      <c r="A246" s="164">
        <v>46045</v>
      </c>
      <c r="B246" s="4" t="s">
        <v>9</v>
      </c>
      <c r="C246" s="21">
        <v>10</v>
      </c>
      <c r="D246" s="7">
        <v>10000</v>
      </c>
      <c r="E246" s="7">
        <f t="shared" ref="E246:E257" si="15">D246*C246</f>
        <v>100000</v>
      </c>
      <c r="F246" s="167">
        <f>SUM(E246:E257)</f>
        <v>798000</v>
      </c>
      <c r="G246" s="167" t="s">
        <v>8</v>
      </c>
    </row>
    <row r="247" spans="1:7" x14ac:dyDescent="0.2">
      <c r="A247" s="165"/>
      <c r="B247" s="4" t="s">
        <v>25</v>
      </c>
      <c r="C247" s="21">
        <v>4</v>
      </c>
      <c r="D247" s="7">
        <v>20000</v>
      </c>
      <c r="E247" s="7">
        <f t="shared" si="15"/>
        <v>80000</v>
      </c>
      <c r="F247" s="168"/>
      <c r="G247" s="168"/>
    </row>
    <row r="248" spans="1:7" x14ac:dyDescent="0.2">
      <c r="A248" s="165"/>
      <c r="B248" s="4" t="s">
        <v>41</v>
      </c>
      <c r="C248" s="21">
        <v>1</v>
      </c>
      <c r="D248" s="7">
        <v>70000</v>
      </c>
      <c r="E248" s="7">
        <f t="shared" si="15"/>
        <v>70000</v>
      </c>
      <c r="F248" s="168"/>
      <c r="G248" s="168"/>
    </row>
    <row r="249" spans="1:7" x14ac:dyDescent="0.2">
      <c r="A249" s="165"/>
      <c r="B249" s="4" t="s">
        <v>17</v>
      </c>
      <c r="C249" s="21">
        <v>3.7749999999999999</v>
      </c>
      <c r="D249" s="7">
        <v>15000</v>
      </c>
      <c r="E249" s="7">
        <v>57000</v>
      </c>
      <c r="F249" s="168"/>
      <c r="G249" s="168"/>
    </row>
    <row r="250" spans="1:7" x14ac:dyDescent="0.2">
      <c r="A250" s="165"/>
      <c r="B250" s="4" t="s">
        <v>20</v>
      </c>
      <c r="C250" s="21">
        <v>1</v>
      </c>
      <c r="D250" s="7">
        <v>40000</v>
      </c>
      <c r="E250" s="7">
        <f t="shared" si="15"/>
        <v>40000</v>
      </c>
      <c r="F250" s="168"/>
      <c r="G250" s="168"/>
    </row>
    <row r="251" spans="1:7" x14ac:dyDescent="0.2">
      <c r="A251" s="165"/>
      <c r="B251" s="4" t="s">
        <v>42</v>
      </c>
      <c r="C251" s="21">
        <v>1</v>
      </c>
      <c r="D251" s="7">
        <v>30000</v>
      </c>
      <c r="E251" s="7">
        <f t="shared" si="15"/>
        <v>30000</v>
      </c>
      <c r="F251" s="168"/>
      <c r="G251" s="168"/>
    </row>
    <row r="252" spans="1:7" x14ac:dyDescent="0.2">
      <c r="A252" s="165"/>
      <c r="B252" s="4" t="s">
        <v>37</v>
      </c>
      <c r="C252" s="21">
        <v>1</v>
      </c>
      <c r="D252" s="7">
        <v>15000</v>
      </c>
      <c r="E252" s="7">
        <f t="shared" si="15"/>
        <v>15000</v>
      </c>
      <c r="F252" s="168"/>
      <c r="G252" s="168"/>
    </row>
    <row r="253" spans="1:7" x14ac:dyDescent="0.2">
      <c r="A253" s="165"/>
      <c r="B253" s="4" t="s">
        <v>11</v>
      </c>
      <c r="C253" s="21">
        <v>0.75</v>
      </c>
      <c r="D253" s="7">
        <v>95000</v>
      </c>
      <c r="E253" s="7">
        <v>71000</v>
      </c>
      <c r="F253" s="168"/>
      <c r="G253" s="168"/>
    </row>
    <row r="254" spans="1:7" x14ac:dyDescent="0.2">
      <c r="A254" s="165"/>
      <c r="B254" s="4" t="s">
        <v>13</v>
      </c>
      <c r="C254" s="21">
        <v>0.5</v>
      </c>
      <c r="D254" s="7">
        <v>30000</v>
      </c>
      <c r="E254" s="7">
        <f t="shared" si="15"/>
        <v>15000</v>
      </c>
      <c r="F254" s="168"/>
      <c r="G254" s="168"/>
    </row>
    <row r="255" spans="1:7" x14ac:dyDescent="0.2">
      <c r="A255" s="165"/>
      <c r="B255" s="4" t="s">
        <v>40</v>
      </c>
      <c r="C255" s="21">
        <v>1</v>
      </c>
      <c r="D255" s="7">
        <v>48000</v>
      </c>
      <c r="E255" s="7">
        <f t="shared" si="15"/>
        <v>48000</v>
      </c>
      <c r="F255" s="168"/>
      <c r="G255" s="168"/>
    </row>
    <row r="256" spans="1:7" x14ac:dyDescent="0.2">
      <c r="A256" s="165"/>
      <c r="B256" s="4" t="s">
        <v>15</v>
      </c>
      <c r="C256" s="21">
        <v>8</v>
      </c>
      <c r="D256" s="7">
        <v>24000</v>
      </c>
      <c r="E256" s="7">
        <f t="shared" si="15"/>
        <v>192000</v>
      </c>
      <c r="F256" s="168"/>
      <c r="G256" s="168"/>
    </row>
    <row r="257" spans="1:7" x14ac:dyDescent="0.2">
      <c r="A257" s="166"/>
      <c r="B257" s="4" t="s">
        <v>22</v>
      </c>
      <c r="C257" s="21">
        <v>2</v>
      </c>
      <c r="D257" s="7">
        <v>40000</v>
      </c>
      <c r="E257" s="7">
        <f t="shared" si="15"/>
        <v>80000</v>
      </c>
      <c r="F257" s="169"/>
      <c r="G257" s="169"/>
    </row>
    <row r="258" spans="1:7" x14ac:dyDescent="0.2">
      <c r="A258" s="164">
        <v>46046</v>
      </c>
      <c r="B258" s="4" t="s">
        <v>42</v>
      </c>
      <c r="C258" s="21">
        <v>1</v>
      </c>
      <c r="D258" s="7">
        <v>25000</v>
      </c>
      <c r="E258" s="7">
        <f t="shared" ref="E258:E269" si="16">D258*C258</f>
        <v>25000</v>
      </c>
      <c r="F258" s="167">
        <f>SUM(E258:E269)</f>
        <v>518000</v>
      </c>
      <c r="G258" s="167" t="s">
        <v>8</v>
      </c>
    </row>
    <row r="259" spans="1:7" x14ac:dyDescent="0.2">
      <c r="A259" s="165"/>
      <c r="B259" s="4" t="s">
        <v>37</v>
      </c>
      <c r="C259" s="21">
        <v>1</v>
      </c>
      <c r="D259" s="7">
        <v>15000</v>
      </c>
      <c r="E259" s="7">
        <f t="shared" si="16"/>
        <v>15000</v>
      </c>
      <c r="F259" s="168"/>
      <c r="G259" s="168"/>
    </row>
    <row r="260" spans="1:7" x14ac:dyDescent="0.2">
      <c r="A260" s="165"/>
      <c r="B260" s="4" t="s">
        <v>25</v>
      </c>
      <c r="C260" s="21">
        <v>3</v>
      </c>
      <c r="D260" s="7">
        <v>20000</v>
      </c>
      <c r="E260" s="7">
        <f t="shared" si="16"/>
        <v>60000</v>
      </c>
      <c r="F260" s="168"/>
      <c r="G260" s="168"/>
    </row>
    <row r="261" spans="1:7" x14ac:dyDescent="0.2">
      <c r="A261" s="165"/>
      <c r="B261" s="4" t="s">
        <v>41</v>
      </c>
      <c r="C261" s="21">
        <v>1</v>
      </c>
      <c r="D261" s="7">
        <v>70000</v>
      </c>
      <c r="E261" s="7">
        <f t="shared" si="16"/>
        <v>70000</v>
      </c>
      <c r="F261" s="168"/>
      <c r="G261" s="168"/>
    </row>
    <row r="262" spans="1:7" x14ac:dyDescent="0.2">
      <c r="A262" s="165"/>
      <c r="B262" s="4" t="s">
        <v>40</v>
      </c>
      <c r="C262" s="21">
        <v>1</v>
      </c>
      <c r="D262" s="7">
        <v>48000</v>
      </c>
      <c r="E262" s="7">
        <f t="shared" si="16"/>
        <v>48000</v>
      </c>
      <c r="F262" s="168"/>
      <c r="G262" s="168"/>
    </row>
    <row r="263" spans="1:7" x14ac:dyDescent="0.2">
      <c r="A263" s="165"/>
      <c r="B263" s="4" t="s">
        <v>20</v>
      </c>
      <c r="C263" s="21">
        <v>1</v>
      </c>
      <c r="D263" s="7">
        <v>40000</v>
      </c>
      <c r="E263" s="7">
        <f t="shared" si="16"/>
        <v>40000</v>
      </c>
      <c r="F263" s="168"/>
      <c r="G263" s="168"/>
    </row>
    <row r="264" spans="1:7" x14ac:dyDescent="0.2">
      <c r="A264" s="165"/>
      <c r="B264" s="4" t="s">
        <v>19</v>
      </c>
      <c r="C264" s="21">
        <v>0.3</v>
      </c>
      <c r="D264" s="7">
        <v>80000</v>
      </c>
      <c r="E264" s="7">
        <f t="shared" si="16"/>
        <v>24000</v>
      </c>
      <c r="F264" s="168"/>
      <c r="G264" s="168"/>
    </row>
    <row r="265" spans="1:7" x14ac:dyDescent="0.2">
      <c r="A265" s="165"/>
      <c r="B265" s="4" t="s">
        <v>32</v>
      </c>
      <c r="C265" s="21">
        <v>0.3</v>
      </c>
      <c r="D265" s="7">
        <v>20000</v>
      </c>
      <c r="E265" s="7">
        <f t="shared" si="16"/>
        <v>6000</v>
      </c>
      <c r="F265" s="168"/>
      <c r="G265" s="168"/>
    </row>
    <row r="266" spans="1:7" x14ac:dyDescent="0.2">
      <c r="A266" s="165"/>
      <c r="B266" s="4" t="s">
        <v>59</v>
      </c>
      <c r="C266" s="21">
        <v>0.3</v>
      </c>
      <c r="D266" s="7">
        <v>150000</v>
      </c>
      <c r="E266" s="7">
        <f t="shared" si="16"/>
        <v>45000</v>
      </c>
      <c r="F266" s="168"/>
      <c r="G266" s="168"/>
    </row>
    <row r="267" spans="1:7" x14ac:dyDescent="0.2">
      <c r="A267" s="165"/>
      <c r="B267" s="4" t="s">
        <v>43</v>
      </c>
      <c r="C267" s="21">
        <v>4</v>
      </c>
      <c r="D267" s="7">
        <v>24000</v>
      </c>
      <c r="E267" s="7">
        <f t="shared" si="16"/>
        <v>96000</v>
      </c>
      <c r="F267" s="168"/>
      <c r="G267" s="168"/>
    </row>
    <row r="268" spans="1:7" x14ac:dyDescent="0.2">
      <c r="A268" s="165"/>
      <c r="B268" s="4" t="s">
        <v>27</v>
      </c>
      <c r="C268" s="21">
        <v>1</v>
      </c>
      <c r="D268" s="7">
        <v>40000</v>
      </c>
      <c r="E268" s="7">
        <f t="shared" si="16"/>
        <v>40000</v>
      </c>
      <c r="F268" s="168"/>
      <c r="G268" s="168"/>
    </row>
    <row r="269" spans="1:7" x14ac:dyDescent="0.2">
      <c r="A269" s="166"/>
      <c r="B269" s="4" t="s">
        <v>28</v>
      </c>
      <c r="C269" s="21">
        <v>1</v>
      </c>
      <c r="D269" s="7">
        <v>49000</v>
      </c>
      <c r="E269" s="7">
        <f t="shared" si="16"/>
        <v>49000</v>
      </c>
      <c r="F269" s="169"/>
      <c r="G269" s="169"/>
    </row>
    <row r="270" spans="1:7" x14ac:dyDescent="0.2">
      <c r="A270" s="164">
        <v>46047</v>
      </c>
      <c r="B270" s="4" t="s">
        <v>9</v>
      </c>
      <c r="C270" s="21">
        <v>8</v>
      </c>
      <c r="D270" s="7">
        <v>10000</v>
      </c>
      <c r="E270" s="7">
        <f t="shared" ref="E270:E275" si="17">D270*C270</f>
        <v>80000</v>
      </c>
      <c r="F270" s="167">
        <f>SUM(E270:E275)</f>
        <v>454000</v>
      </c>
      <c r="G270" s="167" t="s">
        <v>8</v>
      </c>
    </row>
    <row r="271" spans="1:7" x14ac:dyDescent="0.2">
      <c r="A271" s="165"/>
      <c r="B271" s="4" t="s">
        <v>41</v>
      </c>
      <c r="C271" s="21">
        <v>1</v>
      </c>
      <c r="D271" s="7">
        <v>70000</v>
      </c>
      <c r="E271" s="7">
        <f t="shared" si="17"/>
        <v>70000</v>
      </c>
      <c r="F271" s="168"/>
      <c r="G271" s="168"/>
    </row>
    <row r="272" spans="1:7" x14ac:dyDescent="0.2">
      <c r="A272" s="165"/>
      <c r="B272" s="4" t="s">
        <v>25</v>
      </c>
      <c r="C272" s="21">
        <v>2</v>
      </c>
      <c r="D272" s="7">
        <v>20000</v>
      </c>
      <c r="E272" s="7">
        <f t="shared" si="17"/>
        <v>40000</v>
      </c>
      <c r="F272" s="168"/>
      <c r="G272" s="168"/>
    </row>
    <row r="273" spans="1:7" x14ac:dyDescent="0.2">
      <c r="A273" s="165"/>
      <c r="B273" s="4" t="s">
        <v>47</v>
      </c>
      <c r="C273" s="21">
        <v>16</v>
      </c>
      <c r="D273" s="7">
        <v>2000</v>
      </c>
      <c r="E273" s="7">
        <f t="shared" si="17"/>
        <v>32000</v>
      </c>
      <c r="F273" s="168"/>
      <c r="G273" s="168"/>
    </row>
    <row r="274" spans="1:7" x14ac:dyDescent="0.2">
      <c r="A274" s="165"/>
      <c r="B274" s="4" t="s">
        <v>43</v>
      </c>
      <c r="C274" s="21">
        <v>8</v>
      </c>
      <c r="D274" s="7">
        <v>24000</v>
      </c>
      <c r="E274" s="7">
        <f t="shared" si="17"/>
        <v>192000</v>
      </c>
      <c r="F274" s="168"/>
      <c r="G274" s="168"/>
    </row>
    <row r="275" spans="1:7" x14ac:dyDescent="0.2">
      <c r="A275" s="166"/>
      <c r="B275" s="4" t="s">
        <v>27</v>
      </c>
      <c r="C275" s="21">
        <v>1</v>
      </c>
      <c r="D275" s="7">
        <v>40000</v>
      </c>
      <c r="E275" s="7">
        <f t="shared" si="17"/>
        <v>40000</v>
      </c>
      <c r="F275" s="169"/>
      <c r="G275" s="169"/>
    </row>
    <row r="276" spans="1:7" x14ac:dyDescent="0.2">
      <c r="A276" s="164">
        <v>46048</v>
      </c>
      <c r="B276" s="4" t="s">
        <v>9</v>
      </c>
      <c r="C276" s="21">
        <v>10</v>
      </c>
      <c r="D276" s="7">
        <v>10000</v>
      </c>
      <c r="E276" s="7">
        <f t="shared" ref="E276:E285" si="18">D276*C276</f>
        <v>100000</v>
      </c>
      <c r="F276" s="167">
        <f>SUM(E276:E286)</f>
        <v>588000</v>
      </c>
      <c r="G276" s="167" t="s">
        <v>8</v>
      </c>
    </row>
    <row r="277" spans="1:7" x14ac:dyDescent="0.2">
      <c r="A277" s="165"/>
      <c r="B277" s="4" t="s">
        <v>25</v>
      </c>
      <c r="C277" s="21">
        <v>4</v>
      </c>
      <c r="D277" s="7">
        <v>20000</v>
      </c>
      <c r="E277" s="7">
        <f t="shared" si="18"/>
        <v>80000</v>
      </c>
      <c r="F277" s="168"/>
      <c r="G277" s="168"/>
    </row>
    <row r="278" spans="1:7" x14ac:dyDescent="0.2">
      <c r="A278" s="165"/>
      <c r="B278" s="4" t="s">
        <v>41</v>
      </c>
      <c r="C278" s="21">
        <v>1</v>
      </c>
      <c r="D278" s="7">
        <v>70000</v>
      </c>
      <c r="E278" s="7">
        <f t="shared" si="18"/>
        <v>70000</v>
      </c>
      <c r="F278" s="168"/>
      <c r="G278" s="168"/>
    </row>
    <row r="279" spans="1:7" x14ac:dyDescent="0.2">
      <c r="A279" s="165"/>
      <c r="B279" s="4" t="s">
        <v>42</v>
      </c>
      <c r="C279" s="21">
        <v>1</v>
      </c>
      <c r="D279" s="7">
        <v>25000</v>
      </c>
      <c r="E279" s="7">
        <f t="shared" si="18"/>
        <v>25000</v>
      </c>
      <c r="F279" s="168"/>
      <c r="G279" s="168"/>
    </row>
    <row r="280" spans="1:7" x14ac:dyDescent="0.2">
      <c r="A280" s="165"/>
      <c r="B280" s="4" t="s">
        <v>37</v>
      </c>
      <c r="C280" s="21">
        <v>1</v>
      </c>
      <c r="D280" s="7">
        <v>15000</v>
      </c>
      <c r="E280" s="7">
        <f t="shared" si="18"/>
        <v>15000</v>
      </c>
      <c r="F280" s="168"/>
      <c r="G280" s="168"/>
    </row>
    <row r="281" spans="1:7" x14ac:dyDescent="0.2">
      <c r="A281" s="165"/>
      <c r="B281" s="4" t="s">
        <v>32</v>
      </c>
      <c r="C281" s="21">
        <v>0.3</v>
      </c>
      <c r="D281" s="7">
        <v>20000</v>
      </c>
      <c r="E281" s="7">
        <f t="shared" si="18"/>
        <v>6000</v>
      </c>
      <c r="F281" s="168"/>
      <c r="G281" s="168"/>
    </row>
    <row r="282" spans="1:7" x14ac:dyDescent="0.2">
      <c r="A282" s="165"/>
      <c r="B282" s="4" t="s">
        <v>40</v>
      </c>
      <c r="C282" s="21">
        <v>1</v>
      </c>
      <c r="D282" s="7">
        <v>48000</v>
      </c>
      <c r="E282" s="7">
        <f t="shared" si="18"/>
        <v>48000</v>
      </c>
      <c r="F282" s="168"/>
      <c r="G282" s="168"/>
    </row>
    <row r="283" spans="1:7" x14ac:dyDescent="0.2">
      <c r="A283" s="165"/>
      <c r="B283" s="4" t="s">
        <v>17</v>
      </c>
      <c r="C283" s="21">
        <v>3.41</v>
      </c>
      <c r="D283" s="7">
        <v>15000</v>
      </c>
      <c r="E283" s="7">
        <v>51000</v>
      </c>
      <c r="F283" s="168"/>
      <c r="G283" s="168"/>
    </row>
    <row r="284" spans="1:7" x14ac:dyDescent="0.2">
      <c r="A284" s="165"/>
      <c r="B284" s="4" t="s">
        <v>31</v>
      </c>
      <c r="C284" s="21">
        <v>1</v>
      </c>
      <c r="D284" s="7">
        <v>25000</v>
      </c>
      <c r="E284" s="7">
        <f t="shared" si="18"/>
        <v>25000</v>
      </c>
      <c r="F284" s="168"/>
      <c r="G284" s="168"/>
    </row>
    <row r="285" spans="1:7" x14ac:dyDescent="0.2">
      <c r="A285" s="165"/>
      <c r="B285" s="4" t="s">
        <v>27</v>
      </c>
      <c r="C285" s="21">
        <v>3</v>
      </c>
      <c r="D285" s="7">
        <v>40000</v>
      </c>
      <c r="E285" s="7">
        <f t="shared" si="18"/>
        <v>120000</v>
      </c>
      <c r="F285" s="168"/>
      <c r="G285" s="168"/>
    </row>
    <row r="286" spans="1:7" x14ac:dyDescent="0.2">
      <c r="A286" s="166"/>
      <c r="B286" s="4" t="s">
        <v>11</v>
      </c>
      <c r="C286" s="21">
        <v>0.5</v>
      </c>
      <c r="D286" s="7">
        <v>95000</v>
      </c>
      <c r="E286" s="7">
        <v>48000</v>
      </c>
      <c r="F286" s="169"/>
      <c r="G286" s="169"/>
    </row>
    <row r="287" spans="1:7" x14ac:dyDescent="0.2">
      <c r="A287" s="164">
        <v>46049</v>
      </c>
      <c r="B287" s="4" t="s">
        <v>46</v>
      </c>
      <c r="C287" s="21">
        <v>1</v>
      </c>
      <c r="D287" s="7">
        <v>38000</v>
      </c>
      <c r="E287" s="7">
        <f>D287*C287</f>
        <v>38000</v>
      </c>
      <c r="F287" s="167">
        <f>SUM(E287:E298)</f>
        <v>752000</v>
      </c>
      <c r="G287" s="167" t="s">
        <v>8</v>
      </c>
    </row>
    <row r="288" spans="1:7" x14ac:dyDescent="0.2">
      <c r="A288" s="165"/>
      <c r="B288" s="4" t="s">
        <v>60</v>
      </c>
      <c r="C288" s="21">
        <v>0.3</v>
      </c>
      <c r="D288" s="7">
        <v>35000</v>
      </c>
      <c r="E288" s="7">
        <v>11000</v>
      </c>
      <c r="F288" s="168"/>
      <c r="G288" s="168"/>
    </row>
    <row r="289" spans="1:7" x14ac:dyDescent="0.2">
      <c r="A289" s="165"/>
      <c r="B289" s="4" t="s">
        <v>32</v>
      </c>
      <c r="C289" s="21">
        <v>0.5</v>
      </c>
      <c r="D289" s="7">
        <v>20000</v>
      </c>
      <c r="E289" s="7">
        <f t="shared" ref="E289:E298" si="19">D289*C289</f>
        <v>10000</v>
      </c>
      <c r="F289" s="168"/>
      <c r="G289" s="168"/>
    </row>
    <row r="290" spans="1:7" x14ac:dyDescent="0.2">
      <c r="A290" s="165"/>
      <c r="B290" s="4" t="s">
        <v>41</v>
      </c>
      <c r="C290" s="21">
        <v>1</v>
      </c>
      <c r="D290" s="7">
        <v>70000</v>
      </c>
      <c r="E290" s="7">
        <f t="shared" si="19"/>
        <v>70000</v>
      </c>
      <c r="F290" s="168"/>
      <c r="G290" s="168"/>
    </row>
    <row r="291" spans="1:7" x14ac:dyDescent="0.2">
      <c r="A291" s="165"/>
      <c r="B291" s="4" t="s">
        <v>25</v>
      </c>
      <c r="C291" s="21">
        <v>3</v>
      </c>
      <c r="D291" s="7">
        <v>20000</v>
      </c>
      <c r="E291" s="7">
        <f t="shared" si="19"/>
        <v>60000</v>
      </c>
      <c r="F291" s="168"/>
      <c r="G291" s="168"/>
    </row>
    <row r="292" spans="1:7" x14ac:dyDescent="0.2">
      <c r="A292" s="165"/>
      <c r="B292" s="4" t="s">
        <v>13</v>
      </c>
      <c r="C292" s="21">
        <v>0.5</v>
      </c>
      <c r="D292" s="7">
        <v>30000</v>
      </c>
      <c r="E292" s="7">
        <f t="shared" si="19"/>
        <v>15000</v>
      </c>
      <c r="F292" s="168"/>
      <c r="G292" s="168"/>
    </row>
    <row r="293" spans="1:7" x14ac:dyDescent="0.2">
      <c r="A293" s="165"/>
      <c r="B293" s="4" t="s">
        <v>17</v>
      </c>
      <c r="C293" s="21">
        <v>3.375</v>
      </c>
      <c r="D293" s="7">
        <v>15000</v>
      </c>
      <c r="E293" s="7">
        <v>51000</v>
      </c>
      <c r="F293" s="168"/>
      <c r="G293" s="168"/>
    </row>
    <row r="294" spans="1:7" x14ac:dyDescent="0.2">
      <c r="A294" s="165"/>
      <c r="B294" s="4" t="s">
        <v>57</v>
      </c>
      <c r="C294" s="21">
        <v>1</v>
      </c>
      <c r="D294" s="7">
        <v>75000</v>
      </c>
      <c r="E294" s="7">
        <f t="shared" si="19"/>
        <v>75000</v>
      </c>
      <c r="F294" s="168"/>
      <c r="G294" s="168"/>
    </row>
    <row r="295" spans="1:7" x14ac:dyDescent="0.2">
      <c r="A295" s="165"/>
      <c r="B295" s="4" t="s">
        <v>43</v>
      </c>
      <c r="C295" s="21">
        <v>6</v>
      </c>
      <c r="D295" s="7">
        <v>24000</v>
      </c>
      <c r="E295" s="7">
        <f t="shared" si="19"/>
        <v>144000</v>
      </c>
      <c r="F295" s="168"/>
      <c r="G295" s="168"/>
    </row>
    <row r="296" spans="1:7" x14ac:dyDescent="0.2">
      <c r="A296" s="165"/>
      <c r="B296" s="4" t="s">
        <v>28</v>
      </c>
      <c r="C296" s="21">
        <v>2</v>
      </c>
      <c r="D296" s="7">
        <v>49000</v>
      </c>
      <c r="E296" s="7">
        <f t="shared" si="19"/>
        <v>98000</v>
      </c>
      <c r="F296" s="168"/>
      <c r="G296" s="168"/>
    </row>
    <row r="297" spans="1:7" x14ac:dyDescent="0.2">
      <c r="A297" s="165"/>
      <c r="B297" s="4" t="s">
        <v>27</v>
      </c>
      <c r="C297" s="21">
        <v>2</v>
      </c>
      <c r="D297" s="7">
        <v>40000</v>
      </c>
      <c r="E297" s="7">
        <f t="shared" si="19"/>
        <v>80000</v>
      </c>
      <c r="F297" s="168"/>
      <c r="G297" s="168"/>
    </row>
    <row r="298" spans="1:7" x14ac:dyDescent="0.2">
      <c r="A298" s="166"/>
      <c r="B298" s="4" t="s">
        <v>61</v>
      </c>
      <c r="C298" s="21">
        <v>2</v>
      </c>
      <c r="D298" s="7">
        <v>50000</v>
      </c>
      <c r="E298" s="7">
        <f t="shared" si="19"/>
        <v>100000</v>
      </c>
      <c r="F298" s="169"/>
      <c r="G298" s="169"/>
    </row>
    <row r="299" spans="1:7" x14ac:dyDescent="0.2">
      <c r="A299" s="164">
        <v>46050</v>
      </c>
      <c r="B299" s="4" t="s">
        <v>38</v>
      </c>
      <c r="C299" s="21">
        <v>4</v>
      </c>
      <c r="D299" s="7">
        <v>20000</v>
      </c>
      <c r="E299" s="7">
        <f t="shared" ref="E299:E306" si="20">D299*C299</f>
        <v>80000</v>
      </c>
      <c r="F299" s="167">
        <f>SUM(E299:E306)</f>
        <v>544000</v>
      </c>
      <c r="G299" s="167" t="s">
        <v>8</v>
      </c>
    </row>
    <row r="300" spans="1:7" x14ac:dyDescent="0.2">
      <c r="A300" s="165"/>
      <c r="B300" s="4" t="s">
        <v>9</v>
      </c>
      <c r="C300" s="21">
        <v>8</v>
      </c>
      <c r="D300" s="7">
        <v>10000</v>
      </c>
      <c r="E300" s="7">
        <f t="shared" si="20"/>
        <v>80000</v>
      </c>
      <c r="F300" s="168"/>
      <c r="G300" s="168"/>
    </row>
    <row r="301" spans="1:7" x14ac:dyDescent="0.2">
      <c r="A301" s="165"/>
      <c r="B301" s="4" t="s">
        <v>7</v>
      </c>
      <c r="C301" s="21">
        <v>1</v>
      </c>
      <c r="D301" s="7">
        <v>70000</v>
      </c>
      <c r="E301" s="7">
        <f t="shared" si="20"/>
        <v>70000</v>
      </c>
      <c r="F301" s="168"/>
      <c r="G301" s="168"/>
    </row>
    <row r="302" spans="1:7" x14ac:dyDescent="0.2">
      <c r="A302" s="165"/>
      <c r="B302" s="4" t="s">
        <v>25</v>
      </c>
      <c r="C302" s="21">
        <v>3</v>
      </c>
      <c r="D302" s="7">
        <v>20000</v>
      </c>
      <c r="E302" s="7">
        <f t="shared" si="20"/>
        <v>60000</v>
      </c>
      <c r="F302" s="168"/>
      <c r="G302" s="168"/>
    </row>
    <row r="303" spans="1:7" x14ac:dyDescent="0.2">
      <c r="A303" s="165"/>
      <c r="B303" s="4" t="s">
        <v>42</v>
      </c>
      <c r="C303" s="21">
        <v>1</v>
      </c>
      <c r="D303" s="7">
        <v>30000</v>
      </c>
      <c r="E303" s="7">
        <f t="shared" si="20"/>
        <v>30000</v>
      </c>
      <c r="F303" s="168"/>
      <c r="G303" s="168"/>
    </row>
    <row r="304" spans="1:7" x14ac:dyDescent="0.2">
      <c r="A304" s="165"/>
      <c r="B304" s="4" t="s">
        <v>11</v>
      </c>
      <c r="C304" s="21">
        <v>0.25</v>
      </c>
      <c r="D304" s="7">
        <v>96000</v>
      </c>
      <c r="E304" s="7">
        <f t="shared" si="20"/>
        <v>24000</v>
      </c>
      <c r="F304" s="168"/>
      <c r="G304" s="168"/>
    </row>
    <row r="305" spans="1:7" x14ac:dyDescent="0.2">
      <c r="A305" s="165"/>
      <c r="B305" s="4" t="s">
        <v>15</v>
      </c>
      <c r="C305" s="21">
        <v>5</v>
      </c>
      <c r="D305" s="7">
        <v>24000</v>
      </c>
      <c r="E305" s="7">
        <f t="shared" si="20"/>
        <v>120000</v>
      </c>
      <c r="F305" s="168"/>
      <c r="G305" s="168"/>
    </row>
    <row r="306" spans="1:7" x14ac:dyDescent="0.2">
      <c r="A306" s="166"/>
      <c r="B306" s="4" t="s">
        <v>27</v>
      </c>
      <c r="C306" s="21">
        <v>2</v>
      </c>
      <c r="D306" s="7">
        <v>40000</v>
      </c>
      <c r="E306" s="7">
        <f t="shared" si="20"/>
        <v>80000</v>
      </c>
      <c r="F306" s="169"/>
      <c r="G306" s="169"/>
    </row>
    <row r="307" spans="1:7" x14ac:dyDescent="0.2">
      <c r="A307" s="164">
        <v>46051</v>
      </c>
      <c r="B307" s="4" t="s">
        <v>9</v>
      </c>
      <c r="C307" s="21">
        <v>8</v>
      </c>
      <c r="D307" s="7">
        <v>10000</v>
      </c>
      <c r="E307" s="7">
        <f t="shared" ref="E307:E315" si="21">D307*C307</f>
        <v>80000</v>
      </c>
      <c r="F307" s="167">
        <f>SUM(E307:E315)</f>
        <v>618000</v>
      </c>
      <c r="G307" s="167" t="s">
        <v>8</v>
      </c>
    </row>
    <row r="308" spans="1:7" x14ac:dyDescent="0.2">
      <c r="A308" s="165"/>
      <c r="B308" s="4" t="s">
        <v>17</v>
      </c>
      <c r="C308" s="21">
        <v>3.67</v>
      </c>
      <c r="D308" s="7">
        <v>15000</v>
      </c>
      <c r="E308" s="7">
        <v>55000</v>
      </c>
      <c r="F308" s="168"/>
      <c r="G308" s="168"/>
    </row>
    <row r="309" spans="1:7" x14ac:dyDescent="0.2">
      <c r="A309" s="165"/>
      <c r="B309" s="4" t="s">
        <v>20</v>
      </c>
      <c r="C309" s="21">
        <v>2</v>
      </c>
      <c r="D309" s="7">
        <v>40000</v>
      </c>
      <c r="E309" s="7">
        <f t="shared" si="21"/>
        <v>80000</v>
      </c>
      <c r="F309" s="168"/>
      <c r="G309" s="168"/>
    </row>
    <row r="310" spans="1:7" x14ac:dyDescent="0.2">
      <c r="A310" s="165"/>
      <c r="B310" s="4" t="s">
        <v>40</v>
      </c>
      <c r="C310" s="21">
        <v>1</v>
      </c>
      <c r="D310" s="7">
        <v>48000</v>
      </c>
      <c r="E310" s="7">
        <f t="shared" si="21"/>
        <v>48000</v>
      </c>
      <c r="F310" s="168"/>
      <c r="G310" s="168"/>
    </row>
    <row r="311" spans="1:7" x14ac:dyDescent="0.2">
      <c r="A311" s="165"/>
      <c r="B311" s="4" t="s">
        <v>43</v>
      </c>
      <c r="C311" s="21">
        <v>6</v>
      </c>
      <c r="D311" s="7">
        <v>24000</v>
      </c>
      <c r="E311" s="7">
        <f t="shared" si="21"/>
        <v>144000</v>
      </c>
      <c r="F311" s="168"/>
      <c r="G311" s="168"/>
    </row>
    <row r="312" spans="1:7" x14ac:dyDescent="0.2">
      <c r="A312" s="165"/>
      <c r="B312" s="4" t="s">
        <v>27</v>
      </c>
      <c r="C312" s="21">
        <v>2</v>
      </c>
      <c r="D312" s="7">
        <v>40000</v>
      </c>
      <c r="E312" s="7">
        <f t="shared" si="21"/>
        <v>80000</v>
      </c>
      <c r="F312" s="168"/>
      <c r="G312" s="168"/>
    </row>
    <row r="313" spans="1:7" x14ac:dyDescent="0.2">
      <c r="A313" s="165"/>
      <c r="B313" s="4" t="s">
        <v>47</v>
      </c>
      <c r="C313" s="21">
        <v>17</v>
      </c>
      <c r="D313" s="7">
        <v>2000</v>
      </c>
      <c r="E313" s="7">
        <f t="shared" si="21"/>
        <v>34000</v>
      </c>
      <c r="F313" s="168"/>
      <c r="G313" s="168"/>
    </row>
    <row r="314" spans="1:7" x14ac:dyDescent="0.2">
      <c r="A314" s="165"/>
      <c r="B314" s="4" t="s">
        <v>11</v>
      </c>
      <c r="C314" s="21">
        <v>1</v>
      </c>
      <c r="D314" s="7">
        <v>95000</v>
      </c>
      <c r="E314" s="7">
        <f t="shared" si="21"/>
        <v>95000</v>
      </c>
      <c r="F314" s="168"/>
      <c r="G314" s="168"/>
    </row>
    <row r="315" spans="1:7" x14ac:dyDescent="0.2">
      <c r="A315" s="166"/>
      <c r="B315" s="4" t="s">
        <v>35</v>
      </c>
      <c r="C315" s="21">
        <v>0.1</v>
      </c>
      <c r="D315" s="7">
        <v>20000</v>
      </c>
      <c r="E315" s="7">
        <f t="shared" si="21"/>
        <v>2000</v>
      </c>
      <c r="F315" s="169"/>
      <c r="G315" s="169"/>
    </row>
    <row r="316" spans="1:7" x14ac:dyDescent="0.2">
      <c r="A316" s="164">
        <v>46052</v>
      </c>
      <c r="B316" s="4" t="s">
        <v>41</v>
      </c>
      <c r="C316" s="21">
        <v>1</v>
      </c>
      <c r="D316" s="7">
        <v>70000</v>
      </c>
      <c r="E316" s="7">
        <f t="shared" ref="E316:E322" si="22">D316*C316</f>
        <v>70000</v>
      </c>
      <c r="F316" s="167">
        <f>SUM(E316:E322)</f>
        <v>407000</v>
      </c>
      <c r="G316" s="167" t="s">
        <v>8</v>
      </c>
    </row>
    <row r="317" spans="1:7" x14ac:dyDescent="0.2">
      <c r="A317" s="165"/>
      <c r="B317" s="4" t="s">
        <v>25</v>
      </c>
      <c r="C317" s="21">
        <v>3</v>
      </c>
      <c r="D317" s="7">
        <v>25000</v>
      </c>
      <c r="E317" s="7">
        <f t="shared" si="22"/>
        <v>75000</v>
      </c>
      <c r="F317" s="168"/>
      <c r="G317" s="168"/>
    </row>
    <row r="318" spans="1:7" x14ac:dyDescent="0.2">
      <c r="A318" s="165"/>
      <c r="B318" s="4" t="s">
        <v>49</v>
      </c>
      <c r="C318" s="21">
        <v>0.3</v>
      </c>
      <c r="D318" s="7">
        <v>90000</v>
      </c>
      <c r="E318" s="7">
        <f t="shared" si="22"/>
        <v>27000</v>
      </c>
      <c r="F318" s="168"/>
      <c r="G318" s="168"/>
    </row>
    <row r="319" spans="1:7" x14ac:dyDescent="0.2">
      <c r="A319" s="165"/>
      <c r="B319" s="4" t="s">
        <v>17</v>
      </c>
      <c r="C319" s="21">
        <v>6.63</v>
      </c>
      <c r="D319" s="7">
        <v>15000</v>
      </c>
      <c r="E319" s="7">
        <v>99000</v>
      </c>
      <c r="F319" s="168"/>
      <c r="G319" s="168"/>
    </row>
    <row r="320" spans="1:7" x14ac:dyDescent="0.2">
      <c r="A320" s="165"/>
      <c r="B320" s="4" t="s">
        <v>37</v>
      </c>
      <c r="C320" s="21">
        <v>1</v>
      </c>
      <c r="D320" s="7">
        <v>15000</v>
      </c>
      <c r="E320" s="7">
        <f t="shared" si="22"/>
        <v>15000</v>
      </c>
      <c r="F320" s="168"/>
      <c r="G320" s="168"/>
    </row>
    <row r="321" spans="1:7" x14ac:dyDescent="0.2">
      <c r="A321" s="165"/>
      <c r="B321" s="4" t="s">
        <v>42</v>
      </c>
      <c r="C321" s="21">
        <v>1</v>
      </c>
      <c r="D321" s="7">
        <v>25000</v>
      </c>
      <c r="E321" s="7">
        <f t="shared" si="22"/>
        <v>25000</v>
      </c>
      <c r="F321" s="168"/>
      <c r="G321" s="168"/>
    </row>
    <row r="322" spans="1:7" x14ac:dyDescent="0.2">
      <c r="A322" s="166"/>
      <c r="B322" s="4" t="s">
        <v>40</v>
      </c>
      <c r="C322" s="21">
        <v>2</v>
      </c>
      <c r="D322" s="7">
        <v>48000</v>
      </c>
      <c r="E322" s="7">
        <f t="shared" si="22"/>
        <v>96000</v>
      </c>
      <c r="F322" s="169"/>
      <c r="G322" s="169"/>
    </row>
    <row r="323" spans="1:7" x14ac:dyDescent="0.2">
      <c r="A323" s="164">
        <v>46053</v>
      </c>
      <c r="B323" s="4" t="s">
        <v>42</v>
      </c>
      <c r="C323" s="21">
        <v>2</v>
      </c>
      <c r="D323" s="7">
        <v>30000</v>
      </c>
      <c r="E323" s="7">
        <f t="shared" ref="E323:E336" si="23">D323*C323</f>
        <v>60000</v>
      </c>
      <c r="F323" s="167">
        <f>SUM(E323:E336)</f>
        <v>1029000</v>
      </c>
      <c r="G323" s="167" t="s">
        <v>8</v>
      </c>
    </row>
    <row r="324" spans="1:7" x14ac:dyDescent="0.2">
      <c r="A324" s="165"/>
      <c r="B324" s="4" t="s">
        <v>39</v>
      </c>
      <c r="C324" s="21">
        <v>2</v>
      </c>
      <c r="D324" s="7">
        <v>40000</v>
      </c>
      <c r="E324" s="7">
        <f t="shared" si="23"/>
        <v>80000</v>
      </c>
      <c r="F324" s="168"/>
      <c r="G324" s="168"/>
    </row>
    <row r="325" spans="1:7" x14ac:dyDescent="0.2">
      <c r="A325" s="165"/>
      <c r="B325" s="4" t="s">
        <v>9</v>
      </c>
      <c r="C325" s="21">
        <v>10</v>
      </c>
      <c r="D325" s="7">
        <v>10000</v>
      </c>
      <c r="E325" s="7">
        <f t="shared" si="23"/>
        <v>100000</v>
      </c>
      <c r="F325" s="168"/>
      <c r="G325" s="168"/>
    </row>
    <row r="326" spans="1:7" x14ac:dyDescent="0.2">
      <c r="A326" s="165"/>
      <c r="B326" s="4" t="s">
        <v>37</v>
      </c>
      <c r="C326" s="21">
        <v>1</v>
      </c>
      <c r="D326" s="7">
        <v>15000</v>
      </c>
      <c r="E326" s="7">
        <f t="shared" si="23"/>
        <v>15000</v>
      </c>
      <c r="F326" s="168"/>
      <c r="G326" s="168"/>
    </row>
    <row r="327" spans="1:7" x14ac:dyDescent="0.2">
      <c r="A327" s="165"/>
      <c r="B327" s="4" t="s">
        <v>41</v>
      </c>
      <c r="C327" s="21">
        <v>2</v>
      </c>
      <c r="D327" s="7">
        <v>70000</v>
      </c>
      <c r="E327" s="7">
        <f t="shared" si="23"/>
        <v>140000</v>
      </c>
      <c r="F327" s="168"/>
      <c r="G327" s="168"/>
    </row>
    <row r="328" spans="1:7" x14ac:dyDescent="0.2">
      <c r="A328" s="165"/>
      <c r="B328" s="4" t="s">
        <v>25</v>
      </c>
      <c r="C328" s="21">
        <v>4</v>
      </c>
      <c r="D328" s="7">
        <v>25000</v>
      </c>
      <c r="E328" s="7">
        <f t="shared" si="23"/>
        <v>100000</v>
      </c>
      <c r="F328" s="168"/>
      <c r="G328" s="168"/>
    </row>
    <row r="329" spans="1:7" x14ac:dyDescent="0.2">
      <c r="A329" s="165"/>
      <c r="B329" s="4" t="s">
        <v>40</v>
      </c>
      <c r="C329" s="21">
        <v>1</v>
      </c>
      <c r="D329" s="7">
        <v>48000</v>
      </c>
      <c r="E329" s="7">
        <f t="shared" si="23"/>
        <v>48000</v>
      </c>
      <c r="F329" s="168"/>
      <c r="G329" s="168"/>
    </row>
    <row r="330" spans="1:7" x14ac:dyDescent="0.2">
      <c r="A330" s="165"/>
      <c r="B330" s="4" t="s">
        <v>11</v>
      </c>
      <c r="C330" s="21">
        <v>0.5</v>
      </c>
      <c r="D330" s="7">
        <v>100000</v>
      </c>
      <c r="E330" s="7">
        <f t="shared" si="23"/>
        <v>50000</v>
      </c>
      <c r="F330" s="168"/>
      <c r="G330" s="168"/>
    </row>
    <row r="331" spans="1:7" x14ac:dyDescent="0.2">
      <c r="A331" s="165"/>
      <c r="B331" s="4" t="s">
        <v>43</v>
      </c>
      <c r="C331" s="21">
        <v>8</v>
      </c>
      <c r="D331" s="7">
        <v>24000</v>
      </c>
      <c r="E331" s="7">
        <f t="shared" si="23"/>
        <v>192000</v>
      </c>
      <c r="F331" s="168"/>
      <c r="G331" s="168"/>
    </row>
    <row r="332" spans="1:7" x14ac:dyDescent="0.2">
      <c r="A332" s="165"/>
      <c r="B332" s="4" t="s">
        <v>28</v>
      </c>
      <c r="C332" s="21">
        <v>1</v>
      </c>
      <c r="D332" s="7">
        <v>49000</v>
      </c>
      <c r="E332" s="7">
        <f t="shared" si="23"/>
        <v>49000</v>
      </c>
      <c r="F332" s="168"/>
      <c r="G332" s="168"/>
    </row>
    <row r="333" spans="1:7" x14ac:dyDescent="0.2">
      <c r="A333" s="165"/>
      <c r="B333" s="4" t="s">
        <v>27</v>
      </c>
      <c r="C333" s="21">
        <v>2</v>
      </c>
      <c r="D333" s="7">
        <v>40000</v>
      </c>
      <c r="E333" s="7">
        <f t="shared" si="23"/>
        <v>80000</v>
      </c>
      <c r="F333" s="168"/>
      <c r="G333" s="168"/>
    </row>
    <row r="334" spans="1:7" x14ac:dyDescent="0.2">
      <c r="A334" s="165"/>
      <c r="B334" s="4" t="s">
        <v>62</v>
      </c>
      <c r="C334" s="21">
        <v>1</v>
      </c>
      <c r="D334" s="7">
        <v>70000</v>
      </c>
      <c r="E334" s="7">
        <f t="shared" si="23"/>
        <v>70000</v>
      </c>
      <c r="F334" s="168"/>
      <c r="G334" s="168"/>
    </row>
    <row r="335" spans="1:7" x14ac:dyDescent="0.2">
      <c r="A335" s="165"/>
      <c r="B335" s="4" t="s">
        <v>14</v>
      </c>
      <c r="C335" s="21">
        <v>1</v>
      </c>
      <c r="D335" s="7">
        <v>35000</v>
      </c>
      <c r="E335" s="7">
        <f t="shared" si="23"/>
        <v>35000</v>
      </c>
      <c r="F335" s="168"/>
      <c r="G335" s="168"/>
    </row>
    <row r="336" spans="1:7" x14ac:dyDescent="0.2">
      <c r="A336" s="166"/>
      <c r="B336" s="4" t="s">
        <v>32</v>
      </c>
      <c r="C336" s="21">
        <v>0.5</v>
      </c>
      <c r="D336" s="7">
        <v>20000</v>
      </c>
      <c r="E336" s="7">
        <f t="shared" si="23"/>
        <v>10000</v>
      </c>
      <c r="F336" s="169"/>
      <c r="G336" s="169"/>
    </row>
    <row r="337" spans="1:7" ht="16" x14ac:dyDescent="0.2">
      <c r="A337" s="141"/>
      <c r="B337" s="4"/>
      <c r="C337" s="21"/>
      <c r="D337" s="7"/>
      <c r="E337" s="7"/>
      <c r="F337" s="7"/>
      <c r="G337" s="7"/>
    </row>
    <row r="338" spans="1:7" ht="16" x14ac:dyDescent="0.2">
      <c r="A338" s="141"/>
      <c r="B338" s="4"/>
      <c r="C338" s="21"/>
      <c r="D338" s="7"/>
      <c r="E338" s="7"/>
      <c r="F338" s="7"/>
      <c r="G338" s="7"/>
    </row>
    <row r="339" spans="1:7" ht="16" x14ac:dyDescent="0.2">
      <c r="A339" s="141"/>
      <c r="B339" s="4"/>
      <c r="C339" s="21"/>
      <c r="D339" s="7"/>
      <c r="E339" s="7"/>
      <c r="F339" s="7"/>
      <c r="G339" s="7"/>
    </row>
    <row r="340" spans="1:7" x14ac:dyDescent="0.2">
      <c r="A340" s="161" t="s">
        <v>63</v>
      </c>
      <c r="B340" s="162"/>
      <c r="C340" s="162"/>
      <c r="D340" s="162"/>
      <c r="E340" s="163"/>
      <c r="F340" s="7">
        <f>SUM(F2:F339)</f>
        <v>22634000</v>
      </c>
      <c r="G340" s="138"/>
    </row>
    <row r="443" spans="7:7" x14ac:dyDescent="0.2">
      <c r="G443" s="138"/>
    </row>
  </sheetData>
  <mergeCells count="88">
    <mergeCell ref="G287:G298"/>
    <mergeCell ref="G299:G306"/>
    <mergeCell ref="G307:G315"/>
    <mergeCell ref="G316:G322"/>
    <mergeCell ref="G323:G336"/>
    <mergeCell ref="G233:G245"/>
    <mergeCell ref="G246:G257"/>
    <mergeCell ref="G258:G269"/>
    <mergeCell ref="G270:G275"/>
    <mergeCell ref="G276:G286"/>
    <mergeCell ref="G164:G179"/>
    <mergeCell ref="G180:G192"/>
    <mergeCell ref="G193:G206"/>
    <mergeCell ref="G207:G222"/>
    <mergeCell ref="G223:G232"/>
    <mergeCell ref="F316:F322"/>
    <mergeCell ref="F323:F336"/>
    <mergeCell ref="G2:G11"/>
    <mergeCell ref="G13:G18"/>
    <mergeCell ref="G19:G28"/>
    <mergeCell ref="G29:G37"/>
    <mergeCell ref="G38:G54"/>
    <mergeCell ref="G55:G64"/>
    <mergeCell ref="G65:G74"/>
    <mergeCell ref="G75:G85"/>
    <mergeCell ref="G86:G100"/>
    <mergeCell ref="G101:G109"/>
    <mergeCell ref="G110:G122"/>
    <mergeCell ref="G123:G138"/>
    <mergeCell ref="G139:G150"/>
    <mergeCell ref="G151:G163"/>
    <mergeCell ref="F270:F275"/>
    <mergeCell ref="F276:F286"/>
    <mergeCell ref="F287:F298"/>
    <mergeCell ref="F299:F306"/>
    <mergeCell ref="F307:F315"/>
    <mergeCell ref="F207:F222"/>
    <mergeCell ref="F223:F232"/>
    <mergeCell ref="F233:F245"/>
    <mergeCell ref="F246:F257"/>
    <mergeCell ref="F258:F269"/>
    <mergeCell ref="F139:F150"/>
    <mergeCell ref="F151:F163"/>
    <mergeCell ref="F164:F179"/>
    <mergeCell ref="F180:F192"/>
    <mergeCell ref="F193:F206"/>
    <mergeCell ref="A299:A306"/>
    <mergeCell ref="A307:A315"/>
    <mergeCell ref="A316:A322"/>
    <mergeCell ref="A323:A336"/>
    <mergeCell ref="F2:F11"/>
    <mergeCell ref="F13:F18"/>
    <mergeCell ref="F19:F28"/>
    <mergeCell ref="F29:F37"/>
    <mergeCell ref="F38:F54"/>
    <mergeCell ref="F55:F64"/>
    <mergeCell ref="F65:F74"/>
    <mergeCell ref="F75:F85"/>
    <mergeCell ref="F86:F100"/>
    <mergeCell ref="F101:F109"/>
    <mergeCell ref="F110:F122"/>
    <mergeCell ref="F123:F138"/>
    <mergeCell ref="A246:A257"/>
    <mergeCell ref="A258:A269"/>
    <mergeCell ref="A270:A275"/>
    <mergeCell ref="A276:A286"/>
    <mergeCell ref="A287:A298"/>
    <mergeCell ref="A180:A192"/>
    <mergeCell ref="A193:A206"/>
    <mergeCell ref="A207:A222"/>
    <mergeCell ref="A223:A232"/>
    <mergeCell ref="A233:A245"/>
    <mergeCell ref="A340:E340"/>
    <mergeCell ref="A2:A11"/>
    <mergeCell ref="A13:A18"/>
    <mergeCell ref="A19:A28"/>
    <mergeCell ref="A29:A37"/>
    <mergeCell ref="A38:A54"/>
    <mergeCell ref="A55:A64"/>
    <mergeCell ref="A65:A74"/>
    <mergeCell ref="A75:A85"/>
    <mergeCell ref="A86:A100"/>
    <mergeCell ref="A101:A109"/>
    <mergeCell ref="A110:A122"/>
    <mergeCell ref="A123:A138"/>
    <mergeCell ref="A139:A150"/>
    <mergeCell ref="A151:A163"/>
    <mergeCell ref="A164:A17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69"/>
  <sheetViews>
    <sheetView zoomScale="76" zoomScaleNormal="76" workbookViewId="0">
      <pane ySplit="1" topLeftCell="A102" activePane="bottomLeft" state="frozen"/>
      <selection pane="bottomLeft" activeCell="C143" sqref="C143"/>
    </sheetView>
  </sheetViews>
  <sheetFormatPr baseColWidth="10" defaultColWidth="9.1640625" defaultRowHeight="15" x14ac:dyDescent="0.2"/>
  <cols>
    <col min="1" max="1" width="8.83203125" style="10" customWidth="1"/>
    <col min="2" max="2" width="12.6640625" style="127" customWidth="1"/>
    <col min="3" max="3" width="45.83203125" style="128" customWidth="1"/>
    <col min="4" max="4" width="6.83203125" style="10" customWidth="1"/>
    <col min="5" max="5" width="13.1640625" style="129" customWidth="1"/>
    <col min="6" max="6" width="13.1640625" customWidth="1"/>
    <col min="7" max="7" width="21.5" style="10" customWidth="1"/>
    <col min="8" max="8" width="13.1640625"/>
    <col min="9" max="9" width="29.33203125" customWidth="1"/>
    <col min="10" max="10" width="12.83203125"/>
    <col min="11" max="11" width="18" customWidth="1"/>
    <col min="12" max="12" width="11.5"/>
    <col min="13" max="15" width="10.33203125"/>
  </cols>
  <sheetData>
    <row r="1" spans="1:7" ht="21" customHeight="1" x14ac:dyDescent="0.2">
      <c r="A1" s="130" t="s">
        <v>64</v>
      </c>
      <c r="B1" s="131" t="s">
        <v>0</v>
      </c>
      <c r="C1" s="132" t="s">
        <v>1</v>
      </c>
      <c r="D1" s="132" t="s">
        <v>2</v>
      </c>
      <c r="E1" s="136" t="s">
        <v>3</v>
      </c>
      <c r="F1" s="132" t="s">
        <v>65</v>
      </c>
      <c r="G1" s="132" t="s">
        <v>66</v>
      </c>
    </row>
    <row r="2" spans="1:7" ht="19" customHeight="1" x14ac:dyDescent="0.2">
      <c r="A2" s="177">
        <v>76140</v>
      </c>
      <c r="B2" s="180">
        <v>46024</v>
      </c>
      <c r="C2" s="133" t="s">
        <v>67</v>
      </c>
      <c r="D2" s="37">
        <v>2</v>
      </c>
      <c r="E2" s="6">
        <v>20000</v>
      </c>
      <c r="F2" s="7">
        <f>SUM(D2*E2)</f>
        <v>40000</v>
      </c>
      <c r="G2" s="183">
        <f>SUM(F2:F3)</f>
        <v>84000</v>
      </c>
    </row>
    <row r="3" spans="1:7" ht="19" customHeight="1" x14ac:dyDescent="0.2">
      <c r="A3" s="178"/>
      <c r="B3" s="181"/>
      <c r="C3" s="133" t="s">
        <v>68</v>
      </c>
      <c r="D3" s="37">
        <v>2</v>
      </c>
      <c r="E3" s="6">
        <v>22000</v>
      </c>
      <c r="F3" s="7">
        <f>SUM(D3*E3)</f>
        <v>44000</v>
      </c>
      <c r="G3" s="184"/>
    </row>
    <row r="4" spans="1:7" ht="19" customHeight="1" x14ac:dyDescent="0.2">
      <c r="A4" s="37">
        <v>76152</v>
      </c>
      <c r="B4" s="22">
        <v>46024</v>
      </c>
      <c r="C4" s="134" t="s">
        <v>69</v>
      </c>
      <c r="D4" s="37">
        <v>1</v>
      </c>
      <c r="E4" s="7">
        <v>1000000</v>
      </c>
      <c r="F4" s="7">
        <f t="shared" ref="F4:F16" si="0">SUM(D4*E4)</f>
        <v>1000000</v>
      </c>
      <c r="G4" s="137">
        <f>SUM(F4)</f>
        <v>1000000</v>
      </c>
    </row>
    <row r="5" spans="1:7" ht="19" customHeight="1" x14ac:dyDescent="0.2">
      <c r="A5" s="177">
        <v>76221</v>
      </c>
      <c r="B5" s="180">
        <v>46025</v>
      </c>
      <c r="C5" s="134" t="s">
        <v>70</v>
      </c>
      <c r="D5" s="37">
        <v>2</v>
      </c>
      <c r="E5" s="7">
        <v>120000</v>
      </c>
      <c r="F5" s="7">
        <f t="shared" si="0"/>
        <v>240000</v>
      </c>
      <c r="G5" s="183">
        <f>SUM(F5:F10)</f>
        <v>624000</v>
      </c>
    </row>
    <row r="6" spans="1:7" ht="19" customHeight="1" x14ac:dyDescent="0.2">
      <c r="A6" s="179"/>
      <c r="B6" s="182"/>
      <c r="C6" s="134" t="s">
        <v>68</v>
      </c>
      <c r="D6" s="37">
        <v>1</v>
      </c>
      <c r="E6" s="7">
        <v>22000</v>
      </c>
      <c r="F6" s="7">
        <f t="shared" si="0"/>
        <v>22000</v>
      </c>
      <c r="G6" s="185"/>
    </row>
    <row r="7" spans="1:7" ht="18" customHeight="1" x14ac:dyDescent="0.2">
      <c r="A7" s="179"/>
      <c r="B7" s="182"/>
      <c r="C7" s="134" t="s">
        <v>67</v>
      </c>
      <c r="D7" s="37">
        <v>1</v>
      </c>
      <c r="E7" s="7">
        <v>20000</v>
      </c>
      <c r="F7" s="7">
        <f t="shared" si="0"/>
        <v>20000</v>
      </c>
      <c r="G7" s="185"/>
    </row>
    <row r="8" spans="1:7" ht="18" customHeight="1" x14ac:dyDescent="0.2">
      <c r="A8" s="179"/>
      <c r="B8" s="182"/>
      <c r="C8" s="134" t="s">
        <v>71</v>
      </c>
      <c r="D8" s="37">
        <v>9</v>
      </c>
      <c r="E8" s="7">
        <v>8000</v>
      </c>
      <c r="F8" s="7">
        <f t="shared" si="0"/>
        <v>72000</v>
      </c>
      <c r="G8" s="185"/>
    </row>
    <row r="9" spans="1:7" ht="19" customHeight="1" x14ac:dyDescent="0.2">
      <c r="A9" s="179"/>
      <c r="B9" s="182"/>
      <c r="C9" s="134" t="s">
        <v>72</v>
      </c>
      <c r="D9" s="37">
        <v>1</v>
      </c>
      <c r="E9" s="7">
        <v>135000</v>
      </c>
      <c r="F9" s="7">
        <f t="shared" si="0"/>
        <v>135000</v>
      </c>
      <c r="G9" s="185"/>
    </row>
    <row r="10" spans="1:7" ht="19" customHeight="1" x14ac:dyDescent="0.2">
      <c r="A10" s="178"/>
      <c r="B10" s="181"/>
      <c r="C10" s="134" t="s">
        <v>73</v>
      </c>
      <c r="D10" s="37">
        <v>1</v>
      </c>
      <c r="E10" s="7">
        <v>135000</v>
      </c>
      <c r="F10" s="7">
        <f t="shared" si="0"/>
        <v>135000</v>
      </c>
      <c r="G10" s="184"/>
    </row>
    <row r="11" spans="1:7" ht="19" customHeight="1" x14ac:dyDescent="0.2">
      <c r="A11" s="177">
        <v>76307</v>
      </c>
      <c r="B11" s="180">
        <v>46026</v>
      </c>
      <c r="C11" s="134" t="s">
        <v>70</v>
      </c>
      <c r="D11" s="37">
        <v>1</v>
      </c>
      <c r="E11" s="7">
        <v>120000</v>
      </c>
      <c r="F11" s="7">
        <f t="shared" si="0"/>
        <v>120000</v>
      </c>
      <c r="G11" s="183">
        <f>SUM(F11:F14)</f>
        <v>210000</v>
      </c>
    </row>
    <row r="12" spans="1:7" ht="19" customHeight="1" x14ac:dyDescent="0.2">
      <c r="A12" s="179"/>
      <c r="B12" s="182"/>
      <c r="C12" s="135" t="s">
        <v>68</v>
      </c>
      <c r="D12" s="37">
        <v>1</v>
      </c>
      <c r="E12" s="7">
        <v>22000</v>
      </c>
      <c r="F12" s="7">
        <f t="shared" si="0"/>
        <v>22000</v>
      </c>
      <c r="G12" s="185"/>
    </row>
    <row r="13" spans="1:7" ht="19" customHeight="1" x14ac:dyDescent="0.2">
      <c r="A13" s="179"/>
      <c r="B13" s="182"/>
      <c r="C13" s="134" t="s">
        <v>67</v>
      </c>
      <c r="D13" s="37">
        <v>1</v>
      </c>
      <c r="E13" s="7">
        <v>20000</v>
      </c>
      <c r="F13" s="7">
        <f t="shared" si="0"/>
        <v>20000</v>
      </c>
      <c r="G13" s="185"/>
    </row>
    <row r="14" spans="1:7" ht="19" customHeight="1" x14ac:dyDescent="0.2">
      <c r="A14" s="178"/>
      <c r="B14" s="181"/>
      <c r="C14" s="134" t="s">
        <v>71</v>
      </c>
      <c r="D14" s="37">
        <v>6</v>
      </c>
      <c r="E14" s="7">
        <v>8000</v>
      </c>
      <c r="F14" s="7">
        <f t="shared" si="0"/>
        <v>48000</v>
      </c>
      <c r="G14" s="184"/>
    </row>
    <row r="15" spans="1:7" ht="19" customHeight="1" x14ac:dyDescent="0.2">
      <c r="A15" s="177">
        <v>76387</v>
      </c>
      <c r="B15" s="180">
        <v>46027</v>
      </c>
      <c r="C15" s="134" t="s">
        <v>67</v>
      </c>
      <c r="D15" s="37">
        <v>1</v>
      </c>
      <c r="E15" s="7">
        <v>20000</v>
      </c>
      <c r="F15" s="7">
        <f t="shared" si="0"/>
        <v>20000</v>
      </c>
      <c r="G15" s="183">
        <f>SUM(F15:F22)</f>
        <v>1051000</v>
      </c>
    </row>
    <row r="16" spans="1:7" ht="19" customHeight="1" x14ac:dyDescent="0.2">
      <c r="A16" s="179"/>
      <c r="B16" s="182"/>
      <c r="C16" s="134" t="s">
        <v>68</v>
      </c>
      <c r="D16" s="37">
        <v>1</v>
      </c>
      <c r="E16" s="7">
        <v>22000</v>
      </c>
      <c r="F16" s="7">
        <f t="shared" si="0"/>
        <v>22000</v>
      </c>
      <c r="G16" s="185"/>
    </row>
    <row r="17" spans="1:7" ht="19" customHeight="1" x14ac:dyDescent="0.2">
      <c r="A17" s="179"/>
      <c r="B17" s="182"/>
      <c r="C17" s="134" t="s">
        <v>70</v>
      </c>
      <c r="D17" s="37">
        <v>3</v>
      </c>
      <c r="E17" s="7">
        <v>120000</v>
      </c>
      <c r="F17" s="7">
        <f t="shared" ref="F17:F50" si="1">SUM(D17*E17)</f>
        <v>360000</v>
      </c>
      <c r="G17" s="185"/>
    </row>
    <row r="18" spans="1:7" ht="19" customHeight="1" x14ac:dyDescent="0.2">
      <c r="A18" s="179"/>
      <c r="B18" s="182"/>
      <c r="C18" s="134" t="s">
        <v>74</v>
      </c>
      <c r="D18" s="37">
        <v>2</v>
      </c>
      <c r="E18" s="7">
        <v>115000</v>
      </c>
      <c r="F18" s="7">
        <f t="shared" si="1"/>
        <v>230000</v>
      </c>
      <c r="G18" s="185"/>
    </row>
    <row r="19" spans="1:7" ht="19" customHeight="1" x14ac:dyDescent="0.2">
      <c r="A19" s="179"/>
      <c r="B19" s="182"/>
      <c r="C19" s="135" t="s">
        <v>72</v>
      </c>
      <c r="D19" s="37">
        <v>1</v>
      </c>
      <c r="E19" s="7">
        <v>135000</v>
      </c>
      <c r="F19" s="7">
        <f t="shared" si="1"/>
        <v>135000</v>
      </c>
      <c r="G19" s="185"/>
    </row>
    <row r="20" spans="1:7" ht="19" customHeight="1" x14ac:dyDescent="0.2">
      <c r="A20" s="179"/>
      <c r="B20" s="182"/>
      <c r="C20" s="134" t="s">
        <v>73</v>
      </c>
      <c r="D20" s="37">
        <v>1</v>
      </c>
      <c r="E20" s="7">
        <v>135000</v>
      </c>
      <c r="F20" s="7">
        <f t="shared" si="1"/>
        <v>135000</v>
      </c>
      <c r="G20" s="185"/>
    </row>
    <row r="21" spans="1:7" ht="19" customHeight="1" x14ac:dyDescent="0.2">
      <c r="A21" s="179"/>
      <c r="B21" s="182"/>
      <c r="C21" s="134" t="s">
        <v>75</v>
      </c>
      <c r="D21" s="37">
        <v>1</v>
      </c>
      <c r="E21" s="7">
        <v>125000</v>
      </c>
      <c r="F21" s="7">
        <f t="shared" si="1"/>
        <v>125000</v>
      </c>
      <c r="G21" s="185"/>
    </row>
    <row r="22" spans="1:7" ht="19" customHeight="1" x14ac:dyDescent="0.2">
      <c r="A22" s="178"/>
      <c r="B22" s="181"/>
      <c r="C22" s="135" t="s">
        <v>71</v>
      </c>
      <c r="D22" s="37">
        <v>3</v>
      </c>
      <c r="E22" s="7">
        <v>8000</v>
      </c>
      <c r="F22" s="7">
        <f t="shared" si="1"/>
        <v>24000</v>
      </c>
      <c r="G22" s="184"/>
    </row>
    <row r="23" spans="1:7" ht="19" customHeight="1" x14ac:dyDescent="0.2">
      <c r="A23" s="177">
        <v>76462</v>
      </c>
      <c r="B23" s="180">
        <v>46028</v>
      </c>
      <c r="C23" s="134" t="s">
        <v>76</v>
      </c>
      <c r="D23" s="37">
        <v>1</v>
      </c>
      <c r="E23" s="7">
        <v>135000</v>
      </c>
      <c r="F23" s="7">
        <f t="shared" si="1"/>
        <v>135000</v>
      </c>
      <c r="G23" s="183">
        <f>SUM(F23:F27)</f>
        <v>717000</v>
      </c>
    </row>
    <row r="24" spans="1:7" ht="19" customHeight="1" x14ac:dyDescent="0.2">
      <c r="A24" s="179"/>
      <c r="B24" s="182"/>
      <c r="C24" s="135" t="s">
        <v>77</v>
      </c>
      <c r="D24" s="37">
        <v>4</v>
      </c>
      <c r="E24" s="7">
        <v>125000</v>
      </c>
      <c r="F24" s="7">
        <f t="shared" si="1"/>
        <v>500000</v>
      </c>
      <c r="G24" s="185"/>
    </row>
    <row r="25" spans="1:7" ht="19" customHeight="1" x14ac:dyDescent="0.2">
      <c r="A25" s="179"/>
      <c r="B25" s="182"/>
      <c r="C25" s="134" t="s">
        <v>71</v>
      </c>
      <c r="D25" s="37">
        <v>5</v>
      </c>
      <c r="E25" s="7">
        <v>8000</v>
      </c>
      <c r="F25" s="7">
        <f t="shared" si="1"/>
        <v>40000</v>
      </c>
      <c r="G25" s="185"/>
    </row>
    <row r="26" spans="1:7" ht="19" customHeight="1" x14ac:dyDescent="0.2">
      <c r="A26" s="179"/>
      <c r="B26" s="182"/>
      <c r="C26" s="134" t="s">
        <v>67</v>
      </c>
      <c r="D26" s="37">
        <v>1</v>
      </c>
      <c r="E26" s="7">
        <v>20000</v>
      </c>
      <c r="F26" s="7">
        <f t="shared" si="1"/>
        <v>20000</v>
      </c>
      <c r="G26" s="185"/>
    </row>
    <row r="27" spans="1:7" ht="19" customHeight="1" x14ac:dyDescent="0.2">
      <c r="A27" s="178"/>
      <c r="B27" s="181"/>
      <c r="C27" s="134" t="s">
        <v>68</v>
      </c>
      <c r="D27" s="37">
        <v>1</v>
      </c>
      <c r="E27" s="7">
        <v>22000</v>
      </c>
      <c r="F27" s="7">
        <f t="shared" si="1"/>
        <v>22000</v>
      </c>
      <c r="G27" s="184"/>
    </row>
    <row r="28" spans="1:7" ht="19" customHeight="1" x14ac:dyDescent="0.2">
      <c r="A28" s="177">
        <v>76559</v>
      </c>
      <c r="B28" s="180">
        <v>46029</v>
      </c>
      <c r="C28" s="134" t="s">
        <v>67</v>
      </c>
      <c r="D28" s="37">
        <v>1</v>
      </c>
      <c r="E28" s="7">
        <v>20000</v>
      </c>
      <c r="F28" s="7">
        <f t="shared" si="1"/>
        <v>20000</v>
      </c>
      <c r="G28" s="183">
        <f>SUM(F28:F30)</f>
        <v>66000</v>
      </c>
    </row>
    <row r="29" spans="1:7" ht="19" customHeight="1" x14ac:dyDescent="0.2">
      <c r="A29" s="179"/>
      <c r="B29" s="182"/>
      <c r="C29" s="134" t="s">
        <v>68</v>
      </c>
      <c r="D29" s="37">
        <v>1</v>
      </c>
      <c r="E29" s="7">
        <v>22000</v>
      </c>
      <c r="F29" s="7">
        <f t="shared" si="1"/>
        <v>22000</v>
      </c>
      <c r="G29" s="185"/>
    </row>
    <row r="30" spans="1:7" ht="19" customHeight="1" x14ac:dyDescent="0.2">
      <c r="A30" s="178"/>
      <c r="B30" s="181"/>
      <c r="C30" s="134" t="s">
        <v>71</v>
      </c>
      <c r="D30" s="37">
        <v>3</v>
      </c>
      <c r="E30" s="7">
        <v>8000</v>
      </c>
      <c r="F30" s="7">
        <f t="shared" si="1"/>
        <v>24000</v>
      </c>
      <c r="G30" s="184"/>
    </row>
    <row r="31" spans="1:7" ht="19" customHeight="1" x14ac:dyDescent="0.2">
      <c r="A31" s="177">
        <v>76632</v>
      </c>
      <c r="B31" s="180">
        <v>46030</v>
      </c>
      <c r="C31" s="134" t="s">
        <v>71</v>
      </c>
      <c r="D31" s="37">
        <v>5</v>
      </c>
      <c r="E31" s="7">
        <v>8000</v>
      </c>
      <c r="F31" s="7">
        <f t="shared" si="1"/>
        <v>40000</v>
      </c>
      <c r="G31" s="183">
        <f>SUM(F31:F33)</f>
        <v>82000</v>
      </c>
    </row>
    <row r="32" spans="1:7" ht="19" customHeight="1" x14ac:dyDescent="0.2">
      <c r="A32" s="179"/>
      <c r="B32" s="182"/>
      <c r="C32" s="134" t="s">
        <v>67</v>
      </c>
      <c r="D32" s="37">
        <v>1</v>
      </c>
      <c r="E32" s="7">
        <v>20000</v>
      </c>
      <c r="F32" s="7">
        <f t="shared" si="1"/>
        <v>20000</v>
      </c>
      <c r="G32" s="185"/>
    </row>
    <row r="33" spans="1:7" ht="19" customHeight="1" x14ac:dyDescent="0.2">
      <c r="A33" s="178"/>
      <c r="B33" s="181"/>
      <c r="C33" s="134" t="s">
        <v>68</v>
      </c>
      <c r="D33" s="37">
        <v>1</v>
      </c>
      <c r="E33" s="7">
        <v>22000</v>
      </c>
      <c r="F33" s="7">
        <f t="shared" si="1"/>
        <v>22000</v>
      </c>
      <c r="G33" s="184"/>
    </row>
    <row r="34" spans="1:7" ht="19" customHeight="1" x14ac:dyDescent="0.2">
      <c r="A34" s="177">
        <v>76698</v>
      </c>
      <c r="B34" s="180">
        <v>46031</v>
      </c>
      <c r="C34" s="134" t="s">
        <v>71</v>
      </c>
      <c r="D34" s="37">
        <v>4</v>
      </c>
      <c r="E34" s="7">
        <v>8000</v>
      </c>
      <c r="F34" s="7">
        <f t="shared" si="1"/>
        <v>32000</v>
      </c>
      <c r="G34" s="183">
        <f>SUM(F34:F36)</f>
        <v>74000</v>
      </c>
    </row>
    <row r="35" spans="1:7" ht="19" customHeight="1" x14ac:dyDescent="0.2">
      <c r="A35" s="179"/>
      <c r="B35" s="182"/>
      <c r="C35" s="134" t="s">
        <v>67</v>
      </c>
      <c r="D35" s="37">
        <v>1</v>
      </c>
      <c r="E35" s="7">
        <v>20000</v>
      </c>
      <c r="F35" s="7">
        <f t="shared" si="1"/>
        <v>20000</v>
      </c>
      <c r="G35" s="185"/>
    </row>
    <row r="36" spans="1:7" ht="19" customHeight="1" x14ac:dyDescent="0.2">
      <c r="A36" s="178"/>
      <c r="B36" s="181"/>
      <c r="C36" s="134" t="s">
        <v>68</v>
      </c>
      <c r="D36" s="37">
        <v>1</v>
      </c>
      <c r="E36" s="7">
        <v>22000</v>
      </c>
      <c r="F36" s="7">
        <f t="shared" si="1"/>
        <v>22000</v>
      </c>
      <c r="G36" s="184"/>
    </row>
    <row r="37" spans="1:7" ht="19" customHeight="1" x14ac:dyDescent="0.2">
      <c r="A37" s="177">
        <v>76775</v>
      </c>
      <c r="B37" s="180">
        <v>46032</v>
      </c>
      <c r="C37" s="134" t="s">
        <v>67</v>
      </c>
      <c r="D37" s="37">
        <v>1</v>
      </c>
      <c r="E37" s="7">
        <v>20000</v>
      </c>
      <c r="F37" s="7">
        <f t="shared" si="1"/>
        <v>20000</v>
      </c>
      <c r="G37" s="183">
        <f>SUM(F37:F39)</f>
        <v>66000</v>
      </c>
    </row>
    <row r="38" spans="1:7" ht="19" customHeight="1" x14ac:dyDescent="0.2">
      <c r="A38" s="179"/>
      <c r="B38" s="182"/>
      <c r="C38" s="134" t="s">
        <v>68</v>
      </c>
      <c r="D38" s="37">
        <v>1</v>
      </c>
      <c r="E38" s="7">
        <v>22000</v>
      </c>
      <c r="F38" s="7">
        <f t="shared" si="1"/>
        <v>22000</v>
      </c>
      <c r="G38" s="185"/>
    </row>
    <row r="39" spans="1:7" ht="19" customHeight="1" x14ac:dyDescent="0.2">
      <c r="A39" s="178"/>
      <c r="B39" s="181"/>
      <c r="C39" s="134" t="s">
        <v>71</v>
      </c>
      <c r="D39" s="37">
        <v>3</v>
      </c>
      <c r="E39" s="7">
        <v>8000</v>
      </c>
      <c r="F39" s="7">
        <f t="shared" si="1"/>
        <v>24000</v>
      </c>
      <c r="G39" s="184"/>
    </row>
    <row r="40" spans="1:7" ht="19" customHeight="1" x14ac:dyDescent="0.2">
      <c r="A40" s="177">
        <v>76855</v>
      </c>
      <c r="B40" s="180">
        <v>46033</v>
      </c>
      <c r="C40" s="134" t="s">
        <v>77</v>
      </c>
      <c r="D40" s="37">
        <v>1</v>
      </c>
      <c r="E40" s="7">
        <v>125000</v>
      </c>
      <c r="F40" s="7">
        <f t="shared" si="1"/>
        <v>125000</v>
      </c>
      <c r="G40" s="183">
        <f>SUM(F40:F47)</f>
        <v>1099000</v>
      </c>
    </row>
    <row r="41" spans="1:7" ht="19" customHeight="1" x14ac:dyDescent="0.2">
      <c r="A41" s="179"/>
      <c r="B41" s="182"/>
      <c r="C41" s="134" t="s">
        <v>67</v>
      </c>
      <c r="D41" s="37">
        <v>2</v>
      </c>
      <c r="E41" s="7">
        <v>20000</v>
      </c>
      <c r="F41" s="7">
        <f t="shared" si="1"/>
        <v>40000</v>
      </c>
      <c r="G41" s="185"/>
    </row>
    <row r="42" spans="1:7" ht="19" customHeight="1" x14ac:dyDescent="0.2">
      <c r="A42" s="179"/>
      <c r="B42" s="182"/>
      <c r="C42" s="134" t="s">
        <v>68</v>
      </c>
      <c r="D42" s="37">
        <v>2</v>
      </c>
      <c r="E42" s="7">
        <v>22000</v>
      </c>
      <c r="F42" s="7">
        <f t="shared" si="1"/>
        <v>44000</v>
      </c>
      <c r="G42" s="185"/>
    </row>
    <row r="43" spans="1:7" ht="19" customHeight="1" x14ac:dyDescent="0.2">
      <c r="A43" s="179"/>
      <c r="B43" s="182"/>
      <c r="C43" s="134" t="s">
        <v>71</v>
      </c>
      <c r="D43" s="37">
        <v>5</v>
      </c>
      <c r="E43" s="7">
        <v>8000</v>
      </c>
      <c r="F43" s="7">
        <f t="shared" si="1"/>
        <v>40000</v>
      </c>
      <c r="G43" s="185"/>
    </row>
    <row r="44" spans="1:7" ht="19" customHeight="1" x14ac:dyDescent="0.2">
      <c r="A44" s="179"/>
      <c r="B44" s="182"/>
      <c r="C44" s="134" t="s">
        <v>74</v>
      </c>
      <c r="D44" s="37">
        <v>1</v>
      </c>
      <c r="E44" s="7">
        <v>115000</v>
      </c>
      <c r="F44" s="7">
        <f t="shared" si="1"/>
        <v>115000</v>
      </c>
      <c r="G44" s="185"/>
    </row>
    <row r="45" spans="1:7" ht="19" customHeight="1" x14ac:dyDescent="0.2">
      <c r="A45" s="179"/>
      <c r="B45" s="182"/>
      <c r="C45" s="134" t="s">
        <v>70</v>
      </c>
      <c r="D45" s="37">
        <v>1</v>
      </c>
      <c r="E45" s="7">
        <v>120000</v>
      </c>
      <c r="F45" s="7">
        <f t="shared" si="1"/>
        <v>120000</v>
      </c>
      <c r="G45" s="185"/>
    </row>
    <row r="46" spans="1:7" ht="19" customHeight="1" x14ac:dyDescent="0.2">
      <c r="A46" s="179"/>
      <c r="B46" s="182"/>
      <c r="C46" s="134" t="s">
        <v>76</v>
      </c>
      <c r="D46" s="37">
        <v>1</v>
      </c>
      <c r="E46" s="7">
        <v>135000</v>
      </c>
      <c r="F46" s="7">
        <f t="shared" si="1"/>
        <v>135000</v>
      </c>
      <c r="G46" s="185"/>
    </row>
    <row r="47" spans="1:7" ht="19" customHeight="1" x14ac:dyDescent="0.2">
      <c r="A47" s="178"/>
      <c r="B47" s="181"/>
      <c r="C47" s="134" t="s">
        <v>78</v>
      </c>
      <c r="D47" s="37">
        <v>1</v>
      </c>
      <c r="E47" s="7">
        <v>480000</v>
      </c>
      <c r="F47" s="7">
        <f t="shared" si="1"/>
        <v>480000</v>
      </c>
      <c r="G47" s="184"/>
    </row>
    <row r="48" spans="1:7" ht="19" customHeight="1" x14ac:dyDescent="0.2">
      <c r="A48" s="177">
        <v>76918</v>
      </c>
      <c r="B48" s="180">
        <v>46034</v>
      </c>
      <c r="C48" s="134" t="s">
        <v>67</v>
      </c>
      <c r="D48" s="37">
        <v>1</v>
      </c>
      <c r="E48" s="7">
        <v>20000</v>
      </c>
      <c r="F48" s="7">
        <f t="shared" si="1"/>
        <v>20000</v>
      </c>
      <c r="G48" s="183">
        <f>SUM(F48:F50)</f>
        <v>90000</v>
      </c>
    </row>
    <row r="49" spans="1:8" ht="19" customHeight="1" x14ac:dyDescent="0.2">
      <c r="A49" s="179"/>
      <c r="B49" s="182"/>
      <c r="C49" s="134" t="s">
        <v>68</v>
      </c>
      <c r="D49" s="37">
        <v>1</v>
      </c>
      <c r="E49" s="7">
        <v>22000</v>
      </c>
      <c r="F49" s="7">
        <f t="shared" si="1"/>
        <v>22000</v>
      </c>
      <c r="G49" s="185"/>
    </row>
    <row r="50" spans="1:8" ht="19" customHeight="1" x14ac:dyDescent="0.2">
      <c r="A50" s="178"/>
      <c r="B50" s="181"/>
      <c r="C50" s="134" t="s">
        <v>71</v>
      </c>
      <c r="D50" s="37">
        <v>6</v>
      </c>
      <c r="E50" s="7">
        <v>8000</v>
      </c>
      <c r="F50" s="7">
        <f t="shared" si="1"/>
        <v>48000</v>
      </c>
      <c r="G50" s="184"/>
    </row>
    <row r="51" spans="1:8" ht="19" customHeight="1" x14ac:dyDescent="0.2">
      <c r="A51" s="177">
        <v>76988</v>
      </c>
      <c r="B51" s="180">
        <v>46035</v>
      </c>
      <c r="C51" s="134" t="s">
        <v>67</v>
      </c>
      <c r="D51" s="37">
        <v>2</v>
      </c>
      <c r="E51" s="7">
        <v>20000</v>
      </c>
      <c r="F51" s="7">
        <f t="shared" ref="F51:F63" si="2">SUM(D51*E51)</f>
        <v>40000</v>
      </c>
      <c r="G51" s="183">
        <f>SUM(F51:F56)</f>
        <v>497000</v>
      </c>
    </row>
    <row r="52" spans="1:8" ht="19" customHeight="1" x14ac:dyDescent="0.2">
      <c r="A52" s="179"/>
      <c r="B52" s="182"/>
      <c r="C52" s="135" t="s">
        <v>68</v>
      </c>
      <c r="D52" s="37">
        <v>1</v>
      </c>
      <c r="E52" s="7">
        <v>22000</v>
      </c>
      <c r="F52" s="7">
        <f t="shared" si="2"/>
        <v>22000</v>
      </c>
      <c r="G52" s="185"/>
    </row>
    <row r="53" spans="1:8" ht="19" customHeight="1" x14ac:dyDescent="0.2">
      <c r="A53" s="179"/>
      <c r="B53" s="182"/>
      <c r="C53" s="134" t="s">
        <v>71</v>
      </c>
      <c r="D53" s="37">
        <v>5</v>
      </c>
      <c r="E53" s="7">
        <v>8000</v>
      </c>
      <c r="F53" s="7">
        <f t="shared" si="2"/>
        <v>40000</v>
      </c>
      <c r="G53" s="185"/>
    </row>
    <row r="54" spans="1:8" x14ac:dyDescent="0.2">
      <c r="A54" s="179"/>
      <c r="B54" s="182"/>
      <c r="C54" s="134" t="s">
        <v>75</v>
      </c>
      <c r="D54" s="37">
        <v>1</v>
      </c>
      <c r="E54" s="7">
        <v>125000</v>
      </c>
      <c r="F54" s="7">
        <f t="shared" si="2"/>
        <v>125000</v>
      </c>
      <c r="G54" s="185"/>
    </row>
    <row r="55" spans="1:8" x14ac:dyDescent="0.2">
      <c r="A55" s="179"/>
      <c r="B55" s="182"/>
      <c r="C55" s="134" t="s">
        <v>73</v>
      </c>
      <c r="D55" s="37">
        <v>1</v>
      </c>
      <c r="E55" s="7">
        <v>135000</v>
      </c>
      <c r="F55" s="7">
        <f t="shared" si="2"/>
        <v>135000</v>
      </c>
      <c r="G55" s="185"/>
    </row>
    <row r="56" spans="1:8" x14ac:dyDescent="0.2">
      <c r="A56" s="178"/>
      <c r="B56" s="181"/>
      <c r="C56" s="134" t="s">
        <v>72</v>
      </c>
      <c r="D56" s="37">
        <v>1</v>
      </c>
      <c r="E56" s="7">
        <v>135000</v>
      </c>
      <c r="F56" s="7">
        <f t="shared" si="2"/>
        <v>135000</v>
      </c>
      <c r="G56" s="184"/>
    </row>
    <row r="57" spans="1:8" x14ac:dyDescent="0.2">
      <c r="A57" s="177">
        <v>77049</v>
      </c>
      <c r="B57" s="180">
        <v>46036</v>
      </c>
      <c r="C57" s="134" t="s">
        <v>71</v>
      </c>
      <c r="D57" s="37">
        <v>6</v>
      </c>
      <c r="E57" s="7">
        <v>8000</v>
      </c>
      <c r="F57" s="7">
        <f t="shared" si="2"/>
        <v>48000</v>
      </c>
      <c r="G57" s="183">
        <f>SUM(F57:F58)</f>
        <v>68000</v>
      </c>
    </row>
    <row r="58" spans="1:8" x14ac:dyDescent="0.2">
      <c r="A58" s="178"/>
      <c r="B58" s="181"/>
      <c r="C58" s="134" t="s">
        <v>67</v>
      </c>
      <c r="D58" s="37">
        <v>1</v>
      </c>
      <c r="E58" s="7">
        <v>20000</v>
      </c>
      <c r="F58" s="7">
        <f t="shared" si="2"/>
        <v>20000</v>
      </c>
      <c r="G58" s="184"/>
    </row>
    <row r="59" spans="1:8" x14ac:dyDescent="0.2">
      <c r="A59" s="177">
        <v>77123</v>
      </c>
      <c r="B59" s="180">
        <v>46037</v>
      </c>
      <c r="C59" s="134" t="s">
        <v>67</v>
      </c>
      <c r="D59" s="37">
        <v>2</v>
      </c>
      <c r="E59" s="7">
        <v>20000</v>
      </c>
      <c r="F59" s="7">
        <f t="shared" si="2"/>
        <v>40000</v>
      </c>
      <c r="G59" s="183">
        <f>SUM(F59:F63)</f>
        <v>842000</v>
      </c>
    </row>
    <row r="60" spans="1:8" x14ac:dyDescent="0.2">
      <c r="A60" s="179"/>
      <c r="B60" s="182"/>
      <c r="C60" s="134" t="s">
        <v>68</v>
      </c>
      <c r="D60" s="37">
        <v>2</v>
      </c>
      <c r="E60" s="7">
        <v>22000</v>
      </c>
      <c r="F60" s="7">
        <f t="shared" si="2"/>
        <v>44000</v>
      </c>
      <c r="G60" s="185"/>
    </row>
    <row r="61" spans="1:8" x14ac:dyDescent="0.2">
      <c r="A61" s="179"/>
      <c r="B61" s="182"/>
      <c r="C61" s="134" t="s">
        <v>71</v>
      </c>
      <c r="D61" s="37">
        <v>6</v>
      </c>
      <c r="E61" s="7">
        <v>8000</v>
      </c>
      <c r="F61" s="7">
        <f t="shared" si="2"/>
        <v>48000</v>
      </c>
      <c r="G61" s="185"/>
    </row>
    <row r="62" spans="1:8" x14ac:dyDescent="0.2">
      <c r="A62" s="179"/>
      <c r="B62" s="182"/>
      <c r="C62" s="134" t="s">
        <v>78</v>
      </c>
      <c r="D62" s="37">
        <v>1</v>
      </c>
      <c r="E62" s="7">
        <v>480000</v>
      </c>
      <c r="F62" s="7">
        <f t="shared" si="2"/>
        <v>480000</v>
      </c>
      <c r="G62" s="185"/>
    </row>
    <row r="63" spans="1:8" x14ac:dyDescent="0.2">
      <c r="A63" s="178"/>
      <c r="B63" s="181"/>
      <c r="C63" s="134" t="s">
        <v>74</v>
      </c>
      <c r="D63" s="37">
        <v>2</v>
      </c>
      <c r="E63" s="7">
        <v>115000</v>
      </c>
      <c r="F63" s="7">
        <f t="shared" si="2"/>
        <v>230000</v>
      </c>
      <c r="G63" s="184"/>
    </row>
    <row r="64" spans="1:8" x14ac:dyDescent="0.2">
      <c r="A64" s="177">
        <v>77195</v>
      </c>
      <c r="B64" s="180">
        <v>46038</v>
      </c>
      <c r="C64" s="134" t="s">
        <v>70</v>
      </c>
      <c r="D64" s="37">
        <v>1</v>
      </c>
      <c r="E64" s="7">
        <v>120000</v>
      </c>
      <c r="F64" s="7">
        <f t="shared" ref="F64:F71" si="3">SUM(D64*E64)</f>
        <v>120000</v>
      </c>
      <c r="G64" s="183">
        <f>SUM(F64:F68)</f>
        <v>335000</v>
      </c>
      <c r="H64" s="138"/>
    </row>
    <row r="65" spans="1:14" ht="16" x14ac:dyDescent="0.2">
      <c r="A65" s="179"/>
      <c r="B65" s="182"/>
      <c r="C65" s="134" t="s">
        <v>77</v>
      </c>
      <c r="D65" s="37">
        <v>1</v>
      </c>
      <c r="E65" s="7">
        <v>125000</v>
      </c>
      <c r="F65" s="7">
        <f t="shared" si="3"/>
        <v>125000</v>
      </c>
      <c r="G65" s="185"/>
      <c r="H65" s="138"/>
      <c r="I65" s="139"/>
      <c r="K65" s="10"/>
      <c r="L65" s="129"/>
      <c r="M65" s="129"/>
      <c r="N65" s="138"/>
    </row>
    <row r="66" spans="1:14" ht="16" x14ac:dyDescent="0.2">
      <c r="A66" s="179"/>
      <c r="B66" s="182"/>
      <c r="C66" s="134" t="s">
        <v>71</v>
      </c>
      <c r="D66" s="37">
        <v>6</v>
      </c>
      <c r="E66" s="7">
        <v>8000</v>
      </c>
      <c r="F66" s="7">
        <f t="shared" si="3"/>
        <v>48000</v>
      </c>
      <c r="G66" s="185"/>
      <c r="I66" s="140"/>
      <c r="K66" s="10"/>
      <c r="L66" s="129"/>
      <c r="M66" s="129"/>
      <c r="N66" s="187"/>
    </row>
    <row r="67" spans="1:14" ht="16" x14ac:dyDescent="0.2">
      <c r="A67" s="179"/>
      <c r="B67" s="182"/>
      <c r="C67" s="134" t="s">
        <v>67</v>
      </c>
      <c r="D67" s="37">
        <v>1</v>
      </c>
      <c r="E67" s="7">
        <v>20000</v>
      </c>
      <c r="F67" s="7">
        <f t="shared" si="3"/>
        <v>20000</v>
      </c>
      <c r="G67" s="185"/>
      <c r="I67" s="140"/>
      <c r="K67" s="10"/>
      <c r="L67" s="129"/>
      <c r="M67" s="129"/>
      <c r="N67" s="187"/>
    </row>
    <row r="68" spans="1:14" ht="16" x14ac:dyDescent="0.2">
      <c r="A68" s="178"/>
      <c r="B68" s="181"/>
      <c r="C68" s="134" t="s">
        <v>68</v>
      </c>
      <c r="D68" s="37">
        <v>1</v>
      </c>
      <c r="E68" s="7">
        <v>22000</v>
      </c>
      <c r="F68" s="7">
        <f t="shared" si="3"/>
        <v>22000</v>
      </c>
      <c r="G68" s="184"/>
      <c r="I68" s="140"/>
      <c r="K68" s="10"/>
      <c r="L68" s="129"/>
      <c r="M68" s="129"/>
      <c r="N68" s="187"/>
    </row>
    <row r="69" spans="1:14" x14ac:dyDescent="0.2">
      <c r="A69" s="177">
        <v>77266</v>
      </c>
      <c r="B69" s="180">
        <v>46039</v>
      </c>
      <c r="C69" s="134" t="s">
        <v>71</v>
      </c>
      <c r="D69" s="37">
        <v>10</v>
      </c>
      <c r="E69" s="7">
        <v>8000</v>
      </c>
      <c r="F69" s="7">
        <f t="shared" si="3"/>
        <v>80000</v>
      </c>
      <c r="G69" s="183">
        <f>SUM(F69:F71)</f>
        <v>144000</v>
      </c>
    </row>
    <row r="70" spans="1:14" x14ac:dyDescent="0.2">
      <c r="A70" s="179"/>
      <c r="B70" s="182"/>
      <c r="C70" s="134" t="s">
        <v>68</v>
      </c>
      <c r="D70" s="37">
        <v>2</v>
      </c>
      <c r="E70" s="7">
        <v>22000</v>
      </c>
      <c r="F70" s="7">
        <f t="shared" si="3"/>
        <v>44000</v>
      </c>
      <c r="G70" s="185"/>
    </row>
    <row r="71" spans="1:14" x14ac:dyDescent="0.2">
      <c r="A71" s="178"/>
      <c r="B71" s="181"/>
      <c r="C71" s="134" t="s">
        <v>67</v>
      </c>
      <c r="D71" s="37">
        <v>1</v>
      </c>
      <c r="E71" s="7">
        <v>20000</v>
      </c>
      <c r="F71" s="7">
        <f t="shared" si="3"/>
        <v>20000</v>
      </c>
      <c r="G71" s="184"/>
    </row>
    <row r="72" spans="1:14" x14ac:dyDescent="0.2">
      <c r="A72" s="177">
        <v>77341</v>
      </c>
      <c r="B72" s="180">
        <v>46040</v>
      </c>
      <c r="C72" s="134" t="s">
        <v>68</v>
      </c>
      <c r="D72" s="37">
        <v>1</v>
      </c>
      <c r="E72" s="7">
        <v>22000</v>
      </c>
      <c r="F72" s="7">
        <f t="shared" ref="F72:F81" si="4">SUM(D72*E72)</f>
        <v>22000</v>
      </c>
      <c r="G72" s="183">
        <f>SUM(F72:F77)</f>
        <v>590000</v>
      </c>
    </row>
    <row r="73" spans="1:14" x14ac:dyDescent="0.2">
      <c r="A73" s="179"/>
      <c r="B73" s="182"/>
      <c r="C73" s="134" t="s">
        <v>67</v>
      </c>
      <c r="D73" s="37">
        <v>1</v>
      </c>
      <c r="E73" s="7">
        <v>20000</v>
      </c>
      <c r="F73" s="7">
        <f t="shared" si="4"/>
        <v>20000</v>
      </c>
      <c r="G73" s="185"/>
    </row>
    <row r="74" spans="1:14" x14ac:dyDescent="0.2">
      <c r="A74" s="179"/>
      <c r="B74" s="182"/>
      <c r="C74" s="134" t="s">
        <v>71</v>
      </c>
      <c r="D74" s="37">
        <v>6</v>
      </c>
      <c r="E74" s="7">
        <v>8000</v>
      </c>
      <c r="F74" s="7">
        <f t="shared" si="4"/>
        <v>48000</v>
      </c>
      <c r="G74" s="185"/>
    </row>
    <row r="75" spans="1:14" x14ac:dyDescent="0.2">
      <c r="A75" s="179"/>
      <c r="B75" s="182"/>
      <c r="C75" s="134" t="s">
        <v>70</v>
      </c>
      <c r="D75" s="37">
        <v>2</v>
      </c>
      <c r="E75" s="7">
        <v>120000</v>
      </c>
      <c r="F75" s="7">
        <f t="shared" si="4"/>
        <v>240000</v>
      </c>
      <c r="G75" s="185"/>
    </row>
    <row r="76" spans="1:14" x14ac:dyDescent="0.2">
      <c r="A76" s="179"/>
      <c r="B76" s="182"/>
      <c r="C76" s="134" t="s">
        <v>73</v>
      </c>
      <c r="D76" s="37">
        <v>1</v>
      </c>
      <c r="E76" s="7">
        <v>135000</v>
      </c>
      <c r="F76" s="7">
        <f t="shared" si="4"/>
        <v>135000</v>
      </c>
      <c r="G76" s="185"/>
    </row>
    <row r="77" spans="1:14" x14ac:dyDescent="0.2">
      <c r="A77" s="178"/>
      <c r="B77" s="181"/>
      <c r="C77" s="134" t="s">
        <v>75</v>
      </c>
      <c r="D77" s="37">
        <v>1</v>
      </c>
      <c r="E77" s="7">
        <v>125000</v>
      </c>
      <c r="F77" s="7">
        <f t="shared" si="4"/>
        <v>125000</v>
      </c>
      <c r="G77" s="184"/>
    </row>
    <row r="78" spans="1:14" x14ac:dyDescent="0.2">
      <c r="A78" s="177">
        <v>77411</v>
      </c>
      <c r="B78" s="180">
        <v>46041</v>
      </c>
      <c r="C78" s="134" t="s">
        <v>67</v>
      </c>
      <c r="D78" s="37">
        <v>2</v>
      </c>
      <c r="E78" s="7">
        <v>20000</v>
      </c>
      <c r="F78" s="7">
        <f t="shared" si="4"/>
        <v>40000</v>
      </c>
      <c r="G78" s="183">
        <f>SUM(F78:F80)</f>
        <v>197000</v>
      </c>
    </row>
    <row r="79" spans="1:14" x14ac:dyDescent="0.2">
      <c r="A79" s="179"/>
      <c r="B79" s="182"/>
      <c r="C79" s="134" t="s">
        <v>68</v>
      </c>
      <c r="D79" s="37">
        <v>1</v>
      </c>
      <c r="E79" s="7">
        <v>22000</v>
      </c>
      <c r="F79" s="7">
        <f t="shared" si="4"/>
        <v>22000</v>
      </c>
      <c r="G79" s="185"/>
    </row>
    <row r="80" spans="1:14" x14ac:dyDescent="0.2">
      <c r="A80" s="178"/>
      <c r="B80" s="181"/>
      <c r="C80" s="134" t="s">
        <v>72</v>
      </c>
      <c r="D80" s="37">
        <v>1</v>
      </c>
      <c r="E80" s="7">
        <v>135000</v>
      </c>
      <c r="F80" s="7">
        <f t="shared" si="4"/>
        <v>135000</v>
      </c>
      <c r="G80" s="184"/>
    </row>
    <row r="81" spans="1:7" x14ac:dyDescent="0.2">
      <c r="A81" s="37">
        <v>77442</v>
      </c>
      <c r="B81" s="22">
        <v>46041</v>
      </c>
      <c r="C81" s="134" t="s">
        <v>71</v>
      </c>
      <c r="D81" s="37">
        <v>6</v>
      </c>
      <c r="E81" s="7">
        <v>8000</v>
      </c>
      <c r="F81" s="7">
        <f t="shared" si="4"/>
        <v>48000</v>
      </c>
      <c r="G81" s="137">
        <f>SUM(F81)</f>
        <v>48000</v>
      </c>
    </row>
    <row r="82" spans="1:7" x14ac:dyDescent="0.2">
      <c r="A82" s="177">
        <v>77483</v>
      </c>
      <c r="B82" s="180">
        <v>46042</v>
      </c>
      <c r="C82" s="134" t="s">
        <v>67</v>
      </c>
      <c r="D82" s="37">
        <v>1</v>
      </c>
      <c r="E82" s="7">
        <v>21000</v>
      </c>
      <c r="F82" s="7">
        <f t="shared" ref="F82:F96" si="5">SUM(D82*E82)</f>
        <v>21000</v>
      </c>
      <c r="G82" s="183">
        <f>SUM(F82:F86)</f>
        <v>336000</v>
      </c>
    </row>
    <row r="83" spans="1:7" x14ac:dyDescent="0.2">
      <c r="A83" s="179"/>
      <c r="B83" s="182"/>
      <c r="C83" s="134" t="s">
        <v>68</v>
      </c>
      <c r="D83" s="37">
        <v>1</v>
      </c>
      <c r="E83" s="7">
        <v>22000</v>
      </c>
      <c r="F83" s="7">
        <f t="shared" si="5"/>
        <v>22000</v>
      </c>
      <c r="G83" s="185"/>
    </row>
    <row r="84" spans="1:7" x14ac:dyDescent="0.2">
      <c r="A84" s="179"/>
      <c r="B84" s="182"/>
      <c r="C84" s="134" t="s">
        <v>75</v>
      </c>
      <c r="D84" s="37">
        <v>1</v>
      </c>
      <c r="E84" s="7">
        <v>125000</v>
      </c>
      <c r="F84" s="7">
        <f t="shared" si="5"/>
        <v>125000</v>
      </c>
      <c r="G84" s="185"/>
    </row>
    <row r="85" spans="1:7" x14ac:dyDescent="0.2">
      <c r="A85" s="179"/>
      <c r="B85" s="182"/>
      <c r="C85" s="134" t="s">
        <v>70</v>
      </c>
      <c r="D85" s="37">
        <v>1</v>
      </c>
      <c r="E85" s="7">
        <v>120000</v>
      </c>
      <c r="F85" s="7">
        <f t="shared" si="5"/>
        <v>120000</v>
      </c>
      <c r="G85" s="185"/>
    </row>
    <row r="86" spans="1:7" x14ac:dyDescent="0.2">
      <c r="A86" s="178"/>
      <c r="B86" s="181"/>
      <c r="C86" s="134" t="s">
        <v>71</v>
      </c>
      <c r="D86" s="37">
        <v>6</v>
      </c>
      <c r="E86" s="7">
        <v>8000</v>
      </c>
      <c r="F86" s="7">
        <f t="shared" si="5"/>
        <v>48000</v>
      </c>
      <c r="G86" s="184"/>
    </row>
    <row r="87" spans="1:7" x14ac:dyDescent="0.2">
      <c r="A87" s="177">
        <v>77547</v>
      </c>
      <c r="B87" s="180">
        <v>46043</v>
      </c>
      <c r="C87" s="134" t="s">
        <v>67</v>
      </c>
      <c r="D87" s="37">
        <v>1</v>
      </c>
      <c r="E87" s="7">
        <v>21000</v>
      </c>
      <c r="F87" s="7">
        <f t="shared" si="5"/>
        <v>21000</v>
      </c>
      <c r="G87" s="183">
        <f>SUM(F87:F88)</f>
        <v>53000</v>
      </c>
    </row>
    <row r="88" spans="1:7" x14ac:dyDescent="0.2">
      <c r="A88" s="178"/>
      <c r="B88" s="181"/>
      <c r="C88" s="134" t="s">
        <v>71</v>
      </c>
      <c r="D88" s="37">
        <v>4</v>
      </c>
      <c r="E88" s="7">
        <v>8000</v>
      </c>
      <c r="F88" s="7">
        <f t="shared" si="5"/>
        <v>32000</v>
      </c>
      <c r="G88" s="184"/>
    </row>
    <row r="89" spans="1:7" x14ac:dyDescent="0.2">
      <c r="A89" s="177">
        <v>77603</v>
      </c>
      <c r="B89" s="180">
        <v>46044</v>
      </c>
      <c r="C89" s="134" t="s">
        <v>68</v>
      </c>
      <c r="D89" s="37">
        <v>1</v>
      </c>
      <c r="E89" s="7">
        <v>22000</v>
      </c>
      <c r="F89" s="7">
        <f t="shared" si="5"/>
        <v>22000</v>
      </c>
      <c r="G89" s="183">
        <f>SUM(F89:F92)</f>
        <v>321000</v>
      </c>
    </row>
    <row r="90" spans="1:7" x14ac:dyDescent="0.2">
      <c r="A90" s="179"/>
      <c r="B90" s="182"/>
      <c r="C90" s="134" t="s">
        <v>67</v>
      </c>
      <c r="D90" s="37">
        <v>1</v>
      </c>
      <c r="E90" s="7">
        <v>21000</v>
      </c>
      <c r="F90" s="7">
        <f t="shared" si="5"/>
        <v>21000</v>
      </c>
      <c r="G90" s="185"/>
    </row>
    <row r="91" spans="1:7" x14ac:dyDescent="0.2">
      <c r="A91" s="179"/>
      <c r="B91" s="182"/>
      <c r="C91" s="134" t="s">
        <v>71</v>
      </c>
      <c r="D91" s="37">
        <v>6</v>
      </c>
      <c r="E91" s="7">
        <v>8000</v>
      </c>
      <c r="F91" s="7">
        <f t="shared" si="5"/>
        <v>48000</v>
      </c>
      <c r="G91" s="185"/>
    </row>
    <row r="92" spans="1:7" x14ac:dyDescent="0.2">
      <c r="A92" s="178"/>
      <c r="B92" s="181"/>
      <c r="C92" s="134" t="s">
        <v>74</v>
      </c>
      <c r="D92" s="37">
        <v>2</v>
      </c>
      <c r="E92" s="7">
        <v>115000</v>
      </c>
      <c r="F92" s="7">
        <f t="shared" si="5"/>
        <v>230000</v>
      </c>
      <c r="G92" s="184"/>
    </row>
    <row r="93" spans="1:7" x14ac:dyDescent="0.2">
      <c r="A93" s="177">
        <v>77677</v>
      </c>
      <c r="B93" s="180">
        <v>46045</v>
      </c>
      <c r="C93" s="134" t="s">
        <v>71</v>
      </c>
      <c r="D93" s="37">
        <v>5</v>
      </c>
      <c r="E93" s="7">
        <v>8000</v>
      </c>
      <c r="F93" s="7">
        <f t="shared" si="5"/>
        <v>40000</v>
      </c>
      <c r="G93" s="183">
        <f>SUM(F93:F96)</f>
        <v>606000</v>
      </c>
    </row>
    <row r="94" spans="1:7" x14ac:dyDescent="0.2">
      <c r="A94" s="179"/>
      <c r="B94" s="182"/>
      <c r="C94" s="134" t="s">
        <v>67</v>
      </c>
      <c r="D94" s="37">
        <v>2</v>
      </c>
      <c r="E94" s="7">
        <v>21000</v>
      </c>
      <c r="F94" s="7">
        <f t="shared" si="5"/>
        <v>42000</v>
      </c>
      <c r="G94" s="185"/>
    </row>
    <row r="95" spans="1:7" x14ac:dyDescent="0.2">
      <c r="A95" s="179"/>
      <c r="B95" s="182"/>
      <c r="C95" s="134" t="s">
        <v>68</v>
      </c>
      <c r="D95" s="37">
        <v>2</v>
      </c>
      <c r="E95" s="7">
        <v>22000</v>
      </c>
      <c r="F95" s="7">
        <f t="shared" si="5"/>
        <v>44000</v>
      </c>
      <c r="G95" s="185"/>
    </row>
    <row r="96" spans="1:7" x14ac:dyDescent="0.2">
      <c r="A96" s="178"/>
      <c r="B96" s="181"/>
      <c r="C96" s="134" t="s">
        <v>78</v>
      </c>
      <c r="D96" s="37">
        <v>1</v>
      </c>
      <c r="E96" s="7">
        <v>480000</v>
      </c>
      <c r="F96" s="7">
        <f t="shared" si="5"/>
        <v>480000</v>
      </c>
      <c r="G96" s="186"/>
    </row>
    <row r="97" spans="1:7" x14ac:dyDescent="0.2">
      <c r="A97" s="177">
        <v>77750</v>
      </c>
      <c r="B97" s="180">
        <v>46046</v>
      </c>
      <c r="C97" s="134" t="s">
        <v>77</v>
      </c>
      <c r="D97" s="37">
        <v>1</v>
      </c>
      <c r="E97" s="7">
        <v>125000</v>
      </c>
      <c r="F97" s="7">
        <f t="shared" ref="F97:F106" si="6">SUM(D97*E97)</f>
        <v>125000</v>
      </c>
      <c r="G97" s="183">
        <f>SUM(F97:F103)</f>
        <v>2154000</v>
      </c>
    </row>
    <row r="98" spans="1:7" x14ac:dyDescent="0.2">
      <c r="A98" s="179"/>
      <c r="B98" s="182"/>
      <c r="C98" s="134" t="s">
        <v>76</v>
      </c>
      <c r="D98" s="37">
        <v>1</v>
      </c>
      <c r="E98" s="7">
        <v>135000</v>
      </c>
      <c r="F98" s="7">
        <f t="shared" si="6"/>
        <v>135000</v>
      </c>
      <c r="G98" s="185"/>
    </row>
    <row r="99" spans="1:7" x14ac:dyDescent="0.2">
      <c r="A99" s="179"/>
      <c r="B99" s="182"/>
      <c r="C99" s="134" t="s">
        <v>67</v>
      </c>
      <c r="D99" s="37">
        <v>1</v>
      </c>
      <c r="E99" s="7">
        <v>21000</v>
      </c>
      <c r="F99" s="7">
        <f t="shared" si="6"/>
        <v>21000</v>
      </c>
      <c r="G99" s="185"/>
    </row>
    <row r="100" spans="1:7" x14ac:dyDescent="0.2">
      <c r="A100" s="179"/>
      <c r="B100" s="182"/>
      <c r="C100" s="134" t="s">
        <v>68</v>
      </c>
      <c r="D100" s="37">
        <v>1</v>
      </c>
      <c r="E100" s="7">
        <v>22000</v>
      </c>
      <c r="F100" s="7">
        <f t="shared" si="6"/>
        <v>22000</v>
      </c>
      <c r="G100" s="185"/>
    </row>
    <row r="101" spans="1:7" x14ac:dyDescent="0.2">
      <c r="A101" s="179"/>
      <c r="B101" s="182"/>
      <c r="C101" s="134" t="s">
        <v>71</v>
      </c>
      <c r="D101" s="37">
        <v>2</v>
      </c>
      <c r="E101" s="7">
        <v>8000</v>
      </c>
      <c r="F101" s="7">
        <f t="shared" si="6"/>
        <v>16000</v>
      </c>
      <c r="G101" s="185"/>
    </row>
    <row r="102" spans="1:7" x14ac:dyDescent="0.2">
      <c r="A102" s="179"/>
      <c r="B102" s="182"/>
      <c r="C102" s="134" t="s">
        <v>73</v>
      </c>
      <c r="D102" s="37">
        <v>1</v>
      </c>
      <c r="E102" s="7">
        <v>135000</v>
      </c>
      <c r="F102" s="7">
        <f t="shared" si="6"/>
        <v>135000</v>
      </c>
      <c r="G102" s="185"/>
    </row>
    <row r="103" spans="1:7" x14ac:dyDescent="0.2">
      <c r="A103" s="178"/>
      <c r="B103" s="181"/>
      <c r="C103" s="134" t="s">
        <v>79</v>
      </c>
      <c r="D103" s="37">
        <v>2</v>
      </c>
      <c r="E103" s="7">
        <v>850000</v>
      </c>
      <c r="F103" s="7">
        <f t="shared" si="6"/>
        <v>1700000</v>
      </c>
      <c r="G103" s="184"/>
    </row>
    <row r="104" spans="1:7" x14ac:dyDescent="0.2">
      <c r="A104" s="177">
        <v>77811</v>
      </c>
      <c r="B104" s="180">
        <v>46047</v>
      </c>
      <c r="C104" s="134" t="s">
        <v>67</v>
      </c>
      <c r="D104" s="37">
        <v>1</v>
      </c>
      <c r="E104" s="7">
        <v>21000</v>
      </c>
      <c r="F104" s="7">
        <f t="shared" si="6"/>
        <v>21000</v>
      </c>
      <c r="G104" s="183">
        <f>SUM(F104:F106)</f>
        <v>107000</v>
      </c>
    </row>
    <row r="105" spans="1:7" x14ac:dyDescent="0.2">
      <c r="A105" s="179"/>
      <c r="B105" s="182"/>
      <c r="C105" s="134" t="s">
        <v>68</v>
      </c>
      <c r="D105" s="37">
        <v>1</v>
      </c>
      <c r="E105" s="7">
        <v>22000</v>
      </c>
      <c r="F105" s="7">
        <f t="shared" si="6"/>
        <v>22000</v>
      </c>
      <c r="G105" s="185"/>
    </row>
    <row r="106" spans="1:7" x14ac:dyDescent="0.2">
      <c r="A106" s="178"/>
      <c r="B106" s="181"/>
      <c r="C106" s="134" t="s">
        <v>71</v>
      </c>
      <c r="D106" s="37">
        <v>8</v>
      </c>
      <c r="E106" s="7">
        <v>8000</v>
      </c>
      <c r="F106" s="7">
        <f t="shared" si="6"/>
        <v>64000</v>
      </c>
      <c r="G106" s="184"/>
    </row>
    <row r="107" spans="1:7" x14ac:dyDescent="0.2">
      <c r="A107" s="177">
        <v>77871</v>
      </c>
      <c r="B107" s="180">
        <v>46048</v>
      </c>
      <c r="C107" s="134" t="s">
        <v>71</v>
      </c>
      <c r="D107" s="37">
        <v>4</v>
      </c>
      <c r="E107" s="7">
        <v>8000</v>
      </c>
      <c r="F107" s="7">
        <f t="shared" ref="F107:F132" si="7">SUM(D107*E107)</f>
        <v>32000</v>
      </c>
      <c r="G107" s="183">
        <f>SUM(F107:F112)</f>
        <v>931000</v>
      </c>
    </row>
    <row r="108" spans="1:7" x14ac:dyDescent="0.2">
      <c r="A108" s="179"/>
      <c r="B108" s="182"/>
      <c r="C108" s="134" t="s">
        <v>78</v>
      </c>
      <c r="D108" s="37">
        <v>1</v>
      </c>
      <c r="E108" s="7">
        <v>480000</v>
      </c>
      <c r="F108" s="7">
        <f t="shared" si="7"/>
        <v>480000</v>
      </c>
      <c r="G108" s="185"/>
    </row>
    <row r="109" spans="1:7" x14ac:dyDescent="0.2">
      <c r="A109" s="179"/>
      <c r="B109" s="182"/>
      <c r="C109" s="134" t="s">
        <v>72</v>
      </c>
      <c r="D109" s="37">
        <v>1</v>
      </c>
      <c r="E109" s="7">
        <v>135000</v>
      </c>
      <c r="F109" s="7">
        <f t="shared" si="7"/>
        <v>135000</v>
      </c>
      <c r="G109" s="185"/>
    </row>
    <row r="110" spans="1:7" x14ac:dyDescent="0.2">
      <c r="A110" s="179"/>
      <c r="B110" s="182"/>
      <c r="C110" s="134" t="s">
        <v>70</v>
      </c>
      <c r="D110" s="37">
        <v>2</v>
      </c>
      <c r="E110" s="7">
        <v>120000</v>
      </c>
      <c r="F110" s="7">
        <f t="shared" si="7"/>
        <v>240000</v>
      </c>
      <c r="G110" s="185"/>
    </row>
    <row r="111" spans="1:7" x14ac:dyDescent="0.2">
      <c r="A111" s="179"/>
      <c r="B111" s="182"/>
      <c r="C111" s="134" t="s">
        <v>68</v>
      </c>
      <c r="D111" s="37">
        <v>1</v>
      </c>
      <c r="E111" s="7">
        <v>23000</v>
      </c>
      <c r="F111" s="7">
        <f t="shared" si="7"/>
        <v>23000</v>
      </c>
      <c r="G111" s="185"/>
    </row>
    <row r="112" spans="1:7" x14ac:dyDescent="0.2">
      <c r="A112" s="178"/>
      <c r="B112" s="181"/>
      <c r="C112" s="134" t="s">
        <v>67</v>
      </c>
      <c r="D112" s="37">
        <v>1</v>
      </c>
      <c r="E112" s="7">
        <v>21000</v>
      </c>
      <c r="F112" s="7">
        <f t="shared" si="7"/>
        <v>21000</v>
      </c>
      <c r="G112" s="184"/>
    </row>
    <row r="113" spans="1:7" x14ac:dyDescent="0.2">
      <c r="A113" s="179">
        <v>77953</v>
      </c>
      <c r="B113" s="182">
        <v>46049</v>
      </c>
      <c r="C113" s="134" t="s">
        <v>67</v>
      </c>
      <c r="D113" s="37">
        <v>1</v>
      </c>
      <c r="E113" s="7">
        <v>21000</v>
      </c>
      <c r="F113" s="7">
        <f t="shared" si="7"/>
        <v>21000</v>
      </c>
      <c r="G113" s="185">
        <f>SUM(F113:F117)</f>
        <v>431000</v>
      </c>
    </row>
    <row r="114" spans="1:7" x14ac:dyDescent="0.2">
      <c r="A114" s="179"/>
      <c r="B114" s="182"/>
      <c r="C114" s="134" t="s">
        <v>68</v>
      </c>
      <c r="D114" s="37">
        <v>1</v>
      </c>
      <c r="E114" s="7">
        <v>23000</v>
      </c>
      <c r="F114" s="7">
        <f t="shared" si="7"/>
        <v>23000</v>
      </c>
      <c r="G114" s="185"/>
    </row>
    <row r="115" spans="1:7" x14ac:dyDescent="0.2">
      <c r="A115" s="179"/>
      <c r="B115" s="182"/>
      <c r="C115" s="134" t="s">
        <v>74</v>
      </c>
      <c r="D115" s="37">
        <v>2</v>
      </c>
      <c r="E115" s="7">
        <v>115000</v>
      </c>
      <c r="F115" s="7">
        <f t="shared" si="7"/>
        <v>230000</v>
      </c>
      <c r="G115" s="185"/>
    </row>
    <row r="116" spans="1:7" x14ac:dyDescent="0.2">
      <c r="A116" s="179"/>
      <c r="B116" s="182"/>
      <c r="C116" s="134" t="s">
        <v>75</v>
      </c>
      <c r="D116" s="37">
        <v>1</v>
      </c>
      <c r="E116" s="7">
        <v>125000</v>
      </c>
      <c r="F116" s="7">
        <f t="shared" si="7"/>
        <v>125000</v>
      </c>
      <c r="G116" s="185"/>
    </row>
    <row r="117" spans="1:7" x14ac:dyDescent="0.2">
      <c r="A117" s="178"/>
      <c r="B117" s="181"/>
      <c r="C117" s="134" t="s">
        <v>71</v>
      </c>
      <c r="D117" s="37">
        <v>4</v>
      </c>
      <c r="E117" s="7">
        <v>8000</v>
      </c>
      <c r="F117" s="7">
        <f t="shared" si="7"/>
        <v>32000</v>
      </c>
      <c r="G117" s="184"/>
    </row>
    <row r="118" spans="1:7" x14ac:dyDescent="0.2">
      <c r="A118" s="179">
        <v>78006</v>
      </c>
      <c r="B118" s="182">
        <v>46050</v>
      </c>
      <c r="C118" s="134" t="s">
        <v>67</v>
      </c>
      <c r="D118" s="37">
        <v>2</v>
      </c>
      <c r="E118" s="7">
        <v>21000</v>
      </c>
      <c r="F118" s="7">
        <f t="shared" si="7"/>
        <v>42000</v>
      </c>
      <c r="G118" s="185">
        <f>SUM(F118:F119)</f>
        <v>82000</v>
      </c>
    </row>
    <row r="119" spans="1:7" x14ac:dyDescent="0.2">
      <c r="A119" s="178"/>
      <c r="B119" s="181"/>
      <c r="C119" s="134" t="s">
        <v>71</v>
      </c>
      <c r="D119" s="37">
        <v>5</v>
      </c>
      <c r="E119" s="7">
        <v>8000</v>
      </c>
      <c r="F119" s="7">
        <f t="shared" si="7"/>
        <v>40000</v>
      </c>
      <c r="G119" s="184"/>
    </row>
    <row r="120" spans="1:7" x14ac:dyDescent="0.2">
      <c r="A120" s="179">
        <v>78080</v>
      </c>
      <c r="B120" s="182">
        <v>46051</v>
      </c>
      <c r="C120" s="134" t="s">
        <v>68</v>
      </c>
      <c r="D120" s="37">
        <v>1</v>
      </c>
      <c r="E120" s="7">
        <v>23000</v>
      </c>
      <c r="F120" s="7">
        <f t="shared" si="7"/>
        <v>23000</v>
      </c>
      <c r="G120" s="185">
        <f>SUM(F120:F124)</f>
        <v>336000</v>
      </c>
    </row>
    <row r="121" spans="1:7" x14ac:dyDescent="0.2">
      <c r="A121" s="179"/>
      <c r="B121" s="182"/>
      <c r="C121" s="134" t="s">
        <v>67</v>
      </c>
      <c r="D121" s="37">
        <v>1</v>
      </c>
      <c r="E121" s="7">
        <v>21000</v>
      </c>
      <c r="F121" s="7">
        <f t="shared" si="7"/>
        <v>21000</v>
      </c>
      <c r="G121" s="185"/>
    </row>
    <row r="122" spans="1:7" x14ac:dyDescent="0.2">
      <c r="A122" s="179"/>
      <c r="B122" s="182"/>
      <c r="C122" s="134" t="s">
        <v>71</v>
      </c>
      <c r="D122" s="37">
        <v>4</v>
      </c>
      <c r="E122" s="7">
        <v>8000</v>
      </c>
      <c r="F122" s="7">
        <f t="shared" si="7"/>
        <v>32000</v>
      </c>
      <c r="G122" s="185"/>
    </row>
    <row r="123" spans="1:7" x14ac:dyDescent="0.2">
      <c r="A123" s="179"/>
      <c r="B123" s="182"/>
      <c r="C123" s="134" t="s">
        <v>73</v>
      </c>
      <c r="D123" s="37">
        <v>1</v>
      </c>
      <c r="E123" s="7">
        <v>135000</v>
      </c>
      <c r="F123" s="7">
        <f t="shared" si="7"/>
        <v>135000</v>
      </c>
      <c r="G123" s="185"/>
    </row>
    <row r="124" spans="1:7" x14ac:dyDescent="0.2">
      <c r="A124" s="178"/>
      <c r="B124" s="181"/>
      <c r="C124" s="134" t="s">
        <v>75</v>
      </c>
      <c r="D124" s="37">
        <v>1</v>
      </c>
      <c r="E124" s="7">
        <v>125000</v>
      </c>
      <c r="F124" s="7">
        <f t="shared" si="7"/>
        <v>125000</v>
      </c>
      <c r="G124" s="184"/>
    </row>
    <row r="125" spans="1:7" x14ac:dyDescent="0.2">
      <c r="A125" s="179">
        <v>78153</v>
      </c>
      <c r="B125" s="182">
        <v>46052</v>
      </c>
      <c r="C125" s="134" t="s">
        <v>72</v>
      </c>
      <c r="D125" s="37">
        <v>1</v>
      </c>
      <c r="E125" s="7">
        <v>135000</v>
      </c>
      <c r="F125" s="7">
        <f t="shared" si="7"/>
        <v>135000</v>
      </c>
      <c r="G125" s="185">
        <f>SUM(F125:F129)</f>
        <v>676000</v>
      </c>
    </row>
    <row r="126" spans="1:7" x14ac:dyDescent="0.2">
      <c r="A126" s="179"/>
      <c r="B126" s="182"/>
      <c r="C126" s="134" t="s">
        <v>78</v>
      </c>
      <c r="D126" s="37">
        <v>1</v>
      </c>
      <c r="E126" s="7">
        <v>480000</v>
      </c>
      <c r="F126" s="7">
        <f t="shared" si="7"/>
        <v>480000</v>
      </c>
      <c r="G126" s="185"/>
    </row>
    <row r="127" spans="1:7" x14ac:dyDescent="0.2">
      <c r="A127" s="179"/>
      <c r="B127" s="182"/>
      <c r="C127" s="134" t="s">
        <v>68</v>
      </c>
      <c r="D127" s="37">
        <v>1</v>
      </c>
      <c r="E127" s="7">
        <v>23000</v>
      </c>
      <c r="F127" s="7">
        <f t="shared" si="7"/>
        <v>23000</v>
      </c>
      <c r="G127" s="185"/>
    </row>
    <row r="128" spans="1:7" x14ac:dyDescent="0.2">
      <c r="A128" s="179"/>
      <c r="B128" s="182"/>
      <c r="C128" s="134" t="s">
        <v>71</v>
      </c>
      <c r="D128" s="37">
        <v>4</v>
      </c>
      <c r="E128" s="7">
        <v>8000</v>
      </c>
      <c r="F128" s="7">
        <f t="shared" si="7"/>
        <v>32000</v>
      </c>
      <c r="G128" s="185"/>
    </row>
    <row r="129" spans="1:7" x14ac:dyDescent="0.2">
      <c r="A129" s="178"/>
      <c r="B129" s="181"/>
      <c r="C129" s="134" t="s">
        <v>80</v>
      </c>
      <c r="D129" s="37">
        <v>4</v>
      </c>
      <c r="E129" s="7">
        <v>1500</v>
      </c>
      <c r="F129" s="7">
        <f t="shared" si="7"/>
        <v>6000</v>
      </c>
      <c r="G129" s="184"/>
    </row>
    <row r="130" spans="1:7" x14ac:dyDescent="0.2">
      <c r="A130" s="179">
        <v>78233</v>
      </c>
      <c r="B130" s="182">
        <v>46053</v>
      </c>
      <c r="C130" s="134" t="s">
        <v>71</v>
      </c>
      <c r="D130" s="37">
        <v>5</v>
      </c>
      <c r="E130" s="7">
        <v>8000</v>
      </c>
      <c r="F130" s="7">
        <f t="shared" si="7"/>
        <v>40000</v>
      </c>
      <c r="G130" s="185">
        <f>SUM(F130:F132)</f>
        <v>128000</v>
      </c>
    </row>
    <row r="131" spans="1:7" x14ac:dyDescent="0.2">
      <c r="A131" s="179"/>
      <c r="B131" s="182"/>
      <c r="C131" s="134" t="s">
        <v>67</v>
      </c>
      <c r="D131" s="37">
        <v>2</v>
      </c>
      <c r="E131" s="7">
        <v>21000</v>
      </c>
      <c r="F131" s="7">
        <f t="shared" si="7"/>
        <v>42000</v>
      </c>
      <c r="G131" s="185"/>
    </row>
    <row r="132" spans="1:7" x14ac:dyDescent="0.2">
      <c r="A132" s="178"/>
      <c r="B132" s="181"/>
      <c r="C132" s="134" t="s">
        <v>68</v>
      </c>
      <c r="D132" s="37">
        <v>2</v>
      </c>
      <c r="E132" s="7">
        <v>23000</v>
      </c>
      <c r="F132" s="7">
        <f t="shared" si="7"/>
        <v>46000</v>
      </c>
      <c r="G132" s="184"/>
    </row>
    <row r="133" spans="1:7" x14ac:dyDescent="0.2">
      <c r="A133" s="37"/>
      <c r="B133" s="22"/>
      <c r="C133" s="134"/>
      <c r="D133" s="37"/>
      <c r="E133" s="7"/>
      <c r="F133" s="7"/>
      <c r="G133" s="137"/>
    </row>
    <row r="134" spans="1:7" x14ac:dyDescent="0.2">
      <c r="A134" s="173" t="s">
        <v>63</v>
      </c>
      <c r="B134" s="174"/>
      <c r="C134" s="175"/>
      <c r="D134" s="174"/>
      <c r="E134" s="174"/>
      <c r="F134" s="176"/>
      <c r="G134" s="47">
        <f>SUM(G2:G133)</f>
        <v>14045000</v>
      </c>
    </row>
    <row r="169" spans="8:8" x14ac:dyDescent="0.2">
      <c r="H169" s="138"/>
    </row>
  </sheetData>
  <mergeCells count="92">
    <mergeCell ref="N66:N68"/>
    <mergeCell ref="G113:G117"/>
    <mergeCell ref="G118:G119"/>
    <mergeCell ref="G120:G124"/>
    <mergeCell ref="G125:G129"/>
    <mergeCell ref="G130:G132"/>
    <mergeCell ref="G89:G92"/>
    <mergeCell ref="G93:G96"/>
    <mergeCell ref="G97:G103"/>
    <mergeCell ref="G104:G106"/>
    <mergeCell ref="G107:G112"/>
    <mergeCell ref="G69:G71"/>
    <mergeCell ref="G72:G77"/>
    <mergeCell ref="G78:G80"/>
    <mergeCell ref="G82:G86"/>
    <mergeCell ref="G87:G88"/>
    <mergeCell ref="G48:G50"/>
    <mergeCell ref="G51:G56"/>
    <mergeCell ref="G57:G58"/>
    <mergeCell ref="G59:G63"/>
    <mergeCell ref="G64:G68"/>
    <mergeCell ref="G28:G30"/>
    <mergeCell ref="G31:G33"/>
    <mergeCell ref="G34:G36"/>
    <mergeCell ref="G37:G39"/>
    <mergeCell ref="G40:G47"/>
    <mergeCell ref="G2:G3"/>
    <mergeCell ref="G5:G10"/>
    <mergeCell ref="G11:G14"/>
    <mergeCell ref="G15:G22"/>
    <mergeCell ref="G23:G27"/>
    <mergeCell ref="B113:B117"/>
    <mergeCell ref="B118:B119"/>
    <mergeCell ref="B120:B124"/>
    <mergeCell ref="B125:B129"/>
    <mergeCell ref="B130:B132"/>
    <mergeCell ref="B89:B92"/>
    <mergeCell ref="B93:B96"/>
    <mergeCell ref="B97:B103"/>
    <mergeCell ref="B104:B106"/>
    <mergeCell ref="B107:B112"/>
    <mergeCell ref="B69:B71"/>
    <mergeCell ref="B72:B77"/>
    <mergeCell ref="B78:B80"/>
    <mergeCell ref="B82:B86"/>
    <mergeCell ref="B87:B88"/>
    <mergeCell ref="B48:B50"/>
    <mergeCell ref="B51:B56"/>
    <mergeCell ref="B57:B58"/>
    <mergeCell ref="B59:B63"/>
    <mergeCell ref="B64:B68"/>
    <mergeCell ref="B28:B30"/>
    <mergeCell ref="B31:B33"/>
    <mergeCell ref="B34:B36"/>
    <mergeCell ref="B37:B39"/>
    <mergeCell ref="B40:B47"/>
    <mergeCell ref="B2:B3"/>
    <mergeCell ref="B5:B10"/>
    <mergeCell ref="B11:B14"/>
    <mergeCell ref="B15:B22"/>
    <mergeCell ref="B23:B27"/>
    <mergeCell ref="A113:A117"/>
    <mergeCell ref="A118:A119"/>
    <mergeCell ref="A120:A124"/>
    <mergeCell ref="A125:A129"/>
    <mergeCell ref="A130:A132"/>
    <mergeCell ref="A89:A92"/>
    <mergeCell ref="A93:A96"/>
    <mergeCell ref="A97:A103"/>
    <mergeCell ref="A104:A106"/>
    <mergeCell ref="A107:A112"/>
    <mergeCell ref="A69:A71"/>
    <mergeCell ref="A72:A77"/>
    <mergeCell ref="A78:A80"/>
    <mergeCell ref="A82:A86"/>
    <mergeCell ref="A87:A88"/>
    <mergeCell ref="A134:F134"/>
    <mergeCell ref="A2:A3"/>
    <mergeCell ref="A5:A10"/>
    <mergeCell ref="A11:A14"/>
    <mergeCell ref="A15:A22"/>
    <mergeCell ref="A23:A27"/>
    <mergeCell ref="A28:A30"/>
    <mergeCell ref="A31:A33"/>
    <mergeCell ref="A34:A36"/>
    <mergeCell ref="A37:A39"/>
    <mergeCell ref="A40:A47"/>
    <mergeCell ref="A48:A50"/>
    <mergeCell ref="A51:A56"/>
    <mergeCell ref="A57:A58"/>
    <mergeCell ref="A59:A63"/>
    <mergeCell ref="A64:A6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20"/>
  <sheetViews>
    <sheetView topLeftCell="D1" zoomScale="85" zoomScaleNormal="85" workbookViewId="0">
      <pane ySplit="1" topLeftCell="A10" activePane="bottomLeft" state="frozen"/>
      <selection pane="bottomLeft" activeCell="E15" sqref="E15:G15"/>
    </sheetView>
  </sheetViews>
  <sheetFormatPr baseColWidth="10" defaultColWidth="9.1640625" defaultRowHeight="15" x14ac:dyDescent="0.2"/>
  <cols>
    <col min="1" max="1" width="15.1640625" style="9"/>
    <col min="2" max="2" width="10.1640625" customWidth="1"/>
    <col min="3" max="4" width="19.5" customWidth="1"/>
    <col min="5" max="5" width="39" customWidth="1"/>
    <col min="6" max="7" width="17.6640625" customWidth="1"/>
  </cols>
  <sheetData>
    <row r="1" spans="1:7" ht="28" customHeight="1" x14ac:dyDescent="0.2">
      <c r="A1" s="17" t="s">
        <v>0</v>
      </c>
      <c r="B1" s="11" t="s">
        <v>81</v>
      </c>
      <c r="C1" s="11" t="s">
        <v>82</v>
      </c>
      <c r="D1" s="11" t="s">
        <v>83</v>
      </c>
      <c r="E1" s="11" t="s">
        <v>84</v>
      </c>
      <c r="F1" s="11" t="s">
        <v>3</v>
      </c>
      <c r="G1" s="11" t="s">
        <v>5</v>
      </c>
    </row>
    <row r="2" spans="1:7" ht="134.5" customHeight="1" x14ac:dyDescent="0.2">
      <c r="A2" s="124">
        <v>46024</v>
      </c>
      <c r="B2" s="37">
        <v>11724</v>
      </c>
      <c r="C2" s="50" t="s">
        <v>85</v>
      </c>
      <c r="D2" s="14">
        <v>20</v>
      </c>
      <c r="E2" s="4"/>
      <c r="F2" s="126">
        <v>13000</v>
      </c>
      <c r="G2" s="126">
        <f>SUM(D2*F2)</f>
        <v>260000</v>
      </c>
    </row>
    <row r="3" spans="1:7" ht="135.75" customHeight="1" x14ac:dyDescent="0.2">
      <c r="A3" s="124">
        <v>46026</v>
      </c>
      <c r="B3" s="37">
        <v>12742</v>
      </c>
      <c r="C3" s="50" t="s">
        <v>85</v>
      </c>
      <c r="D3" s="14">
        <v>20</v>
      </c>
      <c r="E3" s="4"/>
      <c r="F3" s="126">
        <v>12000</v>
      </c>
      <c r="G3" s="126">
        <f t="shared" ref="G3:G14" si="0">SUM(D3*F3)</f>
        <v>240000</v>
      </c>
    </row>
    <row r="4" spans="1:7" ht="143.25" customHeight="1" x14ac:dyDescent="0.2">
      <c r="A4" s="124">
        <v>46029</v>
      </c>
      <c r="B4" s="37">
        <v>11764</v>
      </c>
      <c r="C4" s="50" t="s">
        <v>85</v>
      </c>
      <c r="D4" s="14">
        <v>15</v>
      </c>
      <c r="E4" s="4"/>
      <c r="F4" s="126">
        <v>12000</v>
      </c>
      <c r="G4" s="126">
        <f t="shared" si="0"/>
        <v>180000</v>
      </c>
    </row>
    <row r="5" spans="1:7" ht="142.75" customHeight="1" x14ac:dyDescent="0.2">
      <c r="A5" s="124">
        <v>46032</v>
      </c>
      <c r="B5" s="37">
        <v>12801</v>
      </c>
      <c r="C5" s="50" t="s">
        <v>85</v>
      </c>
      <c r="D5" s="14">
        <v>15</v>
      </c>
      <c r="E5" s="4"/>
      <c r="F5" s="126">
        <v>12000</v>
      </c>
      <c r="G5" s="126">
        <f t="shared" si="0"/>
        <v>180000</v>
      </c>
    </row>
    <row r="6" spans="1:7" ht="141.25" customHeight="1" x14ac:dyDescent="0.2">
      <c r="A6" s="124">
        <v>46034</v>
      </c>
      <c r="B6" s="37">
        <v>11830</v>
      </c>
      <c r="C6" s="50" t="s">
        <v>85</v>
      </c>
      <c r="D6" s="14">
        <v>15</v>
      </c>
      <c r="E6" s="4"/>
      <c r="F6" s="126">
        <v>13000</v>
      </c>
      <c r="G6" s="126">
        <f t="shared" si="0"/>
        <v>195000</v>
      </c>
    </row>
    <row r="7" spans="1:7" ht="147.25" customHeight="1" x14ac:dyDescent="0.2">
      <c r="A7" s="124">
        <v>46037</v>
      </c>
      <c r="B7" s="37">
        <v>12883</v>
      </c>
      <c r="C7" s="50" t="s">
        <v>85</v>
      </c>
      <c r="D7" s="14">
        <v>20</v>
      </c>
      <c r="E7" s="4"/>
      <c r="F7" s="126">
        <v>13000</v>
      </c>
      <c r="G7" s="126">
        <f t="shared" si="0"/>
        <v>260000</v>
      </c>
    </row>
    <row r="8" spans="1:7" ht="141" customHeight="1" x14ac:dyDescent="0.2">
      <c r="A8" s="124">
        <v>46040</v>
      </c>
      <c r="B8" s="37">
        <v>13975</v>
      </c>
      <c r="C8" s="50" t="s">
        <v>85</v>
      </c>
      <c r="D8" s="14">
        <v>15</v>
      </c>
      <c r="E8" s="4"/>
      <c r="F8" s="126">
        <v>12000</v>
      </c>
      <c r="G8" s="126">
        <f t="shared" si="0"/>
        <v>180000</v>
      </c>
    </row>
    <row r="9" spans="1:7" ht="141.25" customHeight="1" x14ac:dyDescent="0.2">
      <c r="A9" s="124">
        <v>46043</v>
      </c>
      <c r="B9" s="37">
        <v>12980</v>
      </c>
      <c r="C9" s="50" t="s">
        <v>85</v>
      </c>
      <c r="D9" s="14">
        <v>15</v>
      </c>
      <c r="E9" s="4"/>
      <c r="F9" s="126">
        <v>13000</v>
      </c>
      <c r="G9" s="126">
        <f t="shared" si="0"/>
        <v>195000</v>
      </c>
    </row>
    <row r="10" spans="1:7" ht="140.75" customHeight="1" x14ac:dyDescent="0.2">
      <c r="A10" s="124">
        <v>46045</v>
      </c>
      <c r="B10" s="37">
        <v>13920</v>
      </c>
      <c r="C10" s="50" t="s">
        <v>85</v>
      </c>
      <c r="D10" s="14">
        <v>20</v>
      </c>
      <c r="E10" s="4"/>
      <c r="F10" s="126">
        <v>13000</v>
      </c>
      <c r="G10" s="126">
        <f t="shared" si="0"/>
        <v>260000</v>
      </c>
    </row>
    <row r="11" spans="1:7" ht="141" customHeight="1" x14ac:dyDescent="0.2">
      <c r="A11" s="124">
        <v>46047</v>
      </c>
      <c r="B11" s="37">
        <v>12010</v>
      </c>
      <c r="C11" s="50" t="s">
        <v>85</v>
      </c>
      <c r="D11" s="14">
        <v>20</v>
      </c>
      <c r="E11" s="4"/>
      <c r="F11" s="126">
        <v>12000</v>
      </c>
      <c r="G11" s="126">
        <f t="shared" si="0"/>
        <v>240000</v>
      </c>
    </row>
    <row r="12" spans="1:7" ht="141.25" customHeight="1" x14ac:dyDescent="0.2">
      <c r="A12" s="124">
        <v>46050</v>
      </c>
      <c r="B12" s="37">
        <v>12132</v>
      </c>
      <c r="C12" s="50" t="s">
        <v>85</v>
      </c>
      <c r="D12" s="14">
        <v>20</v>
      </c>
      <c r="E12" s="4"/>
      <c r="F12" s="126">
        <v>13000</v>
      </c>
      <c r="G12" s="126">
        <f t="shared" si="0"/>
        <v>260000</v>
      </c>
    </row>
    <row r="13" spans="1:7" ht="137.75" customHeight="1" x14ac:dyDescent="0.2">
      <c r="A13" s="124">
        <v>46052</v>
      </c>
      <c r="B13" s="37">
        <v>12218</v>
      </c>
      <c r="C13" s="50" t="s">
        <v>85</v>
      </c>
      <c r="D13" s="14">
        <v>20</v>
      </c>
      <c r="E13" s="4"/>
      <c r="F13" s="126">
        <v>12000</v>
      </c>
      <c r="G13" s="126">
        <f t="shared" si="0"/>
        <v>240000</v>
      </c>
    </row>
    <row r="14" spans="1:7" ht="110" customHeight="1" x14ac:dyDescent="0.2">
      <c r="A14" s="124"/>
      <c r="B14" s="37"/>
      <c r="C14" s="50"/>
      <c r="D14" s="14"/>
      <c r="E14" s="4"/>
      <c r="F14" s="126"/>
      <c r="G14" s="126">
        <f t="shared" si="0"/>
        <v>0</v>
      </c>
    </row>
    <row r="15" spans="1:7" ht="24" x14ac:dyDescent="0.2">
      <c r="A15" s="188" t="s">
        <v>63</v>
      </c>
      <c r="B15" s="189"/>
      <c r="C15" s="189"/>
      <c r="D15" s="125"/>
      <c r="E15" s="190">
        <f>SUM(G2:G14)</f>
        <v>2690000</v>
      </c>
      <c r="F15" s="190"/>
      <c r="G15" s="190"/>
    </row>
    <row r="16" spans="1:7" ht="140" customHeight="1" x14ac:dyDescent="0.2"/>
    <row r="17" ht="140" customHeight="1" x14ac:dyDescent="0.2"/>
    <row r="18" ht="140" customHeight="1" x14ac:dyDescent="0.2"/>
    <row r="19" ht="140" customHeight="1" x14ac:dyDescent="0.2"/>
    <row r="20" ht="140" customHeight="1" x14ac:dyDescent="0.2"/>
  </sheetData>
  <mergeCells count="2">
    <mergeCell ref="A15:C15"/>
    <mergeCell ref="E15:G15"/>
  </mergeCells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2"/>
  <sheetViews>
    <sheetView topLeftCell="B1" zoomScale="82" zoomScaleNormal="82" workbookViewId="0">
      <pane ySplit="1" topLeftCell="A2" activePane="bottomLeft" state="frozen"/>
      <selection pane="bottomLeft" activeCell="G2" sqref="G2"/>
    </sheetView>
  </sheetViews>
  <sheetFormatPr baseColWidth="10" defaultColWidth="9.1640625" defaultRowHeight="15" x14ac:dyDescent="0.2"/>
  <cols>
    <col min="1" max="1" width="17.5" customWidth="1"/>
    <col min="2" max="2" width="19.1640625" customWidth="1"/>
    <col min="3" max="3" width="28.5" customWidth="1"/>
    <col min="4" max="4" width="7.1640625" style="10" customWidth="1"/>
    <col min="5" max="5" width="50.1640625" customWidth="1"/>
    <col min="6" max="6" width="20" customWidth="1"/>
    <col min="7" max="7" width="25.6640625" customWidth="1"/>
    <col min="8" max="8" width="29" customWidth="1"/>
    <col min="9" max="9" width="14.5"/>
    <col min="11" max="11" width="14.5"/>
  </cols>
  <sheetData>
    <row r="1" spans="1:8" ht="16" customHeight="1" x14ac:dyDescent="0.2">
      <c r="A1" s="11" t="s">
        <v>0</v>
      </c>
      <c r="B1" s="11" t="s">
        <v>81</v>
      </c>
      <c r="C1" s="11" t="s">
        <v>82</v>
      </c>
      <c r="D1" s="11" t="s">
        <v>86</v>
      </c>
      <c r="E1" s="11" t="s">
        <v>84</v>
      </c>
      <c r="F1" s="11" t="s">
        <v>87</v>
      </c>
      <c r="G1" s="11" t="s">
        <v>4</v>
      </c>
      <c r="H1" s="11" t="s">
        <v>5</v>
      </c>
    </row>
    <row r="2" spans="1:8" ht="231" customHeight="1" x14ac:dyDescent="0.2">
      <c r="A2" s="119">
        <v>46037</v>
      </c>
      <c r="B2" s="119" t="s">
        <v>88</v>
      </c>
      <c r="C2" s="13" t="s">
        <v>89</v>
      </c>
      <c r="D2" s="14">
        <v>2</v>
      </c>
      <c r="E2" s="37"/>
      <c r="F2" s="19">
        <v>500000</v>
      </c>
      <c r="G2" s="38">
        <f>D2*F2</f>
        <v>1000000</v>
      </c>
      <c r="H2" s="38">
        <f>SUM(D2*F2)</f>
        <v>1000000</v>
      </c>
    </row>
    <row r="3" spans="1:8" ht="192" customHeight="1" x14ac:dyDescent="0.2">
      <c r="A3" s="119">
        <v>46037</v>
      </c>
      <c r="B3" s="119" t="s">
        <v>88</v>
      </c>
      <c r="C3" s="13" t="s">
        <v>89</v>
      </c>
      <c r="D3" s="14">
        <v>2</v>
      </c>
      <c r="E3" s="37"/>
      <c r="F3" s="19">
        <v>500000</v>
      </c>
      <c r="G3" s="38">
        <f>D3*F3</f>
        <v>1000000</v>
      </c>
      <c r="H3" s="38">
        <f>SUM(D3*F3)</f>
        <v>1000000</v>
      </c>
    </row>
    <row r="4" spans="1:8" ht="70" customHeight="1" x14ac:dyDescent="0.2">
      <c r="A4" s="12"/>
      <c r="B4" s="12"/>
      <c r="C4" s="120"/>
      <c r="D4" s="14"/>
      <c r="E4" s="15"/>
      <c r="F4" s="19"/>
      <c r="G4" s="19">
        <f>D4*F4</f>
        <v>0</v>
      </c>
      <c r="H4" s="19"/>
    </row>
    <row r="5" spans="1:8" ht="70" customHeight="1" x14ac:dyDescent="0.2">
      <c r="A5" s="12"/>
      <c r="B5" s="12"/>
      <c r="C5" s="120"/>
      <c r="D5" s="14"/>
      <c r="E5" s="15"/>
      <c r="F5" s="19"/>
      <c r="G5" s="19">
        <f>D5*F5</f>
        <v>0</v>
      </c>
      <c r="H5" s="19"/>
    </row>
    <row r="6" spans="1:8" ht="152" customHeight="1" x14ac:dyDescent="0.2">
      <c r="A6" s="121"/>
      <c r="B6" s="121"/>
      <c r="C6" s="122"/>
      <c r="D6" s="14"/>
      <c r="E6" s="29"/>
      <c r="F6" s="19"/>
      <c r="G6" s="38">
        <f>D6*F6</f>
        <v>0</v>
      </c>
      <c r="H6" s="39">
        <f>SUM(G6:G6)</f>
        <v>0</v>
      </c>
    </row>
    <row r="7" spans="1:8" x14ac:dyDescent="0.2">
      <c r="A7" s="173"/>
      <c r="B7" s="191"/>
      <c r="C7" s="192"/>
      <c r="D7" s="123"/>
      <c r="E7" s="5"/>
      <c r="F7" s="5"/>
      <c r="G7" s="5"/>
      <c r="H7" s="5">
        <f>SUM(H2:H6)</f>
        <v>2000000</v>
      </c>
    </row>
    <row r="8" spans="1:8" ht="177" customHeight="1" x14ac:dyDescent="0.2"/>
    <row r="9" spans="1:8" ht="177" customHeight="1" x14ac:dyDescent="0.2"/>
    <row r="10" spans="1:8" ht="177" customHeight="1" x14ac:dyDescent="0.2"/>
    <row r="11" spans="1:8" ht="177" customHeight="1" x14ac:dyDescent="0.2"/>
    <row r="12" spans="1:8" ht="34" customHeight="1" x14ac:dyDescent="0.2"/>
    <row r="13" spans="1:8" ht="58" customHeight="1" x14ac:dyDescent="0.2"/>
    <row r="14" spans="1:8" ht="58" customHeight="1" x14ac:dyDescent="0.2"/>
    <row r="15" spans="1:8" ht="58" customHeight="1" x14ac:dyDescent="0.2"/>
    <row r="16" spans="1:8" ht="58" customHeight="1" x14ac:dyDescent="0.2"/>
    <row r="17" ht="58" customHeight="1" x14ac:dyDescent="0.2"/>
    <row r="18" ht="58" customHeight="1" x14ac:dyDescent="0.2"/>
    <row r="19" ht="58" customHeight="1" x14ac:dyDescent="0.2"/>
    <row r="20" ht="58" customHeight="1" x14ac:dyDescent="0.2"/>
    <row r="21" ht="58" customHeight="1" x14ac:dyDescent="0.2"/>
    <row r="22" ht="58" customHeight="1" x14ac:dyDescent="0.2"/>
  </sheetData>
  <mergeCells count="1">
    <mergeCell ref="A7:C7"/>
  </mergeCells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6"/>
  <sheetViews>
    <sheetView zoomScale="55" zoomScaleNormal="55" workbookViewId="0">
      <pane ySplit="1" topLeftCell="A2" activePane="bottomLeft" state="frozen"/>
      <selection pane="bottomLeft" activeCell="B4" sqref="B4:B5"/>
    </sheetView>
  </sheetViews>
  <sheetFormatPr baseColWidth="10" defaultColWidth="9.1640625" defaultRowHeight="15" x14ac:dyDescent="0.2"/>
  <cols>
    <col min="1" max="1" width="20.5" style="10" customWidth="1"/>
    <col min="2" max="2" width="36.5" style="10" customWidth="1"/>
    <col min="3" max="3" width="52" customWidth="1"/>
    <col min="4" max="4" width="16.1640625" style="10" customWidth="1"/>
    <col min="5" max="5" width="23.1640625" customWidth="1"/>
    <col min="6" max="6" width="33" customWidth="1"/>
    <col min="7" max="7" width="30.6640625" customWidth="1"/>
    <col min="8" max="9" width="25" customWidth="1"/>
    <col min="10" max="10" width="48.1640625" customWidth="1"/>
    <col min="11" max="11" width="12.83203125"/>
  </cols>
  <sheetData>
    <row r="1" spans="1:10" s="102" customFormat="1" ht="34" customHeight="1" x14ac:dyDescent="0.2">
      <c r="A1" s="103" t="s">
        <v>0</v>
      </c>
      <c r="B1" s="103" t="s">
        <v>81</v>
      </c>
      <c r="C1" s="103" t="s">
        <v>82</v>
      </c>
      <c r="D1" s="103" t="s">
        <v>86</v>
      </c>
      <c r="E1" s="103" t="s">
        <v>3</v>
      </c>
      <c r="F1" s="103" t="s">
        <v>90</v>
      </c>
      <c r="G1" s="103" t="s">
        <v>87</v>
      </c>
      <c r="H1" s="103" t="s">
        <v>65</v>
      </c>
      <c r="I1" s="103" t="s">
        <v>5</v>
      </c>
      <c r="J1" s="103" t="s">
        <v>91</v>
      </c>
    </row>
    <row r="2" spans="1:10" ht="409.5" customHeight="1" x14ac:dyDescent="0.2">
      <c r="A2" s="104">
        <v>46025</v>
      </c>
      <c r="B2" s="105" t="s">
        <v>92</v>
      </c>
      <c r="C2" s="106" t="s">
        <v>93</v>
      </c>
      <c r="D2" s="99">
        <v>3</v>
      </c>
      <c r="E2" s="112">
        <v>246000</v>
      </c>
      <c r="F2" s="112">
        <v>0</v>
      </c>
      <c r="G2" s="112">
        <f t="shared" ref="G2:G15" si="0">E2-F2</f>
        <v>246000</v>
      </c>
      <c r="H2" s="112">
        <f t="shared" ref="H2:H8" si="1">D2*G2</f>
        <v>738000</v>
      </c>
      <c r="I2" s="112">
        <f>SUM(H2)</f>
        <v>738000</v>
      </c>
      <c r="J2" s="15"/>
    </row>
    <row r="3" spans="1:10" ht="386.5" customHeight="1" x14ac:dyDescent="0.2">
      <c r="A3" s="104">
        <v>46036</v>
      </c>
      <c r="B3" s="105" t="s">
        <v>94</v>
      </c>
      <c r="C3" s="106" t="s">
        <v>93</v>
      </c>
      <c r="D3" s="99">
        <v>3</v>
      </c>
      <c r="E3" s="112">
        <v>246000</v>
      </c>
      <c r="F3" s="112"/>
      <c r="G3" s="112">
        <f t="shared" si="0"/>
        <v>246000</v>
      </c>
      <c r="H3" s="112">
        <f t="shared" si="1"/>
        <v>738000</v>
      </c>
      <c r="I3" s="112">
        <f>SUM(H3)</f>
        <v>738000</v>
      </c>
      <c r="J3" s="15"/>
    </row>
    <row r="4" spans="1:10" ht="200" customHeight="1" x14ac:dyDescent="0.2">
      <c r="A4" s="195">
        <v>46037</v>
      </c>
      <c r="B4" s="197" t="s">
        <v>95</v>
      </c>
      <c r="C4" s="107" t="s">
        <v>96</v>
      </c>
      <c r="D4" s="108">
        <v>5</v>
      </c>
      <c r="E4" s="113">
        <v>370000</v>
      </c>
      <c r="F4" s="112">
        <f>E4*10%</f>
        <v>37000</v>
      </c>
      <c r="G4" s="113">
        <f t="shared" si="0"/>
        <v>333000</v>
      </c>
      <c r="H4" s="113">
        <f t="shared" si="1"/>
        <v>1665000</v>
      </c>
      <c r="I4" s="199">
        <f>SUM(H4:H5)</f>
        <v>1980000</v>
      </c>
      <c r="J4" s="177"/>
    </row>
    <row r="5" spans="1:10" ht="200" customHeight="1" x14ac:dyDescent="0.2">
      <c r="A5" s="196"/>
      <c r="B5" s="198"/>
      <c r="C5" s="98" t="s">
        <v>97</v>
      </c>
      <c r="D5" s="99">
        <v>1</v>
      </c>
      <c r="E5" s="112">
        <v>350000</v>
      </c>
      <c r="F5" s="112">
        <f t="shared" ref="F5:F15" si="2">E5*10%</f>
        <v>35000</v>
      </c>
      <c r="G5" s="112">
        <f t="shared" si="0"/>
        <v>315000</v>
      </c>
      <c r="H5" s="112">
        <f t="shared" si="1"/>
        <v>315000</v>
      </c>
      <c r="I5" s="200"/>
      <c r="J5" s="178"/>
    </row>
    <row r="6" spans="1:10" ht="361" customHeight="1" x14ac:dyDescent="0.2">
      <c r="A6" s="104">
        <v>46048</v>
      </c>
      <c r="B6" s="105" t="s">
        <v>98</v>
      </c>
      <c r="C6" s="98" t="s">
        <v>99</v>
      </c>
      <c r="D6" s="99">
        <v>3</v>
      </c>
      <c r="E6" s="112">
        <v>295000</v>
      </c>
      <c r="F6" s="112">
        <f t="shared" si="2"/>
        <v>29500</v>
      </c>
      <c r="G6" s="112">
        <f t="shared" si="0"/>
        <v>265500</v>
      </c>
      <c r="H6" s="112">
        <f t="shared" si="1"/>
        <v>796500</v>
      </c>
      <c r="I6" s="112">
        <f>SUM(H6)</f>
        <v>796500</v>
      </c>
      <c r="J6" s="15"/>
    </row>
    <row r="7" spans="1:10" ht="409.5" customHeight="1" x14ac:dyDescent="0.2">
      <c r="A7" s="104">
        <v>46049</v>
      </c>
      <c r="B7" s="105" t="s">
        <v>100</v>
      </c>
      <c r="C7" s="106" t="s">
        <v>101</v>
      </c>
      <c r="D7" s="99">
        <v>3</v>
      </c>
      <c r="E7" s="112">
        <v>385000</v>
      </c>
      <c r="F7" s="112">
        <f t="shared" si="2"/>
        <v>38500</v>
      </c>
      <c r="G7" s="112">
        <f t="shared" si="0"/>
        <v>346500</v>
      </c>
      <c r="H7" s="112">
        <f t="shared" si="1"/>
        <v>1039500</v>
      </c>
      <c r="I7" s="112">
        <f>SUM(H7)</f>
        <v>1039500</v>
      </c>
      <c r="J7" s="15"/>
    </row>
    <row r="8" spans="1:10" ht="403.75" customHeight="1" x14ac:dyDescent="0.2">
      <c r="A8" s="104">
        <v>46052</v>
      </c>
      <c r="B8" s="105" t="s">
        <v>102</v>
      </c>
      <c r="C8" s="106" t="s">
        <v>99</v>
      </c>
      <c r="D8" s="99">
        <v>4</v>
      </c>
      <c r="E8" s="112">
        <v>295000</v>
      </c>
      <c r="F8" s="112">
        <f t="shared" si="2"/>
        <v>29500</v>
      </c>
      <c r="G8" s="112">
        <f t="shared" si="0"/>
        <v>265500</v>
      </c>
      <c r="H8" s="112">
        <f t="shared" si="1"/>
        <v>1062000</v>
      </c>
      <c r="I8" s="112">
        <f>SUM(H8)</f>
        <v>1062000</v>
      </c>
      <c r="J8" s="15"/>
    </row>
    <row r="9" spans="1:10" ht="23" x14ac:dyDescent="0.2">
      <c r="A9" s="104"/>
      <c r="B9" s="105"/>
      <c r="C9" s="106"/>
      <c r="D9" s="99"/>
      <c r="E9" s="112"/>
      <c r="F9" s="112">
        <f t="shared" si="2"/>
        <v>0</v>
      </c>
      <c r="G9" s="112">
        <f t="shared" si="0"/>
        <v>0</v>
      </c>
      <c r="H9" s="114">
        <f t="shared" ref="H9:H15" si="3">SUM(D9*G9)</f>
        <v>0</v>
      </c>
      <c r="I9" s="116">
        <f t="shared" ref="I9:I15" si="4">SUM(H9)</f>
        <v>0</v>
      </c>
      <c r="J9" s="15"/>
    </row>
    <row r="10" spans="1:10" ht="23" x14ac:dyDescent="0.2">
      <c r="A10" s="105"/>
      <c r="B10" s="109"/>
      <c r="C10" s="110"/>
      <c r="D10" s="99"/>
      <c r="E10" s="112"/>
      <c r="F10" s="112">
        <f t="shared" si="2"/>
        <v>0</v>
      </c>
      <c r="G10" s="112">
        <f t="shared" si="0"/>
        <v>0</v>
      </c>
      <c r="H10" s="114">
        <f t="shared" si="3"/>
        <v>0</v>
      </c>
      <c r="I10" s="116">
        <f t="shared" si="4"/>
        <v>0</v>
      </c>
      <c r="J10" s="117"/>
    </row>
    <row r="11" spans="1:10" ht="23" x14ac:dyDescent="0.2">
      <c r="A11" s="105"/>
      <c r="B11" s="109"/>
      <c r="C11" s="110"/>
      <c r="D11" s="99"/>
      <c r="E11" s="112"/>
      <c r="F11" s="112">
        <f t="shared" si="2"/>
        <v>0</v>
      </c>
      <c r="G11" s="112">
        <f t="shared" si="0"/>
        <v>0</v>
      </c>
      <c r="H11" s="114">
        <f t="shared" si="3"/>
        <v>0</v>
      </c>
      <c r="I11" s="116">
        <f t="shared" si="4"/>
        <v>0</v>
      </c>
      <c r="J11" s="15"/>
    </row>
    <row r="12" spans="1:10" ht="23" x14ac:dyDescent="0.2">
      <c r="A12" s="111"/>
      <c r="B12" s="99"/>
      <c r="C12" s="99"/>
      <c r="D12" s="99"/>
      <c r="E12" s="115"/>
      <c r="F12" s="112">
        <f t="shared" si="2"/>
        <v>0</v>
      </c>
      <c r="G12" s="112">
        <f t="shared" si="0"/>
        <v>0</v>
      </c>
      <c r="H12" s="114">
        <f t="shared" si="3"/>
        <v>0</v>
      </c>
      <c r="I12" s="116">
        <f t="shared" si="4"/>
        <v>0</v>
      </c>
      <c r="J12" s="118"/>
    </row>
    <row r="13" spans="1:10" ht="23" x14ac:dyDescent="0.2">
      <c r="A13" s="111"/>
      <c r="B13" s="99"/>
      <c r="C13" s="99"/>
      <c r="D13" s="99"/>
      <c r="E13" s="115"/>
      <c r="F13" s="112">
        <f t="shared" si="2"/>
        <v>0</v>
      </c>
      <c r="G13" s="112">
        <f t="shared" si="0"/>
        <v>0</v>
      </c>
      <c r="H13" s="114">
        <f t="shared" si="3"/>
        <v>0</v>
      </c>
      <c r="I13" s="116">
        <f t="shared" si="4"/>
        <v>0</v>
      </c>
      <c r="J13" s="118"/>
    </row>
    <row r="14" spans="1:10" ht="23" x14ac:dyDescent="0.2">
      <c r="A14" s="111"/>
      <c r="B14" s="99"/>
      <c r="C14" s="99"/>
      <c r="D14" s="99"/>
      <c r="E14" s="115"/>
      <c r="F14" s="112">
        <f t="shared" si="2"/>
        <v>0</v>
      </c>
      <c r="G14" s="112">
        <f t="shared" si="0"/>
        <v>0</v>
      </c>
      <c r="H14" s="114">
        <f t="shared" si="3"/>
        <v>0</v>
      </c>
      <c r="I14" s="116">
        <f t="shared" si="4"/>
        <v>0</v>
      </c>
      <c r="J14" s="118"/>
    </row>
    <row r="15" spans="1:10" ht="23" x14ac:dyDescent="0.2">
      <c r="A15" s="111"/>
      <c r="B15" s="99"/>
      <c r="C15" s="99"/>
      <c r="D15" s="99"/>
      <c r="E15" s="115"/>
      <c r="F15" s="112">
        <f t="shared" si="2"/>
        <v>0</v>
      </c>
      <c r="G15" s="112">
        <f t="shared" si="0"/>
        <v>0</v>
      </c>
      <c r="H15" s="114">
        <f t="shared" si="3"/>
        <v>0</v>
      </c>
      <c r="I15" s="116">
        <f t="shared" si="4"/>
        <v>0</v>
      </c>
      <c r="J15" s="118"/>
    </row>
    <row r="16" spans="1:10" ht="34" x14ac:dyDescent="0.2">
      <c r="A16" s="193" t="s">
        <v>5</v>
      </c>
      <c r="B16" s="193"/>
      <c r="C16" s="193"/>
      <c r="D16" s="193"/>
      <c r="E16" s="193"/>
      <c r="F16" s="194">
        <f>SUM(I2:I15)</f>
        <v>6354000</v>
      </c>
      <c r="G16" s="194"/>
      <c r="H16" s="194"/>
      <c r="I16" s="194"/>
      <c r="J16" s="194"/>
    </row>
  </sheetData>
  <mergeCells count="6">
    <mergeCell ref="A16:E16"/>
    <mergeCell ref="F16:J16"/>
    <mergeCell ref="A4:A5"/>
    <mergeCell ref="B4:B5"/>
    <mergeCell ref="I4:I5"/>
    <mergeCell ref="J4:J5"/>
  </mergeCells>
  <pageMargins left="0.75" right="0.75" top="1" bottom="1" header="0.5" footer="0.5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"/>
  <sheetViews>
    <sheetView topLeftCell="E1" zoomScale="62" zoomScaleNormal="62" workbookViewId="0">
      <selection activeCell="E3" sqref="E3:G3"/>
    </sheetView>
  </sheetViews>
  <sheetFormatPr baseColWidth="10" defaultColWidth="9.1640625" defaultRowHeight="15" x14ac:dyDescent="0.2"/>
  <cols>
    <col min="1" max="1" width="19" customWidth="1"/>
    <col min="2" max="2" width="33" customWidth="1"/>
    <col min="3" max="3" width="29.33203125" customWidth="1"/>
    <col min="4" max="4" width="25.33203125" style="10" customWidth="1"/>
    <col min="5" max="5" width="60.33203125" customWidth="1"/>
    <col min="6" max="7" width="30.6640625" customWidth="1"/>
  </cols>
  <sheetData>
    <row r="1" spans="1:7" ht="34" customHeight="1" x14ac:dyDescent="0.2">
      <c r="A1" s="95" t="s">
        <v>0</v>
      </c>
      <c r="B1" s="95" t="s">
        <v>81</v>
      </c>
      <c r="C1" s="95" t="s">
        <v>82</v>
      </c>
      <c r="D1" s="95" t="s">
        <v>86</v>
      </c>
      <c r="E1" s="95" t="s">
        <v>84</v>
      </c>
      <c r="F1" s="95" t="s">
        <v>3</v>
      </c>
      <c r="G1" s="95" t="s">
        <v>5</v>
      </c>
    </row>
    <row r="2" spans="1:7" ht="408" customHeight="1" x14ac:dyDescent="0.2">
      <c r="A2" s="96">
        <v>46036</v>
      </c>
      <c r="B2" s="97" t="s">
        <v>103</v>
      </c>
      <c r="C2" s="98" t="s">
        <v>104</v>
      </c>
      <c r="D2" s="99">
        <v>2</v>
      </c>
      <c r="E2" s="15"/>
      <c r="F2" s="101">
        <v>655000</v>
      </c>
      <c r="G2" s="101">
        <f>F2*D2</f>
        <v>1310000</v>
      </c>
    </row>
    <row r="3" spans="1:7" ht="35" customHeight="1" x14ac:dyDescent="0.2">
      <c r="A3" s="201" t="s">
        <v>5</v>
      </c>
      <c r="B3" s="201"/>
      <c r="C3" s="202"/>
      <c r="D3" s="100"/>
      <c r="E3" s="203">
        <f>SUM(G2)</f>
        <v>1310000</v>
      </c>
      <c r="F3" s="204"/>
      <c r="G3" s="205"/>
    </row>
  </sheetData>
  <mergeCells count="2">
    <mergeCell ref="A3:C3"/>
    <mergeCell ref="E3:G3"/>
  </mergeCells>
  <pageMargins left="0.75" right="0.75" top="1" bottom="1" header="0.5" footer="0.5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25"/>
  <sheetViews>
    <sheetView topLeftCell="E5" zoomScale="59" zoomScaleNormal="59" workbookViewId="0">
      <selection activeCell="F17" sqref="F17:H17"/>
    </sheetView>
  </sheetViews>
  <sheetFormatPr baseColWidth="10" defaultColWidth="9.1640625" defaultRowHeight="21" x14ac:dyDescent="0.2"/>
  <cols>
    <col min="1" max="1" width="17" style="81" customWidth="1"/>
    <col min="2" max="2" width="18" style="81" customWidth="1"/>
    <col min="3" max="3" width="24.33203125" style="81" customWidth="1"/>
    <col min="4" max="4" width="12.6640625" style="81" customWidth="1"/>
    <col min="5" max="5" width="45.1640625" style="81" customWidth="1"/>
    <col min="6" max="7" width="29" style="81" customWidth="1"/>
    <col min="8" max="8" width="23.1640625" style="81" customWidth="1"/>
    <col min="9" max="12" width="9.1640625" style="81"/>
    <col min="13" max="13" width="13.1640625" style="81" customWidth="1"/>
    <col min="14" max="16384" width="9.1640625" style="81"/>
  </cols>
  <sheetData>
    <row r="1" spans="1:8" ht="34" customHeight="1" x14ac:dyDescent="0.2">
      <c r="A1" s="82" t="s">
        <v>0</v>
      </c>
      <c r="B1" s="82" t="s">
        <v>81</v>
      </c>
      <c r="C1" s="82" t="s">
        <v>82</v>
      </c>
      <c r="D1" s="82" t="s">
        <v>86</v>
      </c>
      <c r="E1" s="82" t="s">
        <v>84</v>
      </c>
      <c r="F1" s="82" t="s">
        <v>3</v>
      </c>
      <c r="G1" s="82" t="s">
        <v>65</v>
      </c>
      <c r="H1" s="82" t="s">
        <v>5</v>
      </c>
    </row>
    <row r="2" spans="1:8" ht="130" customHeight="1" x14ac:dyDescent="0.2">
      <c r="A2" s="217">
        <v>46031</v>
      </c>
      <c r="B2" s="217" t="s">
        <v>105</v>
      </c>
      <c r="C2" s="84" t="s">
        <v>106</v>
      </c>
      <c r="D2" s="85">
        <v>3</v>
      </c>
      <c r="E2" s="219"/>
      <c r="F2" s="89">
        <v>100000</v>
      </c>
      <c r="G2" s="90">
        <f>D2*F2</f>
        <v>300000</v>
      </c>
      <c r="H2" s="220">
        <f>SUM(G2:G4)</f>
        <v>700000</v>
      </c>
    </row>
    <row r="3" spans="1:8" ht="130" customHeight="1" x14ac:dyDescent="0.2">
      <c r="A3" s="218"/>
      <c r="B3" s="218"/>
      <c r="C3" s="84" t="s">
        <v>107</v>
      </c>
      <c r="D3" s="85">
        <v>2</v>
      </c>
      <c r="E3" s="219"/>
      <c r="F3" s="89">
        <v>100000</v>
      </c>
      <c r="G3" s="90">
        <f>D3*F3</f>
        <v>200000</v>
      </c>
      <c r="H3" s="221"/>
    </row>
    <row r="4" spans="1:8" ht="130" customHeight="1" x14ac:dyDescent="0.2">
      <c r="A4" s="218"/>
      <c r="B4" s="218"/>
      <c r="C4" s="84" t="s">
        <v>108</v>
      </c>
      <c r="D4" s="85">
        <v>2</v>
      </c>
      <c r="E4" s="219"/>
      <c r="F4" s="89">
        <v>100000</v>
      </c>
      <c r="G4" s="90">
        <f>D4*F4</f>
        <v>200000</v>
      </c>
      <c r="H4" s="221"/>
    </row>
    <row r="5" spans="1:8" ht="35" customHeight="1" x14ac:dyDescent="0.2">
      <c r="A5" s="206" t="s">
        <v>4</v>
      </c>
      <c r="B5" s="206"/>
      <c r="C5" s="206"/>
      <c r="D5" s="85">
        <f>SUM(D2:D4)</f>
        <v>7</v>
      </c>
      <c r="E5" s="92"/>
      <c r="F5" s="207" t="s">
        <v>109</v>
      </c>
      <c r="G5" s="207"/>
      <c r="H5" s="93">
        <f>H2*11%</f>
        <v>77000</v>
      </c>
    </row>
    <row r="6" spans="1:8" ht="35" customHeight="1" x14ac:dyDescent="0.2">
      <c r="A6" s="206" t="s">
        <v>5</v>
      </c>
      <c r="B6" s="206"/>
      <c r="C6" s="206"/>
      <c r="D6" s="85"/>
      <c r="E6" s="208">
        <f>SUM(H2:H5)</f>
        <v>777000</v>
      </c>
      <c r="F6" s="209"/>
      <c r="G6" s="209"/>
      <c r="H6" s="210"/>
    </row>
    <row r="7" spans="1:8" ht="409.5" customHeight="1" x14ac:dyDescent="0.2">
      <c r="A7" s="83">
        <v>46034</v>
      </c>
      <c r="B7" s="83" t="s">
        <v>110</v>
      </c>
      <c r="C7" s="84" t="s">
        <v>111</v>
      </c>
      <c r="D7" s="85">
        <v>2</v>
      </c>
      <c r="E7" s="88"/>
      <c r="F7" s="89">
        <v>100000</v>
      </c>
      <c r="G7" s="90">
        <f>D7*F7</f>
        <v>200000</v>
      </c>
      <c r="H7" s="91">
        <f>SUM(G7:G7)</f>
        <v>200000</v>
      </c>
    </row>
    <row r="8" spans="1:8" x14ac:dyDescent="0.2">
      <c r="A8" s="206" t="s">
        <v>4</v>
      </c>
      <c r="B8" s="206"/>
      <c r="C8" s="206"/>
      <c r="D8" s="85">
        <f>SUM(D7:D7)</f>
        <v>2</v>
      </c>
      <c r="E8" s="92"/>
      <c r="F8" s="207" t="s">
        <v>109</v>
      </c>
      <c r="G8" s="207"/>
      <c r="H8" s="93">
        <f>H7*11%</f>
        <v>22000</v>
      </c>
    </row>
    <row r="9" spans="1:8" ht="35" customHeight="1" x14ac:dyDescent="0.2">
      <c r="A9" s="206" t="s">
        <v>5</v>
      </c>
      <c r="B9" s="206"/>
      <c r="C9" s="206"/>
      <c r="D9" s="85"/>
      <c r="E9" s="208">
        <f>SUM(H7:H8)</f>
        <v>222000</v>
      </c>
      <c r="F9" s="209"/>
      <c r="G9" s="209"/>
      <c r="H9" s="210"/>
    </row>
    <row r="10" spans="1:8" ht="85" customHeight="1" x14ac:dyDescent="0.2">
      <c r="A10" s="217">
        <v>46036</v>
      </c>
      <c r="B10" s="217" t="s">
        <v>112</v>
      </c>
      <c r="C10" s="84" t="s">
        <v>113</v>
      </c>
      <c r="D10" s="85">
        <v>3</v>
      </c>
      <c r="E10" s="219"/>
      <c r="F10" s="89">
        <v>100000</v>
      </c>
      <c r="G10" s="90">
        <f t="shared" ref="G10:G14" si="0">D10*F10</f>
        <v>300000</v>
      </c>
      <c r="H10" s="220">
        <f>SUM(G10:G14)</f>
        <v>1100000</v>
      </c>
    </row>
    <row r="11" spans="1:8" ht="85" customHeight="1" x14ac:dyDescent="0.2">
      <c r="A11" s="218"/>
      <c r="B11" s="218"/>
      <c r="C11" s="84" t="s">
        <v>114</v>
      </c>
      <c r="D11" s="85">
        <v>2</v>
      </c>
      <c r="E11" s="219"/>
      <c r="F11" s="89">
        <v>100000</v>
      </c>
      <c r="G11" s="90">
        <f t="shared" si="0"/>
        <v>200000</v>
      </c>
      <c r="H11" s="221"/>
    </row>
    <row r="12" spans="1:8" ht="85" customHeight="1" x14ac:dyDescent="0.2">
      <c r="A12" s="218"/>
      <c r="B12" s="218"/>
      <c r="C12" s="84" t="s">
        <v>115</v>
      </c>
      <c r="D12" s="85">
        <v>2</v>
      </c>
      <c r="E12" s="219"/>
      <c r="F12" s="89">
        <v>100000</v>
      </c>
      <c r="G12" s="90">
        <f t="shared" si="0"/>
        <v>200000</v>
      </c>
      <c r="H12" s="221"/>
    </row>
    <row r="13" spans="1:8" ht="85" customHeight="1" x14ac:dyDescent="0.2">
      <c r="A13" s="218"/>
      <c r="B13" s="218"/>
      <c r="C13" s="84" t="s">
        <v>106</v>
      </c>
      <c r="D13" s="85">
        <v>2</v>
      </c>
      <c r="E13" s="219"/>
      <c r="F13" s="89">
        <v>100000</v>
      </c>
      <c r="G13" s="90">
        <f t="shared" si="0"/>
        <v>200000</v>
      </c>
      <c r="H13" s="221"/>
    </row>
    <row r="14" spans="1:8" ht="85" customHeight="1" x14ac:dyDescent="0.2">
      <c r="A14" s="218"/>
      <c r="B14" s="218"/>
      <c r="C14" s="86" t="s">
        <v>116</v>
      </c>
      <c r="D14" s="85">
        <v>2</v>
      </c>
      <c r="E14" s="219"/>
      <c r="F14" s="89">
        <v>100000</v>
      </c>
      <c r="G14" s="90">
        <f t="shared" si="0"/>
        <v>200000</v>
      </c>
      <c r="H14" s="222"/>
    </row>
    <row r="15" spans="1:8" x14ac:dyDescent="0.2">
      <c r="A15" s="206" t="s">
        <v>4</v>
      </c>
      <c r="B15" s="206"/>
      <c r="C15" s="206"/>
      <c r="D15" s="85">
        <f>SUM(D10:D14)</f>
        <v>11</v>
      </c>
      <c r="E15" s="92"/>
      <c r="F15" s="207" t="s">
        <v>109</v>
      </c>
      <c r="G15" s="207"/>
      <c r="H15" s="93">
        <f>H10*11%</f>
        <v>121000</v>
      </c>
    </row>
    <row r="16" spans="1:8" ht="34" customHeight="1" x14ac:dyDescent="0.2">
      <c r="A16" s="206" t="s">
        <v>5</v>
      </c>
      <c r="B16" s="206"/>
      <c r="C16" s="206"/>
      <c r="D16" s="85"/>
      <c r="E16" s="208">
        <f>SUM(H10:H15)</f>
        <v>1221000</v>
      </c>
      <c r="F16" s="209"/>
      <c r="G16" s="209"/>
      <c r="H16" s="210"/>
    </row>
    <row r="17" spans="1:8" ht="58" customHeight="1" x14ac:dyDescent="0.2">
      <c r="A17" s="211"/>
      <c r="B17" s="212"/>
      <c r="C17" s="213"/>
      <c r="D17" s="87"/>
      <c r="E17" s="94" t="s">
        <v>63</v>
      </c>
      <c r="F17" s="214">
        <f>SUM(E6,E9,E16)</f>
        <v>2220000</v>
      </c>
      <c r="G17" s="215"/>
      <c r="H17" s="216"/>
    </row>
    <row r="18" spans="1:8" ht="58" customHeight="1" x14ac:dyDescent="0.2"/>
    <row r="19" spans="1:8" ht="58" customHeight="1" x14ac:dyDescent="0.2"/>
    <row r="20" spans="1:8" ht="58" customHeight="1" x14ac:dyDescent="0.2"/>
    <row r="21" spans="1:8" ht="58" customHeight="1" x14ac:dyDescent="0.2"/>
    <row r="22" spans="1:8" ht="58" customHeight="1" x14ac:dyDescent="0.2"/>
    <row r="23" spans="1:8" ht="58" customHeight="1" x14ac:dyDescent="0.2"/>
    <row r="24" spans="1:8" ht="58" customHeight="1" x14ac:dyDescent="0.2"/>
    <row r="25" spans="1:8" ht="58" customHeight="1" x14ac:dyDescent="0.2"/>
  </sheetData>
  <mergeCells count="22">
    <mergeCell ref="A17:C17"/>
    <mergeCell ref="F17:H17"/>
    <mergeCell ref="A2:A4"/>
    <mergeCell ref="A10:A14"/>
    <mergeCell ref="B2:B4"/>
    <mergeCell ref="B10:B14"/>
    <mergeCell ref="E2:E4"/>
    <mergeCell ref="E10:E14"/>
    <mergeCell ref="H2:H4"/>
    <mergeCell ref="H10:H14"/>
    <mergeCell ref="A9:C9"/>
    <mergeCell ref="E9:H9"/>
    <mergeCell ref="A15:C15"/>
    <mergeCell ref="F15:G15"/>
    <mergeCell ref="A16:C16"/>
    <mergeCell ref="E16:H16"/>
    <mergeCell ref="A5:C5"/>
    <mergeCell ref="F5:G5"/>
    <mergeCell ref="A6:C6"/>
    <mergeCell ref="E6:H6"/>
    <mergeCell ref="A8:C8"/>
    <mergeCell ref="F8:G8"/>
  </mergeCells>
  <pageMargins left="0.75" right="0.75" top="1" bottom="1" header="0.5" footer="0.5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8"/>
  <sheetViews>
    <sheetView zoomScale="83" zoomScaleNormal="83" workbookViewId="0">
      <pane ySplit="1" topLeftCell="A2" activePane="bottomLeft" state="frozen"/>
      <selection pane="bottomLeft" activeCell="D5" sqref="D5"/>
    </sheetView>
  </sheetViews>
  <sheetFormatPr baseColWidth="10" defaultColWidth="9.1640625" defaultRowHeight="15" x14ac:dyDescent="0.2"/>
  <cols>
    <col min="1" max="1" width="13.33203125" customWidth="1"/>
    <col min="2" max="2" width="11.1640625" customWidth="1"/>
    <col min="3" max="4" width="18.5" customWidth="1"/>
    <col min="5" max="5" width="46.5" customWidth="1"/>
    <col min="6" max="7" width="18" customWidth="1"/>
    <col min="8" max="8" width="16" style="9"/>
  </cols>
  <sheetData>
    <row r="1" spans="1:8" ht="16" customHeight="1" x14ac:dyDescent="0.2">
      <c r="A1" s="27" t="s">
        <v>0</v>
      </c>
      <c r="B1" s="27" t="s">
        <v>81</v>
      </c>
      <c r="C1" s="27" t="s">
        <v>82</v>
      </c>
      <c r="D1" s="27" t="s">
        <v>83</v>
      </c>
      <c r="E1" s="27" t="s">
        <v>84</v>
      </c>
      <c r="F1" s="27" t="s">
        <v>3</v>
      </c>
      <c r="G1" s="27" t="s">
        <v>5</v>
      </c>
      <c r="H1" s="61" t="s">
        <v>117</v>
      </c>
    </row>
    <row r="2" spans="1:8" ht="197" customHeight="1" x14ac:dyDescent="0.2">
      <c r="A2" s="22">
        <v>46027</v>
      </c>
      <c r="B2" s="37" t="s">
        <v>118</v>
      </c>
      <c r="C2" s="30" t="s">
        <v>119</v>
      </c>
      <c r="D2" s="37">
        <v>2</v>
      </c>
      <c r="E2" s="15"/>
      <c r="F2" s="6">
        <v>380000</v>
      </c>
      <c r="G2" s="6">
        <f>F2*D2</f>
        <v>760000</v>
      </c>
      <c r="H2" s="9">
        <v>46041</v>
      </c>
    </row>
    <row r="3" spans="1:8" ht="189.25" customHeight="1" x14ac:dyDescent="0.2">
      <c r="A3" s="22">
        <v>46034</v>
      </c>
      <c r="B3" s="60" t="s">
        <v>120</v>
      </c>
      <c r="C3" s="30" t="s">
        <v>119</v>
      </c>
      <c r="D3" s="37">
        <v>3</v>
      </c>
      <c r="E3" s="15"/>
      <c r="F3" s="6">
        <v>380000</v>
      </c>
      <c r="G3" s="6">
        <f>F3*D3</f>
        <v>1140000</v>
      </c>
      <c r="H3" s="9">
        <v>46048</v>
      </c>
    </row>
    <row r="4" spans="1:8" ht="177" customHeight="1" x14ac:dyDescent="0.2">
      <c r="A4" s="22">
        <v>46048</v>
      </c>
      <c r="B4" s="60" t="s">
        <v>121</v>
      </c>
      <c r="C4" s="30" t="s">
        <v>122</v>
      </c>
      <c r="D4" s="37">
        <v>5</v>
      </c>
      <c r="E4" s="15"/>
      <c r="F4" s="6">
        <v>450000</v>
      </c>
      <c r="G4" s="6">
        <f>F4*D4</f>
        <v>2250000</v>
      </c>
      <c r="H4" s="9">
        <v>46062</v>
      </c>
    </row>
    <row r="5" spans="1:8" ht="199.75" customHeight="1" x14ac:dyDescent="0.2">
      <c r="A5" s="80"/>
      <c r="B5" s="4"/>
      <c r="C5" s="4"/>
      <c r="D5" s="4"/>
      <c r="E5" s="4"/>
      <c r="F5" s="4"/>
      <c r="G5" s="6"/>
    </row>
    <row r="6" spans="1:8" x14ac:dyDescent="0.2">
      <c r="A6" s="4"/>
      <c r="B6" s="4"/>
      <c r="C6" s="4"/>
      <c r="D6" s="4"/>
      <c r="E6" s="4"/>
      <c r="F6" s="4"/>
      <c r="G6" s="6">
        <f>F6*D6</f>
        <v>0</v>
      </c>
    </row>
    <row r="7" spans="1:8" ht="24" x14ac:dyDescent="0.2">
      <c r="A7" s="155" t="s">
        <v>63</v>
      </c>
      <c r="B7" s="156"/>
      <c r="C7" s="156"/>
      <c r="D7" s="157"/>
      <c r="E7" s="158">
        <f>SUM(G2:G6)</f>
        <v>4150000</v>
      </c>
      <c r="F7" s="223"/>
      <c r="G7" s="224"/>
    </row>
    <row r="8" spans="1:8" ht="22" customHeight="1" x14ac:dyDescent="0.2"/>
  </sheetData>
  <mergeCells count="2">
    <mergeCell ref="A7:D7"/>
    <mergeCell ref="E7:G7"/>
  </mergeCells>
  <pageMargins left="0.75" right="0.75" top="1" bottom="1" header="0.5" footer="0.5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15"/>
  <sheetViews>
    <sheetView topLeftCell="E1" zoomScale="98" zoomScaleNormal="98" workbookViewId="0">
      <pane ySplit="1" topLeftCell="A9" activePane="bottomLeft" state="frozen"/>
      <selection pane="bottomLeft" activeCell="E15" sqref="E15:G15"/>
    </sheetView>
  </sheetViews>
  <sheetFormatPr baseColWidth="10" defaultColWidth="9.1640625" defaultRowHeight="15" x14ac:dyDescent="0.2"/>
  <cols>
    <col min="1" max="1" width="13.33203125" customWidth="1"/>
    <col min="2" max="2" width="11.1640625" customWidth="1"/>
    <col min="3" max="4" width="18.5" customWidth="1"/>
    <col min="5" max="5" width="43.83203125" customWidth="1"/>
    <col min="6" max="6" width="18" customWidth="1"/>
    <col min="7" max="7" width="22" customWidth="1"/>
    <col min="9" max="9" width="11.5"/>
  </cols>
  <sheetData>
    <row r="1" spans="1:9" ht="16" customHeight="1" x14ac:dyDescent="0.2">
      <c r="A1" s="27" t="s">
        <v>0</v>
      </c>
      <c r="B1" s="27" t="s">
        <v>81</v>
      </c>
      <c r="C1" s="27" t="s">
        <v>82</v>
      </c>
      <c r="D1" s="27" t="s">
        <v>83</v>
      </c>
      <c r="E1" s="27" t="s">
        <v>84</v>
      </c>
      <c r="F1" s="27" t="s">
        <v>3</v>
      </c>
      <c r="G1" s="27" t="s">
        <v>5</v>
      </c>
    </row>
    <row r="2" spans="1:9" ht="85" customHeight="1" x14ac:dyDescent="0.2">
      <c r="A2" s="180">
        <v>46036</v>
      </c>
      <c r="B2" s="177">
        <v>41492</v>
      </c>
      <c r="C2" s="30" t="s">
        <v>123</v>
      </c>
      <c r="D2" s="24">
        <v>1</v>
      </c>
      <c r="E2" s="177"/>
      <c r="F2" s="19">
        <v>157658</v>
      </c>
      <c r="G2" s="78">
        <f>F2*D2</f>
        <v>157658</v>
      </c>
    </row>
    <row r="3" spans="1:9" ht="85" customHeight="1" x14ac:dyDescent="0.2">
      <c r="A3" s="181"/>
      <c r="B3" s="178"/>
      <c r="C3" s="30" t="s">
        <v>124</v>
      </c>
      <c r="D3" s="24">
        <v>2</v>
      </c>
      <c r="E3" s="178"/>
      <c r="F3" s="19">
        <v>236487</v>
      </c>
      <c r="G3" s="78">
        <f>F3*D3</f>
        <v>472974</v>
      </c>
    </row>
    <row r="4" spans="1:9" ht="23.5" customHeight="1" x14ac:dyDescent="0.2">
      <c r="A4" s="225" t="s">
        <v>4</v>
      </c>
      <c r="B4" s="226"/>
      <c r="C4" s="227"/>
      <c r="D4" s="24"/>
      <c r="E4" s="15"/>
      <c r="F4" s="76" t="s">
        <v>125</v>
      </c>
      <c r="G4" s="38">
        <f>SUM(G2:G3)*11%</f>
        <v>69369.52</v>
      </c>
    </row>
    <row r="5" spans="1:9" ht="23.5" customHeight="1" x14ac:dyDescent="0.2">
      <c r="A5" s="225" t="s">
        <v>5</v>
      </c>
      <c r="B5" s="226"/>
      <c r="C5" s="227"/>
      <c r="D5" s="30"/>
      <c r="E5" s="228">
        <f>SUM(G2:G4)</f>
        <v>700001.52</v>
      </c>
      <c r="F5" s="228"/>
      <c r="G5" s="228"/>
    </row>
    <row r="6" spans="1:9" ht="184.5" customHeight="1" x14ac:dyDescent="0.2">
      <c r="A6" s="22">
        <v>46037</v>
      </c>
      <c r="B6" s="37">
        <v>41593</v>
      </c>
      <c r="C6" s="30" t="s">
        <v>123</v>
      </c>
      <c r="D6" s="24">
        <v>4</v>
      </c>
      <c r="E6" s="15"/>
      <c r="F6" s="19">
        <v>157658</v>
      </c>
      <c r="G6" s="19">
        <f>D6*F6</f>
        <v>630632</v>
      </c>
    </row>
    <row r="7" spans="1:9" ht="23.5" customHeight="1" x14ac:dyDescent="0.2">
      <c r="A7" s="229" t="s">
        <v>4</v>
      </c>
      <c r="B7" s="230"/>
      <c r="C7" s="231"/>
      <c r="D7" s="16"/>
      <c r="E7" s="6"/>
      <c r="F7" s="77" t="s">
        <v>125</v>
      </c>
      <c r="G7" s="6">
        <f>G6*11%</f>
        <v>69369.52</v>
      </c>
      <c r="I7" s="79"/>
    </row>
    <row r="8" spans="1:9" ht="23.5" customHeight="1" x14ac:dyDescent="0.2">
      <c r="A8" s="229" t="s">
        <v>5</v>
      </c>
      <c r="B8" s="230"/>
      <c r="C8" s="231"/>
      <c r="D8" s="16"/>
      <c r="E8" s="228">
        <f>SUM(G6:G7)</f>
        <v>700001.52</v>
      </c>
      <c r="F8" s="228"/>
      <c r="G8" s="228"/>
    </row>
    <row r="9" spans="1:9" ht="176" customHeight="1" x14ac:dyDescent="0.2">
      <c r="A9" s="22">
        <v>46052</v>
      </c>
      <c r="B9" s="37">
        <v>42382</v>
      </c>
      <c r="C9" s="30" t="s">
        <v>124</v>
      </c>
      <c r="D9" s="24">
        <v>4</v>
      </c>
      <c r="E9" s="15"/>
      <c r="F9" s="19">
        <v>236487</v>
      </c>
      <c r="G9" s="19">
        <f>F9*D9</f>
        <v>945948</v>
      </c>
    </row>
    <row r="10" spans="1:9" ht="23.5" customHeight="1" x14ac:dyDescent="0.2">
      <c r="A10" s="229" t="s">
        <v>4</v>
      </c>
      <c r="B10" s="230"/>
      <c r="C10" s="231"/>
      <c r="D10" s="16"/>
      <c r="E10" s="6"/>
      <c r="F10" s="77" t="s">
        <v>125</v>
      </c>
      <c r="G10" s="6">
        <f>G9*11%</f>
        <v>104054.28</v>
      </c>
    </row>
    <row r="11" spans="1:9" ht="23.5" customHeight="1" x14ac:dyDescent="0.2">
      <c r="A11" s="229" t="s">
        <v>5</v>
      </c>
      <c r="B11" s="230"/>
      <c r="C11" s="231"/>
      <c r="D11" s="16"/>
      <c r="E11" s="228">
        <f>SUM(G9:G10)</f>
        <v>1050002.28</v>
      </c>
      <c r="F11" s="228"/>
      <c r="G11" s="228"/>
    </row>
    <row r="12" spans="1:9" ht="168" customHeight="1" x14ac:dyDescent="0.2">
      <c r="A12" s="22"/>
      <c r="B12" s="37"/>
      <c r="C12" s="30"/>
      <c r="D12" s="24"/>
      <c r="E12" s="15"/>
      <c r="F12" s="19"/>
      <c r="G12" s="19"/>
    </row>
    <row r="13" spans="1:9" ht="23.5" customHeight="1" x14ac:dyDescent="0.2">
      <c r="A13" s="229"/>
      <c r="B13" s="230"/>
      <c r="C13" s="231"/>
      <c r="D13" s="16"/>
      <c r="E13" s="6"/>
      <c r="F13" s="6"/>
      <c r="G13" s="38"/>
    </row>
    <row r="14" spans="1:9" ht="23.5" customHeight="1" x14ac:dyDescent="0.2">
      <c r="A14" s="229" t="s">
        <v>5</v>
      </c>
      <c r="B14" s="230"/>
      <c r="C14" s="231"/>
      <c r="D14" s="16"/>
      <c r="E14" s="228"/>
      <c r="F14" s="228"/>
      <c r="G14" s="228"/>
    </row>
    <row r="15" spans="1:9" ht="24" customHeight="1" x14ac:dyDescent="0.2">
      <c r="A15" s="155" t="s">
        <v>63</v>
      </c>
      <c r="B15" s="156"/>
      <c r="C15" s="156"/>
      <c r="D15" s="157"/>
      <c r="E15" s="232">
        <f>SUM(E5+E8+E11+E14)</f>
        <v>2450005.3199999998</v>
      </c>
      <c r="F15" s="233"/>
      <c r="G15" s="234"/>
    </row>
  </sheetData>
  <mergeCells count="17">
    <mergeCell ref="A15:D15"/>
    <mergeCell ref="E15:G15"/>
    <mergeCell ref="A2:A3"/>
    <mergeCell ref="B2:B3"/>
    <mergeCell ref="E2:E3"/>
    <mergeCell ref="A10:C10"/>
    <mergeCell ref="A11:C11"/>
    <mergeCell ref="E11:G11"/>
    <mergeCell ref="A13:C13"/>
    <mergeCell ref="A14:C14"/>
    <mergeCell ref="E14:G14"/>
    <mergeCell ref="A4:C4"/>
    <mergeCell ref="A5:C5"/>
    <mergeCell ref="E5:G5"/>
    <mergeCell ref="A7:C7"/>
    <mergeCell ref="A8:C8"/>
    <mergeCell ref="E8:G8"/>
  </mergeCells>
  <pageMargins left="0.75" right="0.75" top="1" bottom="1" header="0.5" footer="0.5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G14"/>
  <sheetViews>
    <sheetView zoomScale="83" zoomScaleNormal="83" workbookViewId="0">
      <pane ySplit="1" topLeftCell="A2" activePane="bottomLeft" state="frozen"/>
      <selection pane="bottomLeft" activeCell="E227" sqref="E227"/>
    </sheetView>
  </sheetViews>
  <sheetFormatPr baseColWidth="10" defaultColWidth="9.1640625" defaultRowHeight="15" x14ac:dyDescent="0.2"/>
  <cols>
    <col min="1" max="1" width="12.33203125" customWidth="1"/>
    <col min="2" max="2" width="24.1640625" customWidth="1"/>
    <col min="3" max="3" width="18.6640625" customWidth="1"/>
    <col min="4" max="4" width="11.6640625" customWidth="1"/>
    <col min="5" max="5" width="46.5" customWidth="1"/>
    <col min="6" max="6" width="14.83203125" customWidth="1"/>
    <col min="7" max="7" width="15.1640625" customWidth="1"/>
  </cols>
  <sheetData>
    <row r="1" spans="1:7" ht="16" customHeight="1" x14ac:dyDescent="0.2">
      <c r="A1" s="27" t="s">
        <v>0</v>
      </c>
      <c r="B1" s="27" t="s">
        <v>81</v>
      </c>
      <c r="C1" s="27" t="s">
        <v>82</v>
      </c>
      <c r="D1" s="27" t="s">
        <v>83</v>
      </c>
      <c r="E1" s="27" t="s">
        <v>84</v>
      </c>
      <c r="F1" s="27" t="s">
        <v>3</v>
      </c>
      <c r="G1" s="27" t="s">
        <v>5</v>
      </c>
    </row>
    <row r="2" spans="1:7" ht="168" customHeight="1" x14ac:dyDescent="0.2">
      <c r="A2" s="22"/>
      <c r="B2" s="37"/>
      <c r="C2" s="30"/>
      <c r="D2" s="24"/>
      <c r="E2" s="15"/>
      <c r="F2" s="19"/>
      <c r="G2" s="19">
        <f>SUM(D2*F2)</f>
        <v>0</v>
      </c>
    </row>
    <row r="3" spans="1:7" ht="23.5" customHeight="1" x14ac:dyDescent="0.2">
      <c r="A3" s="225" t="s">
        <v>4</v>
      </c>
      <c r="B3" s="226"/>
      <c r="C3" s="227"/>
      <c r="D3" s="24"/>
      <c r="E3" s="15"/>
      <c r="F3" s="76"/>
      <c r="G3" s="38"/>
    </row>
    <row r="4" spans="1:7" ht="23.5" customHeight="1" x14ac:dyDescent="0.2">
      <c r="A4" s="225" t="s">
        <v>5</v>
      </c>
      <c r="B4" s="226"/>
      <c r="C4" s="227"/>
      <c r="D4" s="30"/>
      <c r="E4" s="235">
        <f>SUM(G2:G3)</f>
        <v>0</v>
      </c>
      <c r="F4" s="236"/>
      <c r="G4" s="237"/>
    </row>
    <row r="5" spans="1:7" ht="168" customHeight="1" x14ac:dyDescent="0.2">
      <c r="A5" s="22"/>
      <c r="B5" s="37"/>
      <c r="C5" s="30"/>
      <c r="D5" s="24"/>
      <c r="E5" s="15"/>
      <c r="F5" s="19"/>
      <c r="G5" s="19">
        <f>SUM(D5*F5)</f>
        <v>0</v>
      </c>
    </row>
    <row r="6" spans="1:7" ht="23.5" customHeight="1" x14ac:dyDescent="0.2">
      <c r="A6" s="229" t="s">
        <v>4</v>
      </c>
      <c r="B6" s="230"/>
      <c r="C6" s="231"/>
      <c r="D6" s="16"/>
      <c r="E6" s="6"/>
      <c r="F6" s="6"/>
      <c r="G6" s="6"/>
    </row>
    <row r="7" spans="1:7" ht="23.5" customHeight="1" x14ac:dyDescent="0.2">
      <c r="A7" s="229" t="s">
        <v>5</v>
      </c>
      <c r="B7" s="230"/>
      <c r="C7" s="231"/>
      <c r="D7" s="16"/>
      <c r="E7" s="228">
        <f>SUM(G5:G6)</f>
        <v>0</v>
      </c>
      <c r="F7" s="228"/>
      <c r="G7" s="228"/>
    </row>
    <row r="8" spans="1:7" ht="168" customHeight="1" x14ac:dyDescent="0.2">
      <c r="A8" s="22"/>
      <c r="B8" s="37"/>
      <c r="C8" s="30"/>
      <c r="D8" s="24"/>
      <c r="E8" s="15"/>
      <c r="F8" s="19"/>
      <c r="G8" s="19"/>
    </row>
    <row r="9" spans="1:7" ht="23.5" customHeight="1" x14ac:dyDescent="0.2">
      <c r="A9" s="229"/>
      <c r="B9" s="230"/>
      <c r="C9" s="231"/>
      <c r="D9" s="16"/>
      <c r="E9" s="6"/>
      <c r="F9" s="6"/>
      <c r="G9" s="6"/>
    </row>
    <row r="10" spans="1:7" ht="23.5" customHeight="1" x14ac:dyDescent="0.2">
      <c r="A10" s="229"/>
      <c r="B10" s="230"/>
      <c r="C10" s="231"/>
      <c r="D10" s="16"/>
      <c r="E10" s="228"/>
      <c r="F10" s="228"/>
      <c r="G10" s="228"/>
    </row>
    <row r="11" spans="1:7" ht="168" customHeight="1" x14ac:dyDescent="0.2">
      <c r="A11" s="22"/>
      <c r="B11" s="37"/>
      <c r="C11" s="30"/>
      <c r="D11" s="24"/>
      <c r="E11" s="15"/>
      <c r="F11" s="19"/>
      <c r="G11" s="19"/>
    </row>
    <row r="12" spans="1:7" ht="23.5" customHeight="1" x14ac:dyDescent="0.2">
      <c r="A12" s="229"/>
      <c r="B12" s="230"/>
      <c r="C12" s="231"/>
      <c r="D12" s="16"/>
      <c r="E12" s="6"/>
      <c r="F12" s="6"/>
      <c r="G12" s="38"/>
    </row>
    <row r="13" spans="1:7" ht="23.5" customHeight="1" x14ac:dyDescent="0.2">
      <c r="A13" s="229"/>
      <c r="B13" s="230"/>
      <c r="C13" s="231"/>
      <c r="D13" s="16"/>
      <c r="E13" s="228"/>
      <c r="F13" s="228"/>
      <c r="G13" s="228"/>
    </row>
    <row r="14" spans="1:7" ht="24" customHeight="1" x14ac:dyDescent="0.2">
      <c r="A14" s="155" t="s">
        <v>63</v>
      </c>
      <c r="B14" s="156"/>
      <c r="C14" s="156"/>
      <c r="D14" s="157"/>
      <c r="E14" s="232">
        <f>SUM(E4+E7+E10+E13)</f>
        <v>0</v>
      </c>
      <c r="F14" s="233"/>
      <c r="G14" s="234"/>
    </row>
  </sheetData>
  <mergeCells count="14">
    <mergeCell ref="A14:D14"/>
    <mergeCell ref="E14:G14"/>
    <mergeCell ref="A9:C9"/>
    <mergeCell ref="A10:C10"/>
    <mergeCell ref="E10:G10"/>
    <mergeCell ref="A12:C12"/>
    <mergeCell ref="A13:C13"/>
    <mergeCell ref="E13:G13"/>
    <mergeCell ref="A3:C3"/>
    <mergeCell ref="A4:C4"/>
    <mergeCell ref="E4:G4"/>
    <mergeCell ref="A6:C6"/>
    <mergeCell ref="A7:C7"/>
    <mergeCell ref="E7:G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H17"/>
  <sheetViews>
    <sheetView tabSelected="1" zoomScale="89" zoomScaleNormal="89" workbookViewId="0">
      <pane ySplit="1" topLeftCell="A8" activePane="bottomLeft" state="frozen"/>
      <selection pane="bottomLeft" activeCell="F11" sqref="F11"/>
    </sheetView>
  </sheetViews>
  <sheetFormatPr baseColWidth="10" defaultColWidth="9.1640625" defaultRowHeight="15" x14ac:dyDescent="0.2"/>
  <cols>
    <col min="1" max="1" width="13.33203125" customWidth="1"/>
    <col min="2" max="2" width="25.6640625" customWidth="1"/>
    <col min="3" max="3" width="18.5" customWidth="1"/>
    <col min="4" max="4" width="13.6640625" style="10" customWidth="1"/>
    <col min="5" max="5" width="45.5" customWidth="1"/>
    <col min="6" max="6" width="19.6640625" style="63" customWidth="1"/>
    <col min="7" max="7" width="18" style="63" customWidth="1"/>
  </cols>
  <sheetData>
    <row r="1" spans="1:8" ht="16" customHeight="1" x14ac:dyDescent="0.2">
      <c r="A1" s="27" t="s">
        <v>0</v>
      </c>
      <c r="B1" s="27" t="s">
        <v>81</v>
      </c>
      <c r="C1" s="27" t="s">
        <v>82</v>
      </c>
      <c r="D1" s="27" t="s">
        <v>83</v>
      </c>
      <c r="E1" s="27" t="s">
        <v>84</v>
      </c>
      <c r="F1" s="67" t="s">
        <v>3</v>
      </c>
      <c r="G1" s="67" t="s">
        <v>5</v>
      </c>
      <c r="H1" s="27" t="s">
        <v>117</v>
      </c>
    </row>
    <row r="2" spans="1:8" ht="198" customHeight="1" x14ac:dyDescent="0.2">
      <c r="A2" s="22">
        <v>46034</v>
      </c>
      <c r="B2" s="60" t="s">
        <v>126</v>
      </c>
      <c r="C2" s="50" t="s">
        <v>127</v>
      </c>
      <c r="D2" s="37">
        <v>24</v>
      </c>
      <c r="E2" s="15"/>
      <c r="F2" s="68">
        <v>44669.67</v>
      </c>
      <c r="G2" s="68">
        <f>SUM(D2*F2)</f>
        <v>1072072.08</v>
      </c>
      <c r="H2" s="15"/>
    </row>
    <row r="3" spans="1:8" ht="24" x14ac:dyDescent="0.2">
      <c r="A3" s="145" t="s">
        <v>4</v>
      </c>
      <c r="B3" s="146"/>
      <c r="C3" s="147"/>
      <c r="D3" s="65">
        <f>SUM(D2)</f>
        <v>24</v>
      </c>
      <c r="E3" s="69"/>
      <c r="F3" s="70" t="s">
        <v>125</v>
      </c>
      <c r="G3" s="71">
        <f>G2*11%</f>
        <v>117927.92879999999</v>
      </c>
      <c r="H3" s="72"/>
    </row>
    <row r="4" spans="1:8" ht="24" x14ac:dyDescent="0.2">
      <c r="A4" s="148" t="s">
        <v>5</v>
      </c>
      <c r="B4" s="149"/>
      <c r="C4" s="150"/>
      <c r="D4" s="64"/>
      <c r="E4" s="151">
        <f>SUM(G2:G3)</f>
        <v>1190000.0088</v>
      </c>
      <c r="F4" s="151"/>
      <c r="G4" s="152"/>
      <c r="H4" s="151"/>
    </row>
    <row r="5" spans="1:8" ht="189.75" customHeight="1" x14ac:dyDescent="0.2">
      <c r="A5" s="22">
        <v>46048</v>
      </c>
      <c r="B5" s="37" t="s">
        <v>128</v>
      </c>
      <c r="C5" s="37" t="s">
        <v>127</v>
      </c>
      <c r="D5" s="16">
        <v>24</v>
      </c>
      <c r="E5" s="73"/>
      <c r="F5" s="68">
        <v>44669.67</v>
      </c>
      <c r="G5" s="68">
        <f>SUM(D5*F5)</f>
        <v>1072072.08</v>
      </c>
      <c r="H5" s="74"/>
    </row>
    <row r="6" spans="1:8" ht="24" x14ac:dyDescent="0.2">
      <c r="A6" s="145" t="s">
        <v>4</v>
      </c>
      <c r="B6" s="146"/>
      <c r="C6" s="147"/>
      <c r="D6" s="64">
        <f>SUM(D5)</f>
        <v>24</v>
      </c>
      <c r="E6" s="58"/>
      <c r="F6" s="70" t="s">
        <v>125</v>
      </c>
      <c r="G6" s="71">
        <f>G5*11%</f>
        <v>117927.92879999999</v>
      </c>
      <c r="H6" s="72"/>
    </row>
    <row r="7" spans="1:8" ht="24" x14ac:dyDescent="0.2">
      <c r="A7" s="148" t="s">
        <v>5</v>
      </c>
      <c r="B7" s="149"/>
      <c r="C7" s="150"/>
      <c r="D7" s="64"/>
      <c r="E7" s="153">
        <f>SUM(G5:G6)</f>
        <v>1190000.0088</v>
      </c>
      <c r="F7" s="153"/>
      <c r="G7" s="154"/>
      <c r="H7" s="153"/>
    </row>
    <row r="8" spans="1:8" ht="168" customHeight="1" x14ac:dyDescent="0.2">
      <c r="A8" s="22"/>
      <c r="B8" s="37"/>
      <c r="C8" s="37"/>
      <c r="D8" s="16"/>
      <c r="E8" s="75"/>
      <c r="F8" s="68"/>
      <c r="G8" s="68">
        <f>SUM(D8*F8)</f>
        <v>0</v>
      </c>
      <c r="H8" s="74"/>
    </row>
    <row r="9" spans="1:8" ht="24" x14ac:dyDescent="0.2">
      <c r="A9" s="145" t="s">
        <v>4</v>
      </c>
      <c r="B9" s="146"/>
      <c r="C9" s="147"/>
      <c r="D9" s="64"/>
      <c r="E9" s="58"/>
      <c r="F9" s="70" t="s">
        <v>125</v>
      </c>
      <c r="G9" s="71">
        <f>G8*11%</f>
        <v>0</v>
      </c>
      <c r="H9" s="72"/>
    </row>
    <row r="10" spans="1:8" ht="24" x14ac:dyDescent="0.2">
      <c r="A10" s="148" t="s">
        <v>5</v>
      </c>
      <c r="B10" s="149"/>
      <c r="C10" s="150"/>
      <c r="D10" s="64"/>
      <c r="E10" s="153">
        <f>SUM(G8:G9)</f>
        <v>0</v>
      </c>
      <c r="F10" s="153"/>
      <c r="G10" s="154"/>
      <c r="H10" s="153"/>
    </row>
    <row r="11" spans="1:8" ht="168" customHeight="1" x14ac:dyDescent="0.2">
      <c r="A11" s="66"/>
      <c r="B11" s="37"/>
      <c r="C11" s="37"/>
      <c r="D11" s="16"/>
      <c r="E11" s="75"/>
      <c r="F11" s="68"/>
      <c r="G11" s="68">
        <f>SUM(D11*F11)</f>
        <v>0</v>
      </c>
      <c r="H11" s="74"/>
    </row>
    <row r="12" spans="1:8" ht="24" x14ac:dyDescent="0.2">
      <c r="A12" s="145" t="s">
        <v>4</v>
      </c>
      <c r="B12" s="146"/>
      <c r="C12" s="147"/>
      <c r="D12" s="64"/>
      <c r="E12" s="58"/>
      <c r="F12" s="70" t="s">
        <v>125</v>
      </c>
      <c r="G12" s="71">
        <f>G11*11%</f>
        <v>0</v>
      </c>
      <c r="H12" s="72"/>
    </row>
    <row r="13" spans="1:8" ht="24" x14ac:dyDescent="0.2">
      <c r="A13" s="148" t="s">
        <v>5</v>
      </c>
      <c r="B13" s="149"/>
      <c r="C13" s="150"/>
      <c r="D13" s="64"/>
      <c r="E13" s="153">
        <f>SUM(G11:G12)</f>
        <v>0</v>
      </c>
      <c r="F13" s="153"/>
      <c r="G13" s="154"/>
      <c r="H13" s="153"/>
    </row>
    <row r="14" spans="1:8" ht="168" customHeight="1" x14ac:dyDescent="0.2">
      <c r="A14" s="66"/>
      <c r="B14" s="37"/>
      <c r="C14" s="37"/>
      <c r="D14" s="16"/>
      <c r="E14" s="75"/>
      <c r="F14" s="68"/>
      <c r="G14" s="68"/>
      <c r="H14" s="74"/>
    </row>
    <row r="15" spans="1:8" ht="24" x14ac:dyDescent="0.2">
      <c r="A15" s="145" t="s">
        <v>4</v>
      </c>
      <c r="B15" s="146"/>
      <c r="C15" s="147"/>
      <c r="D15" s="64"/>
      <c r="E15" s="58"/>
      <c r="F15" s="70" t="s">
        <v>125</v>
      </c>
      <c r="G15" s="71">
        <f>G14*11%</f>
        <v>0</v>
      </c>
      <c r="H15" s="72"/>
    </row>
    <row r="16" spans="1:8" ht="24" x14ac:dyDescent="0.2">
      <c r="A16" s="148" t="s">
        <v>5</v>
      </c>
      <c r="B16" s="149"/>
      <c r="C16" s="150"/>
      <c r="D16" s="64"/>
      <c r="E16" s="153">
        <f>SUM(G14:G15)</f>
        <v>0</v>
      </c>
      <c r="F16" s="153"/>
      <c r="G16" s="154"/>
      <c r="H16" s="153"/>
    </row>
    <row r="17" spans="1:8" ht="26" customHeight="1" x14ac:dyDescent="0.2">
      <c r="A17" s="155" t="s">
        <v>63</v>
      </c>
      <c r="B17" s="156"/>
      <c r="C17" s="156"/>
      <c r="D17" s="157"/>
      <c r="E17" s="158">
        <f>E4+E7+E10+E13+E16</f>
        <v>2380000.0175999999</v>
      </c>
      <c r="F17" s="159"/>
      <c r="G17" s="159"/>
      <c r="H17" s="160"/>
    </row>
  </sheetData>
  <mergeCells count="17">
    <mergeCell ref="A15:C15"/>
    <mergeCell ref="A16:C16"/>
    <mergeCell ref="E16:H16"/>
    <mergeCell ref="A17:D17"/>
    <mergeCell ref="E17:H17"/>
    <mergeCell ref="A9:C9"/>
    <mergeCell ref="A10:C10"/>
    <mergeCell ref="E10:H10"/>
    <mergeCell ref="A12:C12"/>
    <mergeCell ref="A13:C13"/>
    <mergeCell ref="E13:H13"/>
    <mergeCell ref="A3:C3"/>
    <mergeCell ref="A4:C4"/>
    <mergeCell ref="E4:H4"/>
    <mergeCell ref="A6:C6"/>
    <mergeCell ref="A7:C7"/>
    <mergeCell ref="E7:H7"/>
  </mergeCells>
  <pageMargins left="0.75" right="0.75" top="1" bottom="1" header="0.5" footer="0.5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H4"/>
  <sheetViews>
    <sheetView topLeftCell="E1" zoomScale="97" zoomScaleNormal="97" workbookViewId="0">
      <pane ySplit="1" topLeftCell="A2" activePane="bottomLeft" state="frozen"/>
      <selection pane="bottomLeft" activeCell="F4" sqref="F4:G4"/>
    </sheetView>
  </sheetViews>
  <sheetFormatPr baseColWidth="10" defaultColWidth="9.1640625" defaultRowHeight="15" x14ac:dyDescent="0.2"/>
  <cols>
    <col min="1" max="1" width="12.83203125" customWidth="1"/>
    <col min="2" max="2" width="12.33203125" customWidth="1"/>
    <col min="3" max="3" width="21.83203125" customWidth="1"/>
    <col min="4" max="4" width="11.6640625" customWidth="1"/>
    <col min="5" max="5" width="15.6640625" customWidth="1"/>
    <col min="6" max="6" width="38.5" customWidth="1"/>
    <col min="7" max="7" width="18" customWidth="1"/>
    <col min="8" max="8" width="15.1640625" style="59" customWidth="1"/>
  </cols>
  <sheetData>
    <row r="1" spans="1:8" ht="16" customHeight="1" x14ac:dyDescent="0.2">
      <c r="A1" s="27" t="s">
        <v>0</v>
      </c>
      <c r="B1" s="27" t="s">
        <v>81</v>
      </c>
      <c r="C1" s="27" t="s">
        <v>82</v>
      </c>
      <c r="D1" s="27" t="s">
        <v>86</v>
      </c>
      <c r="E1" s="27" t="s">
        <v>3</v>
      </c>
      <c r="F1" s="27" t="s">
        <v>84</v>
      </c>
      <c r="G1" s="27" t="s">
        <v>5</v>
      </c>
      <c r="H1" s="61" t="s">
        <v>129</v>
      </c>
    </row>
    <row r="2" spans="1:8" ht="158" customHeight="1" x14ac:dyDescent="0.2">
      <c r="A2" s="22">
        <v>46029</v>
      </c>
      <c r="B2" s="60" t="s">
        <v>130</v>
      </c>
      <c r="C2" s="6" t="s">
        <v>131</v>
      </c>
      <c r="D2" s="37">
        <v>20</v>
      </c>
      <c r="E2" s="19">
        <v>280000</v>
      </c>
      <c r="F2" s="15"/>
      <c r="G2" s="19">
        <f>SUM(D2*E2)</f>
        <v>5600000</v>
      </c>
      <c r="H2" s="62">
        <v>46036</v>
      </c>
    </row>
    <row r="3" spans="1:8" ht="155.75" customHeight="1" x14ac:dyDescent="0.2">
      <c r="A3" s="22"/>
      <c r="B3" s="60"/>
      <c r="C3" s="6"/>
      <c r="D3" s="37"/>
      <c r="E3" s="19"/>
      <c r="F3" s="15"/>
      <c r="G3" s="19">
        <f>SUM(D3*E3)</f>
        <v>0</v>
      </c>
    </row>
    <row r="4" spans="1:8" ht="23" customHeight="1" x14ac:dyDescent="0.2">
      <c r="A4" s="238" t="s">
        <v>132</v>
      </c>
      <c r="B4" s="239"/>
      <c r="C4" s="239"/>
      <c r="D4" s="239"/>
      <c r="E4" s="239"/>
      <c r="F4" s="240">
        <f>SUM(G2:G3)</f>
        <v>5600000</v>
      </c>
      <c r="G4" s="240"/>
    </row>
  </sheetData>
  <mergeCells count="2">
    <mergeCell ref="A4:E4"/>
    <mergeCell ref="F4:G4"/>
  </mergeCells>
  <pageMargins left="0.75" right="0.75" top="1" bottom="1" header="0.5" footer="0.5"/>
  <pageSetup orientation="portrait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H9"/>
  <sheetViews>
    <sheetView topLeftCell="D1" workbookViewId="0">
      <selection activeCell="E6" sqref="E6"/>
    </sheetView>
  </sheetViews>
  <sheetFormatPr baseColWidth="10" defaultColWidth="9.1640625" defaultRowHeight="15" x14ac:dyDescent="0.2"/>
  <cols>
    <col min="1" max="1" width="13.33203125" customWidth="1"/>
    <col min="2" max="2" width="18.1640625" customWidth="1"/>
    <col min="3" max="4" width="18.5" customWidth="1"/>
    <col min="5" max="5" width="28.5" customWidth="1"/>
    <col min="6" max="8" width="18" customWidth="1"/>
  </cols>
  <sheetData>
    <row r="1" spans="1:8" ht="16" customHeight="1" x14ac:dyDescent="0.2">
      <c r="A1" s="27" t="s">
        <v>0</v>
      </c>
      <c r="B1" s="27" t="s">
        <v>81</v>
      </c>
      <c r="C1" s="27" t="s">
        <v>82</v>
      </c>
      <c r="D1" s="27" t="s">
        <v>86</v>
      </c>
      <c r="E1" s="27" t="s">
        <v>84</v>
      </c>
      <c r="F1" s="27" t="s">
        <v>3</v>
      </c>
      <c r="G1" s="27" t="s">
        <v>65</v>
      </c>
      <c r="H1" s="27" t="s">
        <v>5</v>
      </c>
    </row>
    <row r="2" spans="1:8" ht="120" customHeight="1" x14ac:dyDescent="0.2">
      <c r="A2" s="51">
        <v>46037</v>
      </c>
      <c r="B2" s="245" t="s">
        <v>133</v>
      </c>
      <c r="C2" s="23" t="s">
        <v>134</v>
      </c>
      <c r="D2" s="24">
        <v>2</v>
      </c>
      <c r="E2" s="177"/>
      <c r="F2" s="56">
        <v>180180</v>
      </c>
      <c r="G2" s="56">
        <f>F2*D2</f>
        <v>360360</v>
      </c>
      <c r="H2" s="247">
        <f>SUM(G2:G3)</f>
        <v>910360</v>
      </c>
    </row>
    <row r="3" spans="1:8" ht="120" customHeight="1" x14ac:dyDescent="0.2">
      <c r="A3" s="52"/>
      <c r="B3" s="246"/>
      <c r="C3" s="24" t="s">
        <v>135</v>
      </c>
      <c r="D3" s="53">
        <v>2</v>
      </c>
      <c r="E3" s="178"/>
      <c r="F3" s="57">
        <v>275000</v>
      </c>
      <c r="G3" s="57">
        <f>F3*D3</f>
        <v>550000</v>
      </c>
      <c r="H3" s="248"/>
    </row>
    <row r="4" spans="1:8" ht="24" x14ac:dyDescent="0.2">
      <c r="A4" s="148" t="s">
        <v>65</v>
      </c>
      <c r="B4" s="149"/>
      <c r="C4" s="150"/>
      <c r="D4" s="54">
        <f>SUM(D2)</f>
        <v>2</v>
      </c>
      <c r="E4" s="58"/>
      <c r="F4" s="241" t="s">
        <v>125</v>
      </c>
      <c r="G4" s="242"/>
      <c r="H4" s="57">
        <f>H2*11%</f>
        <v>100139.6</v>
      </c>
    </row>
    <row r="5" spans="1:8" ht="24" x14ac:dyDescent="0.2">
      <c r="A5" s="148" t="s">
        <v>5</v>
      </c>
      <c r="B5" s="149"/>
      <c r="C5" s="149"/>
      <c r="D5" s="149"/>
      <c r="E5" s="241">
        <f>SUM(H2:H4)</f>
        <v>1010499.6</v>
      </c>
      <c r="F5" s="243"/>
      <c r="G5" s="243"/>
      <c r="H5" s="242"/>
    </row>
    <row r="6" spans="1:8" ht="168" customHeight="1" x14ac:dyDescent="0.2">
      <c r="A6" s="51"/>
      <c r="B6" s="55"/>
      <c r="C6" s="23"/>
      <c r="D6" s="24"/>
      <c r="E6" s="15"/>
      <c r="F6" s="56"/>
      <c r="G6" s="56"/>
      <c r="H6" s="19"/>
    </row>
    <row r="7" spans="1:8" ht="24" x14ac:dyDescent="0.2">
      <c r="A7" s="148" t="s">
        <v>65</v>
      </c>
      <c r="B7" s="149"/>
      <c r="C7" s="150"/>
      <c r="D7" s="54"/>
      <c r="E7" s="58"/>
      <c r="F7" s="241" t="s">
        <v>125</v>
      </c>
      <c r="G7" s="242"/>
      <c r="H7" s="57"/>
    </row>
    <row r="8" spans="1:8" ht="24" x14ac:dyDescent="0.2">
      <c r="A8" s="148" t="s">
        <v>5</v>
      </c>
      <c r="B8" s="149"/>
      <c r="C8" s="149"/>
      <c r="D8" s="149"/>
      <c r="E8" s="241">
        <f>SUM(H6:H7)</f>
        <v>0</v>
      </c>
      <c r="F8" s="243"/>
      <c r="G8" s="243"/>
      <c r="H8" s="242"/>
    </row>
    <row r="9" spans="1:8" ht="26" customHeight="1" x14ac:dyDescent="0.2">
      <c r="A9" s="155" t="s">
        <v>63</v>
      </c>
      <c r="B9" s="156"/>
      <c r="C9" s="156"/>
      <c r="D9" s="157"/>
      <c r="E9" s="244">
        <f>E5+E8</f>
        <v>1010499.6</v>
      </c>
      <c r="F9" s="233"/>
      <c r="G9" s="233"/>
      <c r="H9" s="234"/>
    </row>
  </sheetData>
  <mergeCells count="13">
    <mergeCell ref="A8:D8"/>
    <mergeCell ref="E8:H8"/>
    <mergeCell ref="A9:D9"/>
    <mergeCell ref="E9:H9"/>
    <mergeCell ref="B2:B3"/>
    <mergeCell ref="E2:E3"/>
    <mergeCell ref="H2:H3"/>
    <mergeCell ref="A4:C4"/>
    <mergeCell ref="F4:G4"/>
    <mergeCell ref="A5:D5"/>
    <mergeCell ref="E5:H5"/>
    <mergeCell ref="A7:C7"/>
    <mergeCell ref="F7:G7"/>
  </mergeCells>
  <pageMargins left="0.75" right="0.75" top="1" bottom="1" header="0.5" footer="0.5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F13"/>
  <sheetViews>
    <sheetView topLeftCell="B1" zoomScale="89" zoomScaleNormal="89" workbookViewId="0">
      <selection activeCell="C5" sqref="C5"/>
    </sheetView>
  </sheetViews>
  <sheetFormatPr baseColWidth="10" defaultColWidth="9.1640625" defaultRowHeight="15" x14ac:dyDescent="0.2"/>
  <cols>
    <col min="1" max="1" width="12.5" customWidth="1"/>
    <col min="2" max="2" width="17.33203125" customWidth="1"/>
    <col min="3" max="3" width="23" customWidth="1"/>
    <col min="4" max="4" width="60" customWidth="1"/>
    <col min="5" max="5" width="29" customWidth="1"/>
    <col min="6" max="6" width="13" customWidth="1"/>
  </cols>
  <sheetData>
    <row r="1" spans="1:6" ht="16" customHeight="1" x14ac:dyDescent="0.2">
      <c r="A1" s="11" t="s">
        <v>0</v>
      </c>
      <c r="B1" s="11" t="s">
        <v>81</v>
      </c>
      <c r="C1" s="11" t="s">
        <v>82</v>
      </c>
      <c r="D1" s="11" t="s">
        <v>84</v>
      </c>
      <c r="E1" s="11" t="s">
        <v>5</v>
      </c>
      <c r="F1" s="11" t="s">
        <v>117</v>
      </c>
    </row>
    <row r="2" spans="1:6" ht="321" customHeight="1" x14ac:dyDescent="0.2">
      <c r="A2" s="48"/>
      <c r="B2" s="49"/>
      <c r="C2" s="50"/>
      <c r="D2" s="15"/>
      <c r="E2" s="19"/>
      <c r="F2" s="15"/>
    </row>
    <row r="3" spans="1:6" ht="34" customHeight="1" x14ac:dyDescent="0.2">
      <c r="A3" s="249" t="s">
        <v>5</v>
      </c>
      <c r="B3" s="250"/>
      <c r="C3" s="251"/>
      <c r="D3" s="252">
        <f>SUM(E2:E2)</f>
        <v>0</v>
      </c>
      <c r="E3" s="253"/>
      <c r="F3" s="254"/>
    </row>
    <row r="4" spans="1:6" ht="58" customHeight="1" x14ac:dyDescent="0.2"/>
    <row r="5" spans="1:6" ht="58" customHeight="1" x14ac:dyDescent="0.2"/>
    <row r="6" spans="1:6" ht="58" customHeight="1" x14ac:dyDescent="0.2"/>
    <row r="7" spans="1:6" ht="58" customHeight="1" x14ac:dyDescent="0.2"/>
    <row r="8" spans="1:6" ht="58" customHeight="1" x14ac:dyDescent="0.2"/>
    <row r="9" spans="1:6" ht="58" customHeight="1" x14ac:dyDescent="0.2"/>
    <row r="10" spans="1:6" ht="58" customHeight="1" x14ac:dyDescent="0.2"/>
    <row r="11" spans="1:6" ht="58" customHeight="1" x14ac:dyDescent="0.2"/>
    <row r="12" spans="1:6" ht="58" customHeight="1" x14ac:dyDescent="0.2"/>
    <row r="13" spans="1:6" ht="58" customHeight="1" x14ac:dyDescent="0.2"/>
  </sheetData>
  <mergeCells count="2">
    <mergeCell ref="A3:C3"/>
    <mergeCell ref="D3:F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H13"/>
  <sheetViews>
    <sheetView topLeftCell="E1" zoomScale="90" zoomScaleNormal="90" workbookViewId="0">
      <selection activeCell="E13" sqref="E13:H13"/>
    </sheetView>
  </sheetViews>
  <sheetFormatPr baseColWidth="10" defaultColWidth="9.1640625" defaultRowHeight="15" x14ac:dyDescent="0.2"/>
  <cols>
    <col min="1" max="1" width="13.33203125" customWidth="1"/>
    <col min="2" max="2" width="11.1640625" customWidth="1"/>
    <col min="3" max="3" width="18.5" customWidth="1"/>
    <col min="4" max="4" width="15.83203125" customWidth="1"/>
    <col min="5" max="5" width="45.5" customWidth="1"/>
    <col min="6" max="8" width="18" customWidth="1"/>
  </cols>
  <sheetData>
    <row r="1" spans="1:8" ht="16" customHeight="1" x14ac:dyDescent="0.2">
      <c r="A1" s="27" t="s">
        <v>0</v>
      </c>
      <c r="B1" s="27" t="s">
        <v>81</v>
      </c>
      <c r="C1" s="27" t="s">
        <v>82</v>
      </c>
      <c r="D1" s="27" t="s">
        <v>86</v>
      </c>
      <c r="E1" s="27" t="s">
        <v>84</v>
      </c>
      <c r="F1" s="27" t="s">
        <v>3</v>
      </c>
      <c r="G1" s="27" t="s">
        <v>65</v>
      </c>
      <c r="H1" s="27" t="s">
        <v>5</v>
      </c>
    </row>
    <row r="2" spans="1:8" ht="60" customHeight="1" x14ac:dyDescent="0.2">
      <c r="A2" s="180">
        <v>46039</v>
      </c>
      <c r="B2" s="264" t="s">
        <v>136</v>
      </c>
      <c r="C2" s="30" t="s">
        <v>137</v>
      </c>
      <c r="D2" s="31">
        <v>0.3</v>
      </c>
      <c r="E2" s="266"/>
      <c r="F2" s="38">
        <v>9660000</v>
      </c>
      <c r="G2" s="38">
        <f>F2*D2</f>
        <v>2898000</v>
      </c>
      <c r="H2" s="247">
        <f>SUM(G2:G6)</f>
        <v>5628000</v>
      </c>
    </row>
    <row r="3" spans="1:8" ht="60" customHeight="1" x14ac:dyDescent="0.2">
      <c r="A3" s="182"/>
      <c r="B3" s="179"/>
      <c r="C3" s="30" t="s">
        <v>138</v>
      </c>
      <c r="D3" s="31">
        <v>0.3</v>
      </c>
      <c r="E3" s="267"/>
      <c r="F3" s="38">
        <v>2660000</v>
      </c>
      <c r="G3" s="38">
        <f>F3*D3</f>
        <v>798000</v>
      </c>
      <c r="H3" s="269"/>
    </row>
    <row r="4" spans="1:8" ht="60" customHeight="1" x14ac:dyDescent="0.2">
      <c r="A4" s="182"/>
      <c r="B4" s="179"/>
      <c r="C4" s="30" t="s">
        <v>139</v>
      </c>
      <c r="D4" s="31">
        <v>10</v>
      </c>
      <c r="E4" s="267"/>
      <c r="F4" s="38">
        <v>29400</v>
      </c>
      <c r="G4" s="38">
        <f>F4*D4</f>
        <v>294000</v>
      </c>
      <c r="H4" s="269"/>
    </row>
    <row r="5" spans="1:8" ht="60" customHeight="1" x14ac:dyDescent="0.2">
      <c r="A5" s="182"/>
      <c r="B5" s="179"/>
      <c r="C5" s="32" t="s">
        <v>140</v>
      </c>
      <c r="D5" s="31">
        <v>0.3</v>
      </c>
      <c r="E5" s="267"/>
      <c r="F5" s="38">
        <v>1540000</v>
      </c>
      <c r="G5" s="38">
        <f>F5*D5</f>
        <v>462000</v>
      </c>
      <c r="H5" s="269"/>
    </row>
    <row r="6" spans="1:8" ht="60" customHeight="1" x14ac:dyDescent="0.2">
      <c r="A6" s="33"/>
      <c r="B6" s="33"/>
      <c r="C6" s="32" t="s">
        <v>141</v>
      </c>
      <c r="D6" s="31">
        <v>0.3</v>
      </c>
      <c r="E6" s="268"/>
      <c r="F6" s="38">
        <v>3920000</v>
      </c>
      <c r="G6" s="38">
        <f>F6*D6</f>
        <v>1176000</v>
      </c>
      <c r="H6" s="248"/>
    </row>
    <row r="7" spans="1:8" ht="19" customHeight="1" x14ac:dyDescent="0.2">
      <c r="A7" s="34"/>
      <c r="B7" s="34"/>
      <c r="C7" s="34"/>
      <c r="D7" s="35"/>
      <c r="E7" s="37"/>
      <c r="F7" s="42"/>
      <c r="G7" s="42"/>
      <c r="H7" s="42"/>
    </row>
    <row r="8" spans="1:8" ht="19" customHeight="1" x14ac:dyDescent="0.2">
      <c r="A8" s="36"/>
      <c r="B8" s="36"/>
      <c r="C8" s="36"/>
      <c r="D8" s="35"/>
      <c r="E8" s="37"/>
      <c r="F8" s="42"/>
      <c r="G8" s="43"/>
      <c r="H8" s="43"/>
    </row>
    <row r="9" spans="1:8" ht="84" customHeight="1" x14ac:dyDescent="0.2">
      <c r="A9" s="263"/>
      <c r="B9" s="265"/>
      <c r="C9" s="32"/>
      <c r="D9" s="31"/>
      <c r="E9" s="267"/>
      <c r="F9" s="38"/>
      <c r="G9" s="39"/>
      <c r="H9" s="247"/>
    </row>
    <row r="10" spans="1:8" ht="84" customHeight="1" x14ac:dyDescent="0.2">
      <c r="A10" s="263"/>
      <c r="B10" s="265"/>
      <c r="C10" s="28"/>
      <c r="D10" s="31"/>
      <c r="E10" s="268"/>
      <c r="F10" s="38"/>
      <c r="G10" s="41"/>
      <c r="H10" s="248"/>
    </row>
    <row r="11" spans="1:8" ht="19" customHeight="1" x14ac:dyDescent="0.2">
      <c r="A11" s="255"/>
      <c r="B11" s="255"/>
      <c r="C11" s="255"/>
      <c r="D11" s="35"/>
      <c r="E11" s="40"/>
      <c r="F11" s="42"/>
      <c r="G11" s="42"/>
      <c r="H11" s="42"/>
    </row>
    <row r="12" spans="1:8" ht="19" customHeight="1" x14ac:dyDescent="0.2">
      <c r="A12" s="256"/>
      <c r="B12" s="256"/>
      <c r="C12" s="256"/>
      <c r="D12" s="25"/>
      <c r="E12" s="44"/>
      <c r="F12" s="45"/>
      <c r="G12" s="46"/>
      <c r="H12" s="47"/>
    </row>
    <row r="13" spans="1:8" ht="27" customHeight="1" x14ac:dyDescent="0.2">
      <c r="A13" s="257" t="s">
        <v>63</v>
      </c>
      <c r="B13" s="258"/>
      <c r="C13" s="258"/>
      <c r="D13" s="259"/>
      <c r="E13" s="260">
        <f>SUM(H2:H12)</f>
        <v>5628000</v>
      </c>
      <c r="F13" s="261"/>
      <c r="G13" s="261"/>
      <c r="H13" s="262"/>
    </row>
  </sheetData>
  <mergeCells count="12">
    <mergeCell ref="A11:C11"/>
    <mergeCell ref="A12:C12"/>
    <mergeCell ref="A13:D13"/>
    <mergeCell ref="E13:H13"/>
    <mergeCell ref="A2:A5"/>
    <mergeCell ref="A9:A10"/>
    <mergeCell ref="B2:B5"/>
    <mergeCell ref="B9:B10"/>
    <mergeCell ref="E2:E6"/>
    <mergeCell ref="E9:E10"/>
    <mergeCell ref="H2:H6"/>
    <mergeCell ref="H9:H10"/>
  </mergeCells>
  <pageMargins left="0.75" right="0.75" top="1" bottom="1" header="0.5" footer="0.5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G3"/>
  <sheetViews>
    <sheetView zoomScale="85" zoomScaleNormal="85" workbookViewId="0">
      <pane ySplit="1" topLeftCell="A2" activePane="bottomLeft" state="frozen"/>
      <selection pane="bottomLeft" activeCell="A2" sqref="A2"/>
    </sheetView>
  </sheetViews>
  <sheetFormatPr baseColWidth="10" defaultColWidth="9.1640625" defaultRowHeight="15" x14ac:dyDescent="0.2"/>
  <cols>
    <col min="1" max="1" width="13.33203125" customWidth="1"/>
    <col min="2" max="2" width="21" customWidth="1"/>
    <col min="3" max="3" width="16.5" customWidth="1"/>
    <col min="4" max="4" width="45.5" customWidth="1"/>
    <col min="5" max="6" width="18" customWidth="1"/>
    <col min="7" max="7" width="11.1640625" customWidth="1"/>
  </cols>
  <sheetData>
    <row r="1" spans="1:7" ht="16" customHeight="1" x14ac:dyDescent="0.2">
      <c r="A1" s="11" t="s">
        <v>0</v>
      </c>
      <c r="B1" s="11" t="s">
        <v>82</v>
      </c>
      <c r="C1" s="11" t="s">
        <v>86</v>
      </c>
      <c r="D1" s="11" t="s">
        <v>84</v>
      </c>
      <c r="E1" s="11" t="s">
        <v>3</v>
      </c>
      <c r="F1" s="11" t="s">
        <v>5</v>
      </c>
      <c r="G1" s="11" t="s">
        <v>117</v>
      </c>
    </row>
    <row r="2" spans="1:7" ht="324.5" customHeight="1" x14ac:dyDescent="0.2">
      <c r="A2" s="22"/>
      <c r="B2" s="23"/>
      <c r="C2" s="24"/>
      <c r="D2" s="15"/>
      <c r="E2" s="19"/>
      <c r="F2" s="19">
        <f>C2*E2</f>
        <v>0</v>
      </c>
      <c r="G2" s="26"/>
    </row>
    <row r="3" spans="1:7" ht="24" x14ac:dyDescent="0.2">
      <c r="A3" s="148" t="s">
        <v>5</v>
      </c>
      <c r="B3" s="149"/>
      <c r="C3" s="149"/>
      <c r="D3" s="203">
        <f>SUM(F2)</f>
        <v>0</v>
      </c>
      <c r="E3" s="204"/>
      <c r="F3" s="204"/>
      <c r="G3" s="205"/>
    </row>
  </sheetData>
  <mergeCells count="2">
    <mergeCell ref="A3:C3"/>
    <mergeCell ref="D3:G3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H13"/>
  <sheetViews>
    <sheetView topLeftCell="D1" zoomScale="85" zoomScaleNormal="85" workbookViewId="0">
      <selection activeCell="E3" sqref="E3:G3"/>
    </sheetView>
  </sheetViews>
  <sheetFormatPr baseColWidth="10" defaultColWidth="9.1640625" defaultRowHeight="15" x14ac:dyDescent="0.2"/>
  <cols>
    <col min="1" max="1" width="15" customWidth="1"/>
    <col min="2" max="2" width="23" customWidth="1"/>
    <col min="3" max="3" width="7.6640625" customWidth="1"/>
    <col min="4" max="4" width="52.6640625" customWidth="1"/>
    <col min="5" max="5" width="20" customWidth="1"/>
    <col min="6" max="6" width="29" customWidth="1"/>
    <col min="7" max="7" width="21.5" style="9" customWidth="1"/>
    <col min="8" max="8" width="9.1640625" style="10"/>
  </cols>
  <sheetData>
    <row r="1" spans="1:8" ht="16" customHeight="1" x14ac:dyDescent="0.2">
      <c r="A1" s="11" t="s">
        <v>0</v>
      </c>
      <c r="B1" s="11" t="s">
        <v>82</v>
      </c>
      <c r="C1" s="11" t="s">
        <v>86</v>
      </c>
      <c r="D1" s="11" t="s">
        <v>84</v>
      </c>
      <c r="E1" s="11" t="s">
        <v>87</v>
      </c>
      <c r="F1" s="11" t="s">
        <v>5</v>
      </c>
      <c r="G1" s="17" t="s">
        <v>129</v>
      </c>
      <c r="H1" s="18" t="s">
        <v>117</v>
      </c>
    </row>
    <row r="2" spans="1:8" ht="189.5" customHeight="1" x14ac:dyDescent="0.2">
      <c r="A2" s="12">
        <v>46064</v>
      </c>
      <c r="B2" s="13" t="s">
        <v>142</v>
      </c>
      <c r="C2" s="14">
        <v>3</v>
      </c>
      <c r="D2" s="15"/>
      <c r="E2" s="19">
        <v>162550</v>
      </c>
      <c r="F2" s="19">
        <f>E2*C2</f>
        <v>487650</v>
      </c>
      <c r="G2" s="20">
        <v>46064</v>
      </c>
      <c r="H2" s="21" t="s">
        <v>143</v>
      </c>
    </row>
    <row r="3" spans="1:8" ht="34" customHeight="1" x14ac:dyDescent="0.2">
      <c r="A3" s="173" t="s">
        <v>5</v>
      </c>
      <c r="B3" s="174"/>
      <c r="C3" s="174"/>
      <c r="D3" s="176"/>
      <c r="E3" s="270">
        <f>SUM(F2)</f>
        <v>487650</v>
      </c>
      <c r="F3" s="271"/>
      <c r="G3" s="272"/>
      <c r="H3" s="21"/>
    </row>
    <row r="4" spans="1:8" ht="58" customHeight="1" x14ac:dyDescent="0.2"/>
    <row r="5" spans="1:8" ht="58" customHeight="1" x14ac:dyDescent="0.2"/>
    <row r="6" spans="1:8" ht="58" customHeight="1" x14ac:dyDescent="0.2"/>
    <row r="7" spans="1:8" ht="58" customHeight="1" x14ac:dyDescent="0.2"/>
    <row r="8" spans="1:8" ht="58" customHeight="1" x14ac:dyDescent="0.2"/>
    <row r="9" spans="1:8" ht="58" customHeight="1" x14ac:dyDescent="0.2"/>
    <row r="10" spans="1:8" ht="58" customHeight="1" x14ac:dyDescent="0.2"/>
    <row r="11" spans="1:8" ht="58" customHeight="1" x14ac:dyDescent="0.2"/>
    <row r="12" spans="1:8" ht="58" customHeight="1" x14ac:dyDescent="0.2"/>
    <row r="13" spans="1:8" ht="58" customHeight="1" x14ac:dyDescent="0.2"/>
  </sheetData>
  <mergeCells count="2">
    <mergeCell ref="A3:D3"/>
    <mergeCell ref="E3:G3"/>
  </mergeCells>
  <pageMargins left="0.75" right="0.75" top="1" bottom="1" header="0.5" footer="0.5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C20"/>
  <sheetViews>
    <sheetView workbookViewId="0">
      <selection activeCell="E227" sqref="E227"/>
    </sheetView>
  </sheetViews>
  <sheetFormatPr baseColWidth="10" defaultColWidth="9.1640625" defaultRowHeight="15" x14ac:dyDescent="0.2"/>
  <cols>
    <col min="1" max="1" width="3.5" customWidth="1"/>
    <col min="2" max="2" width="27.6640625" customWidth="1"/>
    <col min="3" max="3" width="14.5" customWidth="1"/>
    <col min="6" max="6" width="21.5" customWidth="1"/>
    <col min="7" max="7" width="20.33203125" customWidth="1"/>
  </cols>
  <sheetData>
    <row r="1" spans="1:3" x14ac:dyDescent="0.2">
      <c r="A1" s="1" t="s">
        <v>144</v>
      </c>
      <c r="B1" s="2" t="s">
        <v>145</v>
      </c>
      <c r="C1" s="3" t="s">
        <v>5</v>
      </c>
    </row>
    <row r="2" spans="1:3" x14ac:dyDescent="0.2">
      <c r="A2" s="4">
        <v>1</v>
      </c>
      <c r="B2" s="4" t="s">
        <v>146</v>
      </c>
      <c r="C2" s="5">
        <f>'BUK BUNGA (Groceries)'!F340</f>
        <v>22634000</v>
      </c>
    </row>
    <row r="3" spans="1:3" x14ac:dyDescent="0.2">
      <c r="A3" s="4">
        <v>2</v>
      </c>
      <c r="B3" s="4" t="s">
        <v>147</v>
      </c>
      <c r="C3" s="5">
        <f>'WARUNG EKA (Drinks, Etc)'!G134</f>
        <v>14045000</v>
      </c>
    </row>
    <row r="4" spans="1:3" x14ac:dyDescent="0.2">
      <c r="A4" s="4">
        <v>3</v>
      </c>
      <c r="B4" s="4" t="s">
        <v>148</v>
      </c>
      <c r="C4" s="5">
        <f>'DEWATA COCONUT (Coconut)'!E15</f>
        <v>2690000</v>
      </c>
    </row>
    <row r="5" spans="1:3" x14ac:dyDescent="0.2">
      <c r="A5" s="4">
        <v>4</v>
      </c>
      <c r="B5" s="4" t="s">
        <v>149</v>
      </c>
      <c r="C5" s="5" t="e">
        <f>#REF!</f>
        <v>#REF!</v>
      </c>
    </row>
    <row r="6" spans="1:3" x14ac:dyDescent="0.2">
      <c r="A6" s="4">
        <v>5</v>
      </c>
      <c r="B6" s="4" t="s">
        <v>150</v>
      </c>
      <c r="C6" s="5">
        <f>'PNB (Alcohol)'!H7</f>
        <v>2000000</v>
      </c>
    </row>
    <row r="7" spans="1:3" x14ac:dyDescent="0.2">
      <c r="A7" s="4">
        <v>6</v>
      </c>
      <c r="B7" s="4" t="s">
        <v>151</v>
      </c>
      <c r="C7" s="5">
        <f>'DSP (Alcohol)'!F16</f>
        <v>6354000</v>
      </c>
    </row>
    <row r="8" spans="1:3" x14ac:dyDescent="0.2">
      <c r="A8" s="4">
        <v>7</v>
      </c>
      <c r="B8" s="4" t="s">
        <v>152</v>
      </c>
      <c r="C8" s="5">
        <f>'DSP ARYA BIMA (Alcohol)'!E3</f>
        <v>1310000</v>
      </c>
    </row>
    <row r="9" spans="1:3" x14ac:dyDescent="0.2">
      <c r="A9" s="4">
        <v>8</v>
      </c>
      <c r="B9" s="4" t="s">
        <v>153</v>
      </c>
      <c r="C9" s="5">
        <f>'SELERA OR STIR UP (Syrup)'!F17</f>
        <v>2220000</v>
      </c>
    </row>
    <row r="10" spans="1:3" x14ac:dyDescent="0.2">
      <c r="A10" s="4">
        <v>9</v>
      </c>
      <c r="B10" s="4" t="s">
        <v>154</v>
      </c>
      <c r="C10" s="5">
        <f>'DW BALI (Alcohol)'!E7</f>
        <v>4150000</v>
      </c>
    </row>
    <row r="11" spans="1:3" x14ac:dyDescent="0.2">
      <c r="A11" s="4">
        <v>10</v>
      </c>
      <c r="B11" s="4" t="s">
        <v>155</v>
      </c>
      <c r="C11" s="5">
        <f>'DDB (Alcohol)'!E15</f>
        <v>2450005.3199999998</v>
      </c>
    </row>
    <row r="12" spans="1:3" x14ac:dyDescent="0.2">
      <c r="A12" s="4">
        <v>11</v>
      </c>
      <c r="B12" s="4" t="s">
        <v>156</v>
      </c>
      <c r="C12" s="5">
        <f>'NANO DEWATA (Alcohol)'!E14</f>
        <v>0</v>
      </c>
    </row>
    <row r="13" spans="1:3" x14ac:dyDescent="0.2">
      <c r="A13" s="4">
        <v>12</v>
      </c>
      <c r="B13" s="4" t="s">
        <v>157</v>
      </c>
      <c r="C13" s="5">
        <f>'BALI PERMATA JAYA (Corona Beer)'!E17</f>
        <v>2380000.0175999999</v>
      </c>
    </row>
    <row r="14" spans="1:3" x14ac:dyDescent="0.2">
      <c r="A14" s="4">
        <v>13</v>
      </c>
      <c r="B14" s="4" t="s">
        <v>158</v>
      </c>
      <c r="C14" s="6">
        <f>'BLACK COFFEE ROASTERS (Coffee)'!F4</f>
        <v>5600000</v>
      </c>
    </row>
    <row r="15" spans="1:3" x14ac:dyDescent="0.2">
      <c r="A15" s="4">
        <v>14</v>
      </c>
      <c r="B15" s="4" t="s">
        <v>159</v>
      </c>
      <c r="C15" s="5">
        <f>'PT. PRASIDA LANTUR MAJU (Wine)'!E9</f>
        <v>1010499.6</v>
      </c>
    </row>
    <row r="16" spans="1:3" x14ac:dyDescent="0.2">
      <c r="A16" s="4">
        <v>15</v>
      </c>
      <c r="B16" s="4" t="s">
        <v>160</v>
      </c>
      <c r="C16" s="7">
        <f>'PT LOVINA BEACH BREWERY'!D3</f>
        <v>0</v>
      </c>
    </row>
    <row r="17" spans="1:3" x14ac:dyDescent="0.2">
      <c r="A17" s="4">
        <v>16</v>
      </c>
      <c r="B17" s="4" t="s">
        <v>161</v>
      </c>
      <c r="C17" s="5">
        <f>'CHAI CHITAI (Tea Leaf,etc)'!E13</f>
        <v>5628000</v>
      </c>
    </row>
    <row r="18" spans="1:3" x14ac:dyDescent="0.2">
      <c r="A18" s="4">
        <v>17</v>
      </c>
      <c r="B18" s="4" t="s">
        <v>162</v>
      </c>
      <c r="C18" s="5">
        <f>'MULIA JAYA (Passion Fruit)'!D3</f>
        <v>0</v>
      </c>
    </row>
    <row r="19" spans="1:3" x14ac:dyDescent="0.2">
      <c r="A19" s="4">
        <v>18</v>
      </c>
      <c r="B19" s="4" t="s">
        <v>163</v>
      </c>
      <c r="C19" s="5">
        <f>'Dewata Kencana Distribusi (Vdka'!E3</f>
        <v>487650</v>
      </c>
    </row>
    <row r="20" spans="1:3" x14ac:dyDescent="0.2">
      <c r="A20" s="273" t="s">
        <v>5</v>
      </c>
      <c r="B20" s="273"/>
      <c r="C20" s="8" t="e">
        <f>SUM(C2:C13)</f>
        <v>#REF!</v>
      </c>
    </row>
  </sheetData>
  <mergeCells count="1">
    <mergeCell ref="A20:B20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"/>
  <sheetViews>
    <sheetView workbookViewId="0"/>
  </sheetViews>
  <sheetFormatPr baseColWidth="10" defaultColWidth="9" defaultRowHeight="15" x14ac:dyDescent="0.2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BUK BUNGA (Groceries)</vt:lpstr>
      <vt:lpstr>WARUNG EKA (Drinks, Etc)</vt:lpstr>
      <vt:lpstr>DEWATA COCONUT (Coconut)</vt:lpstr>
      <vt:lpstr>PNB (Alcohol)</vt:lpstr>
      <vt:lpstr>DSP (Alcohol)</vt:lpstr>
      <vt:lpstr>DSP ARYA BIMA (Alcohol)</vt:lpstr>
      <vt:lpstr>SELERA OR STIR UP (Syrup)</vt:lpstr>
      <vt:lpstr>DW BALI (Alcohol)</vt:lpstr>
      <vt:lpstr>DDB (Alcohol)</vt:lpstr>
      <vt:lpstr>NANO DEWATA (Alcohol)</vt:lpstr>
      <vt:lpstr>BALI PERMATA JAYA (Corona Beer)</vt:lpstr>
      <vt:lpstr>BLACK COFFEE ROASTERS (Coffee)</vt:lpstr>
      <vt:lpstr>PT. PRASIDA LANTUR MAJU (Wine)</vt:lpstr>
      <vt:lpstr>PT LOVINA BEACH BREWERY</vt:lpstr>
      <vt:lpstr>CHAI CHITAI (Tea Leaf,etc)</vt:lpstr>
      <vt:lpstr>MULIA JAYA (Passion Fruit)</vt:lpstr>
      <vt:lpstr>Dewata Kencana Distribusi (Vdka</vt:lpstr>
      <vt:lpstr>TOTAL</vt:lpstr>
      <vt:lpstr>Indobev (bols triple sec)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 GLK</dc:creator>
  <cp:lastModifiedBy>andika putra</cp:lastModifiedBy>
  <dcterms:created xsi:type="dcterms:W3CDTF">2025-01-25T21:46:00Z</dcterms:created>
  <dcterms:modified xsi:type="dcterms:W3CDTF">2026-03-20T05:57:23Z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715B000284CE4E42ACE0B30D6DA64657_13</vt:lpwstr>
  </property>
  <property fmtid="{D5CDD505-2E9C-101B-9397-08002B2CF9AE}" pid="3" name="KSOProductBuildVer">
    <vt:lpwstr>1033-12.1.23155.23155</vt:lpwstr>
  </property>
  <property fmtid="{D5CDD505-2E9C-101B-9397-08002B2CF9AE}" pid="4" name="KSOReadingLayout">
    <vt:bool>true</vt:bool>
  </property>
</Properties>
</file>