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RAFI SEAFOOD (Seafood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7BF01879F5304626B866F9D1EC0B9718" descr="WhatsApp Image 2025-11-04 at 16.19.15_3b354860"/>
        <xdr:cNvPicPr>
          <a:picLocks noChangeAspect="1"/>
        </xdr:cNvPicPr>
      </xdr:nvPicPr>
      <xdr:blipFill>
        <a:blip r:embed="rId1"/>
        <a:srcRect t="9479" r="3302" b="22209"/>
        <a:stretch>
          <a:fillRect/>
        </a:stretch>
      </xdr:blipFill>
      <xdr:spPr>
        <a:xfrm>
          <a:off x="6369685" y="3664585"/>
          <a:ext cx="5462905" cy="6882130"/>
        </a:xfrm>
        <a:prstGeom prst="rect">
          <a:avLst/>
        </a:prstGeom>
      </xdr:spPr>
    </xdr:pic>
  </etc:cellImage>
  <etc:cellImage>
    <xdr:pic>
      <xdr:nvPicPr>
        <xdr:cNvPr id="5" name="ID_61A6B6D73D3A4854A82E473D394FEE5A"/>
        <xdr:cNvPicPr>
          <a:picLocks noChangeAspect="1"/>
        </xdr:cNvPicPr>
      </xdr:nvPicPr>
      <xdr:blipFill>
        <a:blip r:embed="rId2"/>
        <a:srcRect l="5918" t="9141" r="2874"/>
        <a:stretch>
          <a:fillRect/>
        </a:stretch>
      </xdr:blipFill>
      <xdr:spPr>
        <a:xfrm>
          <a:off x="6718935" y="626110"/>
          <a:ext cx="2601595" cy="3133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1931EB1B8CC94F76A8E1ECCB232924DE" descr="WhatsApp Image 2025-11-07 at 14.10.37_ea7f58a2"/>
        <xdr:cNvPicPr>
          <a:picLocks noChangeAspect="1"/>
        </xdr:cNvPicPr>
      </xdr:nvPicPr>
      <xdr:blipFill>
        <a:blip r:embed="rId3"/>
        <a:srcRect l="1726" t="10725" b="17618"/>
        <a:stretch>
          <a:fillRect/>
        </a:stretch>
      </xdr:blipFill>
      <xdr:spPr>
        <a:xfrm>
          <a:off x="6876415" y="6966585"/>
          <a:ext cx="2694305" cy="3502025"/>
        </a:xfrm>
        <a:prstGeom prst="rect">
          <a:avLst/>
        </a:prstGeom>
      </xdr:spPr>
    </xdr:pic>
  </etc:cellImage>
  <etc:cellImage>
    <xdr:pic>
      <xdr:nvPicPr>
        <xdr:cNvPr id="11" name="ID_ED1EE2DFF883415D8D5E1866FC075DE1" descr="WhatsApp Image 2025-11-12 at 10.57.54_b550ed35"/>
        <xdr:cNvPicPr>
          <a:picLocks noChangeAspect="1"/>
        </xdr:cNvPicPr>
      </xdr:nvPicPr>
      <xdr:blipFill>
        <a:blip r:embed="rId4"/>
        <a:srcRect l="1933" t="15224" r="2836" b="16377"/>
        <a:stretch>
          <a:fillRect/>
        </a:stretch>
      </xdr:blipFill>
      <xdr:spPr>
        <a:xfrm>
          <a:off x="6493510" y="10323830"/>
          <a:ext cx="2930525" cy="3740150"/>
        </a:xfrm>
        <a:prstGeom prst="rect">
          <a:avLst/>
        </a:prstGeom>
      </xdr:spPr>
    </xdr:pic>
  </etc:cellImage>
  <etc:cellImage>
    <xdr:pic>
      <xdr:nvPicPr>
        <xdr:cNvPr id="10" name="ID_DD7C71329EF1420BB6A1F509D8242FB3"/>
        <xdr:cNvPicPr>
          <a:picLocks noChangeAspect="1"/>
        </xdr:cNvPicPr>
      </xdr:nvPicPr>
      <xdr:blipFill>
        <a:blip r:embed="rId5"/>
        <a:srcRect l="1652" t="11840" b="16682"/>
        <a:stretch>
          <a:fillRect/>
        </a:stretch>
      </xdr:blipFill>
      <xdr:spPr>
        <a:xfrm>
          <a:off x="6553200" y="13399770"/>
          <a:ext cx="2807970" cy="3634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5B5F1B4600184CE69D0AAC65BDEFB0F0" descr="WhatsApp Image 2025-11-18 at 13.20.06_edeeeb1a"/>
        <xdr:cNvPicPr>
          <a:picLocks noChangeAspect="1"/>
        </xdr:cNvPicPr>
      </xdr:nvPicPr>
      <xdr:blipFill>
        <a:blip r:embed="rId6"/>
        <a:srcRect t="12595" b="13531"/>
        <a:stretch>
          <a:fillRect/>
        </a:stretch>
      </xdr:blipFill>
      <xdr:spPr>
        <a:xfrm>
          <a:off x="7011670" y="16490315"/>
          <a:ext cx="2823845" cy="3741420"/>
        </a:xfrm>
        <a:prstGeom prst="rect">
          <a:avLst/>
        </a:prstGeom>
      </xdr:spPr>
    </xdr:pic>
  </etc:cellImage>
  <etc:cellImage>
    <xdr:pic>
      <xdr:nvPicPr>
        <xdr:cNvPr id="22" name="ID_C9ED45B96FB44D8A8EA9EB8F2BDEF5E7" descr="WhatsApp Image 2025-11-25 at 10.51.34_e064b241"/>
        <xdr:cNvPicPr>
          <a:picLocks noChangeAspect="1"/>
        </xdr:cNvPicPr>
      </xdr:nvPicPr>
      <xdr:blipFill>
        <a:blip r:embed="rId7"/>
        <a:srcRect l="2884" t="13629" r="1639" b="17725"/>
        <a:stretch>
          <a:fillRect/>
        </a:stretch>
      </xdr:blipFill>
      <xdr:spPr>
        <a:xfrm>
          <a:off x="7418070" y="23263860"/>
          <a:ext cx="2573020" cy="3328670"/>
        </a:xfrm>
        <a:prstGeom prst="rect">
          <a:avLst/>
        </a:prstGeom>
      </xdr:spPr>
    </xdr:pic>
  </etc:cellImage>
  <etc:cellImage>
    <xdr:pic>
      <xdr:nvPicPr>
        <xdr:cNvPr id="27" name="ID_A0F30E7669374D90B0122D8131BA4785" descr="WhatsApp Image 2025-11-26 at 15.19.49_04c8c115"/>
        <xdr:cNvPicPr>
          <a:picLocks noChangeAspect="1"/>
        </xdr:cNvPicPr>
      </xdr:nvPicPr>
      <xdr:blipFill>
        <a:blip r:embed="rId8"/>
        <a:srcRect t="16915" r="1874" b="12833"/>
        <a:stretch>
          <a:fillRect/>
        </a:stretch>
      </xdr:blipFill>
      <xdr:spPr>
        <a:xfrm>
          <a:off x="7209155" y="22679025"/>
          <a:ext cx="2691765" cy="3419475"/>
        </a:xfrm>
        <a:prstGeom prst="rect">
          <a:avLst/>
        </a:prstGeom>
      </xdr:spPr>
    </xdr:pic>
  </etc:cellImage>
  <etc:cellImage>
    <xdr:pic>
      <xdr:nvPicPr>
        <xdr:cNvPr id="28" name="ID_178B981EF0C2474B958D59670E886CC4" descr="WhatsApp Image 2025-11-26 at 15.20.10_d2685970"/>
        <xdr:cNvPicPr>
          <a:picLocks noChangeAspect="1"/>
        </xdr:cNvPicPr>
      </xdr:nvPicPr>
      <xdr:blipFill>
        <a:blip r:embed="rId9"/>
        <a:srcRect l="3120" t="12733" r="2840" b="18923"/>
        <a:stretch>
          <a:fillRect/>
        </a:stretch>
      </xdr:blipFill>
      <xdr:spPr>
        <a:xfrm>
          <a:off x="7115175" y="26256615"/>
          <a:ext cx="3109595" cy="4029075"/>
        </a:xfrm>
        <a:prstGeom prst="rect">
          <a:avLst/>
        </a:prstGeom>
      </xdr:spPr>
    </xdr:pic>
  </etc:cellImage>
  <etc:cellImage>
    <xdr:pic>
      <xdr:nvPicPr>
        <xdr:cNvPr id="19" name="ID_1EE2C82CE44B458FA9F0899828E72E0F" descr="WhatsApp Image 2025-11-29 at 13.44.42_8bd71d87"/>
        <xdr:cNvPicPr>
          <a:picLocks noChangeAspect="1"/>
        </xdr:cNvPicPr>
      </xdr:nvPicPr>
      <xdr:blipFill>
        <a:blip r:embed="rId10"/>
        <a:srcRect t="11498" b="15696"/>
        <a:stretch>
          <a:fillRect/>
        </a:stretch>
      </xdr:blipFill>
      <xdr:spPr>
        <a:xfrm>
          <a:off x="7374890" y="29285565"/>
          <a:ext cx="2652395" cy="34671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<sst xmlns="http://schemas.openxmlformats.org/spreadsheetml/2006/main" count="38" uniqueCount="20">
  <si>
    <t>DATE</t>
  </si>
  <si>
    <t>DESCRIPTION</t>
  </si>
  <si>
    <t>QUANTITY</t>
  </si>
  <si>
    <t>PRICE</t>
  </si>
  <si>
    <t>BILLS</t>
  </si>
  <si>
    <t>SUBTOTAL</t>
  </si>
  <si>
    <t>TOTAL</t>
  </si>
  <si>
    <t>SALMON FL</t>
  </si>
  <si>
    <t>MAHI FL</t>
  </si>
  <si>
    <t>CHICKEN WING</t>
  </si>
  <si>
    <t>P20</t>
  </si>
  <si>
    <t>TUBE SQUID</t>
  </si>
  <si>
    <t>TUNA</t>
  </si>
  <si>
    <t>CLAM</t>
  </si>
  <si>
    <t>CHICKEN LEG FL</t>
  </si>
  <si>
    <t>CHICKEN BREAST FL</t>
  </si>
  <si>
    <t>SALMON</t>
  </si>
  <si>
    <t>MAHI-MAHI</t>
  </si>
  <si>
    <t>PRAWN</t>
  </si>
  <si>
    <t>SQUID TUBE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</si>
</sst>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1" fillId="3" borderId="2" xfId="0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0" fontId="1" fillId="3" borderId="3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 wrapText="1"/>
    </xf>
    <xf numFmtId="178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80" fontId="1" fillId="3" borderId="4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9" fontId="2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180" fontId="4" fillId="3" borderId="4" xfId="0" applyNumberFormat="1" applyFont="1" applyFill="1" applyBorder="1" applyAlignment="1">
      <alignment horizontal="center" vertical="center"/>
    </xf>
    <xf numFmtId="178" fontId="1" fillId="4" borderId="5" xfId="0" applyNumberFormat="1" applyFont="1" applyFill="1" applyBorder="1" applyAlignment="1">
      <alignment horizontal="center" vertical="center"/>
    </xf>
    <xf numFmtId="0" fontId="1" fillId="4" borderId="6" xfId="0" applyNumberFormat="1" applyFont="1" applyFill="1" applyBorder="1" applyAlignment="1">
      <alignment horizontal="center" vertical="center"/>
    </xf>
    <xf numFmtId="179" fontId="5" fillId="4" borderId="6" xfId="0" applyNumberFormat="1" applyFont="1" applyFill="1" applyBorder="1" applyAlignment="1">
      <alignment horizontal="center" vertical="center"/>
    </xf>
    <xf numFmtId="179" fontId="5" fillId="4" borderId="1" xfId="0" applyNumberFormat="1" applyFont="1" applyFill="1" applyBorder="1" applyAlignment="1">
      <alignment horizontal="center" vertical="center"/>
    </xf>
    <xf numFmtId="180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pn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pn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="70" zoomScaleNormal="70" workbookViewId="0">
      <pane ySplit="1" topLeftCell="A27" activePane="bottomLeft" state="frozen"/>
      <selection/>
      <selection pane="bottomLeft" activeCell="E51" sqref="E51"/>
    </sheetView>
  </sheetViews>
  <sheetFormatPr defaultColWidth="9.14285714285714" defaultRowHeight="21" outlineLevelCol="7"/>
  <cols>
    <col min="1" max="1" width="18.8571428571429" style="2" customWidth="1"/>
    <col min="2" max="2" width="35.5714285714286" style="1" customWidth="1"/>
    <col min="3" max="3" width="24.1904761904762" style="1" customWidth="1"/>
    <col min="4" max="4" width="24.7142857142857" style="1" customWidth="1"/>
    <col min="5" max="5" width="36.9619047619048" style="1" customWidth="1"/>
    <col min="6" max="6" width="27.0095238095238" style="1" customWidth="1"/>
    <col min="7" max="7" width="22" style="1" customWidth="1"/>
    <col min="8" max="8" width="15.5714285714286" style="1"/>
    <col min="9" max="11" width="12.8571428571429" style="1"/>
    <col min="12" max="16384" width="9.14285714285714" style="1"/>
  </cols>
  <sheetData>
    <row r="1" ht="28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ht="80" customHeight="1" spans="1:7">
      <c r="A2" s="5">
        <v>45963</v>
      </c>
      <c r="B2" s="6" t="s">
        <v>7</v>
      </c>
      <c r="C2" s="7">
        <v>4.7</v>
      </c>
      <c r="D2" s="8">
        <v>370000</v>
      </c>
      <c r="E2" s="9" t="str">
        <f>_xlfn.DISPIMG("ID_61A6B6D73D3A4854A82E473D394FEE5A",1)</f>
        <v>=DISPIMG("ID_61A6B6D73D3A4854A82E473D394FEE5A",1)</v>
      </c>
      <c r="F2" s="10">
        <f t="shared" ref="F2:F9" si="0">SUM(C2*D2)</f>
        <v>1739000</v>
      </c>
      <c r="G2" s="11">
        <f>SUM(F2:F4)</f>
        <v>2159500</v>
      </c>
    </row>
    <row r="3" s="1" customFormat="1" ht="80" customHeight="1" spans="1:7">
      <c r="A3" s="12"/>
      <c r="B3" s="6" t="s">
        <v>8</v>
      </c>
      <c r="C3" s="7">
        <v>1.7</v>
      </c>
      <c r="D3" s="8">
        <v>115000</v>
      </c>
      <c r="E3" s="13"/>
      <c r="F3" s="10">
        <f t="shared" si="0"/>
        <v>195500</v>
      </c>
      <c r="G3" s="14"/>
    </row>
    <row r="4" s="1" customFormat="1" ht="80" customHeight="1" spans="1:7">
      <c r="A4" s="12"/>
      <c r="B4" s="6" t="s">
        <v>9</v>
      </c>
      <c r="C4" s="7">
        <v>5</v>
      </c>
      <c r="D4" s="8">
        <v>45000</v>
      </c>
      <c r="E4" s="13"/>
      <c r="F4" s="10">
        <f t="shared" si="0"/>
        <v>225000</v>
      </c>
      <c r="G4" s="14"/>
    </row>
    <row r="5" s="1" customFormat="1" ht="120" customHeight="1" spans="1:7">
      <c r="A5" s="5">
        <v>45965</v>
      </c>
      <c r="B5" s="15" t="s">
        <v>10</v>
      </c>
      <c r="C5" s="7">
        <v>3</v>
      </c>
      <c r="D5" s="8">
        <v>180000</v>
      </c>
      <c r="E5" s="9" t="str">
        <f>_xlfn.DISPIMG("ID_7BF01879F5304626B866F9D1EC0B9718",1)</f>
        <v>=DISPIMG("ID_7BF01879F5304626B866F9D1EC0B9718",1)</v>
      </c>
      <c r="F5" s="10">
        <f t="shared" si="0"/>
        <v>540000</v>
      </c>
      <c r="G5" s="11">
        <f>SUM(F5:F6)</f>
        <v>1428000</v>
      </c>
    </row>
    <row r="6" s="1" customFormat="1" ht="120" customHeight="1" spans="1:7">
      <c r="A6" s="12"/>
      <c r="B6" s="15" t="s">
        <v>7</v>
      </c>
      <c r="C6" s="7">
        <v>2.4</v>
      </c>
      <c r="D6" s="8">
        <v>370000</v>
      </c>
      <c r="E6" s="13"/>
      <c r="F6" s="10">
        <f t="shared" si="0"/>
        <v>888000</v>
      </c>
      <c r="G6" s="14"/>
    </row>
    <row r="7" s="1" customFormat="1" ht="50.4" customHeight="1" spans="1:7">
      <c r="A7" s="5">
        <v>45968</v>
      </c>
      <c r="B7" s="16" t="s">
        <v>10</v>
      </c>
      <c r="C7" s="7">
        <v>3</v>
      </c>
      <c r="D7" s="8">
        <v>180000</v>
      </c>
      <c r="E7" s="9" t="str">
        <f>_xlfn.DISPIMG("ID_1931EB1B8CC94F76A8E1ECCB232924DE",1)</f>
        <v>=DISPIMG("ID_1931EB1B8CC94F76A8E1ECCB232924DE",1)</v>
      </c>
      <c r="F7" s="10">
        <f t="shared" si="0"/>
        <v>540000</v>
      </c>
      <c r="G7" s="11">
        <f>SUM(C7*D7+C8*D8+C11*D11)</f>
        <v>2382000</v>
      </c>
    </row>
    <row r="8" s="1" customFormat="1" ht="50.4" customHeight="1" spans="1:7">
      <c r="A8" s="12"/>
      <c r="B8" s="17" t="s">
        <v>11</v>
      </c>
      <c r="C8" s="7">
        <v>3</v>
      </c>
      <c r="D8" s="8">
        <v>85000</v>
      </c>
      <c r="E8" s="13"/>
      <c r="F8" s="10">
        <f t="shared" si="0"/>
        <v>255000</v>
      </c>
      <c r="G8" s="14"/>
    </row>
    <row r="9" s="1" customFormat="1" ht="50.4" customHeight="1" spans="1:7">
      <c r="A9" s="12"/>
      <c r="B9" s="17" t="s">
        <v>8</v>
      </c>
      <c r="C9" s="7">
        <v>1.9</v>
      </c>
      <c r="D9" s="8">
        <v>115000</v>
      </c>
      <c r="E9" s="13"/>
      <c r="F9" s="10"/>
      <c r="G9" s="14"/>
    </row>
    <row r="10" s="1" customFormat="1" ht="50.4" customHeight="1" spans="1:7">
      <c r="A10" s="12"/>
      <c r="B10" s="17" t="s">
        <v>7</v>
      </c>
      <c r="C10" s="7">
        <v>1.7</v>
      </c>
      <c r="D10" s="8">
        <v>370000</v>
      </c>
      <c r="E10" s="13"/>
      <c r="F10" s="10"/>
      <c r="G10" s="14"/>
    </row>
    <row r="11" s="1" customFormat="1" ht="50.4" customHeight="1" spans="1:7">
      <c r="A11" s="18"/>
      <c r="B11" s="17" t="s">
        <v>12</v>
      </c>
      <c r="C11" s="7">
        <v>13.8</v>
      </c>
      <c r="D11" s="8">
        <v>115000</v>
      </c>
      <c r="E11" s="19"/>
      <c r="F11" s="10">
        <f t="shared" ref="F11:F13" si="1">SUM(C11*D11)</f>
        <v>1587000</v>
      </c>
      <c r="G11" s="20"/>
    </row>
    <row r="12" s="1" customFormat="1" ht="125" customHeight="1" spans="1:7">
      <c r="A12" s="21">
        <v>45971</v>
      </c>
      <c r="B12" s="22" t="s">
        <v>10</v>
      </c>
      <c r="C12" s="7">
        <v>2</v>
      </c>
      <c r="D12" s="8">
        <v>180000</v>
      </c>
      <c r="E12" s="23" t="str">
        <f>_xlfn.DISPIMG("ID_C9ED45B96FB44D8A8EA9EB8F2BDEF5E7",1)</f>
        <v>=DISPIMG("ID_C9ED45B96FB44D8A8EA9EB8F2BDEF5E7",1)</v>
      </c>
      <c r="F12" s="10">
        <f t="shared" si="1"/>
        <v>360000</v>
      </c>
      <c r="G12" s="10">
        <f>SUM(F12:F13)</f>
        <v>460000</v>
      </c>
    </row>
    <row r="13" s="1" customFormat="1" ht="125" customHeight="1" spans="1:7">
      <c r="A13" s="21"/>
      <c r="B13" s="17" t="s">
        <v>13</v>
      </c>
      <c r="C13" s="7">
        <v>2</v>
      </c>
      <c r="D13" s="8">
        <v>50000</v>
      </c>
      <c r="E13" s="23"/>
      <c r="F13" s="10">
        <f t="shared" si="1"/>
        <v>100000</v>
      </c>
      <c r="G13" s="10"/>
    </row>
    <row r="14" s="1" customFormat="1" ht="125" customHeight="1" spans="1:7">
      <c r="A14" s="12">
        <v>45972</v>
      </c>
      <c r="B14" s="24" t="s">
        <v>10</v>
      </c>
      <c r="C14" s="25">
        <v>5</v>
      </c>
      <c r="D14" s="26">
        <v>180000</v>
      </c>
      <c r="E14" s="13" t="str">
        <f>_xlfn.DISPIMG("ID_ED1EE2DFF883415D8D5E1866FC075DE1",1)</f>
        <v>=DISPIMG("ID_ED1EE2DFF883415D8D5E1866FC075DE1",1)</v>
      </c>
      <c r="F14" s="20">
        <f>C14*D14</f>
        <v>900000</v>
      </c>
      <c r="G14" s="14">
        <f>SUM(F14:F15)</f>
        <v>1070000</v>
      </c>
    </row>
    <row r="15" s="1" customFormat="1" ht="125" customHeight="1" spans="1:7">
      <c r="A15" s="12"/>
      <c r="B15" s="17" t="s">
        <v>11</v>
      </c>
      <c r="C15" s="7">
        <v>2</v>
      </c>
      <c r="D15" s="8">
        <v>85000</v>
      </c>
      <c r="E15" s="13"/>
      <c r="F15" s="10">
        <f>C15*D15</f>
        <v>170000</v>
      </c>
      <c r="G15" s="14"/>
    </row>
    <row r="16" s="1" customFormat="1" ht="84" customHeight="1" spans="1:7">
      <c r="A16" s="5">
        <v>45974</v>
      </c>
      <c r="B16" s="17" t="s">
        <v>7</v>
      </c>
      <c r="C16" s="7">
        <v>3.8</v>
      </c>
      <c r="D16" s="8">
        <v>370000</v>
      </c>
      <c r="E16" s="9" t="str">
        <f>_xlfn.DISPIMG("ID_DD7C71329EF1420BB6A1F509D8242FB3",1)</f>
        <v>=DISPIMG("ID_DD7C71329EF1420BB6A1F509D8242FB3",1)</v>
      </c>
      <c r="F16" s="10">
        <f t="shared" ref="F16:F29" si="2">SUM(C16*D16)</f>
        <v>1406000</v>
      </c>
      <c r="G16" s="11">
        <f>SUM(C16*D16+C17*D17+C18*D18)</f>
        <v>2024000</v>
      </c>
    </row>
    <row r="17" s="1" customFormat="1" ht="84" customHeight="1" spans="1:7">
      <c r="A17" s="12"/>
      <c r="B17" s="17" t="s">
        <v>14</v>
      </c>
      <c r="C17" s="7">
        <v>5</v>
      </c>
      <c r="D17" s="8">
        <v>60000</v>
      </c>
      <c r="E17" s="13"/>
      <c r="F17" s="10">
        <f t="shared" si="2"/>
        <v>300000</v>
      </c>
      <c r="G17" s="14"/>
    </row>
    <row r="18" s="1" customFormat="1" ht="84" customHeight="1" spans="1:7">
      <c r="A18" s="18"/>
      <c r="B18" s="22" t="s">
        <v>15</v>
      </c>
      <c r="C18" s="7">
        <v>5.3</v>
      </c>
      <c r="D18" s="8">
        <v>60000</v>
      </c>
      <c r="E18" s="19"/>
      <c r="F18" s="10">
        <f t="shared" si="2"/>
        <v>318000</v>
      </c>
      <c r="G18" s="20"/>
    </row>
    <row r="19" s="1" customFormat="1" ht="51" customHeight="1" spans="1:7">
      <c r="A19" s="5">
        <v>45978</v>
      </c>
      <c r="B19" s="22" t="s">
        <v>12</v>
      </c>
      <c r="C19" s="7">
        <v>14.6</v>
      </c>
      <c r="D19" s="8">
        <v>120000</v>
      </c>
      <c r="E19" s="9" t="str">
        <f>_xlfn.DISPIMG("ID_5B5F1B4600184CE69D0AAC65BDEFB0F0",1)</f>
        <v>=DISPIMG("ID_5B5F1B4600184CE69D0AAC65BDEFB0F0",1)</v>
      </c>
      <c r="F19" s="10">
        <f t="shared" si="2"/>
        <v>1752000</v>
      </c>
      <c r="G19" s="11">
        <f>SUM(F19:F23)</f>
        <v>5477000</v>
      </c>
    </row>
    <row r="20" s="1" customFormat="1" ht="51" customHeight="1" spans="1:7">
      <c r="A20" s="12"/>
      <c r="B20" s="22" t="s">
        <v>16</v>
      </c>
      <c r="C20" s="7">
        <v>5.6</v>
      </c>
      <c r="D20" s="8">
        <v>370000</v>
      </c>
      <c r="E20" s="13"/>
      <c r="F20" s="10">
        <f t="shared" si="2"/>
        <v>2072000</v>
      </c>
      <c r="G20" s="14"/>
    </row>
    <row r="21" s="1" customFormat="1" ht="51" customHeight="1" spans="1:7">
      <c r="A21" s="12"/>
      <c r="B21" s="22" t="s">
        <v>17</v>
      </c>
      <c r="C21" s="7">
        <v>3.6</v>
      </c>
      <c r="D21" s="8">
        <v>115000</v>
      </c>
      <c r="E21" s="13"/>
      <c r="F21" s="10">
        <f t="shared" si="2"/>
        <v>414000</v>
      </c>
      <c r="G21" s="14"/>
    </row>
    <row r="22" s="1" customFormat="1" ht="51" customHeight="1" spans="1:7">
      <c r="A22" s="12"/>
      <c r="B22" s="22" t="s">
        <v>18</v>
      </c>
      <c r="C22" s="7">
        <v>4.4</v>
      </c>
      <c r="D22" s="8">
        <v>185000</v>
      </c>
      <c r="E22" s="13"/>
      <c r="F22" s="10">
        <f t="shared" si="2"/>
        <v>814000</v>
      </c>
      <c r="G22" s="14"/>
    </row>
    <row r="23" s="1" customFormat="1" ht="51" customHeight="1" spans="1:7">
      <c r="A23" s="18"/>
      <c r="B23" s="22" t="s">
        <v>19</v>
      </c>
      <c r="C23" s="7">
        <v>5</v>
      </c>
      <c r="D23" s="8">
        <v>85000</v>
      </c>
      <c r="E23" s="19"/>
      <c r="F23" s="10">
        <f t="shared" si="2"/>
        <v>425000</v>
      </c>
      <c r="G23" s="20"/>
    </row>
    <row r="24" s="1" customFormat="1" ht="125" customHeight="1" spans="1:7">
      <c r="A24" s="21">
        <v>45984</v>
      </c>
      <c r="B24" s="22" t="s">
        <v>18</v>
      </c>
      <c r="C24" s="7">
        <v>2.9</v>
      </c>
      <c r="D24" s="8">
        <v>185000</v>
      </c>
      <c r="E24" s="23" t="str">
        <f>_xlfn.DISPIMG("ID_A0F30E7669374D90B0122D8131BA4785",1)</f>
        <v>=DISPIMG("ID_A0F30E7669374D90B0122D8131BA4785",1)</v>
      </c>
      <c r="F24" s="10">
        <f t="shared" si="2"/>
        <v>536500</v>
      </c>
      <c r="G24" s="10">
        <f>SUM(C24*D24+C25*D25)</f>
        <v>1551250</v>
      </c>
    </row>
    <row r="25" s="1" customFormat="1" ht="125" customHeight="1" spans="1:7">
      <c r="A25" s="21"/>
      <c r="B25" s="22" t="s">
        <v>16</v>
      </c>
      <c r="C25" s="7">
        <v>3.69</v>
      </c>
      <c r="D25" s="8">
        <v>275000</v>
      </c>
      <c r="E25" s="23"/>
      <c r="F25" s="10">
        <f t="shared" si="2"/>
        <v>1014750</v>
      </c>
      <c r="G25" s="10"/>
    </row>
    <row r="26" s="1" customFormat="1" ht="63" customHeight="1" spans="1:7">
      <c r="A26" s="5">
        <v>45986</v>
      </c>
      <c r="B26" s="22" t="s">
        <v>12</v>
      </c>
      <c r="C26" s="7">
        <v>7.9</v>
      </c>
      <c r="D26" s="8">
        <v>120000</v>
      </c>
      <c r="E26" s="9" t="str">
        <f>_xlfn.DISPIMG("ID_178B981EF0C2474B958D59670E886CC4",1)</f>
        <v>=DISPIMG("ID_178B981EF0C2474B958D59670E886CC4",1)</v>
      </c>
      <c r="F26" s="10">
        <f t="shared" si="2"/>
        <v>948000</v>
      </c>
      <c r="G26" s="11">
        <f>SUM(F26:F29)</f>
        <v>1938500</v>
      </c>
    </row>
    <row r="27" s="1" customFormat="1" ht="63" customHeight="1" spans="1:7">
      <c r="A27" s="12"/>
      <c r="B27" s="17" t="s">
        <v>17</v>
      </c>
      <c r="C27" s="7">
        <v>3.6</v>
      </c>
      <c r="D27" s="8">
        <v>115000</v>
      </c>
      <c r="E27" s="13"/>
      <c r="F27" s="10">
        <f t="shared" si="2"/>
        <v>414000</v>
      </c>
      <c r="G27" s="14"/>
    </row>
    <row r="28" s="1" customFormat="1" ht="63" customHeight="1" spans="1:7">
      <c r="A28" s="12"/>
      <c r="B28" s="17" t="s">
        <v>9</v>
      </c>
      <c r="C28" s="7">
        <v>5</v>
      </c>
      <c r="D28" s="8">
        <v>45000</v>
      </c>
      <c r="E28" s="13"/>
      <c r="F28" s="10">
        <f t="shared" si="2"/>
        <v>225000</v>
      </c>
      <c r="G28" s="14"/>
    </row>
    <row r="29" s="1" customFormat="1" ht="63" customHeight="1" spans="1:7">
      <c r="A29" s="18"/>
      <c r="B29" s="17" t="s">
        <v>18</v>
      </c>
      <c r="C29" s="7">
        <v>1.9</v>
      </c>
      <c r="D29" s="8">
        <v>185000</v>
      </c>
      <c r="E29" s="19"/>
      <c r="F29" s="10">
        <f t="shared" si="2"/>
        <v>351500</v>
      </c>
      <c r="G29" s="14"/>
    </row>
    <row r="30" s="1" customFormat="1" ht="84" customHeight="1" spans="1:7">
      <c r="A30" s="21">
        <v>45963</v>
      </c>
      <c r="B30" s="17" t="s">
        <v>16</v>
      </c>
      <c r="C30" s="7">
        <v>3.75</v>
      </c>
      <c r="D30" s="8">
        <v>370000</v>
      </c>
      <c r="E30" s="9" t="str">
        <f>_xlfn.DISPIMG("ID_1EE2C82CE44B458FA9F0899828E72E0F",1)</f>
        <v>=DISPIMG("ID_1EE2C82CE44B458FA9F0899828E72E0F",1)</v>
      </c>
      <c r="F30" s="10">
        <f>C30*D30</f>
        <v>1387500</v>
      </c>
      <c r="G30" s="11">
        <f>SUM(F30:F32)</f>
        <v>2237850</v>
      </c>
    </row>
    <row r="31" s="1" customFormat="1" ht="84" customHeight="1" spans="1:7">
      <c r="A31" s="21"/>
      <c r="B31" s="17" t="s">
        <v>19</v>
      </c>
      <c r="C31" s="7">
        <v>3.17</v>
      </c>
      <c r="D31" s="8">
        <v>85000</v>
      </c>
      <c r="E31" s="13"/>
      <c r="F31" s="10">
        <f>C31*D31</f>
        <v>269450</v>
      </c>
      <c r="G31" s="14"/>
    </row>
    <row r="32" s="1" customFormat="1" ht="84" customHeight="1" spans="1:7">
      <c r="A32" s="21"/>
      <c r="B32" s="17" t="s">
        <v>18</v>
      </c>
      <c r="C32" s="7">
        <v>3.14</v>
      </c>
      <c r="D32" s="8">
        <v>185000</v>
      </c>
      <c r="E32" s="19"/>
      <c r="F32" s="10">
        <f>C32*D32</f>
        <v>580900</v>
      </c>
      <c r="G32" s="20"/>
    </row>
    <row r="33" s="1" customFormat="1" ht="84" customHeight="1" spans="1:7">
      <c r="A33" s="27"/>
      <c r="B33" s="28"/>
      <c r="C33" s="29"/>
      <c r="D33" s="30">
        <f>SUM(G2:G32)</f>
        <v>20728100</v>
      </c>
      <c r="E33" s="30"/>
      <c r="F33" s="30"/>
      <c r="G33" s="30"/>
    </row>
    <row r="34" s="1" customFormat="1" ht="84" customHeight="1" spans="1:1">
      <c r="A34" s="2"/>
    </row>
    <row r="35" s="1" customFormat="1" ht="84" customHeight="1" spans="1:1">
      <c r="A35" s="2"/>
    </row>
    <row r="36" s="1" customFormat="1" ht="50" customHeight="1" spans="1:1">
      <c r="A36" s="2"/>
    </row>
    <row r="37" s="1" customFormat="1" ht="50" customHeight="1" spans="1:1">
      <c r="A37" s="2"/>
    </row>
    <row r="38" s="1" customFormat="1" ht="50" customHeight="1" spans="1:1">
      <c r="A38" s="2"/>
    </row>
    <row r="39" s="1" customFormat="1" ht="50" customHeight="1" spans="1:1">
      <c r="A39" s="2"/>
    </row>
    <row r="40" s="1" customFormat="1" ht="50" customHeight="1" spans="1:1">
      <c r="A40" s="2"/>
    </row>
    <row r="41" s="1" customFormat="1" ht="125" customHeight="1" spans="1:1">
      <c r="A41" s="2"/>
    </row>
    <row r="42" s="1" customFormat="1" ht="125" customHeight="1" spans="1:1">
      <c r="A42" s="2"/>
    </row>
    <row r="43" s="1" customFormat="1" ht="62.5" customHeight="1" spans="1:1">
      <c r="A43" s="2"/>
    </row>
    <row r="44" s="1" customFormat="1" ht="62.5" customHeight="1" spans="1:1">
      <c r="A44" s="2"/>
    </row>
    <row r="45" s="1" customFormat="1" ht="62.5" customHeight="1" spans="1:1">
      <c r="A45" s="2"/>
    </row>
    <row r="46" s="1" customFormat="1" ht="62.5" customHeight="1" spans="1:1">
      <c r="A46" s="2"/>
    </row>
    <row r="47" s="1" customFormat="1" ht="42" customHeight="1" spans="1:1">
      <c r="A47" s="2"/>
    </row>
    <row r="48" s="1" customFormat="1" ht="42" customHeight="1" spans="1:1">
      <c r="A48" s="2"/>
    </row>
    <row r="49" s="1" customFormat="1" ht="42" customHeight="1" spans="1:1">
      <c r="A49" s="2"/>
    </row>
    <row r="50" s="1" customFormat="1" ht="42" customHeight="1" spans="1:1">
      <c r="A50" s="2"/>
    </row>
    <row r="51" s="1" customFormat="1" ht="42" customHeight="1" spans="1:1">
      <c r="A51" s="2"/>
    </row>
    <row r="52" s="1" customFormat="1" ht="42" customHeight="1" spans="1:8">
      <c r="A52" s="2"/>
      <c r="B52" s="1"/>
      <c r="C52" s="1"/>
      <c r="D52" s="1"/>
      <c r="E52" s="1"/>
      <c r="F52" s="1"/>
      <c r="G52" s="1"/>
      <c r="H52" s="31"/>
    </row>
    <row r="53" s="1" customFormat="1" ht="125" customHeight="1" spans="1:1">
      <c r="A53" s="2"/>
    </row>
    <row r="54" s="1" customFormat="1" ht="125" customHeight="1" spans="1:1">
      <c r="A54" s="2"/>
    </row>
    <row r="55" s="1" customFormat="1" ht="250" customHeight="1" spans="1:1">
      <c r="A55" s="2"/>
    </row>
    <row r="56" s="1" customFormat="1" ht="50" customHeight="1" spans="1:1">
      <c r="A56" s="2"/>
    </row>
    <row r="57" s="1" customFormat="1" ht="50" customHeight="1" spans="1:1">
      <c r="A57" s="2"/>
    </row>
    <row r="58" s="1" customFormat="1" ht="50" customHeight="1" spans="1:1">
      <c r="A58" s="2"/>
    </row>
    <row r="59" s="1" customFormat="1" ht="50" customHeight="1" spans="1:1">
      <c r="A59" s="2"/>
    </row>
    <row r="60" s="1" customFormat="1" ht="50" customHeight="1" spans="1:1">
      <c r="A60" s="2"/>
    </row>
    <row r="61" s="1" customFormat="1" ht="31" customHeight="1" spans="1:8">
      <c r="A61" s="2"/>
      <c r="B61" s="1"/>
      <c r="C61" s="1"/>
      <c r="D61" s="1"/>
      <c r="E61" s="1"/>
      <c r="F61" s="1"/>
      <c r="G61" s="1"/>
      <c r="H61" s="31"/>
    </row>
  </sheetData>
  <mergeCells count="32">
    <mergeCell ref="A33:B33"/>
    <mergeCell ref="D33:G33"/>
    <mergeCell ref="A2:A4"/>
    <mergeCell ref="A5:A6"/>
    <mergeCell ref="A7:A11"/>
    <mergeCell ref="A12:A13"/>
    <mergeCell ref="A14:A15"/>
    <mergeCell ref="A16:A18"/>
    <mergeCell ref="A19:A23"/>
    <mergeCell ref="A24:A25"/>
    <mergeCell ref="A26:A29"/>
    <mergeCell ref="A30:A32"/>
    <mergeCell ref="E2:E4"/>
    <mergeCell ref="E5:E6"/>
    <mergeCell ref="E7:E11"/>
    <mergeCell ref="E12:E13"/>
    <mergeCell ref="E14:E15"/>
    <mergeCell ref="E16:E18"/>
    <mergeCell ref="E19:E23"/>
    <mergeCell ref="E24:E25"/>
    <mergeCell ref="E26:E29"/>
    <mergeCell ref="E30:E32"/>
    <mergeCell ref="G2:G4"/>
    <mergeCell ref="G5:G6"/>
    <mergeCell ref="G7:G11"/>
    <mergeCell ref="G12:G13"/>
    <mergeCell ref="G14:G15"/>
    <mergeCell ref="G16:G18"/>
    <mergeCell ref="G19:G23"/>
    <mergeCell ref="G24:G25"/>
    <mergeCell ref="G26:G29"/>
    <mergeCell ref="G30:G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RAFI SEAFOOD (Seafood)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2025-12-01T06:51:46Z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1033-12.2.0.23155</vt:lpwstr>
  </property>
</Properties>
</file>