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00" activeTab="1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0" name="ID_FAA8D9E095164592817CC3E7A9492E40" descr="WhatsApp Image 2025-12-10 at 18.43.27_574a5a46"/>
        <xdr:cNvPicPr>
          <a:picLocks noChangeAspect="1"/>
        </xdr:cNvPicPr>
      </xdr:nvPicPr>
      <xdr:blipFill>
        <a:blip r:embed="rId1"/>
        <a:srcRect l="2751" t="12912" b="9324"/>
        <a:stretch>
          <a:fillRect/>
        </a:stretch>
      </xdr:blipFill>
      <xdr:spPr>
        <a:xfrm>
          <a:off x="6195695" y="11574145"/>
          <a:ext cx="5499735" cy="7816215"/>
        </a:xfrm>
        <a:prstGeom prst="rect">
          <a:avLst/>
        </a:prstGeom>
      </xdr:spPr>
    </xdr:pic>
  </etc:cellImage>
  <etc:cellImage>
    <xdr:pic>
      <xdr:nvPicPr>
        <xdr:cNvPr id="2" name="ID_B16329A7702C42279414C5702F3F287E" descr="PHOTO-2025-12-13-20-05-33"/>
        <xdr:cNvPicPr>
          <a:picLocks noChangeAspect="1"/>
        </xdr:cNvPicPr>
      </xdr:nvPicPr>
      <xdr:blipFill>
        <a:blip r:embed="rId2"/>
        <a:srcRect l="7489" t="12002" r="2111" b="7483"/>
        <a:stretch>
          <a:fillRect/>
        </a:stretch>
      </xdr:blipFill>
      <xdr:spPr>
        <a:xfrm rot="16200000">
          <a:off x="6651625" y="3156585"/>
          <a:ext cx="5417820" cy="8104505"/>
        </a:xfrm>
        <a:prstGeom prst="rect">
          <a:avLst/>
        </a:prstGeom>
      </xdr:spPr>
    </xdr:pic>
  </etc:cellImage>
  <etc:cellImage>
    <xdr:pic>
      <xdr:nvPicPr>
        <xdr:cNvPr id="3" name="ID_E993176563EA4A59A99F5C983CF8DE4D" descr="PHOTO-2025-12-16-22-47-51"/>
        <xdr:cNvPicPr>
          <a:picLocks noChangeAspect="1"/>
        </xdr:cNvPicPr>
      </xdr:nvPicPr>
      <xdr:blipFill>
        <a:blip r:embed="rId3"/>
        <a:srcRect l="7339" r="3075" b="8025"/>
        <a:stretch>
          <a:fillRect/>
        </a:stretch>
      </xdr:blipFill>
      <xdr:spPr>
        <a:xfrm rot="16200000">
          <a:off x="7289800" y="6405880"/>
          <a:ext cx="5084445" cy="9266555"/>
        </a:xfrm>
        <a:prstGeom prst="rect">
          <a:avLst/>
        </a:prstGeom>
      </xdr:spPr>
    </xdr:pic>
  </etc:cellImage>
  <etc:cellImage>
    <xdr:pic>
      <xdr:nvPicPr>
        <xdr:cNvPr id="4" name="ID_A7288E1D8486499C936AD7CFEE5889FB" descr="PHOTO-2025-12-16-22-53-51"/>
        <xdr:cNvPicPr>
          <a:picLocks noChangeAspect="1"/>
        </xdr:cNvPicPr>
      </xdr:nvPicPr>
      <xdr:blipFill>
        <a:blip r:embed="rId4"/>
        <a:srcRect l="6175" t="14438" r="1976" b="5076"/>
        <a:stretch>
          <a:fillRect/>
        </a:stretch>
      </xdr:blipFill>
      <xdr:spPr>
        <a:xfrm rot="16200000">
          <a:off x="7352030" y="7620"/>
          <a:ext cx="4000500" cy="6055360"/>
        </a:xfrm>
        <a:prstGeom prst="rect">
          <a:avLst/>
        </a:prstGeom>
      </xdr:spPr>
    </xdr:pic>
  </etc:cellImage>
  <etc:cellImage>
    <xdr:pic>
      <xdr:nvPicPr>
        <xdr:cNvPr id="5" name="ID_EC8B07304AE24AABAA210E4FDB7BE2A3" descr="PHOTO-2025-12-16-22-53-10"/>
        <xdr:cNvPicPr>
          <a:picLocks noChangeAspect="1"/>
        </xdr:cNvPicPr>
      </xdr:nvPicPr>
      <xdr:blipFill>
        <a:blip r:embed="rId5"/>
        <a:srcRect l="11965" t="9771" b="12627"/>
        <a:stretch>
          <a:fillRect/>
        </a:stretch>
      </xdr:blipFill>
      <xdr:spPr>
        <a:xfrm rot="16200000">
          <a:off x="8303895" y="2152015"/>
          <a:ext cx="5131435" cy="781113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<sst xmlns="http://schemas.openxmlformats.org/spreadsheetml/2006/main" count="452" uniqueCount="127">
  <si>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</si>
  <si>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</si>
  <si>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</si>
  <si>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</si>
  <si>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</si>
  <si>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</si>
  <si>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</si>
  <si>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</si>
  <si>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HONEY PINEAPPLE</t>
  </si>
  <si>
    <t>SUNKIST</t>
  </si>
  <si>
    <t>GREEN MUSTARD</t>
  </si>
  <si>
    <t>MANGO</t>
  </si>
  <si>
    <t>CARROT</t>
  </si>
  <si>
    <t>CUCUMBER</t>
  </si>
  <si>
    <t>FRESH MILK</t>
  </si>
  <si>
    <t>OAT MILK</t>
  </si>
  <si>
    <t>ALMOND</t>
  </si>
  <si>
    <t>HONEY</t>
  </si>
  <si>
    <t>STRAWBERRY (250)</t>
  </si>
  <si>
    <t>OAT SIDE</t>
  </si>
  <si>
    <t>SOY MILK</t>
  </si>
  <si>
    <t>SUGAR</t>
  </si>
  <si>
    <t>LIME</t>
  </si>
  <si>
    <t>ROSEMARY</t>
  </si>
  <si>
    <t>WATERMELON</t>
  </si>
  <si>
    <t>GINGER</t>
  </si>
  <si>
    <t>CHILI</t>
  </si>
  <si>
    <t>TRASH BAG</t>
  </si>
  <si>
    <t>OATSIDE</t>
  </si>
  <si>
    <t>SARIWANGI</t>
  </si>
  <si>
    <t xml:space="preserve">WATERMELON </t>
  </si>
  <si>
    <t>MINT</t>
  </si>
  <si>
    <t>ALMOND MILK</t>
  </si>
  <si>
    <t>CHERRY (BOTTLE)</t>
  </si>
  <si>
    <t>CITRUN</t>
  </si>
  <si>
    <t>APPLE</t>
  </si>
  <si>
    <t>GREEN APPLE</t>
  </si>
  <si>
    <t>SARIWANGI TEA</t>
  </si>
  <si>
    <t>BEETROOT</t>
  </si>
  <si>
    <t>INV NO</t>
  </si>
  <si>
    <t>SUBTOTAL</t>
  </si>
  <si>
    <t>TOTALPRICE</t>
  </si>
  <si>
    <t>CRYSTAL ICE 5KG</t>
  </si>
  <si>
    <t>AQUA GALLON 19LTR</t>
  </si>
  <si>
    <t>CLEO GALLON 19LTR</t>
  </si>
  <si>
    <t>COCA-COLA CAN 330ML</t>
  </si>
  <si>
    <t>SPRITE CAN 330ML</t>
  </si>
  <si>
    <t>AQUA REFLECTIONS SPARKLINGG 750ML</t>
  </si>
  <si>
    <t>POLARIS SODA WATER CAN 330ML</t>
  </si>
  <si>
    <t>BINTANG PINT 330ML</t>
  </si>
  <si>
    <t>AQUA REFLECTIONS STILL 750ML</t>
  </si>
  <si>
    <t>AQUA REFLECTIONS STILL 380ML</t>
  </si>
  <si>
    <t>COKE ZERO CAN 330ML</t>
  </si>
  <si>
    <t>SCHWEPPES TONIC WATER CAN 250ML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</si>
  <si>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</si>
  <si>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</si>
  <si>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</si>
  <si>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</si>
  <si>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</si>
  <si>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</si>
  <si>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</si>
  <si>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MUSTARD</t>
  </si>
  <si>
    <t>MALANG APPLE</t>
  </si>
  <si>
    <t>LYCHEE CAN</t>
  </si>
  <si>
    <t>PINEAPPLE</t>
  </si>
  <si>
    <t>STRAWBERRY</t>
  </si>
  <si>
    <t>OAT MEAL</t>
  </si>
  <si>
    <t>QTY</t>
  </si>
  <si>
    <t>UNIT PRICE</t>
  </si>
  <si>
    <t>S</t>
  </si>
  <si>
    <t>JOSE CUERVO GOLD</t>
  </si>
  <si>
    <t>DISCOUNT</t>
  </si>
  <si>
    <t>BILL</t>
  </si>
  <si>
    <t>SO/DSP/25/12/0570</t>
  </si>
  <si>
    <t>MCGUIGAN - BLACK LABEL SAUVIGNON BLANC</t>
  </si>
  <si>
    <t>SO/DSP/25/12/0692</t>
  </si>
  <si>
    <t>HUNTER'S PINOT GRIS</t>
  </si>
  <si>
    <t>DA VINCI LEONARDO PROSECCO DOC</t>
  </si>
  <si>
    <t>SO/DSP/25/12/0908</t>
  </si>
  <si>
    <t>DONA DOMINGA CLASICO DE FAMILIA SYRAH</t>
  </si>
  <si>
    <t>SO/DSP/25/12/1004</t>
  </si>
  <si>
    <t>SAN MARZANO TALO PRIMITIVO MERLOT</t>
  </si>
  <si>
    <t>SO-2504780</t>
  </si>
  <si>
    <t>MARVELOUS MANGO PET</t>
  </si>
  <si>
    <t>PPN (11%)</t>
  </si>
  <si>
    <t>SO-2504895</t>
  </si>
  <si>
    <t>PARADISE PEACH PET</t>
  </si>
  <si>
    <t>KOOL KIWI PET</t>
  </si>
  <si>
    <t>VOILA VANILLA</t>
  </si>
  <si>
    <t>DW/68/007</t>
  </si>
  <si>
    <t>APEROL</t>
  </si>
  <si>
    <t>DW/68/001</t>
  </si>
  <si>
    <t>JIM BEAM WHITE 750ML</t>
  </si>
  <si>
    <t>DW/68/179</t>
  </si>
  <si>
    <t>JIM BEAM BLACK 750ML</t>
  </si>
  <si>
    <t>BAILEYS IRISH CREAM 750ML</t>
  </si>
  <si>
    <t>CAPE DISCOVERY BRUT CUVEE 750ML</t>
  </si>
  <si>
    <t>PPN</t>
  </si>
  <si>
    <t>STATUS</t>
  </si>
  <si>
    <t>INV/PERMAQ/25/12/0251</t>
  </si>
  <si>
    <t>CORONA BEER</t>
  </si>
  <si>
    <t>BL2-10-2320</t>
  </si>
  <si>
    <t>CANGGU BLEND 1KG</t>
  </si>
  <si>
    <t>BL2-10-2348</t>
  </si>
  <si>
    <t>Total</t>
  </si>
  <si>
    <t>PLM-INV4742/2025</t>
  </si>
  <si>
    <t>ISOLA RISERVA SYRAH 750ML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</si>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</sst>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_ [$IDR]\ * #,##0_ ;_ [$IDR]\ * \-#,##0_ ;_ [$IDR]\ * &quot;-&quot;_ ;_ @_ "/>
    <numFmt numFmtId="183" formatCode="dd\-mmm"/>
    <numFmt numFmtId="184" formatCode="[$Rp-421]#,##0.00;[Red][$Rp-421]#,##0.00"/>
    <numFmt numFmtId="185" formatCode="_-[$Rp-421]* #,##0_-;\-[$Rp-421]* #,##0_-;_-[$Rp-421]* &quot;-&quot;_-;_-@_-"/>
  </numFmts>
  <fonts count="50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26"/>
      <color theme="1"/>
      <name val="Calibri"/>
      <charset val="134"/>
      <scheme val="minor"/>
    </font>
    <font>
      <sz val="18"/>
      <color theme="1"/>
      <name val="Cambria Math"/>
      <charset val="134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1" borderId="17" applyNumberFormat="0" applyAlignment="0" applyProtection="0">
      <alignment vertical="center"/>
    </xf>
    <xf numFmtId="0" fontId="40" fillId="12" borderId="18" applyNumberFormat="0" applyAlignment="0" applyProtection="0">
      <alignment vertical="center"/>
    </xf>
    <xf numFmtId="0" fontId="41" fillId="12" borderId="17" applyNumberFormat="0" applyAlignment="0" applyProtection="0">
      <alignment vertical="center"/>
    </xf>
    <xf numFmtId="0" fontId="42" fillId="13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7" fillId="16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</cellStyleXfs>
  <cellXfs count="321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80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8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80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81" fontId="2" fillId="4" borderId="2" xfId="0" applyNumberFormat="1" applyFont="1" applyFill="1" applyBorder="1">
      <alignment vertical="center"/>
    </xf>
    <xf numFmtId="180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82" fontId="0" fillId="4" borderId="2" xfId="0" applyNumberFormat="1" applyFill="1" applyBorder="1">
      <alignment vertical="center"/>
    </xf>
    <xf numFmtId="180" fontId="0" fillId="4" borderId="3" xfId="0" applyNumberFormat="1" applyFill="1" applyBorder="1" applyAlignment="1">
      <alignment horizontal="center" vertical="center"/>
    </xf>
    <xf numFmtId="180" fontId="0" fillId="4" borderId="4" xfId="0" applyNumberFormat="1" applyFill="1" applyBorder="1" applyAlignment="1">
      <alignment horizontal="center" vertical="center"/>
    </xf>
    <xf numFmtId="180" fontId="0" fillId="4" borderId="5" xfId="0" applyNumberForma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80" fontId="5" fillId="4" borderId="4" xfId="0" applyNumberFormat="1" applyFont="1" applyFill="1" applyBorder="1" applyAlignment="1">
      <alignment horizontal="center" vertical="center"/>
    </xf>
    <xf numFmtId="180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181" fontId="0" fillId="4" borderId="6" xfId="0" applyNumberFormat="1" applyFill="1" applyBorder="1" applyAlignment="1">
      <alignment horizontal="center" vertical="center"/>
    </xf>
    <xf numFmtId="0" fontId="0" fillId="4" borderId="6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 wrapText="1"/>
    </xf>
    <xf numFmtId="181" fontId="7" fillId="4" borderId="2" xfId="0" applyNumberFormat="1" applyFon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/>
    </xf>
    <xf numFmtId="181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1" fontId="0" fillId="4" borderId="1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2" fontId="0" fillId="4" borderId="2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82" fontId="8" fillId="4" borderId="2" xfId="0" applyNumberFormat="1" applyFont="1" applyFill="1" applyBorder="1" applyAlignment="1">
      <alignment horizontal="center" vertical="center"/>
    </xf>
    <xf numFmtId="182" fontId="9" fillId="4" borderId="1" xfId="0" applyNumberFormat="1" applyFont="1" applyFill="1" applyBorder="1" applyAlignment="1">
      <alignment horizontal="center" vertical="center"/>
    </xf>
    <xf numFmtId="182" fontId="0" fillId="4" borderId="1" xfId="0" applyNumberFormat="1" applyFont="1" applyFill="1" applyBorder="1" applyAlignment="1">
      <alignment horizontal="center" vertical="center"/>
    </xf>
    <xf numFmtId="182" fontId="0" fillId="4" borderId="10" xfId="0" applyNumberFormat="1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vertical="center"/>
    </xf>
    <xf numFmtId="180" fontId="5" fillId="4" borderId="4" xfId="0" applyNumberFormat="1" applyFont="1" applyFill="1" applyBorder="1" applyAlignment="1">
      <alignment vertical="center"/>
    </xf>
    <xf numFmtId="180" fontId="9" fillId="4" borderId="2" xfId="0" applyNumberFormat="1" applyFont="1" applyFill="1" applyBorder="1" applyAlignment="1">
      <alignment horizontal="center" vertical="center"/>
    </xf>
    <xf numFmtId="182" fontId="5" fillId="4" borderId="3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81" fontId="0" fillId="4" borderId="2" xfId="0" applyNumberFormat="1" applyFill="1" applyBorder="1">
      <alignment vertical="center"/>
    </xf>
    <xf numFmtId="181" fontId="0" fillId="4" borderId="1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3" fontId="4" fillId="7" borderId="4" xfId="0" applyNumberFormat="1" applyFont="1" applyFill="1" applyBorder="1" applyAlignment="1">
      <alignment horizontal="center" vertical="center"/>
    </xf>
    <xf numFmtId="183" fontId="4" fillId="7" borderId="5" xfId="0" applyNumberFormat="1" applyFont="1" applyFill="1" applyBorder="1" applyAlignment="1">
      <alignment horizontal="center" vertical="center"/>
    </xf>
    <xf numFmtId="180" fontId="5" fillId="7" borderId="3" xfId="0" applyNumberFormat="1" applyFont="1" applyFill="1" applyBorder="1" applyAlignment="1">
      <alignment horizontal="center" vertical="center"/>
    </xf>
    <xf numFmtId="180" fontId="5" fillId="7" borderId="4" xfId="0" applyNumberFormat="1" applyFont="1" applyFill="1" applyBorder="1" applyAlignment="1">
      <alignment horizontal="center" vertical="center"/>
    </xf>
    <xf numFmtId="180" fontId="5" fillId="7" borderId="5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3" fontId="3" fillId="4" borderId="2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82" fontId="3" fillId="4" borderId="2" xfId="0" applyNumberFormat="1" applyFont="1" applyFill="1" applyBorder="1">
      <alignment vertical="center"/>
    </xf>
    <xf numFmtId="180" fontId="4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center" vertical="center"/>
    </xf>
    <xf numFmtId="180" fontId="4" fillId="4" borderId="4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183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80" fontId="1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4" xfId="0" applyNumberFormat="1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80" fontId="3" fillId="4" borderId="0" xfId="0" applyNumberFormat="1" applyFont="1" applyFill="1" applyBorder="1" applyAlignment="1">
      <alignment horizontal="center" vertical="center"/>
    </xf>
    <xf numFmtId="180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80" fontId="12" fillId="4" borderId="2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180" fontId="0" fillId="8" borderId="3" xfId="0" applyNumberFormat="1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81" fontId="9" fillId="4" borderId="3" xfId="0" applyNumberFormat="1" applyFont="1" applyFill="1" applyBorder="1" applyAlignment="1">
      <alignment horizontal="center" vertical="center"/>
    </xf>
    <xf numFmtId="181" fontId="9" fillId="4" borderId="4" xfId="0" applyNumberFormat="1" applyFont="1" applyFill="1" applyBorder="1" applyAlignment="1">
      <alignment horizontal="center" vertical="center"/>
    </xf>
    <xf numFmtId="181" fontId="9" fillId="4" borderId="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2" fontId="13" fillId="4" borderId="2" xfId="0" applyNumberFormat="1" applyFont="1" applyFill="1" applyBorder="1" applyAlignment="1">
      <alignment horizontal="center" vertical="center"/>
    </xf>
    <xf numFmtId="182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2" fontId="5" fillId="8" borderId="3" xfId="0" applyNumberFormat="1" applyFont="1" applyFill="1" applyBorder="1" applyAlignment="1">
      <alignment horizontal="center" vertical="center"/>
    </xf>
    <xf numFmtId="182" fontId="0" fillId="0" borderId="0" xfId="0" applyNumberFormat="1">
      <alignment vertical="center"/>
    </xf>
    <xf numFmtId="183" fontId="0" fillId="4" borderId="1" xfId="0" applyNumberFormat="1" applyFill="1" applyBorder="1" applyAlignment="1">
      <alignment horizontal="center" vertical="center"/>
    </xf>
    <xf numFmtId="181" fontId="0" fillId="4" borderId="10" xfId="0" applyNumberFormat="1" applyFill="1" applyBorder="1" applyAlignment="1">
      <alignment horizontal="center" vertical="center"/>
    </xf>
    <xf numFmtId="183" fontId="0" fillId="4" borderId="10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  <xf numFmtId="180" fontId="0" fillId="8" borderId="4" xfId="0" applyNumberFormat="1" applyFill="1" applyBorder="1" applyAlignment="1">
      <alignment horizontal="center" vertical="center"/>
    </xf>
    <xf numFmtId="180" fontId="0" fillId="8" borderId="5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81" fontId="14" fillId="4" borderId="1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center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181" fontId="14" fillId="4" borderId="6" xfId="0" applyNumberFormat="1" applyFont="1" applyFill="1" applyBorder="1" applyAlignment="1">
      <alignment horizontal="center" vertical="center"/>
    </xf>
    <xf numFmtId="180" fontId="14" fillId="4" borderId="6" xfId="0" applyNumberFormat="1" applyFont="1" applyFill="1" applyBorder="1" applyAlignment="1">
      <alignment horizontal="center" vertical="center" wrapText="1"/>
    </xf>
    <xf numFmtId="0" fontId="14" fillId="4" borderId="6" xfId="0" applyNumberFormat="1" applyFont="1" applyFill="1" applyBorder="1" applyAlignment="1">
      <alignment horizontal="center" vertical="center" wrapText="1"/>
    </xf>
    <xf numFmtId="0" fontId="14" fillId="4" borderId="10" xfId="0" applyNumberFormat="1" applyFont="1" applyFill="1" applyBorder="1" applyAlignment="1">
      <alignment horizontal="center" vertical="center" wrapText="1"/>
    </xf>
    <xf numFmtId="181" fontId="15" fillId="4" borderId="2" xfId="0" applyNumberFormat="1" applyFont="1" applyFill="1" applyBorder="1" applyAlignment="1">
      <alignment horizontal="center" vertical="center"/>
    </xf>
    <xf numFmtId="0" fontId="14" fillId="4" borderId="2" xfId="0" applyNumberFormat="1" applyFont="1" applyFill="1" applyBorder="1" applyAlignment="1">
      <alignment horizontal="center" vertical="center" wrapText="1"/>
    </xf>
    <xf numFmtId="180" fontId="14" fillId="4" borderId="2" xfId="0" applyNumberFormat="1" applyFont="1" applyFill="1" applyBorder="1" applyAlignment="1">
      <alignment vertical="center" wrapText="1"/>
    </xf>
    <xf numFmtId="181" fontId="14" fillId="4" borderId="10" xfId="0" applyNumberFormat="1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0" fontId="14" fillId="4" borderId="2" xfId="0" applyFont="1" applyFill="1" applyBorder="1" applyAlignment="1">
      <alignment horizontal="center" vertical="center"/>
    </xf>
    <xf numFmtId="182" fontId="14" fillId="4" borderId="1" xfId="0" applyNumberFormat="1" applyFont="1" applyFill="1" applyBorder="1" applyAlignment="1">
      <alignment horizontal="center" vertical="center"/>
    </xf>
    <xf numFmtId="182" fontId="14" fillId="0" borderId="1" xfId="0" applyNumberFormat="1" applyFont="1" applyBorder="1" applyAlignment="1">
      <alignment horizontal="center" vertical="center"/>
    </xf>
    <xf numFmtId="182" fontId="14" fillId="4" borderId="6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182" fontId="14" fillId="4" borderId="10" xfId="0" applyNumberFormat="1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2" fontId="15" fillId="4" borderId="2" xfId="0" applyNumberFormat="1" applyFont="1" applyFill="1" applyBorder="1" applyAlignment="1">
      <alignment horizontal="center" vertical="center"/>
    </xf>
    <xf numFmtId="184" fontId="16" fillId="4" borderId="3" xfId="0" applyNumberFormat="1" applyFont="1" applyFill="1" applyBorder="1" applyAlignment="1">
      <alignment horizontal="center" vertical="center"/>
    </xf>
    <xf numFmtId="184" fontId="16" fillId="4" borderId="13" xfId="0" applyNumberFormat="1" applyFont="1" applyFill="1" applyBorder="1" applyAlignment="1">
      <alignment horizontal="center" vertical="center"/>
    </xf>
    <xf numFmtId="184" fontId="16" fillId="4" borderId="5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82" fontId="14" fillId="4" borderId="2" xfId="0" applyNumberFormat="1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/>
    </xf>
    <xf numFmtId="182" fontId="14" fillId="0" borderId="6" xfId="0" applyNumberFormat="1" applyFont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182" fontId="14" fillId="0" borderId="10" xfId="0" applyNumberFormat="1" applyFont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vertical="center"/>
    </xf>
    <xf numFmtId="180" fontId="19" fillId="4" borderId="2" xfId="0" applyNumberFormat="1" applyFont="1" applyFill="1" applyBorder="1" applyAlignment="1">
      <alignment horizontal="left" vertical="center" wrapText="1"/>
    </xf>
    <xf numFmtId="183" fontId="20" fillId="4" borderId="4" xfId="0" applyNumberFormat="1" applyFont="1" applyFill="1" applyBorder="1" applyAlignment="1">
      <alignment horizontal="center" vertical="center"/>
    </xf>
    <xf numFmtId="183" fontId="20" fillId="4" borderId="5" xfId="0" applyNumberFormat="1" applyFont="1" applyFill="1" applyBorder="1" applyAlignment="1">
      <alignment horizontal="center" vertical="center"/>
    </xf>
    <xf numFmtId="182" fontId="4" fillId="4" borderId="2" xfId="0" applyNumberFormat="1" applyFont="1" applyFill="1" applyBorder="1">
      <alignment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22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horizontal="center" vertical="center"/>
    </xf>
    <xf numFmtId="181" fontId="12" fillId="4" borderId="2" xfId="0" applyNumberFormat="1" applyFont="1" applyFill="1" applyBorder="1" applyAlignment="1">
      <alignment horizontal="center" vertical="center"/>
    </xf>
    <xf numFmtId="0" fontId="19" fillId="4" borderId="2" xfId="0" applyNumberFormat="1" applyFont="1" applyFill="1" applyBorder="1" applyAlignment="1">
      <alignment horizontal="center" vertical="center" wrapText="1"/>
    </xf>
    <xf numFmtId="181" fontId="18" fillId="4" borderId="1" xfId="0" applyNumberFormat="1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horizontal="center" vertical="center"/>
    </xf>
    <xf numFmtId="181" fontId="18" fillId="4" borderId="6" xfId="0" applyNumberFormat="1" applyFont="1" applyFill="1" applyBorder="1" applyAlignment="1">
      <alignment horizontal="center" vertical="center"/>
    </xf>
    <xf numFmtId="181" fontId="12" fillId="4" borderId="6" xfId="0" applyNumberFormat="1" applyFont="1" applyFill="1" applyBorder="1" applyAlignment="1">
      <alignment horizontal="center" vertical="center"/>
    </xf>
    <xf numFmtId="180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1" fontId="18" fillId="4" borderId="10" xfId="0" applyNumberFormat="1" applyFont="1" applyFill="1" applyBorder="1" applyAlignment="1">
      <alignment horizontal="center" vertical="center"/>
    </xf>
    <xf numFmtId="181" fontId="12" fillId="4" borderId="10" xfId="0" applyNumberFormat="1" applyFont="1" applyFill="1" applyBorder="1" applyAlignment="1">
      <alignment horizontal="center" vertical="center"/>
    </xf>
    <xf numFmtId="183" fontId="12" fillId="4" borderId="2" xfId="0" applyNumberFormat="1" applyFont="1" applyFill="1" applyBorder="1" applyAlignment="1">
      <alignment horizontal="center" vertical="center"/>
    </xf>
    <xf numFmtId="183" fontId="19" fillId="4" borderId="2" xfId="0" applyNumberFormat="1" applyFont="1" applyFill="1" applyBorder="1" applyAlignment="1">
      <alignment horizontal="center" vertical="center" wrapText="1"/>
    </xf>
    <xf numFmtId="181" fontId="12" fillId="4" borderId="2" xfId="0" applyNumberFormat="1" applyFont="1" applyFill="1" applyBorder="1" applyAlignment="1">
      <alignment horizontal="center" vertical="center" wrapText="1"/>
    </xf>
    <xf numFmtId="0" fontId="23" fillId="9" borderId="0" xfId="0" applyFont="1" applyFill="1" applyAlignment="1">
      <alignment horizontal="center" vertical="center"/>
    </xf>
    <xf numFmtId="182" fontId="24" fillId="4" borderId="2" xfId="0" applyNumberFormat="1" applyFont="1" applyFill="1" applyBorder="1">
      <alignment vertical="center"/>
    </xf>
    <xf numFmtId="182" fontId="24" fillId="4" borderId="2" xfId="0" applyNumberFormat="1" applyFont="1" applyFill="1" applyBorder="1" applyAlignment="1">
      <alignment vertical="center"/>
    </xf>
    <xf numFmtId="182" fontId="24" fillId="4" borderId="10" xfId="0" applyNumberFormat="1" applyFont="1" applyFill="1" applyBorder="1">
      <alignment vertical="center"/>
    </xf>
    <xf numFmtId="182" fontId="24" fillId="4" borderId="10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 wrapText="1"/>
    </xf>
    <xf numFmtId="185" fontId="23" fillId="9" borderId="0" xfId="0" applyNumberFormat="1" applyFont="1" applyFill="1" applyAlignment="1">
      <alignment horizontal="center" vertical="center"/>
    </xf>
    <xf numFmtId="0" fontId="0" fillId="4" borderId="2" xfId="0" applyFill="1" applyBorder="1" applyAlignment="1">
      <alignment vertical="center"/>
    </xf>
    <xf numFmtId="182" fontId="24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82" fontId="24" fillId="4" borderId="6" xfId="0" applyNumberFormat="1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82" fontId="24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horizontal="center" vertical="center" wrapText="1"/>
    </xf>
    <xf numFmtId="181" fontId="2" fillId="4" borderId="2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5" xfId="0" applyNumberFormat="1" applyFont="1" applyFill="1" applyBorder="1" applyAlignment="1">
      <alignment horizontal="left" vertical="center" wrapText="1"/>
    </xf>
    <xf numFmtId="183" fontId="0" fillId="4" borderId="4" xfId="0" applyNumberFormat="1" applyFill="1" applyBorder="1" applyAlignment="1">
      <alignment horizontal="center" vertical="center"/>
    </xf>
    <xf numFmtId="183" fontId="0" fillId="4" borderId="5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8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81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81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180" fontId="3" fillId="4" borderId="2" xfId="0" applyNumberFormat="1" applyFont="1" applyFill="1" applyBorder="1" applyAlignment="1">
      <alignment vertical="center"/>
    </xf>
    <xf numFmtId="181" fontId="3" fillId="0" borderId="6" xfId="0" applyNumberFormat="1" applyFont="1" applyBorder="1" applyAlignment="1">
      <alignment horizontal="center" vertical="center"/>
    </xf>
    <xf numFmtId="181" fontId="3" fillId="0" borderId="10" xfId="0" applyNumberFormat="1" applyFont="1" applyBorder="1" applyAlignment="1">
      <alignment horizontal="center" vertical="center"/>
    </xf>
    <xf numFmtId="181" fontId="3" fillId="0" borderId="2" xfId="0" applyNumberFormat="1" applyFont="1" applyBorder="1" applyAlignment="1">
      <alignment vertical="center"/>
    </xf>
    <xf numFmtId="181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180" fontId="3" fillId="0" borderId="1" xfId="0" applyNumberFormat="1" applyFont="1" applyBorder="1" applyAlignment="1">
      <alignment horizontal="center" vertical="center"/>
    </xf>
    <xf numFmtId="180" fontId="3" fillId="0" borderId="6" xfId="0" applyNumberFormat="1" applyFont="1" applyBorder="1" applyAlignment="1">
      <alignment horizontal="center" vertical="center"/>
    </xf>
    <xf numFmtId="180" fontId="3" fillId="0" borderId="0" xfId="0" applyNumberFormat="1" applyFont="1">
      <alignment vertical="center"/>
    </xf>
    <xf numFmtId="180" fontId="3" fillId="0" borderId="10" xfId="0" applyNumberFormat="1" applyFont="1" applyBorder="1" applyAlignment="1">
      <alignment horizontal="center" vertical="center"/>
    </xf>
    <xf numFmtId="180" fontId="3" fillId="0" borderId="2" xfId="0" applyNumberFormat="1" applyFont="1" applyBorder="1" applyAlignment="1">
      <alignment vertical="center"/>
    </xf>
    <xf numFmtId="180" fontId="3" fillId="0" borderId="2" xfId="0" applyNumberFormat="1" applyFont="1" applyBorder="1">
      <alignment vertical="center"/>
    </xf>
    <xf numFmtId="180" fontId="4" fillId="7" borderId="4" xfId="0" applyNumberFormat="1" applyFont="1" applyFill="1" applyBorder="1" applyAlignment="1">
      <alignment horizontal="center" vertical="center"/>
    </xf>
    <xf numFmtId="182" fontId="0" fillId="0" borderId="2" xfId="0" applyNumberFormat="1" applyBorder="1">
      <alignment vertical="center"/>
    </xf>
    <xf numFmtId="180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81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80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81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horizontal="left" vertical="center"/>
    </xf>
    <xf numFmtId="0" fontId="0" fillId="4" borderId="10" xfId="0" applyNumberFormat="1" applyFill="1" applyBorder="1" applyAlignment="1">
      <alignment horizontal="center" vertical="center"/>
    </xf>
    <xf numFmtId="180" fontId="27" fillId="4" borderId="2" xfId="0" applyNumberFormat="1" applyFont="1" applyFill="1" applyBorder="1" applyAlignment="1">
      <alignment horizontal="left" vertical="center"/>
    </xf>
    <xf numFmtId="0" fontId="27" fillId="4" borderId="5" xfId="0" applyFont="1" applyFill="1" applyBorder="1" applyAlignment="1">
      <alignment horizontal="left" vertical="center"/>
    </xf>
    <xf numFmtId="181" fontId="0" fillId="4" borderId="5" xfId="0" applyNumberFormat="1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81" fontId="0" fillId="4" borderId="6" xfId="0" applyNumberForma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81" fontId="0" fillId="4" borderId="10" xfId="0" applyNumberFormat="1" applyFill="1" applyBorder="1" applyAlignment="1">
      <alignment horizontal="center" vertical="center"/>
    </xf>
    <xf numFmtId="180" fontId="27" fillId="4" borderId="10" xfId="0" applyNumberFormat="1" applyFont="1" applyFill="1" applyBorder="1" applyAlignment="1">
      <alignment horizontal="left" vertical="center"/>
    </xf>
    <xf numFmtId="0" fontId="0" fillId="4" borderId="2" xfId="0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0" fontId="0" fillId="4" borderId="6" xfId="0" applyFill="1" applyBorder="1" applyAlignment="1">
      <alignment vertical="center"/>
    </xf>
    <xf numFmtId="181" fontId="0" fillId="4" borderId="6" xfId="0" applyNumberFormat="1" applyFill="1" applyBorder="1" applyAlignment="1">
      <alignment vertical="center"/>
    </xf>
    <xf numFmtId="181" fontId="0" fillId="4" borderId="10" xfId="0" applyNumberFormat="1" applyFill="1" applyBorder="1" applyAlignment="1">
      <alignment vertical="center"/>
    </xf>
    <xf numFmtId="180" fontId="29" fillId="5" borderId="2" xfId="0" applyNumberFormat="1" applyFont="1" applyFill="1" applyBorder="1" applyAlignment="1">
      <alignment horizontal="center" vertical="center"/>
    </xf>
    <xf numFmtId="180" fontId="0" fillId="4" borderId="2" xfId="0" applyNumberFormat="1" applyFill="1" applyBorder="1" applyAlignment="1">
      <alignment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6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6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180" fontId="9" fillId="4" borderId="2" xfId="0" applyNumberFormat="1" applyFont="1" applyFill="1" applyBorder="1" applyAlignment="1">
      <alignment vertical="center"/>
    </xf>
    <xf numFmtId="0" fontId="27" fillId="4" borderId="2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7" fillId="4" borderId="4" xfId="0" applyFont="1" applyFill="1" applyBorder="1" applyAlignment="1">
      <alignment horizontal="left" vertical="center"/>
    </xf>
    <xf numFmtId="180" fontId="0" fillId="0" borderId="0" xfId="0" applyNumberFormat="1" applyFill="1" applyAlignment="1">
      <alignment vertical="center"/>
    </xf>
    <xf numFmtId="0" fontId="0" fillId="4" borderId="5" xfId="0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80" fontId="0" fillId="0" borderId="0" xfId="0" applyNumberFormat="1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vertical="center"/>
    </xf>
    <xf numFmtId="180" fontId="0" fillId="0" borderId="0" xfId="0" applyNumberFormat="1" applyFill="1" applyBorder="1" applyAlignment="1">
      <alignment vertical="center"/>
    </xf>
    <xf numFmtId="181" fontId="30" fillId="0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81" fontId="30" fillId="0" borderId="6" xfId="0" applyNumberFormat="1" applyFont="1" applyFill="1" applyBorder="1" applyAlignment="1">
      <alignment horizontal="center" vertical="center"/>
    </xf>
    <xf numFmtId="181" fontId="30" fillId="0" borderId="10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181" fontId="30" fillId="0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180" fontId="0" fillId="0" borderId="10" xfId="0" applyNumberForma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81" fontId="30" fillId="0" borderId="1" xfId="0" applyNumberFormat="1" applyFont="1" applyFill="1" applyBorder="1" applyAlignment="1">
      <alignment horizontal="center" vertical="center"/>
    </xf>
    <xf numFmtId="181" fontId="30" fillId="0" borderId="6" xfId="0" applyNumberFormat="1" applyFont="1" applyFill="1" applyBorder="1" applyAlignment="1">
      <alignment horizontal="center" vertical="center"/>
    </xf>
    <xf numFmtId="181" fontId="30" fillId="0" borderId="10" xfId="0" applyNumberFormat="1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180" fontId="0" fillId="0" borderId="10" xfId="0" applyNumberFormat="1" applyFill="1" applyBorder="1" applyAlignment="1">
      <alignment vertical="center"/>
    </xf>
    <xf numFmtId="0" fontId="0" fillId="0" borderId="10" xfId="0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  <xf numFmtId="180" fontId="0" fillId="0" borderId="2" xfId="0" applyNumberForma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5" Type="http://schemas.openxmlformats.org/officeDocument/2006/relationships/image" Target="media/image21.jpeg"/><Relationship Id="rId4" Type="http://schemas.openxmlformats.org/officeDocument/2006/relationships/image" Target="media/image20.jpeg"/><Relationship Id="rId3" Type="http://schemas.openxmlformats.org/officeDocument/2006/relationships/image" Target="media/image19.jpeg"/><Relationship Id="rId2" Type="http://schemas.openxmlformats.org/officeDocument/2006/relationships/image" Target="media/image18.jpeg"/><Relationship Id="rId1" Type="http://schemas.openxmlformats.org/officeDocument/2006/relationships/image" Target="media/image17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image" Target="../media/image9.jpeg"/><Relationship Id="rId3" Type="http://schemas.openxmlformats.org/officeDocument/2006/relationships/image" Target="../media/image8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jpeg"/><Relationship Id="rId1" Type="http://schemas.openxmlformats.org/officeDocument/2006/relationships/image" Target="../media/image10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jpeg"/><Relationship Id="rId1" Type="http://schemas.openxmlformats.org/officeDocument/2006/relationships/image" Target="../media/image1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24130</xdr:colOff>
      <xdr:row>1</xdr:row>
      <xdr:rowOff>20955</xdr:rowOff>
    </xdr:from>
    <xdr:to>
      <xdr:col>4</xdr:col>
      <xdr:colOff>2582545</xdr:colOff>
      <xdr:row>1</xdr:row>
      <xdr:rowOff>1342390</xdr:rowOff>
    </xdr:to>
    <xdr:pic>
      <xdr:nvPicPr>
        <xdr:cNvPr id="3" name="ID_5411D870A1324742B9756F17EA0BD59E" descr="WhatsApp Image 2025-12-02 at 17.02.50_4b379b3c"/>
        <xdr:cNvPicPr>
          <a:picLocks noChangeAspect="1"/>
        </xdr:cNvPicPr>
      </xdr:nvPicPr>
      <xdr:blipFill>
        <a:blip r:embed="rId1"/>
        <a:srcRect l="6536" t="2683" r="5480" b="2045"/>
        <a:stretch>
          <a:fillRect/>
        </a:stretch>
      </xdr:blipFill>
      <xdr:spPr>
        <a:xfrm rot="16200000">
          <a:off x="5370830" y="-241935"/>
          <a:ext cx="1321435" cy="2558415"/>
        </a:xfrm>
        <a:prstGeom prst="rect">
          <a:avLst/>
        </a:prstGeom>
      </xdr:spPr>
    </xdr:pic>
    <xdr:clientData/>
  </xdr:twoCellAnchor>
  <xdr:twoCellAnchor editAs="oneCell">
    <xdr:from>
      <xdr:col>4</xdr:col>
      <xdr:colOff>22225</xdr:colOff>
      <xdr:row>2</xdr:row>
      <xdr:rowOff>19050</xdr:rowOff>
    </xdr:from>
    <xdr:to>
      <xdr:col>4</xdr:col>
      <xdr:colOff>2586355</xdr:colOff>
      <xdr:row>2</xdr:row>
      <xdr:rowOff>1704340</xdr:rowOff>
    </xdr:to>
    <xdr:pic>
      <xdr:nvPicPr>
        <xdr:cNvPr id="4" name="ID_83DAEC33798846F5848C404A5A3708AD" descr="WhatsApp Image 2025-12-03 at 16.06.06_b8e05d9c"/>
        <xdr:cNvPicPr>
          <a:picLocks noChangeAspect="1"/>
        </xdr:cNvPicPr>
      </xdr:nvPicPr>
      <xdr:blipFill>
        <a:blip r:embed="rId2"/>
        <a:srcRect l="8719" t="3463" r="5150" b="3797"/>
        <a:stretch>
          <a:fillRect/>
        </a:stretch>
      </xdr:blipFill>
      <xdr:spPr>
        <a:xfrm rot="16200000">
          <a:off x="5189855" y="1292225"/>
          <a:ext cx="1685290" cy="2564130"/>
        </a:xfrm>
        <a:prstGeom prst="rect">
          <a:avLst/>
        </a:prstGeom>
      </xdr:spPr>
    </xdr:pic>
    <xdr:clientData/>
  </xdr:twoCellAnchor>
  <xdr:twoCellAnchor editAs="oneCell">
    <xdr:from>
      <xdr:col>4</xdr:col>
      <xdr:colOff>19367</xdr:colOff>
      <xdr:row>3</xdr:row>
      <xdr:rowOff>25082</xdr:rowOff>
    </xdr:from>
    <xdr:to>
      <xdr:col>4</xdr:col>
      <xdr:colOff>2589847</xdr:colOff>
      <xdr:row>3</xdr:row>
      <xdr:rowOff>1383347</xdr:rowOff>
    </xdr:to>
    <xdr:pic>
      <xdr:nvPicPr>
        <xdr:cNvPr id="5" name="ID_6E54B47EF2C24F03BA6674A5F1A5EE04" descr="WhatsApp Image 2025-12-05 at 22.56.57_5a411a14"/>
        <xdr:cNvPicPr>
          <a:picLocks noChangeAspect="1"/>
        </xdr:cNvPicPr>
      </xdr:nvPicPr>
      <xdr:blipFill>
        <a:blip r:embed="rId3"/>
        <a:srcRect l="3757" r="3981" b="1563"/>
        <a:stretch>
          <a:fillRect/>
        </a:stretch>
      </xdr:blipFill>
      <xdr:spPr>
        <a:xfrm rot="16200000">
          <a:off x="5353050" y="2849245"/>
          <a:ext cx="1358265" cy="2570480"/>
        </a:xfrm>
        <a:prstGeom prst="rect">
          <a:avLst/>
        </a:prstGeom>
      </xdr:spPr>
    </xdr:pic>
    <xdr:clientData/>
  </xdr:twoCellAnchor>
  <xdr:twoCellAnchor editAs="oneCell">
    <xdr:from>
      <xdr:col>4</xdr:col>
      <xdr:colOff>74295</xdr:colOff>
      <xdr:row>4</xdr:row>
      <xdr:rowOff>19050</xdr:rowOff>
    </xdr:from>
    <xdr:to>
      <xdr:col>4</xdr:col>
      <xdr:colOff>2534285</xdr:colOff>
      <xdr:row>4</xdr:row>
      <xdr:rowOff>1323340</xdr:rowOff>
    </xdr:to>
    <xdr:pic>
      <xdr:nvPicPr>
        <xdr:cNvPr id="7" name="ID_ED3DC180A1A445D5811EEBD595620F75" descr="WhatsApp Image 2025-12-10 at 17.50.54_237888ff"/>
        <xdr:cNvPicPr>
          <a:picLocks noChangeAspect="1"/>
        </xdr:cNvPicPr>
      </xdr:nvPicPr>
      <xdr:blipFill>
        <a:blip r:embed="rId4"/>
        <a:srcRect l="7240" t="3599" r="3525" b="1585"/>
        <a:stretch>
          <a:fillRect/>
        </a:stretch>
      </xdr:blipFill>
      <xdr:spPr>
        <a:xfrm rot="16200000">
          <a:off x="5380355" y="4274820"/>
          <a:ext cx="1304290" cy="2459990"/>
        </a:xfrm>
        <a:prstGeom prst="rect">
          <a:avLst/>
        </a:prstGeom>
      </xdr:spPr>
    </xdr:pic>
    <xdr:clientData/>
  </xdr:twoCellAnchor>
  <xdr:twoCellAnchor editAs="oneCell">
    <xdr:from>
      <xdr:col>4</xdr:col>
      <xdr:colOff>54292</xdr:colOff>
      <xdr:row>5</xdr:row>
      <xdr:rowOff>18732</xdr:rowOff>
    </xdr:from>
    <xdr:to>
      <xdr:col>4</xdr:col>
      <xdr:colOff>2554287</xdr:colOff>
      <xdr:row>5</xdr:row>
      <xdr:rowOff>1418272</xdr:rowOff>
    </xdr:to>
    <xdr:pic>
      <xdr:nvPicPr>
        <xdr:cNvPr id="6" name="ID_599C44FAE09B4FFE9CE731FF129EF2C1" descr="WhatsApp Image 2025-12-11 at 12.47.37_7779b94b"/>
        <xdr:cNvPicPr>
          <a:picLocks noChangeAspect="1"/>
        </xdr:cNvPicPr>
      </xdr:nvPicPr>
      <xdr:blipFill>
        <a:blip r:embed="rId5"/>
        <a:srcRect l="4926" t="5466" r="3529" b="1979"/>
        <a:stretch>
          <a:fillRect/>
        </a:stretch>
      </xdr:blipFill>
      <xdr:spPr>
        <a:xfrm rot="16200000">
          <a:off x="5332095" y="5643880"/>
          <a:ext cx="1399540" cy="249999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26670</xdr:colOff>
      <xdr:row>1</xdr:row>
      <xdr:rowOff>28575</xdr:rowOff>
    </xdr:from>
    <xdr:to>
      <xdr:col>9</xdr:col>
      <xdr:colOff>3853815</xdr:colOff>
      <xdr:row>1</xdr:row>
      <xdr:rowOff>4890770</xdr:rowOff>
    </xdr:to>
    <xdr:pic>
      <xdr:nvPicPr>
        <xdr:cNvPr id="8" name="ID_38E0BB61B6904A209968F89FF640A866" descr="WhatsApp Image 2025-12-10 at 18.36.20_208f2af2"/>
        <xdr:cNvPicPr>
          <a:picLocks noChangeAspect="1"/>
        </xdr:cNvPicPr>
      </xdr:nvPicPr>
      <xdr:blipFill>
        <a:blip r:embed="rId1"/>
        <a:srcRect t="14808" b="13887"/>
        <a:stretch>
          <a:fillRect/>
        </a:stretch>
      </xdr:blipFill>
      <xdr:spPr>
        <a:xfrm>
          <a:off x="21306155" y="460375"/>
          <a:ext cx="3827145" cy="4862195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2</xdr:row>
      <xdr:rowOff>35560</xdr:rowOff>
    </xdr:from>
    <xdr:to>
      <xdr:col>9</xdr:col>
      <xdr:colOff>3853815</xdr:colOff>
      <xdr:row>3</xdr:row>
      <xdr:rowOff>2459355</xdr:rowOff>
    </xdr:to>
    <xdr:pic>
      <xdr:nvPicPr>
        <xdr:cNvPr id="7" name="ID_CE1C3B7194204316AFAEC510D6D490CA" descr="WhatsApp Image 2025-12-11 at 20.11.28_da275d08"/>
        <xdr:cNvPicPr>
          <a:picLocks noChangeAspect="1"/>
        </xdr:cNvPicPr>
      </xdr:nvPicPr>
      <xdr:blipFill>
        <a:blip r:embed="rId2"/>
        <a:srcRect t="10341" r="3602" b="19931"/>
        <a:stretch>
          <a:fillRect/>
        </a:stretch>
      </xdr:blipFill>
      <xdr:spPr>
        <a:xfrm>
          <a:off x="21306155" y="5387975"/>
          <a:ext cx="3827145" cy="4925695"/>
        </a:xfrm>
        <a:prstGeom prst="rect">
          <a:avLst/>
        </a:prstGeom>
      </xdr:spPr>
    </xdr:pic>
    <xdr:clientData/>
  </xdr:twoCellAnchor>
  <xdr:twoCellAnchor editAs="oneCell">
    <xdr:from>
      <xdr:col>9</xdr:col>
      <xdr:colOff>360680</xdr:colOff>
      <xdr:row>4</xdr:row>
      <xdr:rowOff>31750</xdr:rowOff>
    </xdr:from>
    <xdr:to>
      <xdr:col>9</xdr:col>
      <xdr:colOff>4377690</xdr:colOff>
      <xdr:row>4</xdr:row>
      <xdr:rowOff>5169535</xdr:rowOff>
    </xdr:to>
    <xdr:pic>
      <xdr:nvPicPr>
        <xdr:cNvPr id="6" name="ID_061DAB7DDA8F473B95DF7FDF52C799D7" descr="PHOTO-2025-12-16-23-39-35"/>
        <xdr:cNvPicPr>
          <a:picLocks noChangeAspect="1"/>
        </xdr:cNvPicPr>
      </xdr:nvPicPr>
      <xdr:blipFill>
        <a:blip r:embed="rId3"/>
        <a:srcRect l="2390" t="13970" r="3423" b="18309"/>
        <a:stretch>
          <a:fillRect/>
        </a:stretch>
      </xdr:blipFill>
      <xdr:spPr>
        <a:xfrm>
          <a:off x="21640165" y="10387965"/>
          <a:ext cx="401701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339725</xdr:colOff>
      <xdr:row>5</xdr:row>
      <xdr:rowOff>31750</xdr:rowOff>
    </xdr:from>
    <xdr:to>
      <xdr:col>9</xdr:col>
      <xdr:colOff>4398645</xdr:colOff>
      <xdr:row>5</xdr:row>
      <xdr:rowOff>5169535</xdr:rowOff>
    </xdr:to>
    <xdr:pic>
      <xdr:nvPicPr>
        <xdr:cNvPr id="4" name="ID_B9A46A50A1B54A72895601589A7F8868" descr="PHOTO-2025-12-16-23-38-51"/>
        <xdr:cNvPicPr>
          <a:picLocks noChangeAspect="1"/>
        </xdr:cNvPicPr>
      </xdr:nvPicPr>
      <xdr:blipFill>
        <a:blip r:embed="rId4"/>
        <a:srcRect l="3405" t="11288" r="2944" b="22140"/>
        <a:stretch>
          <a:fillRect/>
        </a:stretch>
      </xdr:blipFill>
      <xdr:spPr>
        <a:xfrm>
          <a:off x="21619210" y="15588615"/>
          <a:ext cx="4058920" cy="51377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26670</xdr:colOff>
      <xdr:row>1</xdr:row>
      <xdr:rowOff>53975</xdr:rowOff>
    </xdr:from>
    <xdr:to>
      <xdr:col>4</xdr:col>
      <xdr:colOff>2987675</xdr:colOff>
      <xdr:row>5</xdr:row>
      <xdr:rowOff>759460</xdr:rowOff>
    </xdr:to>
    <xdr:pic>
      <xdr:nvPicPr>
        <xdr:cNvPr id="3" name="ID_DC5B928B23C440599D703304ADFF8E6B" descr="WhatsApp Image 2025-12-05 at 23.06.53_6477afa7"/>
        <xdr:cNvPicPr>
          <a:picLocks noChangeAspect="1"/>
        </xdr:cNvPicPr>
      </xdr:nvPicPr>
      <xdr:blipFill>
        <a:blip r:embed="rId1"/>
        <a:srcRect t="12571" r="3049" b="14823"/>
        <a:stretch>
          <a:fillRect/>
        </a:stretch>
      </xdr:blipFill>
      <xdr:spPr>
        <a:xfrm>
          <a:off x="5880100" y="485775"/>
          <a:ext cx="2961005" cy="3956685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</xdr:colOff>
      <xdr:row>8</xdr:row>
      <xdr:rowOff>36195</xdr:rowOff>
    </xdr:from>
    <xdr:to>
      <xdr:col>4</xdr:col>
      <xdr:colOff>2987675</xdr:colOff>
      <xdr:row>10</xdr:row>
      <xdr:rowOff>1349375</xdr:rowOff>
    </xdr:to>
    <xdr:pic>
      <xdr:nvPicPr>
        <xdr:cNvPr id="9" name="ID_F788ADCFF2B1436BBFD8ABD3E1DC39A2" descr="WhatsApp Image 2025-12-10 at 18.43.57_c24a3706"/>
        <xdr:cNvPicPr>
          <a:picLocks noChangeAspect="1"/>
        </xdr:cNvPicPr>
      </xdr:nvPicPr>
      <xdr:blipFill>
        <a:blip r:embed="rId2"/>
        <a:srcRect t="15695" r="1414" b="7238"/>
        <a:stretch>
          <a:fillRect/>
        </a:stretch>
      </xdr:blipFill>
      <xdr:spPr>
        <a:xfrm>
          <a:off x="5880100" y="5420995"/>
          <a:ext cx="2961005" cy="41071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24765</xdr:colOff>
      <xdr:row>2</xdr:row>
      <xdr:rowOff>19050</xdr:rowOff>
    </xdr:from>
    <xdr:to>
      <xdr:col>4</xdr:col>
      <xdr:colOff>3089275</xdr:colOff>
      <xdr:row>2</xdr:row>
      <xdr:rowOff>2009140</xdr:rowOff>
    </xdr:to>
    <xdr:pic>
      <xdr:nvPicPr>
        <xdr:cNvPr id="5" name="ID_E6E346E6BD544D4B8EF06F347F9420CA" descr="WhatsApp Image 2025-12-11 at 19.18.58_c88af7b3"/>
        <xdr:cNvPicPr>
          <a:picLocks noChangeAspect="1"/>
        </xdr:cNvPicPr>
      </xdr:nvPicPr>
      <xdr:blipFill>
        <a:blip r:embed="rId1"/>
        <a:srcRect l="2357" t="7481" b="7576"/>
        <a:stretch>
          <a:fillRect/>
        </a:stretch>
      </xdr:blipFill>
      <xdr:spPr>
        <a:xfrm rot="16200000">
          <a:off x="5577205" y="1665605"/>
          <a:ext cx="1990090" cy="3064510"/>
        </a:xfrm>
        <a:prstGeom prst="rect">
          <a:avLst/>
        </a:prstGeom>
      </xdr:spPr>
    </xdr:pic>
    <xdr:clientData/>
  </xdr:twoCellAnchor>
  <xdr:twoCellAnchor editAs="oneCell">
    <xdr:from>
      <xdr:col>4</xdr:col>
      <xdr:colOff>55562</xdr:colOff>
      <xdr:row>1</xdr:row>
      <xdr:rowOff>19367</xdr:rowOff>
    </xdr:from>
    <xdr:to>
      <xdr:col>4</xdr:col>
      <xdr:colOff>3057842</xdr:colOff>
      <xdr:row>1</xdr:row>
      <xdr:rowOff>1961832</xdr:rowOff>
    </xdr:to>
    <xdr:pic>
      <xdr:nvPicPr>
        <xdr:cNvPr id="6" name="ID_0A7FC6CDA7D04BB08F707BD49192519B" descr="WhatsApp Image 2025-12-11 at 19.24.23_d491d92e"/>
        <xdr:cNvPicPr>
          <a:picLocks noChangeAspect="1"/>
        </xdr:cNvPicPr>
      </xdr:nvPicPr>
      <xdr:blipFill>
        <a:blip r:embed="rId2"/>
        <a:srcRect l="1347" t="12311" b="1610"/>
        <a:stretch>
          <a:fillRect/>
        </a:stretch>
      </xdr:blipFill>
      <xdr:spPr>
        <a:xfrm rot="16200000">
          <a:off x="5600065" y="-307340"/>
          <a:ext cx="1942465" cy="300164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20637</xdr:rowOff>
    </xdr:from>
    <xdr:to>
      <xdr:col>4</xdr:col>
      <xdr:colOff>2903537</xdr:colOff>
      <xdr:row>1</xdr:row>
      <xdr:rowOff>1891347</xdr:rowOff>
    </xdr:to>
    <xdr:pic>
      <xdr:nvPicPr>
        <xdr:cNvPr id="4" name="ID_4012C497765A45C699D5E469210D1757" descr="WhatsApp Image 2025-12-10 at 17.58.30_9c5b62ad"/>
        <xdr:cNvPicPr>
          <a:picLocks noChangeAspect="1"/>
        </xdr:cNvPicPr>
      </xdr:nvPicPr>
      <xdr:blipFill>
        <a:blip r:embed="rId1"/>
        <a:srcRect l="2773" t="11011" b="4003"/>
        <a:stretch>
          <a:fillRect/>
        </a:stretch>
      </xdr:blipFill>
      <xdr:spPr>
        <a:xfrm rot="16200000">
          <a:off x="5544820" y="-278765"/>
          <a:ext cx="1870710" cy="28752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20002</xdr:rowOff>
    </xdr:from>
    <xdr:to>
      <xdr:col>4</xdr:col>
      <xdr:colOff>3007042</xdr:colOff>
      <xdr:row>1</xdr:row>
      <xdr:rowOff>1849437</xdr:rowOff>
    </xdr:to>
    <xdr:pic>
      <xdr:nvPicPr>
        <xdr:cNvPr id="5" name="ID_7C567C84AEC440F6B9E70D6F0F3DBB76" descr="WhatsApp Image 2025-12-10 at 18.03.10_54bdec86"/>
        <xdr:cNvPicPr>
          <a:picLocks noChangeAspect="1"/>
        </xdr:cNvPicPr>
      </xdr:nvPicPr>
      <xdr:blipFill>
        <a:blip r:embed="rId1"/>
        <a:srcRect l="6084" t="9697" b="4747"/>
        <a:stretch>
          <a:fillRect/>
        </a:stretch>
      </xdr:blipFill>
      <xdr:spPr>
        <a:xfrm rot="16200000">
          <a:off x="6398895" y="-351790"/>
          <a:ext cx="1829435" cy="297878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19685</xdr:colOff>
      <xdr:row>1</xdr:row>
      <xdr:rowOff>19050</xdr:rowOff>
    </xdr:from>
    <xdr:to>
      <xdr:col>4</xdr:col>
      <xdr:colOff>1885315</xdr:colOff>
      <xdr:row>1</xdr:row>
      <xdr:rowOff>2428875</xdr:rowOff>
    </xdr:to>
    <xdr:pic>
      <xdr:nvPicPr>
        <xdr:cNvPr id="7" name="ID_1DE107EB69034E6486322C3E32AA9A1B" descr="WhatsApp Image 2025-12-10 at 18.30.29_577ea6f4"/>
        <xdr:cNvPicPr>
          <a:picLocks noChangeAspect="1"/>
        </xdr:cNvPicPr>
      </xdr:nvPicPr>
      <xdr:blipFill>
        <a:blip r:embed="rId1"/>
        <a:srcRect l="2190" t="15814" r="1471" b="14394"/>
        <a:stretch>
          <a:fillRect/>
        </a:stretch>
      </xdr:blipFill>
      <xdr:spPr>
        <a:xfrm>
          <a:off x="5810885" y="222250"/>
          <a:ext cx="1865630" cy="2409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00"/>
  <sheetViews>
    <sheetView zoomScale="113" zoomScaleNormal="113" workbookViewId="0">
      <pane ySplit="1" topLeftCell="A111" activePane="bottomLeft" state="frozen"/>
      <selection/>
      <selection pane="bottomLeft" activeCell="G128" sqref="G128"/>
    </sheetView>
  </sheetViews>
  <sheetFormatPr defaultColWidth="9.140625" defaultRowHeight="16.8" outlineLevelCol="7"/>
  <cols>
    <col min="1" max="1" width="17.5703125" style="251" customWidth="1"/>
    <col min="2" max="2" width="30.5703125" style="249" customWidth="1"/>
    <col min="3" max="3" width="9.140625" style="250"/>
    <col min="4" max="4" width="15.859375" style="249" customWidth="1"/>
    <col min="5" max="5" width="13.7109375" style="249" customWidth="1"/>
    <col min="6" max="6" width="25.8671875" style="249" customWidth="1"/>
    <col min="7" max="8" width="13.140625" style="249"/>
    <col min="9" max="16384" width="9.140625" style="249"/>
  </cols>
  <sheetData>
    <row r="1" s="249" customFormat="1" ht="20" customHeight="1" spans="1:6">
      <c r="A1" s="256" t="s">
        <v>0</v>
      </c>
      <c r="B1" s="257" t="s">
        <v>1</v>
      </c>
      <c r="C1" s="258" t="s">
        <v>2</v>
      </c>
      <c r="D1" s="257" t="s">
        <v>3</v>
      </c>
      <c r="E1" s="257" t="s">
        <v>4</v>
      </c>
      <c r="F1" s="306" t="s">
        <v>5</v>
      </c>
    </row>
    <row r="2" s="249" customFormat="1" ht="14" customHeight="1" spans="1:6">
      <c r="A2" s="297">
        <v>45995</v>
      </c>
      <c r="B2" s="298" t="s">
        <v>6</v>
      </c>
      <c r="C2" s="299">
        <v>5</v>
      </c>
      <c r="D2" s="7">
        <v>20000</v>
      </c>
      <c r="E2" s="7">
        <f t="shared" ref="E2:E15" si="0">SUM(C2*D2)</f>
        <v>100000</v>
      </c>
      <c r="F2" s="307">
        <f>SUM(E2:E12)</f>
        <v>572000</v>
      </c>
    </row>
    <row r="3" s="249" customFormat="1" ht="14" customHeight="1" spans="1:6">
      <c r="A3" s="300"/>
      <c r="B3" s="298" t="s">
        <v>7</v>
      </c>
      <c r="C3" s="299">
        <v>2</v>
      </c>
      <c r="D3" s="7">
        <v>70000</v>
      </c>
      <c r="E3" s="7">
        <f t="shared" si="0"/>
        <v>140000</v>
      </c>
      <c r="F3" s="308"/>
    </row>
    <row r="4" s="249" customFormat="1" ht="14" customHeight="1" spans="1:6">
      <c r="A4" s="300"/>
      <c r="B4" s="298" t="s">
        <v>8</v>
      </c>
      <c r="C4" s="299">
        <v>6</v>
      </c>
      <c r="D4" s="7">
        <v>10000</v>
      </c>
      <c r="E4" s="7">
        <f t="shared" si="0"/>
        <v>60000</v>
      </c>
      <c r="F4" s="308"/>
    </row>
    <row r="5" s="249" customFormat="1" ht="14" customHeight="1" spans="1:6">
      <c r="A5" s="300"/>
      <c r="B5" s="298" t="s">
        <v>9</v>
      </c>
      <c r="C5" s="299">
        <v>1</v>
      </c>
      <c r="D5" s="7">
        <v>38000</v>
      </c>
      <c r="E5" s="7">
        <f t="shared" si="0"/>
        <v>38000</v>
      </c>
      <c r="F5" s="308"/>
    </row>
    <row r="6" s="249" customFormat="1" ht="14" customHeight="1" spans="1:6">
      <c r="A6" s="300"/>
      <c r="B6" s="298" t="s">
        <v>10</v>
      </c>
      <c r="C6" s="299">
        <v>0.3</v>
      </c>
      <c r="D6" s="7">
        <v>20000</v>
      </c>
      <c r="E6" s="7">
        <f t="shared" si="0"/>
        <v>6000</v>
      </c>
      <c r="F6" s="308"/>
    </row>
    <row r="7" s="249" customFormat="1" ht="14" customHeight="1" spans="1:6">
      <c r="A7" s="300"/>
      <c r="B7" s="298" t="s">
        <v>11</v>
      </c>
      <c r="C7" s="299">
        <v>1</v>
      </c>
      <c r="D7" s="7">
        <v>25000</v>
      </c>
      <c r="E7" s="7">
        <f t="shared" si="0"/>
        <v>25000</v>
      </c>
      <c r="F7" s="308"/>
    </row>
    <row r="8" s="249" customFormat="1" ht="14" customHeight="1" spans="1:6">
      <c r="A8" s="300"/>
      <c r="B8" s="298" t="s">
        <v>12</v>
      </c>
      <c r="C8" s="299">
        <v>1</v>
      </c>
      <c r="D8" s="7">
        <v>30000</v>
      </c>
      <c r="E8" s="7">
        <f t="shared" si="0"/>
        <v>30000</v>
      </c>
      <c r="F8" s="308"/>
    </row>
    <row r="9" s="249" customFormat="1" ht="14" customHeight="1" spans="1:6">
      <c r="A9" s="300"/>
      <c r="B9" s="298" t="s">
        <v>13</v>
      </c>
      <c r="C9" s="299">
        <v>1</v>
      </c>
      <c r="D9" s="7">
        <v>12000</v>
      </c>
      <c r="E9" s="7">
        <f t="shared" si="0"/>
        <v>12000</v>
      </c>
      <c r="F9" s="308"/>
    </row>
    <row r="10" s="249" customFormat="1" ht="14" customHeight="1" spans="1:6">
      <c r="A10" s="300"/>
      <c r="B10" s="298" t="s">
        <v>14</v>
      </c>
      <c r="C10" s="299">
        <v>3</v>
      </c>
      <c r="D10" s="7">
        <v>24000</v>
      </c>
      <c r="E10" s="7">
        <f t="shared" si="0"/>
        <v>72000</v>
      </c>
      <c r="F10" s="308"/>
    </row>
    <row r="11" s="249" customFormat="1" ht="14" customHeight="1" spans="1:6">
      <c r="A11" s="300"/>
      <c r="B11" s="298" t="s">
        <v>15</v>
      </c>
      <c r="C11" s="299">
        <v>1</v>
      </c>
      <c r="D11" s="7">
        <v>40000</v>
      </c>
      <c r="E11" s="7">
        <f t="shared" si="0"/>
        <v>40000</v>
      </c>
      <c r="F11" s="308"/>
    </row>
    <row r="12" s="249" customFormat="1" ht="14" customHeight="1" spans="1:6">
      <c r="A12" s="301"/>
      <c r="B12" s="298" t="s">
        <v>16</v>
      </c>
      <c r="C12" s="299">
        <v>1</v>
      </c>
      <c r="D12" s="7">
        <v>49000</v>
      </c>
      <c r="E12" s="7">
        <f t="shared" si="0"/>
        <v>49000</v>
      </c>
      <c r="F12" s="309"/>
    </row>
    <row r="13" s="249" customFormat="1" ht="14" customHeight="1" spans="1:6">
      <c r="A13" s="297">
        <v>45996</v>
      </c>
      <c r="B13" s="298" t="s">
        <v>8</v>
      </c>
      <c r="C13" s="299">
        <v>8</v>
      </c>
      <c r="D13" s="7">
        <v>10000</v>
      </c>
      <c r="E13" s="7">
        <f t="shared" si="0"/>
        <v>80000</v>
      </c>
      <c r="F13" s="307">
        <f>SUM(E13:E25)</f>
        <v>730000</v>
      </c>
    </row>
    <row r="14" s="249" customFormat="1" ht="14" customHeight="1" spans="1:6">
      <c r="A14" s="300"/>
      <c r="B14" s="298" t="s">
        <v>6</v>
      </c>
      <c r="C14" s="299">
        <v>2</v>
      </c>
      <c r="D14" s="7">
        <v>20000</v>
      </c>
      <c r="E14" s="7">
        <f t="shared" si="0"/>
        <v>40000</v>
      </c>
      <c r="F14" s="308"/>
    </row>
    <row r="15" s="249" customFormat="1" ht="14" customHeight="1" spans="1:6">
      <c r="A15" s="300"/>
      <c r="B15" s="298" t="s">
        <v>17</v>
      </c>
      <c r="C15" s="299">
        <v>2</v>
      </c>
      <c r="D15" s="7">
        <v>35000</v>
      </c>
      <c r="E15" s="7">
        <f t="shared" si="0"/>
        <v>70000</v>
      </c>
      <c r="F15" s="308"/>
    </row>
    <row r="16" s="249" customFormat="1" ht="14" customHeight="1" spans="1:6">
      <c r="A16" s="300"/>
      <c r="B16" s="298" t="s">
        <v>18</v>
      </c>
      <c r="C16" s="299">
        <v>0.5</v>
      </c>
      <c r="D16" s="7">
        <v>95000</v>
      </c>
      <c r="E16" s="7">
        <v>48000</v>
      </c>
      <c r="F16" s="308"/>
    </row>
    <row r="17" s="249" customFormat="1" ht="14" customHeight="1" spans="1:6">
      <c r="A17" s="300"/>
      <c r="B17" s="298" t="s">
        <v>11</v>
      </c>
      <c r="C17" s="299">
        <v>1.1</v>
      </c>
      <c r="D17" s="7">
        <v>38000</v>
      </c>
      <c r="E17" s="7">
        <v>42000</v>
      </c>
      <c r="F17" s="308"/>
    </row>
    <row r="18" s="249" customFormat="1" ht="14" customHeight="1" spans="1:6">
      <c r="A18" s="300"/>
      <c r="B18" s="298" t="s">
        <v>14</v>
      </c>
      <c r="C18" s="299">
        <v>5</v>
      </c>
      <c r="D18" s="7">
        <v>24000</v>
      </c>
      <c r="E18" s="7">
        <f t="shared" ref="E18:E25" si="1">SUM(C18*D18)</f>
        <v>120000</v>
      </c>
      <c r="F18" s="308"/>
    </row>
    <row r="19" s="249" customFormat="1" ht="14" customHeight="1" spans="1:7">
      <c r="A19" s="300"/>
      <c r="B19" s="302" t="s">
        <v>19</v>
      </c>
      <c r="C19" s="303">
        <v>3</v>
      </c>
      <c r="D19" s="133">
        <v>40000</v>
      </c>
      <c r="E19" s="7">
        <f t="shared" si="1"/>
        <v>120000</v>
      </c>
      <c r="F19" s="308"/>
      <c r="G19" s="289"/>
    </row>
    <row r="20" s="249" customFormat="1" ht="14" customHeight="1" spans="1:6">
      <c r="A20" s="300"/>
      <c r="B20" s="304" t="s">
        <v>20</v>
      </c>
      <c r="C20" s="299">
        <v>1</v>
      </c>
      <c r="D20" s="277">
        <v>45000</v>
      </c>
      <c r="E20" s="7">
        <f t="shared" si="1"/>
        <v>45000</v>
      </c>
      <c r="F20" s="308"/>
    </row>
    <row r="21" s="249" customFormat="1" ht="14" customHeight="1" spans="1:6">
      <c r="A21" s="300"/>
      <c r="B21" s="304" t="s">
        <v>21</v>
      </c>
      <c r="C21" s="299">
        <v>2</v>
      </c>
      <c r="D21" s="277">
        <v>20000</v>
      </c>
      <c r="E21" s="7">
        <f t="shared" si="1"/>
        <v>40000</v>
      </c>
      <c r="F21" s="308"/>
    </row>
    <row r="22" s="249" customFormat="1" ht="14" customHeight="1" spans="1:6">
      <c r="A22" s="300"/>
      <c r="B22" s="304" t="s">
        <v>22</v>
      </c>
      <c r="C22" s="299">
        <v>0.5</v>
      </c>
      <c r="D22" s="277">
        <v>30000</v>
      </c>
      <c r="E22" s="7">
        <f t="shared" si="1"/>
        <v>15000</v>
      </c>
      <c r="F22" s="308"/>
    </row>
    <row r="23" s="249" customFormat="1" ht="14" customHeight="1" spans="1:6">
      <c r="A23" s="300"/>
      <c r="B23" s="304" t="s">
        <v>22</v>
      </c>
      <c r="C23" s="299">
        <v>1</v>
      </c>
      <c r="D23" s="277">
        <v>30000</v>
      </c>
      <c r="E23" s="7">
        <f t="shared" si="1"/>
        <v>30000</v>
      </c>
      <c r="F23" s="308"/>
    </row>
    <row r="24" s="249" customFormat="1" ht="14" customHeight="1" spans="1:6">
      <c r="A24" s="300"/>
      <c r="B24" s="304" t="s">
        <v>23</v>
      </c>
      <c r="C24" s="299">
        <v>0.3</v>
      </c>
      <c r="D24" s="277">
        <v>150000</v>
      </c>
      <c r="E24" s="7">
        <f t="shared" si="1"/>
        <v>45000</v>
      </c>
      <c r="F24" s="308"/>
    </row>
    <row r="25" s="249" customFormat="1" ht="14" customHeight="1" spans="1:6">
      <c r="A25" s="301"/>
      <c r="B25" s="304" t="s">
        <v>17</v>
      </c>
      <c r="C25" s="299">
        <v>1</v>
      </c>
      <c r="D25" s="277">
        <v>35000</v>
      </c>
      <c r="E25" s="7">
        <f t="shared" si="1"/>
        <v>35000</v>
      </c>
      <c r="F25" s="309"/>
    </row>
    <row r="26" s="249" customFormat="1" ht="14" customHeight="1" spans="1:6">
      <c r="A26" s="297">
        <v>45997</v>
      </c>
      <c r="B26" s="304" t="s">
        <v>24</v>
      </c>
      <c r="C26" s="299">
        <v>3.995</v>
      </c>
      <c r="D26" s="277">
        <v>15000</v>
      </c>
      <c r="E26" s="7">
        <v>60000</v>
      </c>
      <c r="F26" s="307">
        <f>SUM(E26:E34)</f>
        <v>422000</v>
      </c>
    </row>
    <row r="27" s="249" customFormat="1" ht="14" customHeight="1" spans="1:6">
      <c r="A27" s="300"/>
      <c r="B27" s="304" t="s">
        <v>6</v>
      </c>
      <c r="C27" s="299">
        <v>2</v>
      </c>
      <c r="D27" s="277">
        <v>20000</v>
      </c>
      <c r="E27" s="7">
        <f>SUM(C27*D27)</f>
        <v>40000</v>
      </c>
      <c r="F27" s="308"/>
    </row>
    <row r="28" s="249" customFormat="1" ht="14" customHeight="1" spans="1:6">
      <c r="A28" s="300"/>
      <c r="B28" s="304" t="s">
        <v>25</v>
      </c>
      <c r="C28" s="299">
        <v>0.5</v>
      </c>
      <c r="D28" s="277">
        <v>35000</v>
      </c>
      <c r="E28" s="7">
        <v>18000</v>
      </c>
      <c r="F28" s="308"/>
    </row>
    <row r="29" s="249" customFormat="1" ht="14" customHeight="1" spans="1:6">
      <c r="A29" s="300"/>
      <c r="B29" s="304" t="s">
        <v>26</v>
      </c>
      <c r="C29" s="299">
        <v>0.1</v>
      </c>
      <c r="D29" s="277">
        <v>80000</v>
      </c>
      <c r="E29" s="7">
        <f t="shared" ref="E29:E34" si="2">SUM(C29*D29)</f>
        <v>8000</v>
      </c>
      <c r="F29" s="308"/>
    </row>
    <row r="30" s="249" customFormat="1" ht="14" customHeight="1" spans="1:6">
      <c r="A30" s="300"/>
      <c r="B30" s="304" t="s">
        <v>22</v>
      </c>
      <c r="C30" s="299">
        <v>0.5</v>
      </c>
      <c r="D30" s="277">
        <v>30000</v>
      </c>
      <c r="E30" s="7">
        <f t="shared" si="2"/>
        <v>15000</v>
      </c>
      <c r="F30" s="308"/>
    </row>
    <row r="31" s="249" customFormat="1" ht="14" customHeight="1" spans="1:6">
      <c r="A31" s="300"/>
      <c r="B31" s="304" t="s">
        <v>27</v>
      </c>
      <c r="C31" s="299">
        <v>4</v>
      </c>
      <c r="D31" s="277">
        <v>20000</v>
      </c>
      <c r="E31" s="7">
        <f t="shared" si="2"/>
        <v>80000</v>
      </c>
      <c r="F31" s="308"/>
    </row>
    <row r="32" s="249" customFormat="1" ht="14" customHeight="1" spans="1:6">
      <c r="A32" s="300"/>
      <c r="B32" s="298" t="s">
        <v>14</v>
      </c>
      <c r="C32" s="299">
        <v>4</v>
      </c>
      <c r="D32" s="7">
        <v>24000</v>
      </c>
      <c r="E32" s="7">
        <f t="shared" si="2"/>
        <v>96000</v>
      </c>
      <c r="F32" s="308"/>
    </row>
    <row r="33" s="249" customFormat="1" ht="14" customHeight="1" spans="1:6">
      <c r="A33" s="300"/>
      <c r="B33" s="298" t="s">
        <v>28</v>
      </c>
      <c r="C33" s="299">
        <v>2</v>
      </c>
      <c r="D33" s="7">
        <v>40000</v>
      </c>
      <c r="E33" s="7">
        <f t="shared" si="2"/>
        <v>80000</v>
      </c>
      <c r="F33" s="308"/>
    </row>
    <row r="34" s="249" customFormat="1" ht="14" customHeight="1" spans="1:6">
      <c r="A34" s="301"/>
      <c r="B34" s="298" t="s">
        <v>29</v>
      </c>
      <c r="C34" s="299">
        <v>1</v>
      </c>
      <c r="D34" s="7">
        <v>25000</v>
      </c>
      <c r="E34" s="7">
        <f t="shared" si="2"/>
        <v>25000</v>
      </c>
      <c r="F34" s="309"/>
    </row>
    <row r="35" s="249" customFormat="1" ht="14" customHeight="1" spans="1:6">
      <c r="A35" s="305">
        <v>45998</v>
      </c>
      <c r="B35" s="304" t="s">
        <v>30</v>
      </c>
      <c r="C35" s="299">
        <v>8.945</v>
      </c>
      <c r="D35" s="7">
        <v>15000</v>
      </c>
      <c r="E35" s="7">
        <v>134000</v>
      </c>
      <c r="F35" s="308">
        <f>SUM(E35:E42)</f>
        <v>517000</v>
      </c>
    </row>
    <row r="36" s="249" customFormat="1" ht="14" customHeight="1" spans="1:6">
      <c r="A36" s="305"/>
      <c r="B36" s="304" t="s">
        <v>6</v>
      </c>
      <c r="C36" s="299">
        <v>2</v>
      </c>
      <c r="D36" s="7">
        <v>20000</v>
      </c>
      <c r="E36" s="7">
        <f t="shared" ref="E35:E44" si="3">SUM(C36*D36)</f>
        <v>40000</v>
      </c>
      <c r="F36" s="308"/>
    </row>
    <row r="37" s="249" customFormat="1" ht="14" customHeight="1" spans="1:6">
      <c r="A37" s="305"/>
      <c r="B37" s="304" t="s">
        <v>31</v>
      </c>
      <c r="C37" s="299">
        <v>0.3</v>
      </c>
      <c r="D37" s="7">
        <v>80000</v>
      </c>
      <c r="E37" s="7">
        <f t="shared" si="3"/>
        <v>24000</v>
      </c>
      <c r="F37" s="308"/>
    </row>
    <row r="38" s="249" customFormat="1" ht="14" customHeight="1" spans="1:6">
      <c r="A38" s="305"/>
      <c r="B38" s="304" t="s">
        <v>12</v>
      </c>
      <c r="C38" s="299">
        <v>1</v>
      </c>
      <c r="D38" s="7">
        <v>30000</v>
      </c>
      <c r="E38" s="7">
        <f t="shared" si="3"/>
        <v>30000</v>
      </c>
      <c r="F38" s="308"/>
    </row>
    <row r="39" s="249" customFormat="1" ht="14" customHeight="1" spans="1:6">
      <c r="A39" s="305"/>
      <c r="B39" s="304" t="s">
        <v>22</v>
      </c>
      <c r="C39" s="299">
        <v>0.5</v>
      </c>
      <c r="D39" s="7">
        <v>30000</v>
      </c>
      <c r="E39" s="7">
        <f t="shared" si="3"/>
        <v>15000</v>
      </c>
      <c r="F39" s="308"/>
    </row>
    <row r="40" s="249" customFormat="1" ht="14" customHeight="1" spans="1:6">
      <c r="A40" s="305"/>
      <c r="B40" s="304" t="s">
        <v>14</v>
      </c>
      <c r="C40" s="299">
        <v>4</v>
      </c>
      <c r="D40" s="7">
        <v>24000</v>
      </c>
      <c r="E40" s="7">
        <f t="shared" si="3"/>
        <v>96000</v>
      </c>
      <c r="F40" s="308"/>
    </row>
    <row r="41" s="249" customFormat="1" ht="14" customHeight="1" spans="1:6">
      <c r="A41" s="305"/>
      <c r="B41" s="304" t="s">
        <v>15</v>
      </c>
      <c r="C41" s="299">
        <v>2</v>
      </c>
      <c r="D41" s="7">
        <v>40000</v>
      </c>
      <c r="E41" s="7">
        <f t="shared" si="3"/>
        <v>80000</v>
      </c>
      <c r="F41" s="308"/>
    </row>
    <row r="42" s="249" customFormat="1" ht="14" customHeight="1" spans="1:6">
      <c r="A42" s="305"/>
      <c r="B42" s="304" t="s">
        <v>32</v>
      </c>
      <c r="C42" s="299">
        <v>2</v>
      </c>
      <c r="D42" s="7">
        <v>49000</v>
      </c>
      <c r="E42" s="7">
        <f t="shared" si="3"/>
        <v>98000</v>
      </c>
      <c r="F42" s="308"/>
    </row>
    <row r="43" s="249" customFormat="1" ht="14" customHeight="1" spans="1:6">
      <c r="A43" s="297">
        <v>45999</v>
      </c>
      <c r="B43" s="304" t="s">
        <v>8</v>
      </c>
      <c r="C43" s="299">
        <v>3</v>
      </c>
      <c r="D43" s="7">
        <v>10000</v>
      </c>
      <c r="E43" s="7">
        <f t="shared" si="3"/>
        <v>30000</v>
      </c>
      <c r="F43" s="310">
        <f>SUM(E43:E47)</f>
        <v>357000</v>
      </c>
    </row>
    <row r="44" s="249" customFormat="1" ht="14" customHeight="1" spans="1:6">
      <c r="A44" s="300"/>
      <c r="B44" s="304" t="s">
        <v>6</v>
      </c>
      <c r="C44" s="299">
        <v>2.7</v>
      </c>
      <c r="D44" s="7">
        <v>20000</v>
      </c>
      <c r="E44" s="7">
        <f t="shared" si="3"/>
        <v>54000</v>
      </c>
      <c r="F44" s="310"/>
    </row>
    <row r="45" s="249" customFormat="1" ht="14" customHeight="1" spans="1:6">
      <c r="A45" s="300"/>
      <c r="B45" s="304" t="s">
        <v>7</v>
      </c>
      <c r="C45" s="299">
        <v>3.09</v>
      </c>
      <c r="D45" s="7">
        <v>70000</v>
      </c>
      <c r="E45" s="7">
        <v>216000</v>
      </c>
      <c r="F45" s="310"/>
    </row>
    <row r="46" s="249" customFormat="1" ht="14" customHeight="1" spans="1:6">
      <c r="A46" s="300"/>
      <c r="B46" s="304" t="s">
        <v>22</v>
      </c>
      <c r="C46" s="299">
        <v>0.3</v>
      </c>
      <c r="D46" s="7">
        <v>30000</v>
      </c>
      <c r="E46" s="7">
        <f>SUM(C46*D46)</f>
        <v>9000</v>
      </c>
      <c r="F46" s="310"/>
    </row>
    <row r="47" s="249" customFormat="1" ht="14" customHeight="1" spans="1:6">
      <c r="A47" s="300"/>
      <c r="B47" s="304" t="s">
        <v>14</v>
      </c>
      <c r="C47" s="299">
        <v>2</v>
      </c>
      <c r="D47" s="7">
        <v>24000</v>
      </c>
      <c r="E47" s="7">
        <f>SUM(C47*D47)</f>
        <v>48000</v>
      </c>
      <c r="F47" s="310"/>
    </row>
    <row r="48" s="249" customFormat="1" ht="14" customHeight="1" spans="1:6">
      <c r="A48" s="297">
        <v>46000</v>
      </c>
      <c r="B48" s="304" t="s">
        <v>21</v>
      </c>
      <c r="C48" s="299">
        <v>2</v>
      </c>
      <c r="D48" s="7">
        <v>20000</v>
      </c>
      <c r="E48" s="7">
        <f t="shared" ref="E48:E82" si="4">SUM(C48*D48)</f>
        <v>40000</v>
      </c>
      <c r="F48" s="307">
        <f>SUM(E48:E58)</f>
        <v>612000</v>
      </c>
    </row>
    <row r="49" s="249" customFormat="1" ht="14" customHeight="1" spans="1:6">
      <c r="A49" s="300"/>
      <c r="B49" s="304" t="s">
        <v>17</v>
      </c>
      <c r="C49" s="299">
        <v>2</v>
      </c>
      <c r="D49" s="7">
        <v>35000</v>
      </c>
      <c r="E49" s="7">
        <f t="shared" si="4"/>
        <v>70000</v>
      </c>
      <c r="F49" s="308"/>
    </row>
    <row r="50" s="249" customFormat="1" ht="14" customHeight="1" spans="1:6">
      <c r="A50" s="300"/>
      <c r="B50" s="304" t="s">
        <v>14</v>
      </c>
      <c r="C50" s="299">
        <v>5</v>
      </c>
      <c r="D50" s="7">
        <v>24000</v>
      </c>
      <c r="E50" s="7">
        <f t="shared" si="4"/>
        <v>120000</v>
      </c>
      <c r="F50" s="308"/>
    </row>
    <row r="51" s="249" customFormat="1" ht="14" customHeight="1" spans="1:6">
      <c r="A51" s="300"/>
      <c r="B51" s="304" t="s">
        <v>32</v>
      </c>
      <c r="C51" s="299">
        <v>1</v>
      </c>
      <c r="D51" s="7">
        <v>49000</v>
      </c>
      <c r="E51" s="7">
        <f t="shared" si="4"/>
        <v>49000</v>
      </c>
      <c r="F51" s="308"/>
    </row>
    <row r="52" s="249" customFormat="1" ht="14" customHeight="1" spans="1:6">
      <c r="A52" s="300"/>
      <c r="B52" s="304" t="s">
        <v>33</v>
      </c>
      <c r="C52" s="299">
        <v>1</v>
      </c>
      <c r="D52" s="7">
        <v>65000</v>
      </c>
      <c r="E52" s="7">
        <f t="shared" si="4"/>
        <v>65000</v>
      </c>
      <c r="F52" s="308"/>
    </row>
    <row r="53" s="249" customFormat="1" ht="14" customHeight="1" spans="1:6">
      <c r="A53" s="300"/>
      <c r="B53" s="304" t="s">
        <v>18</v>
      </c>
      <c r="C53" s="299">
        <v>0.5</v>
      </c>
      <c r="D53" s="7">
        <v>95000</v>
      </c>
      <c r="E53" s="7">
        <v>48000</v>
      </c>
      <c r="F53" s="308"/>
    </row>
    <row r="54" s="249" customFormat="1" ht="14" customHeight="1" spans="1:6">
      <c r="A54" s="300"/>
      <c r="B54" s="304" t="s">
        <v>13</v>
      </c>
      <c r="C54" s="299">
        <v>1</v>
      </c>
      <c r="D54" s="7">
        <v>15000</v>
      </c>
      <c r="E54" s="7">
        <f t="shared" si="4"/>
        <v>15000</v>
      </c>
      <c r="F54" s="308"/>
    </row>
    <row r="55" s="249" customFormat="1" ht="14" customHeight="1" spans="1:6">
      <c r="A55" s="300"/>
      <c r="B55" s="304" t="s">
        <v>8</v>
      </c>
      <c r="C55" s="299">
        <v>9</v>
      </c>
      <c r="D55" s="7">
        <v>10000</v>
      </c>
      <c r="E55" s="7">
        <f t="shared" si="4"/>
        <v>90000</v>
      </c>
      <c r="F55" s="308"/>
    </row>
    <row r="56" s="249" customFormat="1" ht="14" customHeight="1" spans="1:6">
      <c r="A56" s="300"/>
      <c r="B56" s="298" t="s">
        <v>7</v>
      </c>
      <c r="C56" s="299">
        <v>1</v>
      </c>
      <c r="D56" s="7">
        <v>70000</v>
      </c>
      <c r="E56" s="7">
        <f t="shared" si="4"/>
        <v>70000</v>
      </c>
      <c r="F56" s="308"/>
    </row>
    <row r="57" s="249" customFormat="1" ht="14" customHeight="1" spans="1:6">
      <c r="A57" s="300"/>
      <c r="B57" s="298" t="s">
        <v>6</v>
      </c>
      <c r="C57" s="299">
        <v>2</v>
      </c>
      <c r="D57" s="7">
        <v>20000</v>
      </c>
      <c r="E57" s="7">
        <f t="shared" si="4"/>
        <v>40000</v>
      </c>
      <c r="F57" s="308"/>
    </row>
    <row r="58" s="249" customFormat="1" ht="14" customHeight="1" spans="1:6">
      <c r="A58" s="301"/>
      <c r="B58" s="298" t="s">
        <v>34</v>
      </c>
      <c r="C58" s="299">
        <v>1</v>
      </c>
      <c r="D58" s="7">
        <v>5000</v>
      </c>
      <c r="E58" s="7">
        <f t="shared" si="4"/>
        <v>5000</v>
      </c>
      <c r="F58" s="309"/>
    </row>
    <row r="59" s="249" customFormat="1" ht="14" customHeight="1" spans="1:6">
      <c r="A59" s="297">
        <v>46001</v>
      </c>
      <c r="B59" s="298" t="s">
        <v>6</v>
      </c>
      <c r="C59" s="299">
        <v>3</v>
      </c>
      <c r="D59" s="7">
        <v>20000</v>
      </c>
      <c r="E59" s="7">
        <f t="shared" si="4"/>
        <v>60000</v>
      </c>
      <c r="F59" s="307">
        <f>SUM(E59:E67)</f>
        <v>586000</v>
      </c>
    </row>
    <row r="60" s="249" customFormat="1" ht="14" customHeight="1" spans="1:6">
      <c r="A60" s="300"/>
      <c r="B60" s="298" t="s">
        <v>7</v>
      </c>
      <c r="C60" s="299">
        <v>2</v>
      </c>
      <c r="D60" s="7">
        <v>70000</v>
      </c>
      <c r="E60" s="7">
        <f t="shared" si="4"/>
        <v>140000</v>
      </c>
      <c r="F60" s="308"/>
    </row>
    <row r="61" s="249" customFormat="1" ht="14" customHeight="1" spans="1:6">
      <c r="A61" s="300"/>
      <c r="B61" s="298" t="s">
        <v>8</v>
      </c>
      <c r="C61" s="299">
        <v>8</v>
      </c>
      <c r="D61" s="7">
        <v>10000</v>
      </c>
      <c r="E61" s="7">
        <f t="shared" si="4"/>
        <v>80000</v>
      </c>
      <c r="F61" s="308"/>
    </row>
    <row r="62" s="249" customFormat="1" ht="14" customHeight="1" spans="1:6">
      <c r="A62" s="300"/>
      <c r="B62" s="298" t="s">
        <v>9</v>
      </c>
      <c r="C62" s="299">
        <v>1</v>
      </c>
      <c r="D62" s="7">
        <v>38000</v>
      </c>
      <c r="E62" s="7">
        <f t="shared" si="4"/>
        <v>38000</v>
      </c>
      <c r="F62" s="308"/>
    </row>
    <row r="63" s="249" customFormat="1" ht="14" customHeight="1" spans="1:6">
      <c r="A63" s="300"/>
      <c r="B63" s="298" t="s">
        <v>10</v>
      </c>
      <c r="C63" s="299">
        <v>1</v>
      </c>
      <c r="D63" s="7">
        <v>20000</v>
      </c>
      <c r="E63" s="7">
        <f t="shared" si="4"/>
        <v>20000</v>
      </c>
      <c r="F63" s="308"/>
    </row>
    <row r="64" s="249" customFormat="1" ht="14" customHeight="1" spans="1:6">
      <c r="A64" s="300"/>
      <c r="B64" s="298" t="s">
        <v>22</v>
      </c>
      <c r="C64" s="299">
        <v>0.5</v>
      </c>
      <c r="D64" s="7">
        <v>30000</v>
      </c>
      <c r="E64" s="7">
        <f t="shared" si="4"/>
        <v>15000</v>
      </c>
      <c r="F64" s="308"/>
    </row>
    <row r="65" s="249" customFormat="1" ht="14" customHeight="1" spans="1:6">
      <c r="A65" s="300"/>
      <c r="B65" s="298" t="s">
        <v>14</v>
      </c>
      <c r="C65" s="299">
        <v>6</v>
      </c>
      <c r="D65" s="7">
        <v>24000</v>
      </c>
      <c r="E65" s="7">
        <f t="shared" si="4"/>
        <v>144000</v>
      </c>
      <c r="F65" s="308"/>
    </row>
    <row r="66" s="249" customFormat="1" ht="14" customHeight="1" spans="1:6">
      <c r="A66" s="300"/>
      <c r="B66" s="298" t="s">
        <v>15</v>
      </c>
      <c r="C66" s="299">
        <v>1</v>
      </c>
      <c r="D66" s="7">
        <v>40000</v>
      </c>
      <c r="E66" s="7">
        <f t="shared" si="4"/>
        <v>40000</v>
      </c>
      <c r="F66" s="308"/>
    </row>
    <row r="67" s="249" customFormat="1" ht="14" customHeight="1" spans="1:6">
      <c r="A67" s="301"/>
      <c r="B67" s="298" t="s">
        <v>32</v>
      </c>
      <c r="C67" s="299">
        <v>1</v>
      </c>
      <c r="D67" s="7">
        <v>49000</v>
      </c>
      <c r="E67" s="7">
        <f t="shared" si="4"/>
        <v>49000</v>
      </c>
      <c r="F67" s="309"/>
    </row>
    <row r="68" s="249" customFormat="1" ht="14" customHeight="1" spans="1:6">
      <c r="A68" s="297">
        <v>46002</v>
      </c>
      <c r="B68" s="298" t="s">
        <v>6</v>
      </c>
      <c r="C68" s="299">
        <v>3</v>
      </c>
      <c r="D68" s="7">
        <v>20000</v>
      </c>
      <c r="E68" s="7">
        <f t="shared" si="4"/>
        <v>60000</v>
      </c>
      <c r="F68" s="307">
        <f>SUM(E68:E78)</f>
        <v>541000</v>
      </c>
    </row>
    <row r="69" s="249" customFormat="1" ht="14" customHeight="1" spans="1:6">
      <c r="A69" s="300"/>
      <c r="B69" s="298" t="s">
        <v>7</v>
      </c>
      <c r="C69" s="299">
        <v>2</v>
      </c>
      <c r="D69" s="7">
        <v>70000</v>
      </c>
      <c r="E69" s="7">
        <f t="shared" si="4"/>
        <v>140000</v>
      </c>
      <c r="F69" s="308"/>
    </row>
    <row r="70" s="249" customFormat="1" ht="14" customHeight="1" spans="1:6">
      <c r="A70" s="300"/>
      <c r="B70" s="298" t="s">
        <v>8</v>
      </c>
      <c r="C70" s="299">
        <v>4</v>
      </c>
      <c r="D70" s="7">
        <v>10000</v>
      </c>
      <c r="E70" s="7">
        <f t="shared" si="4"/>
        <v>40000</v>
      </c>
      <c r="F70" s="308"/>
    </row>
    <row r="71" s="249" customFormat="1" ht="14" customHeight="1" spans="1:6">
      <c r="A71" s="300"/>
      <c r="B71" s="298" t="s">
        <v>9</v>
      </c>
      <c r="C71" s="299">
        <v>1</v>
      </c>
      <c r="D71" s="7">
        <v>38000</v>
      </c>
      <c r="E71" s="7">
        <f t="shared" si="4"/>
        <v>38000</v>
      </c>
      <c r="F71" s="308"/>
    </row>
    <row r="72" s="249" customFormat="1" ht="14" customHeight="1" spans="1:6">
      <c r="A72" s="300"/>
      <c r="B72" s="298" t="s">
        <v>10</v>
      </c>
      <c r="C72" s="299">
        <v>1</v>
      </c>
      <c r="D72" s="7">
        <v>20000</v>
      </c>
      <c r="E72" s="7">
        <f t="shared" si="4"/>
        <v>20000</v>
      </c>
      <c r="F72" s="308"/>
    </row>
    <row r="73" s="249" customFormat="1" ht="14" customHeight="1" spans="1:6">
      <c r="A73" s="300"/>
      <c r="B73" s="298" t="s">
        <v>22</v>
      </c>
      <c r="C73" s="299">
        <v>0.5</v>
      </c>
      <c r="D73" s="7">
        <v>30000</v>
      </c>
      <c r="E73" s="7">
        <f t="shared" si="4"/>
        <v>15000</v>
      </c>
      <c r="F73" s="308"/>
    </row>
    <row r="74" s="249" customFormat="1" ht="14" customHeight="1" spans="1:6">
      <c r="A74" s="300"/>
      <c r="B74" s="298" t="s">
        <v>12</v>
      </c>
      <c r="C74" s="299">
        <v>1</v>
      </c>
      <c r="D74" s="7">
        <v>30000</v>
      </c>
      <c r="E74" s="7">
        <f t="shared" si="4"/>
        <v>30000</v>
      </c>
      <c r="F74" s="308"/>
    </row>
    <row r="75" s="249" customFormat="1" ht="14" customHeight="1" spans="1:6">
      <c r="A75" s="300"/>
      <c r="B75" s="298" t="s">
        <v>18</v>
      </c>
      <c r="C75" s="299">
        <v>1</v>
      </c>
      <c r="D75" s="7">
        <v>95000</v>
      </c>
      <c r="E75" s="7">
        <f t="shared" si="4"/>
        <v>95000</v>
      </c>
      <c r="F75" s="308"/>
    </row>
    <row r="76" s="249" customFormat="1" ht="14" customHeight="1" spans="1:6">
      <c r="A76" s="300"/>
      <c r="B76" s="298" t="s">
        <v>13</v>
      </c>
      <c r="C76" s="299">
        <v>1</v>
      </c>
      <c r="D76" s="7">
        <v>15000</v>
      </c>
      <c r="E76" s="7">
        <f t="shared" si="4"/>
        <v>15000</v>
      </c>
      <c r="F76" s="308"/>
    </row>
    <row r="77" s="249" customFormat="1" ht="14" customHeight="1" spans="1:6">
      <c r="A77" s="300"/>
      <c r="B77" s="298" t="s">
        <v>14</v>
      </c>
      <c r="C77" s="299">
        <v>2</v>
      </c>
      <c r="D77" s="7">
        <v>24000</v>
      </c>
      <c r="E77" s="7">
        <f t="shared" si="4"/>
        <v>48000</v>
      </c>
      <c r="F77" s="308"/>
    </row>
    <row r="78" s="249" customFormat="1" ht="14" customHeight="1" spans="1:6">
      <c r="A78" s="301"/>
      <c r="B78" s="298" t="s">
        <v>15</v>
      </c>
      <c r="C78" s="299">
        <v>1</v>
      </c>
      <c r="D78" s="7">
        <v>40000</v>
      </c>
      <c r="E78" s="7">
        <f t="shared" si="4"/>
        <v>40000</v>
      </c>
      <c r="F78" s="309"/>
    </row>
    <row r="79" s="249" customFormat="1" ht="14" customHeight="1" spans="1:6">
      <c r="A79" s="297">
        <v>46003</v>
      </c>
      <c r="B79" s="298" t="s">
        <v>6</v>
      </c>
      <c r="C79" s="299">
        <v>3</v>
      </c>
      <c r="D79" s="7">
        <v>20000</v>
      </c>
      <c r="E79" s="7">
        <f t="shared" si="4"/>
        <v>60000</v>
      </c>
      <c r="F79" s="307">
        <f>-SUM(E79:E93)</f>
        <v>-900000</v>
      </c>
    </row>
    <row r="80" s="249" customFormat="1" ht="14" customHeight="1" spans="1:6">
      <c r="A80" s="300"/>
      <c r="B80" s="298" t="s">
        <v>7</v>
      </c>
      <c r="C80" s="299">
        <v>2</v>
      </c>
      <c r="D80" s="7">
        <v>70000</v>
      </c>
      <c r="E80" s="7">
        <f t="shared" si="4"/>
        <v>140000</v>
      </c>
      <c r="F80" s="308"/>
    </row>
    <row r="81" s="249" customFormat="1" ht="14" customHeight="1" spans="1:6">
      <c r="A81" s="300"/>
      <c r="B81" s="298" t="s">
        <v>8</v>
      </c>
      <c r="C81" s="299">
        <v>6</v>
      </c>
      <c r="D81" s="7">
        <v>10000</v>
      </c>
      <c r="E81" s="7">
        <f t="shared" si="4"/>
        <v>60000</v>
      </c>
      <c r="F81" s="308"/>
    </row>
    <row r="82" s="249" customFormat="1" ht="14" customHeight="1" spans="1:6">
      <c r="A82" s="300"/>
      <c r="B82" s="298" t="s">
        <v>35</v>
      </c>
      <c r="C82" s="299">
        <v>2</v>
      </c>
      <c r="D82" s="7">
        <v>48000</v>
      </c>
      <c r="E82" s="7">
        <f t="shared" si="4"/>
        <v>96000</v>
      </c>
      <c r="F82" s="308"/>
    </row>
    <row r="83" s="249" customFormat="1" ht="14" customHeight="1" spans="1:6">
      <c r="A83" s="300"/>
      <c r="B83" s="298" t="s">
        <v>24</v>
      </c>
      <c r="C83" s="299">
        <v>8.18</v>
      </c>
      <c r="D83" s="7">
        <v>15000</v>
      </c>
      <c r="E83" s="7">
        <v>123000</v>
      </c>
      <c r="F83" s="308"/>
    </row>
    <row r="84" s="249" customFormat="1" ht="14" customHeight="1" spans="1:6">
      <c r="A84" s="300"/>
      <c r="B84" s="298" t="s">
        <v>10</v>
      </c>
      <c r="C84" s="299">
        <v>0.3</v>
      </c>
      <c r="D84" s="7">
        <v>20000</v>
      </c>
      <c r="E84" s="7">
        <f>SUM(C84*D84)</f>
        <v>6000</v>
      </c>
      <c r="F84" s="308"/>
    </row>
    <row r="85" s="249" customFormat="1" ht="14" customHeight="1" spans="1:6">
      <c r="A85" s="300"/>
      <c r="B85" s="298" t="s">
        <v>22</v>
      </c>
      <c r="C85" s="299">
        <v>0.5</v>
      </c>
      <c r="D85" s="7">
        <v>30000</v>
      </c>
      <c r="E85" s="7">
        <f>SUM(C85*D85)</f>
        <v>15000</v>
      </c>
      <c r="F85" s="308"/>
    </row>
    <row r="86" s="249" customFormat="1" ht="14" customHeight="1" spans="1:6">
      <c r="A86" s="300"/>
      <c r="B86" s="298" t="s">
        <v>31</v>
      </c>
      <c r="C86" s="299">
        <v>0.5</v>
      </c>
      <c r="D86" s="7">
        <v>80000</v>
      </c>
      <c r="E86" s="7">
        <f>SUM(C86*D86)</f>
        <v>40000</v>
      </c>
      <c r="F86" s="308"/>
    </row>
    <row r="87" s="249" customFormat="1" ht="14" customHeight="1" spans="1:8">
      <c r="A87" s="300"/>
      <c r="B87" s="298" t="s">
        <v>18</v>
      </c>
      <c r="C87" s="299">
        <v>0.5</v>
      </c>
      <c r="D87" s="7">
        <v>95000</v>
      </c>
      <c r="E87" s="7">
        <v>48000</v>
      </c>
      <c r="F87" s="308"/>
      <c r="H87" s="289"/>
    </row>
    <row r="88" s="249" customFormat="1" ht="14" customHeight="1" spans="1:6">
      <c r="A88" s="300"/>
      <c r="B88" s="298" t="s">
        <v>13</v>
      </c>
      <c r="C88" s="299">
        <v>1</v>
      </c>
      <c r="D88" s="7">
        <v>15000</v>
      </c>
      <c r="E88" s="7">
        <f t="shared" ref="E88:E94" si="5">SUM(C88*D88)</f>
        <v>15000</v>
      </c>
      <c r="F88" s="308"/>
    </row>
    <row r="89" s="249" customFormat="1" ht="14" customHeight="1" spans="1:6">
      <c r="A89" s="300"/>
      <c r="B89" s="298" t="s">
        <v>14</v>
      </c>
      <c r="C89" s="299">
        <v>2</v>
      </c>
      <c r="D89" s="7">
        <v>24000</v>
      </c>
      <c r="E89" s="7">
        <f t="shared" si="5"/>
        <v>48000</v>
      </c>
      <c r="F89" s="308"/>
    </row>
    <row r="90" s="249" customFormat="1" ht="14" customHeight="1" spans="1:6">
      <c r="A90" s="300"/>
      <c r="B90" s="298" t="s">
        <v>15</v>
      </c>
      <c r="C90" s="299">
        <v>1</v>
      </c>
      <c r="D90" s="7">
        <v>40000</v>
      </c>
      <c r="E90" s="7">
        <f t="shared" si="5"/>
        <v>40000</v>
      </c>
      <c r="F90" s="308"/>
    </row>
    <row r="91" s="249" customFormat="1" ht="14" customHeight="1" spans="1:6">
      <c r="A91" s="300"/>
      <c r="B91" s="298" t="s">
        <v>32</v>
      </c>
      <c r="C91" s="299">
        <v>1</v>
      </c>
      <c r="D91" s="7">
        <v>49000</v>
      </c>
      <c r="E91" s="7">
        <f t="shared" si="5"/>
        <v>49000</v>
      </c>
      <c r="F91" s="308"/>
    </row>
    <row r="92" s="249" customFormat="1" ht="14" customHeight="1" spans="1:6">
      <c r="A92" s="300"/>
      <c r="B92" s="298" t="s">
        <v>21</v>
      </c>
      <c r="C92" s="299">
        <v>4</v>
      </c>
      <c r="D92" s="7">
        <v>20000</v>
      </c>
      <c r="E92" s="7">
        <f t="shared" si="5"/>
        <v>80000</v>
      </c>
      <c r="F92" s="308"/>
    </row>
    <row r="93" s="249" customFormat="1" ht="14" customHeight="1" spans="1:6">
      <c r="A93" s="301"/>
      <c r="B93" s="298" t="s">
        <v>27</v>
      </c>
      <c r="C93" s="299">
        <v>4</v>
      </c>
      <c r="D93" s="7">
        <v>20000</v>
      </c>
      <c r="E93" s="7">
        <f t="shared" si="5"/>
        <v>80000</v>
      </c>
      <c r="F93" s="309"/>
    </row>
    <row r="94" s="249" customFormat="1" ht="14" customHeight="1" spans="1:6">
      <c r="A94" s="297">
        <v>46004</v>
      </c>
      <c r="B94" s="304" t="s">
        <v>8</v>
      </c>
      <c r="C94" s="311">
        <v>8</v>
      </c>
      <c r="D94" s="7">
        <v>10000</v>
      </c>
      <c r="E94" s="7">
        <f t="shared" si="5"/>
        <v>80000</v>
      </c>
      <c r="F94" s="307">
        <f>SUM(E94:E99)</f>
        <v>479000</v>
      </c>
    </row>
    <row r="95" s="249" customFormat="1" ht="14" customHeight="1" spans="1:6">
      <c r="A95" s="300"/>
      <c r="B95" s="304" t="s">
        <v>24</v>
      </c>
      <c r="C95" s="311">
        <v>7.155</v>
      </c>
      <c r="D95" s="7">
        <v>15000</v>
      </c>
      <c r="E95" s="7">
        <v>107000</v>
      </c>
      <c r="F95" s="308"/>
    </row>
    <row r="96" s="249" customFormat="1" ht="14" customHeight="1" spans="1:6">
      <c r="A96" s="300"/>
      <c r="B96" s="304" t="s">
        <v>11</v>
      </c>
      <c r="C96" s="311">
        <v>2</v>
      </c>
      <c r="D96" s="7">
        <v>38000</v>
      </c>
      <c r="E96" s="7">
        <f>SUM(C96*D96)</f>
        <v>76000</v>
      </c>
      <c r="F96" s="308"/>
    </row>
    <row r="97" s="249" customFormat="1" ht="14" customHeight="1" spans="1:6">
      <c r="A97" s="300"/>
      <c r="B97" s="304" t="s">
        <v>6</v>
      </c>
      <c r="C97" s="311">
        <v>2</v>
      </c>
      <c r="D97" s="7">
        <v>20000</v>
      </c>
      <c r="E97" s="7">
        <f>SUM(C97*D97)</f>
        <v>40000</v>
      </c>
      <c r="F97" s="308"/>
    </row>
    <row r="98" s="249" customFormat="1" ht="14" customHeight="1" spans="1:6">
      <c r="A98" s="300"/>
      <c r="B98" s="304" t="s">
        <v>14</v>
      </c>
      <c r="C98" s="311">
        <v>4</v>
      </c>
      <c r="D98" s="7">
        <v>24000</v>
      </c>
      <c r="E98" s="7">
        <f>SUM(C98*D98)</f>
        <v>96000</v>
      </c>
      <c r="F98" s="308"/>
    </row>
    <row r="99" s="249" customFormat="1" ht="14" customHeight="1" spans="1:6">
      <c r="A99" s="301"/>
      <c r="B99" s="304" t="s">
        <v>15</v>
      </c>
      <c r="C99" s="311">
        <v>2</v>
      </c>
      <c r="D99" s="7">
        <v>40000</v>
      </c>
      <c r="E99" s="7">
        <f>SUM(C99*D99)</f>
        <v>80000</v>
      </c>
      <c r="F99" s="309"/>
    </row>
    <row r="100" s="249" customFormat="1" ht="14" customHeight="1" spans="1:6">
      <c r="A100" s="300">
        <v>46005</v>
      </c>
      <c r="B100" s="304" t="s">
        <v>8</v>
      </c>
      <c r="C100" s="311">
        <v>8</v>
      </c>
      <c r="D100" s="7">
        <v>10000</v>
      </c>
      <c r="E100" s="22">
        <f t="shared" ref="E100:E108" si="6">SUM(C100*D100)</f>
        <v>80000</v>
      </c>
      <c r="F100" s="310">
        <f>SUM(E100:E108)</f>
        <v>506000</v>
      </c>
    </row>
    <row r="101" s="249" customFormat="1" ht="14" customHeight="1" spans="1:6">
      <c r="A101" s="300"/>
      <c r="B101" s="304" t="s">
        <v>24</v>
      </c>
      <c r="C101" s="311">
        <v>8.23</v>
      </c>
      <c r="D101" s="7">
        <v>15000</v>
      </c>
      <c r="E101" s="22">
        <v>123000</v>
      </c>
      <c r="F101" s="311"/>
    </row>
    <row r="102" s="249" customFormat="1" ht="14" customHeight="1" spans="1:6">
      <c r="A102" s="300"/>
      <c r="B102" s="304" t="s">
        <v>6</v>
      </c>
      <c r="C102" s="311">
        <v>2</v>
      </c>
      <c r="D102" s="7">
        <v>20000</v>
      </c>
      <c r="E102" s="22">
        <f t="shared" si="6"/>
        <v>40000</v>
      </c>
      <c r="F102" s="311"/>
    </row>
    <row r="103" s="249" customFormat="1" ht="14" customHeight="1" spans="1:6">
      <c r="A103" s="300"/>
      <c r="B103" s="304" t="s">
        <v>10</v>
      </c>
      <c r="C103" s="311">
        <v>0.3</v>
      </c>
      <c r="D103" s="7">
        <v>20000</v>
      </c>
      <c r="E103" s="22">
        <f t="shared" si="6"/>
        <v>6000</v>
      </c>
      <c r="F103" s="311"/>
    </row>
    <row r="104" s="249" customFormat="1" ht="14" customHeight="1" spans="1:6">
      <c r="A104" s="300"/>
      <c r="B104" s="304" t="s">
        <v>13</v>
      </c>
      <c r="C104" s="311">
        <v>1</v>
      </c>
      <c r="D104" s="7">
        <v>15000</v>
      </c>
      <c r="E104" s="22">
        <f t="shared" si="6"/>
        <v>15000</v>
      </c>
      <c r="F104" s="311"/>
    </row>
    <row r="105" s="249" customFormat="1" ht="14" customHeight="1" spans="1:6">
      <c r="A105" s="300"/>
      <c r="B105" s="304" t="s">
        <v>36</v>
      </c>
      <c r="C105" s="311">
        <v>1</v>
      </c>
      <c r="D105" s="7">
        <v>48000</v>
      </c>
      <c r="E105" s="22">
        <f t="shared" si="6"/>
        <v>48000</v>
      </c>
      <c r="F105" s="311"/>
    </row>
    <row r="106" s="249" customFormat="1" ht="14" customHeight="1" spans="1:6">
      <c r="A106" s="300"/>
      <c r="B106" s="304" t="s">
        <v>14</v>
      </c>
      <c r="C106" s="311">
        <v>5</v>
      </c>
      <c r="D106" s="7">
        <v>24000</v>
      </c>
      <c r="E106" s="22">
        <f t="shared" si="6"/>
        <v>120000</v>
      </c>
      <c r="F106" s="311"/>
    </row>
    <row r="107" s="249" customFormat="1" ht="14" customHeight="1" spans="1:6">
      <c r="A107" s="300"/>
      <c r="B107" s="304" t="s">
        <v>32</v>
      </c>
      <c r="C107" s="311">
        <v>1</v>
      </c>
      <c r="D107" s="7">
        <v>49000</v>
      </c>
      <c r="E107" s="22">
        <f t="shared" si="6"/>
        <v>49000</v>
      </c>
      <c r="F107" s="311"/>
    </row>
    <row r="108" s="249" customFormat="1" ht="14" customHeight="1" spans="1:6">
      <c r="A108" s="300"/>
      <c r="B108" s="304" t="s">
        <v>37</v>
      </c>
      <c r="C108" s="311">
        <v>1</v>
      </c>
      <c r="D108" s="7">
        <v>25000</v>
      </c>
      <c r="E108" s="22">
        <f t="shared" si="6"/>
        <v>25000</v>
      </c>
      <c r="F108" s="311"/>
    </row>
    <row r="109" s="249" customFormat="1" ht="14" customHeight="1" spans="1:6">
      <c r="A109" s="297">
        <v>46006</v>
      </c>
      <c r="B109" s="304" t="s">
        <v>8</v>
      </c>
      <c r="C109" s="311">
        <v>4</v>
      </c>
      <c r="D109" s="7">
        <v>10000</v>
      </c>
      <c r="E109" s="7">
        <f t="shared" ref="E109:E154" si="7">SUM(C109*D109)</f>
        <v>40000</v>
      </c>
      <c r="F109" s="307">
        <f>SUM(E109:E121)</f>
        <v>630000</v>
      </c>
    </row>
    <row r="110" s="249" customFormat="1" ht="14" customHeight="1" spans="1:6">
      <c r="A110" s="300"/>
      <c r="B110" s="304" t="s">
        <v>24</v>
      </c>
      <c r="C110" s="311">
        <v>3.43</v>
      </c>
      <c r="D110" s="7">
        <v>15000</v>
      </c>
      <c r="E110" s="7">
        <v>51000</v>
      </c>
      <c r="F110" s="308"/>
    </row>
    <row r="111" s="249" customFormat="1" ht="14" customHeight="1" spans="1:6">
      <c r="A111" s="300"/>
      <c r="B111" s="304" t="s">
        <v>6</v>
      </c>
      <c r="C111" s="311">
        <v>2</v>
      </c>
      <c r="D111" s="7">
        <v>20000</v>
      </c>
      <c r="E111" s="7">
        <f t="shared" si="7"/>
        <v>40000</v>
      </c>
      <c r="F111" s="308"/>
    </row>
    <row r="112" s="249" customFormat="1" ht="14" customHeight="1" spans="1:6">
      <c r="A112" s="300"/>
      <c r="B112" s="304" t="s">
        <v>10</v>
      </c>
      <c r="C112" s="311">
        <v>0.3</v>
      </c>
      <c r="D112" s="7">
        <v>20000</v>
      </c>
      <c r="E112" s="7">
        <f t="shared" si="7"/>
        <v>6000</v>
      </c>
      <c r="F112" s="308"/>
    </row>
    <row r="113" s="249" customFormat="1" ht="14" customHeight="1" spans="1:6">
      <c r="A113" s="300"/>
      <c r="B113" s="304" t="s">
        <v>13</v>
      </c>
      <c r="C113" s="311">
        <v>2</v>
      </c>
      <c r="D113" s="7">
        <v>15000</v>
      </c>
      <c r="E113" s="7">
        <f t="shared" si="7"/>
        <v>30000</v>
      </c>
      <c r="F113" s="308"/>
    </row>
    <row r="114" s="249" customFormat="1" ht="14" customHeight="1" spans="1:6">
      <c r="A114" s="300"/>
      <c r="B114" s="304" t="s">
        <v>36</v>
      </c>
      <c r="C114" s="311">
        <v>2</v>
      </c>
      <c r="D114" s="7">
        <v>48000</v>
      </c>
      <c r="E114" s="7">
        <f t="shared" si="7"/>
        <v>96000</v>
      </c>
      <c r="F114" s="308"/>
    </row>
    <row r="115" s="249" customFormat="1" ht="14" customHeight="1" spans="1:6">
      <c r="A115" s="300"/>
      <c r="B115" s="304" t="s">
        <v>38</v>
      </c>
      <c r="C115" s="311">
        <v>1</v>
      </c>
      <c r="D115" s="7">
        <v>45000</v>
      </c>
      <c r="E115" s="7">
        <f t="shared" si="7"/>
        <v>45000</v>
      </c>
      <c r="F115" s="308"/>
    </row>
    <row r="116" s="249" customFormat="1" ht="14" customHeight="1" spans="1:6">
      <c r="A116" s="300"/>
      <c r="B116" s="304" t="s">
        <v>11</v>
      </c>
      <c r="C116" s="311">
        <v>1.2</v>
      </c>
      <c r="D116" s="7">
        <v>38000</v>
      </c>
      <c r="E116" s="7">
        <v>46000</v>
      </c>
      <c r="F116" s="308"/>
    </row>
    <row r="117" s="249" customFormat="1" ht="14" customHeight="1" spans="1:6">
      <c r="A117" s="300"/>
      <c r="B117" s="304" t="s">
        <v>22</v>
      </c>
      <c r="C117" s="311">
        <v>0.5</v>
      </c>
      <c r="D117" s="7">
        <v>30000</v>
      </c>
      <c r="E117" s="7">
        <f t="shared" si="7"/>
        <v>15000</v>
      </c>
      <c r="F117" s="308"/>
    </row>
    <row r="118" s="249" customFormat="1" ht="14" customHeight="1" spans="1:6">
      <c r="A118" s="300"/>
      <c r="B118" s="304" t="s">
        <v>14</v>
      </c>
      <c r="C118" s="311">
        <v>3</v>
      </c>
      <c r="D118" s="7">
        <v>24000</v>
      </c>
      <c r="E118" s="7">
        <f t="shared" si="7"/>
        <v>72000</v>
      </c>
      <c r="F118" s="308"/>
    </row>
    <row r="119" s="249" customFormat="1" ht="14" customHeight="1" spans="1:6">
      <c r="A119" s="300"/>
      <c r="B119" s="304" t="s">
        <v>32</v>
      </c>
      <c r="C119" s="311">
        <v>1</v>
      </c>
      <c r="D119" s="7">
        <v>49000</v>
      </c>
      <c r="E119" s="7">
        <f t="shared" si="7"/>
        <v>49000</v>
      </c>
      <c r="F119" s="308"/>
    </row>
    <row r="120" s="249" customFormat="1" ht="14" customHeight="1" spans="1:6">
      <c r="A120" s="300"/>
      <c r="B120" s="304" t="s">
        <v>15</v>
      </c>
      <c r="C120" s="311">
        <v>1</v>
      </c>
      <c r="D120" s="7">
        <v>40000</v>
      </c>
      <c r="E120" s="7">
        <f t="shared" si="7"/>
        <v>40000</v>
      </c>
      <c r="F120" s="308"/>
    </row>
    <row r="121" s="249" customFormat="1" ht="14" customHeight="1" spans="1:6">
      <c r="A121" s="301"/>
      <c r="B121" s="304" t="s">
        <v>27</v>
      </c>
      <c r="C121" s="311">
        <v>5</v>
      </c>
      <c r="D121" s="7">
        <v>20000</v>
      </c>
      <c r="E121" s="7">
        <f t="shared" si="7"/>
        <v>100000</v>
      </c>
      <c r="F121" s="309"/>
    </row>
    <row r="122" s="249" customFormat="1" ht="14" customHeight="1" spans="1:6">
      <c r="A122" s="312">
        <v>46007</v>
      </c>
      <c r="B122" s="304" t="s">
        <v>8</v>
      </c>
      <c r="C122" s="311">
        <v>5</v>
      </c>
      <c r="D122" s="7">
        <v>10000</v>
      </c>
      <c r="E122" s="7">
        <f t="shared" si="7"/>
        <v>50000</v>
      </c>
      <c r="F122" s="315">
        <f>SUM(E122:E128)</f>
        <v>412000</v>
      </c>
    </row>
    <row r="123" s="249" customFormat="1" ht="14" customHeight="1" spans="1:6">
      <c r="A123" s="313"/>
      <c r="B123" s="304" t="s">
        <v>24</v>
      </c>
      <c r="C123" s="311">
        <v>6.15</v>
      </c>
      <c r="D123" s="7">
        <v>15000</v>
      </c>
      <c r="E123" s="7">
        <v>92000</v>
      </c>
      <c r="F123" s="316"/>
    </row>
    <row r="124" s="249" customFormat="1" ht="14" customHeight="1" spans="1:6">
      <c r="A124" s="313"/>
      <c r="B124" s="304" t="s">
        <v>6</v>
      </c>
      <c r="C124" s="311">
        <v>2</v>
      </c>
      <c r="D124" s="7">
        <v>20000</v>
      </c>
      <c r="E124" s="7">
        <f t="shared" si="7"/>
        <v>40000</v>
      </c>
      <c r="F124" s="316"/>
    </row>
    <row r="125" s="249" customFormat="1" ht="14" customHeight="1" spans="1:6">
      <c r="A125" s="313"/>
      <c r="B125" s="304" t="s">
        <v>10</v>
      </c>
      <c r="C125" s="311">
        <v>0.3</v>
      </c>
      <c r="D125" s="7">
        <v>15000</v>
      </c>
      <c r="E125" s="7">
        <v>5000</v>
      </c>
      <c r="F125" s="316"/>
    </row>
    <row r="126" s="249" customFormat="1" ht="14" customHeight="1" spans="1:6">
      <c r="A126" s="313"/>
      <c r="B126" s="304" t="s">
        <v>14</v>
      </c>
      <c r="C126" s="311">
        <v>4</v>
      </c>
      <c r="D126" s="7">
        <v>24000</v>
      </c>
      <c r="E126" s="7">
        <f t="shared" si="7"/>
        <v>96000</v>
      </c>
      <c r="F126" s="316"/>
    </row>
    <row r="127" s="249" customFormat="1" ht="14" customHeight="1" spans="1:6">
      <c r="A127" s="313"/>
      <c r="B127" s="304" t="s">
        <v>32</v>
      </c>
      <c r="C127" s="311">
        <v>1</v>
      </c>
      <c r="D127" s="7">
        <v>49000</v>
      </c>
      <c r="E127" s="7">
        <f t="shared" si="7"/>
        <v>49000</v>
      </c>
      <c r="F127" s="316"/>
    </row>
    <row r="128" s="249" customFormat="1" ht="14" customHeight="1" spans="1:6">
      <c r="A128" s="314"/>
      <c r="B128" s="304" t="s">
        <v>15</v>
      </c>
      <c r="C128" s="311">
        <v>2</v>
      </c>
      <c r="D128" s="7">
        <v>40000</v>
      </c>
      <c r="E128" s="7">
        <f t="shared" si="7"/>
        <v>80000</v>
      </c>
      <c r="F128" s="317"/>
    </row>
    <row r="129" s="249" customFormat="1" ht="14" customHeight="1" spans="1:6">
      <c r="A129" s="305">
        <v>46007</v>
      </c>
      <c r="B129" s="304" t="s">
        <v>7</v>
      </c>
      <c r="C129" s="311">
        <v>3</v>
      </c>
      <c r="D129" s="7">
        <v>70000</v>
      </c>
      <c r="E129" s="7">
        <f t="shared" si="7"/>
        <v>210000</v>
      </c>
      <c r="F129" s="320">
        <f>SUM(E129)</f>
        <v>210000</v>
      </c>
    </row>
    <row r="130" s="249" customFormat="1" ht="14" customHeight="1" spans="1:6">
      <c r="A130" s="305"/>
      <c r="B130" s="304"/>
      <c r="C130" s="311"/>
      <c r="D130" s="7"/>
      <c r="E130" s="7">
        <f t="shared" si="7"/>
        <v>0</v>
      </c>
      <c r="F130" s="320"/>
    </row>
    <row r="131" s="249" customFormat="1" ht="14" customHeight="1" spans="1:6">
      <c r="A131" s="305"/>
      <c r="B131" s="304"/>
      <c r="C131" s="311"/>
      <c r="D131" s="7"/>
      <c r="E131" s="7">
        <f t="shared" si="7"/>
        <v>0</v>
      </c>
      <c r="F131" s="320"/>
    </row>
    <row r="132" s="249" customFormat="1" ht="14" customHeight="1" spans="1:6">
      <c r="A132" s="305"/>
      <c r="B132" s="304"/>
      <c r="C132" s="311"/>
      <c r="D132" s="7"/>
      <c r="E132" s="7">
        <f t="shared" si="7"/>
        <v>0</v>
      </c>
      <c r="F132" s="320"/>
    </row>
    <row r="133" s="249" customFormat="1" ht="14" customHeight="1" spans="1:6">
      <c r="A133" s="305"/>
      <c r="B133" s="304"/>
      <c r="C133" s="311"/>
      <c r="D133" s="7"/>
      <c r="E133" s="7">
        <f t="shared" si="7"/>
        <v>0</v>
      </c>
      <c r="F133" s="320"/>
    </row>
    <row r="134" s="249" customFormat="1" ht="14" customHeight="1" spans="1:6">
      <c r="A134" s="305"/>
      <c r="B134" s="304"/>
      <c r="C134" s="311"/>
      <c r="D134" s="7"/>
      <c r="E134" s="7">
        <f t="shared" si="7"/>
        <v>0</v>
      </c>
      <c r="F134" s="320"/>
    </row>
    <row r="135" s="249" customFormat="1" ht="14" customHeight="1" spans="1:6">
      <c r="A135" s="305"/>
      <c r="B135" s="304"/>
      <c r="C135" s="311"/>
      <c r="D135" s="7"/>
      <c r="E135" s="7">
        <f t="shared" si="7"/>
        <v>0</v>
      </c>
      <c r="F135" s="320"/>
    </row>
    <row r="136" s="249" customFormat="1" ht="14" customHeight="1" spans="1:6">
      <c r="A136" s="305"/>
      <c r="B136" s="304"/>
      <c r="C136" s="311"/>
      <c r="D136" s="7"/>
      <c r="E136" s="7">
        <f t="shared" si="7"/>
        <v>0</v>
      </c>
      <c r="F136" s="320"/>
    </row>
    <row r="137" s="249" customFormat="1" ht="14" customHeight="1" spans="1:6">
      <c r="A137" s="305"/>
      <c r="B137" s="304"/>
      <c r="C137" s="311"/>
      <c r="D137" s="7"/>
      <c r="E137" s="7">
        <f t="shared" si="7"/>
        <v>0</v>
      </c>
      <c r="F137" s="320"/>
    </row>
    <row r="138" s="249" customFormat="1" ht="14" customHeight="1" spans="1:6">
      <c r="A138" s="305"/>
      <c r="B138" s="304"/>
      <c r="C138" s="311"/>
      <c r="D138" s="7"/>
      <c r="E138" s="7">
        <f t="shared" si="7"/>
        <v>0</v>
      </c>
      <c r="F138" s="320"/>
    </row>
    <row r="139" s="249" customFormat="1" ht="14" customHeight="1" spans="1:6">
      <c r="A139" s="305"/>
      <c r="B139" s="304"/>
      <c r="C139" s="311"/>
      <c r="D139" s="7"/>
      <c r="E139" s="7">
        <f t="shared" si="7"/>
        <v>0</v>
      </c>
      <c r="F139" s="320"/>
    </row>
    <row r="140" s="249" customFormat="1" ht="14" customHeight="1" spans="1:6">
      <c r="A140" s="305"/>
      <c r="B140" s="304"/>
      <c r="C140" s="311"/>
      <c r="D140" s="7"/>
      <c r="E140" s="7">
        <f t="shared" si="7"/>
        <v>0</v>
      </c>
      <c r="F140" s="320"/>
    </row>
    <row r="141" s="249" customFormat="1" ht="14" customHeight="1" spans="1:6">
      <c r="A141" s="305"/>
      <c r="B141" s="304"/>
      <c r="C141" s="311"/>
      <c r="D141" s="7"/>
      <c r="E141" s="7">
        <f t="shared" si="7"/>
        <v>0</v>
      </c>
      <c r="F141" s="320"/>
    </row>
    <row r="142" s="249" customFormat="1" ht="14" customHeight="1" spans="1:6">
      <c r="A142" s="305"/>
      <c r="B142" s="304"/>
      <c r="C142" s="311"/>
      <c r="D142" s="7"/>
      <c r="E142" s="7">
        <f t="shared" si="7"/>
        <v>0</v>
      </c>
      <c r="F142" s="320"/>
    </row>
    <row r="143" s="249" customFormat="1" ht="14" customHeight="1" spans="1:6">
      <c r="A143" s="305"/>
      <c r="B143" s="304"/>
      <c r="C143" s="311"/>
      <c r="D143" s="7"/>
      <c r="E143" s="7">
        <f t="shared" si="7"/>
        <v>0</v>
      </c>
      <c r="F143" s="320"/>
    </row>
    <row r="144" s="249" customFormat="1" ht="14" customHeight="1" spans="1:6">
      <c r="A144" s="305"/>
      <c r="B144" s="304"/>
      <c r="C144" s="311"/>
      <c r="D144" s="7"/>
      <c r="E144" s="7">
        <f t="shared" si="7"/>
        <v>0</v>
      </c>
      <c r="F144" s="320">
        <f>SUM(E144)</f>
        <v>0</v>
      </c>
    </row>
    <row r="145" s="249" customFormat="1" ht="14" customHeight="1" spans="1:7">
      <c r="A145" s="305"/>
      <c r="B145" s="304"/>
      <c r="C145" s="311"/>
      <c r="D145" s="7"/>
      <c r="E145" s="7">
        <f t="shared" si="7"/>
        <v>0</v>
      </c>
      <c r="F145" s="320">
        <f>SUM(E145:E149)</f>
        <v>0</v>
      </c>
      <c r="G145" s="289"/>
    </row>
    <row r="146" s="249" customFormat="1" ht="17.6" spans="1:6">
      <c r="A146" s="305"/>
      <c r="B146" s="304"/>
      <c r="C146" s="311"/>
      <c r="D146" s="7"/>
      <c r="E146" s="7">
        <f t="shared" si="7"/>
        <v>0</v>
      </c>
      <c r="F146" s="320"/>
    </row>
    <row r="147" s="249" customFormat="1" ht="17.6" spans="1:6">
      <c r="A147" s="305"/>
      <c r="B147" s="304"/>
      <c r="C147" s="311"/>
      <c r="D147" s="7"/>
      <c r="E147" s="7">
        <f t="shared" si="7"/>
        <v>0</v>
      </c>
      <c r="F147" s="320"/>
    </row>
    <row r="148" s="249" customFormat="1" ht="17.6" spans="1:6">
      <c r="A148" s="305"/>
      <c r="B148" s="304"/>
      <c r="C148" s="311"/>
      <c r="D148" s="7"/>
      <c r="E148" s="7">
        <f t="shared" si="7"/>
        <v>0</v>
      </c>
      <c r="F148" s="320"/>
    </row>
    <row r="149" s="249" customFormat="1" ht="17.6" spans="1:6">
      <c r="A149" s="305"/>
      <c r="B149" s="304"/>
      <c r="C149" s="311"/>
      <c r="D149" s="7"/>
      <c r="E149" s="7">
        <f t="shared" si="7"/>
        <v>0</v>
      </c>
      <c r="F149" s="320"/>
    </row>
    <row r="150" s="249" customFormat="1" ht="17.6" spans="1:6">
      <c r="A150" s="305"/>
      <c r="B150" s="318"/>
      <c r="C150" s="319"/>
      <c r="D150" s="134"/>
      <c r="E150" s="7">
        <f t="shared" si="7"/>
        <v>0</v>
      </c>
      <c r="F150" s="320">
        <f>SUM(E150:E156)</f>
        <v>0</v>
      </c>
    </row>
    <row r="151" s="249" customFormat="1" ht="17.6" spans="1:6">
      <c r="A151" s="305"/>
      <c r="B151" s="304"/>
      <c r="C151" s="311"/>
      <c r="D151" s="7"/>
      <c r="E151" s="7">
        <f t="shared" si="7"/>
        <v>0</v>
      </c>
      <c r="F151" s="320"/>
    </row>
    <row r="152" s="249" customFormat="1" ht="17.6" spans="1:6">
      <c r="A152" s="305"/>
      <c r="B152" s="304"/>
      <c r="C152" s="311"/>
      <c r="D152" s="7"/>
      <c r="E152" s="7">
        <f t="shared" si="7"/>
        <v>0</v>
      </c>
      <c r="F152" s="320"/>
    </row>
    <row r="153" s="249" customFormat="1" ht="17.6" spans="1:6">
      <c r="A153" s="305"/>
      <c r="B153" s="304"/>
      <c r="C153" s="311"/>
      <c r="D153" s="7"/>
      <c r="E153" s="7">
        <f t="shared" si="7"/>
        <v>0</v>
      </c>
      <c r="F153" s="320"/>
    </row>
    <row r="154" s="249" customFormat="1" ht="17.6" spans="1:6">
      <c r="A154" s="305"/>
      <c r="B154" s="304"/>
      <c r="C154" s="311"/>
      <c r="D154" s="7"/>
      <c r="E154" s="7">
        <f t="shared" si="7"/>
        <v>0</v>
      </c>
      <c r="F154" s="320"/>
    </row>
    <row r="155" s="249" customFormat="1" ht="17.6" spans="1:6">
      <c r="A155" s="305"/>
      <c r="B155" s="304"/>
      <c r="C155" s="311"/>
      <c r="D155" s="7"/>
      <c r="E155" s="7">
        <f t="shared" ref="E155:E218" si="8">SUM(C155*D155)</f>
        <v>0</v>
      </c>
      <c r="F155" s="320"/>
    </row>
    <row r="156" s="249" customFormat="1" ht="17.6" spans="1:6">
      <c r="A156" s="305"/>
      <c r="B156" s="304"/>
      <c r="C156" s="311"/>
      <c r="D156" s="277"/>
      <c r="E156" s="7">
        <f t="shared" si="8"/>
        <v>0</v>
      </c>
      <c r="F156" s="320"/>
    </row>
    <row r="157" s="249" customFormat="1" ht="17.6" spans="1:6">
      <c r="A157" s="305"/>
      <c r="B157" s="304"/>
      <c r="C157" s="311"/>
      <c r="D157" s="7"/>
      <c r="E157" s="7">
        <f t="shared" si="8"/>
        <v>0</v>
      </c>
      <c r="F157" s="320">
        <f>SUM(E157:E164)</f>
        <v>0</v>
      </c>
    </row>
    <row r="158" s="249" customFormat="1" ht="17.6" spans="1:6">
      <c r="A158" s="305"/>
      <c r="B158" s="304"/>
      <c r="C158" s="311"/>
      <c r="D158" s="7"/>
      <c r="E158" s="7">
        <f t="shared" si="8"/>
        <v>0</v>
      </c>
      <c r="F158" s="320"/>
    </row>
    <row r="159" s="249" customFormat="1" ht="17.6" spans="1:6">
      <c r="A159" s="305"/>
      <c r="B159" s="304"/>
      <c r="C159" s="311"/>
      <c r="D159" s="7"/>
      <c r="E159" s="7">
        <f t="shared" si="8"/>
        <v>0</v>
      </c>
      <c r="F159" s="320"/>
    </row>
    <row r="160" s="249" customFormat="1" ht="17.6" spans="1:6">
      <c r="A160" s="305"/>
      <c r="B160" s="304"/>
      <c r="C160" s="311"/>
      <c r="D160" s="7"/>
      <c r="E160" s="7">
        <f t="shared" si="8"/>
        <v>0</v>
      </c>
      <c r="F160" s="320"/>
    </row>
    <row r="161" s="249" customFormat="1" ht="17.6" spans="1:6">
      <c r="A161" s="305"/>
      <c r="B161" s="304"/>
      <c r="C161" s="311"/>
      <c r="D161" s="7"/>
      <c r="E161" s="7">
        <f t="shared" si="8"/>
        <v>0</v>
      </c>
      <c r="F161" s="320"/>
    </row>
    <row r="162" s="249" customFormat="1" ht="17.6" spans="1:6">
      <c r="A162" s="305"/>
      <c r="B162" s="304"/>
      <c r="C162" s="311"/>
      <c r="D162" s="7"/>
      <c r="E162" s="7">
        <f t="shared" si="8"/>
        <v>0</v>
      </c>
      <c r="F162" s="320"/>
    </row>
    <row r="163" s="249" customFormat="1" ht="17.6" spans="1:6">
      <c r="A163" s="305"/>
      <c r="B163" s="304"/>
      <c r="C163" s="311"/>
      <c r="D163" s="7"/>
      <c r="E163" s="7">
        <f t="shared" si="8"/>
        <v>0</v>
      </c>
      <c r="F163" s="320"/>
    </row>
    <row r="164" s="249" customFormat="1" ht="17.6" spans="1:6">
      <c r="A164" s="305"/>
      <c r="B164" s="304"/>
      <c r="C164" s="311"/>
      <c r="D164" s="7"/>
      <c r="E164" s="7">
        <f t="shared" si="8"/>
        <v>0</v>
      </c>
      <c r="F164" s="320"/>
    </row>
    <row r="165" s="249" customFormat="1" ht="17.6" spans="1:6">
      <c r="A165" s="305"/>
      <c r="B165" s="304"/>
      <c r="C165" s="311"/>
      <c r="D165" s="7"/>
      <c r="E165" s="7">
        <f t="shared" si="8"/>
        <v>0</v>
      </c>
      <c r="F165" s="320">
        <f>SUM(E165:E171)</f>
        <v>0</v>
      </c>
    </row>
    <row r="166" s="249" customFormat="1" ht="17.6" spans="1:6">
      <c r="A166" s="305"/>
      <c r="B166" s="304"/>
      <c r="C166" s="311"/>
      <c r="D166" s="7"/>
      <c r="E166" s="7">
        <f t="shared" si="8"/>
        <v>0</v>
      </c>
      <c r="F166" s="320"/>
    </row>
    <row r="167" s="249" customFormat="1" ht="17.6" spans="1:6">
      <c r="A167" s="305"/>
      <c r="B167" s="304"/>
      <c r="C167" s="311"/>
      <c r="D167" s="7"/>
      <c r="E167" s="7">
        <f t="shared" si="8"/>
        <v>0</v>
      </c>
      <c r="F167" s="320"/>
    </row>
    <row r="168" s="249" customFormat="1" ht="17.6" spans="1:6">
      <c r="A168" s="305"/>
      <c r="B168" s="304"/>
      <c r="C168" s="311"/>
      <c r="D168" s="7"/>
      <c r="E168" s="7">
        <f t="shared" si="8"/>
        <v>0</v>
      </c>
      <c r="F168" s="320"/>
    </row>
    <row r="169" s="249" customFormat="1" ht="17.6" spans="1:6">
      <c r="A169" s="305"/>
      <c r="B169" s="304"/>
      <c r="C169" s="311"/>
      <c r="D169" s="7"/>
      <c r="E169" s="7">
        <f t="shared" si="8"/>
        <v>0</v>
      </c>
      <c r="F169" s="320"/>
    </row>
    <row r="170" s="249" customFormat="1" ht="17.6" spans="1:6">
      <c r="A170" s="305"/>
      <c r="B170" s="304"/>
      <c r="C170" s="311"/>
      <c r="D170" s="7"/>
      <c r="E170" s="7">
        <f t="shared" si="8"/>
        <v>0</v>
      </c>
      <c r="F170" s="320"/>
    </row>
    <row r="171" s="249" customFormat="1" ht="17.6" spans="1:6">
      <c r="A171" s="305"/>
      <c r="B171" s="304"/>
      <c r="C171" s="311"/>
      <c r="D171" s="7"/>
      <c r="E171" s="7">
        <f t="shared" si="8"/>
        <v>0</v>
      </c>
      <c r="F171" s="320"/>
    </row>
    <row r="172" s="249" customFormat="1" ht="17.6" spans="1:6">
      <c r="A172" s="305"/>
      <c r="B172" s="304"/>
      <c r="C172" s="311"/>
      <c r="D172" s="7"/>
      <c r="E172" s="7">
        <f t="shared" si="8"/>
        <v>0</v>
      </c>
      <c r="F172" s="320">
        <f>SUM(E172:E181)</f>
        <v>0</v>
      </c>
    </row>
    <row r="173" s="249" customFormat="1" ht="17.6" spans="1:6">
      <c r="A173" s="305"/>
      <c r="B173" s="304"/>
      <c r="C173" s="311"/>
      <c r="D173" s="7"/>
      <c r="E173" s="7">
        <f t="shared" si="8"/>
        <v>0</v>
      </c>
      <c r="F173" s="320"/>
    </row>
    <row r="174" s="249" customFormat="1" ht="17.6" spans="1:6">
      <c r="A174" s="305"/>
      <c r="B174" s="304"/>
      <c r="C174" s="311"/>
      <c r="D174" s="7"/>
      <c r="E174" s="7">
        <f t="shared" si="8"/>
        <v>0</v>
      </c>
      <c r="F174" s="320"/>
    </row>
    <row r="175" s="249" customFormat="1" ht="17.6" spans="1:6">
      <c r="A175" s="305"/>
      <c r="B175" s="304"/>
      <c r="C175" s="311"/>
      <c r="D175" s="7"/>
      <c r="E175" s="7">
        <f t="shared" si="8"/>
        <v>0</v>
      </c>
      <c r="F175" s="320"/>
    </row>
    <row r="176" s="249" customFormat="1" ht="17.6" spans="1:6">
      <c r="A176" s="305"/>
      <c r="B176" s="304"/>
      <c r="C176" s="311"/>
      <c r="D176" s="7"/>
      <c r="E176" s="7">
        <f t="shared" si="8"/>
        <v>0</v>
      </c>
      <c r="F176" s="320"/>
    </row>
    <row r="177" s="249" customFormat="1" ht="17.6" spans="1:6">
      <c r="A177" s="305"/>
      <c r="B177" s="304"/>
      <c r="C177" s="311"/>
      <c r="D177" s="7"/>
      <c r="E177" s="7">
        <f t="shared" si="8"/>
        <v>0</v>
      </c>
      <c r="F177" s="320"/>
    </row>
    <row r="178" s="249" customFormat="1" ht="17.6" spans="1:6">
      <c r="A178" s="305"/>
      <c r="B178" s="304"/>
      <c r="C178" s="311"/>
      <c r="D178" s="7"/>
      <c r="E178" s="7">
        <f t="shared" si="8"/>
        <v>0</v>
      </c>
      <c r="F178" s="320"/>
    </row>
    <row r="179" s="249" customFormat="1" ht="17.6" spans="1:6">
      <c r="A179" s="305"/>
      <c r="B179" s="304"/>
      <c r="C179" s="311"/>
      <c r="D179" s="7"/>
      <c r="E179" s="7">
        <f t="shared" si="8"/>
        <v>0</v>
      </c>
      <c r="F179" s="320"/>
    </row>
    <row r="180" s="249" customFormat="1" ht="17.6" spans="1:6">
      <c r="A180" s="305"/>
      <c r="B180" s="304"/>
      <c r="C180" s="311"/>
      <c r="D180" s="7"/>
      <c r="E180" s="7">
        <f t="shared" si="8"/>
        <v>0</v>
      </c>
      <c r="F180" s="320"/>
    </row>
    <row r="181" s="249" customFormat="1" ht="17.6" spans="1:6">
      <c r="A181" s="305"/>
      <c r="B181" s="304"/>
      <c r="C181" s="311"/>
      <c r="D181" s="7"/>
      <c r="E181" s="7">
        <f t="shared" si="8"/>
        <v>0</v>
      </c>
      <c r="F181" s="320"/>
    </row>
    <row r="182" s="249" customFormat="1" ht="17.6" spans="1:6">
      <c r="A182" s="305"/>
      <c r="B182" s="304"/>
      <c r="C182" s="311"/>
      <c r="D182" s="7"/>
      <c r="E182" s="7">
        <f t="shared" si="8"/>
        <v>0</v>
      </c>
      <c r="F182" s="320">
        <f>SUM(E182:E195)</f>
        <v>0</v>
      </c>
    </row>
    <row r="183" s="249" customFormat="1" ht="17.6" spans="1:6">
      <c r="A183" s="305"/>
      <c r="B183" s="304"/>
      <c r="C183" s="311"/>
      <c r="D183" s="7"/>
      <c r="E183" s="7">
        <f t="shared" si="8"/>
        <v>0</v>
      </c>
      <c r="F183" s="320"/>
    </row>
    <row r="184" s="249" customFormat="1" ht="17.6" spans="1:6">
      <c r="A184" s="305"/>
      <c r="B184" s="304"/>
      <c r="C184" s="311"/>
      <c r="D184" s="7"/>
      <c r="E184" s="7">
        <f t="shared" si="8"/>
        <v>0</v>
      </c>
      <c r="F184" s="320"/>
    </row>
    <row r="185" s="249" customFormat="1" ht="17.6" spans="1:6">
      <c r="A185" s="305"/>
      <c r="B185" s="304"/>
      <c r="C185" s="311"/>
      <c r="D185" s="7"/>
      <c r="E185" s="7">
        <f t="shared" si="8"/>
        <v>0</v>
      </c>
      <c r="F185" s="320"/>
    </row>
    <row r="186" s="249" customFormat="1" ht="17.6" spans="1:6">
      <c r="A186" s="305"/>
      <c r="B186" s="304"/>
      <c r="C186" s="311"/>
      <c r="D186" s="7"/>
      <c r="E186" s="7">
        <f t="shared" si="8"/>
        <v>0</v>
      </c>
      <c r="F186" s="320"/>
    </row>
    <row r="187" s="249" customFormat="1" ht="17.6" spans="1:6">
      <c r="A187" s="305"/>
      <c r="B187" s="304"/>
      <c r="C187" s="311"/>
      <c r="D187" s="7"/>
      <c r="E187" s="7">
        <f t="shared" si="8"/>
        <v>0</v>
      </c>
      <c r="F187" s="320"/>
    </row>
    <row r="188" s="249" customFormat="1" ht="17.6" spans="1:6">
      <c r="A188" s="305"/>
      <c r="B188" s="304"/>
      <c r="C188" s="311"/>
      <c r="D188" s="7"/>
      <c r="E188" s="7">
        <f t="shared" si="8"/>
        <v>0</v>
      </c>
      <c r="F188" s="320"/>
    </row>
    <row r="189" s="249" customFormat="1" ht="17.6" spans="1:6">
      <c r="A189" s="305"/>
      <c r="B189" s="304"/>
      <c r="C189" s="311"/>
      <c r="D189" s="7"/>
      <c r="E189" s="7">
        <f t="shared" si="8"/>
        <v>0</v>
      </c>
      <c r="F189" s="320"/>
    </row>
    <row r="190" s="249" customFormat="1" ht="17.6" spans="1:6">
      <c r="A190" s="305"/>
      <c r="B190" s="304"/>
      <c r="C190" s="311"/>
      <c r="D190" s="7"/>
      <c r="E190" s="7">
        <f t="shared" si="8"/>
        <v>0</v>
      </c>
      <c r="F190" s="320"/>
    </row>
    <row r="191" s="249" customFormat="1" ht="17.6" spans="1:6">
      <c r="A191" s="305"/>
      <c r="B191" s="304"/>
      <c r="C191" s="311"/>
      <c r="D191" s="7"/>
      <c r="E191" s="7">
        <f t="shared" si="8"/>
        <v>0</v>
      </c>
      <c r="F191" s="320"/>
    </row>
    <row r="192" s="249" customFormat="1" ht="17.6" spans="1:6">
      <c r="A192" s="305"/>
      <c r="B192" s="304"/>
      <c r="C192" s="311"/>
      <c r="D192" s="7"/>
      <c r="E192" s="7">
        <f t="shared" si="8"/>
        <v>0</v>
      </c>
      <c r="F192" s="320"/>
    </row>
    <row r="193" s="249" customFormat="1" ht="17.6" spans="1:6">
      <c r="A193" s="305"/>
      <c r="B193" s="304"/>
      <c r="C193" s="311"/>
      <c r="D193" s="7"/>
      <c r="E193" s="7">
        <f t="shared" si="8"/>
        <v>0</v>
      </c>
      <c r="F193" s="320"/>
    </row>
    <row r="194" s="249" customFormat="1" ht="17.6" spans="1:6">
      <c r="A194" s="305"/>
      <c r="B194" s="304"/>
      <c r="C194" s="311"/>
      <c r="D194" s="7"/>
      <c r="E194" s="7">
        <f t="shared" si="8"/>
        <v>0</v>
      </c>
      <c r="F194" s="320"/>
    </row>
    <row r="195" s="249" customFormat="1" ht="17.6" spans="1:6">
      <c r="A195" s="305"/>
      <c r="B195" s="304"/>
      <c r="C195" s="311"/>
      <c r="D195" s="7"/>
      <c r="E195" s="7">
        <f t="shared" si="8"/>
        <v>0</v>
      </c>
      <c r="F195" s="320"/>
    </row>
    <row r="196" s="249" customFormat="1" ht="17.6" spans="1:6">
      <c r="A196" s="305"/>
      <c r="B196" s="304"/>
      <c r="C196" s="311"/>
      <c r="D196" s="7"/>
      <c r="E196" s="7">
        <f t="shared" si="8"/>
        <v>0</v>
      </c>
      <c r="F196" s="320">
        <f>SUM(E196)</f>
        <v>0</v>
      </c>
    </row>
    <row r="197" s="249" customFormat="1" ht="17.6" spans="1:6">
      <c r="A197" s="305"/>
      <c r="B197" s="304"/>
      <c r="C197" s="311"/>
      <c r="D197" s="7"/>
      <c r="E197" s="7">
        <f t="shared" si="8"/>
        <v>0</v>
      </c>
      <c r="F197" s="320">
        <f>SUM(E197:E212)</f>
        <v>0</v>
      </c>
    </row>
    <row r="198" s="249" customFormat="1" ht="17.6" spans="1:6">
      <c r="A198" s="305"/>
      <c r="B198" s="304"/>
      <c r="C198" s="311"/>
      <c r="D198" s="7"/>
      <c r="E198" s="7">
        <f t="shared" si="8"/>
        <v>0</v>
      </c>
      <c r="F198" s="320"/>
    </row>
    <row r="199" s="249" customFormat="1" ht="17.6" spans="1:6">
      <c r="A199" s="305"/>
      <c r="B199" s="304"/>
      <c r="C199" s="311"/>
      <c r="D199" s="7"/>
      <c r="E199" s="7">
        <f t="shared" si="8"/>
        <v>0</v>
      </c>
      <c r="F199" s="320"/>
    </row>
    <row r="200" s="249" customFormat="1" ht="17.6" spans="1:6">
      <c r="A200" s="305"/>
      <c r="B200" s="304"/>
      <c r="C200" s="311"/>
      <c r="D200" s="7"/>
      <c r="E200" s="7">
        <f t="shared" si="8"/>
        <v>0</v>
      </c>
      <c r="F200" s="320"/>
    </row>
    <row r="201" s="249" customFormat="1" ht="17.6" spans="1:6">
      <c r="A201" s="305"/>
      <c r="B201" s="304"/>
      <c r="C201" s="311"/>
      <c r="D201" s="7"/>
      <c r="E201" s="7">
        <f t="shared" si="8"/>
        <v>0</v>
      </c>
      <c r="F201" s="320"/>
    </row>
    <row r="202" s="249" customFormat="1" ht="17.6" spans="1:6">
      <c r="A202" s="305"/>
      <c r="B202" s="304"/>
      <c r="C202" s="311"/>
      <c r="D202" s="7"/>
      <c r="E202" s="7">
        <f t="shared" si="8"/>
        <v>0</v>
      </c>
      <c r="F202" s="320"/>
    </row>
    <row r="203" s="249" customFormat="1" ht="17.6" spans="1:6">
      <c r="A203" s="305"/>
      <c r="B203" s="304"/>
      <c r="C203" s="311"/>
      <c r="D203" s="7"/>
      <c r="E203" s="7">
        <f t="shared" si="8"/>
        <v>0</v>
      </c>
      <c r="F203" s="320"/>
    </row>
    <row r="204" s="249" customFormat="1" ht="17.6" spans="1:6">
      <c r="A204" s="305"/>
      <c r="B204" s="304"/>
      <c r="C204" s="311"/>
      <c r="D204" s="7"/>
      <c r="E204" s="7">
        <f t="shared" si="8"/>
        <v>0</v>
      </c>
      <c r="F204" s="320"/>
    </row>
    <row r="205" s="249" customFormat="1" ht="17.6" spans="1:6">
      <c r="A205" s="305"/>
      <c r="B205" s="304"/>
      <c r="C205" s="311"/>
      <c r="D205" s="7"/>
      <c r="E205" s="7">
        <f t="shared" si="8"/>
        <v>0</v>
      </c>
      <c r="F205" s="320"/>
    </row>
    <row r="206" s="249" customFormat="1" ht="17.6" spans="1:6">
      <c r="A206" s="305"/>
      <c r="B206" s="304"/>
      <c r="C206" s="311"/>
      <c r="D206" s="7"/>
      <c r="E206" s="7">
        <f t="shared" si="8"/>
        <v>0</v>
      </c>
      <c r="F206" s="320"/>
    </row>
    <row r="207" s="249" customFormat="1" ht="17.6" spans="1:6">
      <c r="A207" s="305"/>
      <c r="B207" s="304"/>
      <c r="C207" s="311"/>
      <c r="D207" s="7"/>
      <c r="E207" s="7">
        <f t="shared" si="8"/>
        <v>0</v>
      </c>
      <c r="F207" s="320"/>
    </row>
    <row r="208" s="249" customFormat="1" ht="17.6" spans="1:6">
      <c r="A208" s="305"/>
      <c r="B208" s="304"/>
      <c r="C208" s="311"/>
      <c r="D208" s="7"/>
      <c r="E208" s="7">
        <f t="shared" si="8"/>
        <v>0</v>
      </c>
      <c r="F208" s="320"/>
    </row>
    <row r="209" s="249" customFormat="1" ht="17.6" spans="1:6">
      <c r="A209" s="305"/>
      <c r="B209" s="304"/>
      <c r="C209" s="311"/>
      <c r="D209" s="7"/>
      <c r="E209" s="7">
        <f t="shared" si="8"/>
        <v>0</v>
      </c>
      <c r="F209" s="320"/>
    </row>
    <row r="210" s="249" customFormat="1" ht="17.6" spans="1:6">
      <c r="A210" s="305"/>
      <c r="B210" s="304"/>
      <c r="C210" s="311"/>
      <c r="D210" s="7"/>
      <c r="E210" s="7">
        <f t="shared" si="8"/>
        <v>0</v>
      </c>
      <c r="F210" s="320"/>
    </row>
    <row r="211" s="249" customFormat="1" ht="17.6" spans="1:6">
      <c r="A211" s="305"/>
      <c r="B211" s="318"/>
      <c r="C211" s="319"/>
      <c r="D211" s="134"/>
      <c r="E211" s="7">
        <f t="shared" si="8"/>
        <v>0</v>
      </c>
      <c r="F211" s="320"/>
    </row>
    <row r="212" s="249" customFormat="1" ht="17.6" spans="1:6">
      <c r="A212" s="305"/>
      <c r="B212" s="304"/>
      <c r="C212" s="311"/>
      <c r="D212" s="7"/>
      <c r="E212" s="7">
        <f t="shared" si="8"/>
        <v>0</v>
      </c>
      <c r="F212" s="320"/>
    </row>
    <row r="213" s="249" customFormat="1" spans="1:6">
      <c r="A213" s="297"/>
      <c r="B213" s="304"/>
      <c r="C213" s="311"/>
      <c r="D213" s="7"/>
      <c r="E213" s="7">
        <f t="shared" si="8"/>
        <v>0</v>
      </c>
      <c r="F213" s="307">
        <f>SUM(E213:E220)</f>
        <v>0</v>
      </c>
    </row>
    <row r="214" s="249" customFormat="1" spans="1:6">
      <c r="A214" s="300"/>
      <c r="B214" s="304"/>
      <c r="C214" s="311"/>
      <c r="D214" s="7"/>
      <c r="E214" s="7">
        <f t="shared" si="8"/>
        <v>0</v>
      </c>
      <c r="F214" s="308"/>
    </row>
    <row r="215" s="249" customFormat="1" spans="1:6">
      <c r="A215" s="300"/>
      <c r="B215" s="304"/>
      <c r="C215" s="311"/>
      <c r="D215" s="7"/>
      <c r="E215" s="7">
        <f t="shared" si="8"/>
        <v>0</v>
      </c>
      <c r="F215" s="308"/>
    </row>
    <row r="216" s="249" customFormat="1" spans="1:6">
      <c r="A216" s="300"/>
      <c r="B216" s="304"/>
      <c r="C216" s="311"/>
      <c r="D216" s="7"/>
      <c r="E216" s="7">
        <f t="shared" si="8"/>
        <v>0</v>
      </c>
      <c r="F216" s="308"/>
    </row>
    <row r="217" s="249" customFormat="1" spans="1:6">
      <c r="A217" s="300"/>
      <c r="B217" s="304"/>
      <c r="C217" s="311"/>
      <c r="D217" s="7"/>
      <c r="E217" s="7">
        <f t="shared" si="8"/>
        <v>0</v>
      </c>
      <c r="F217" s="308"/>
    </row>
    <row r="218" s="249" customFormat="1" spans="1:6">
      <c r="A218" s="300"/>
      <c r="B218" s="304"/>
      <c r="C218" s="311"/>
      <c r="D218" s="7"/>
      <c r="E218" s="7">
        <f t="shared" si="8"/>
        <v>0</v>
      </c>
      <c r="F218" s="308"/>
    </row>
    <row r="219" s="249" customFormat="1" spans="1:6">
      <c r="A219" s="300"/>
      <c r="B219" s="304"/>
      <c r="C219" s="311"/>
      <c r="D219" s="7"/>
      <c r="E219" s="7">
        <f t="shared" ref="E219:E282" si="9">SUM(C219*D219)</f>
        <v>0</v>
      </c>
      <c r="F219" s="308"/>
    </row>
    <row r="220" s="249" customFormat="1" spans="1:6">
      <c r="A220" s="301"/>
      <c r="B220" s="304"/>
      <c r="C220" s="311"/>
      <c r="D220" s="7"/>
      <c r="E220" s="7">
        <f t="shared" si="9"/>
        <v>0</v>
      </c>
      <c r="F220" s="309"/>
    </row>
    <row r="221" s="249" customFormat="1" spans="1:6">
      <c r="A221" s="297"/>
      <c r="B221" s="304"/>
      <c r="C221" s="311"/>
      <c r="D221" s="7"/>
      <c r="E221" s="7">
        <f t="shared" si="9"/>
        <v>0</v>
      </c>
      <c r="F221" s="307">
        <f>SUM(E221:E232)</f>
        <v>0</v>
      </c>
    </row>
    <row r="222" s="249" customFormat="1" spans="1:6">
      <c r="A222" s="300"/>
      <c r="B222" s="304"/>
      <c r="C222" s="311"/>
      <c r="D222" s="7"/>
      <c r="E222" s="7">
        <f t="shared" si="9"/>
        <v>0</v>
      </c>
      <c r="F222" s="308"/>
    </row>
    <row r="223" s="249" customFormat="1" spans="1:6">
      <c r="A223" s="300"/>
      <c r="B223" s="304"/>
      <c r="C223" s="311"/>
      <c r="D223" s="7"/>
      <c r="E223" s="7">
        <f t="shared" si="9"/>
        <v>0</v>
      </c>
      <c r="F223" s="308"/>
    </row>
    <row r="224" s="249" customFormat="1" spans="1:6">
      <c r="A224" s="300"/>
      <c r="B224" s="304"/>
      <c r="C224" s="311"/>
      <c r="D224" s="7"/>
      <c r="E224" s="7">
        <f t="shared" si="9"/>
        <v>0</v>
      </c>
      <c r="F224" s="308"/>
    </row>
    <row r="225" s="249" customFormat="1" spans="1:6">
      <c r="A225" s="300"/>
      <c r="B225" s="304"/>
      <c r="C225" s="311"/>
      <c r="D225" s="7"/>
      <c r="E225" s="7">
        <f t="shared" si="9"/>
        <v>0</v>
      </c>
      <c r="F225" s="308"/>
    </row>
    <row r="226" s="249" customFormat="1" spans="1:6">
      <c r="A226" s="300"/>
      <c r="B226" s="304"/>
      <c r="C226" s="311"/>
      <c r="D226" s="7"/>
      <c r="E226" s="7">
        <f t="shared" si="9"/>
        <v>0</v>
      </c>
      <c r="F226" s="308"/>
    </row>
    <row r="227" s="249" customFormat="1" spans="1:6">
      <c r="A227" s="300"/>
      <c r="B227" s="304"/>
      <c r="C227" s="311"/>
      <c r="D227" s="7"/>
      <c r="E227" s="7">
        <f t="shared" si="9"/>
        <v>0</v>
      </c>
      <c r="F227" s="308"/>
    </row>
    <row r="228" s="249" customFormat="1" spans="1:6">
      <c r="A228" s="300"/>
      <c r="B228" s="304"/>
      <c r="C228" s="311"/>
      <c r="D228" s="7"/>
      <c r="E228" s="7">
        <f t="shared" si="9"/>
        <v>0</v>
      </c>
      <c r="F228" s="308"/>
    </row>
    <row r="229" s="249" customFormat="1" spans="1:6">
      <c r="A229" s="300"/>
      <c r="B229" s="304"/>
      <c r="C229" s="311"/>
      <c r="D229" s="7"/>
      <c r="E229" s="7">
        <f t="shared" si="9"/>
        <v>0</v>
      </c>
      <c r="F229" s="308"/>
    </row>
    <row r="230" s="249" customFormat="1" spans="1:6">
      <c r="A230" s="300"/>
      <c r="B230" s="304"/>
      <c r="C230" s="311"/>
      <c r="D230" s="7"/>
      <c r="E230" s="7">
        <f t="shared" si="9"/>
        <v>0</v>
      </c>
      <c r="F230" s="308"/>
    </row>
    <row r="231" s="249" customFormat="1" spans="1:6">
      <c r="A231" s="300"/>
      <c r="B231" s="304"/>
      <c r="C231" s="311"/>
      <c r="D231" s="7"/>
      <c r="E231" s="7">
        <f t="shared" si="9"/>
        <v>0</v>
      </c>
      <c r="F231" s="308"/>
    </row>
    <row r="232" s="249" customFormat="1" spans="1:6">
      <c r="A232" s="301"/>
      <c r="B232" s="304"/>
      <c r="C232" s="311"/>
      <c r="D232" s="7"/>
      <c r="E232" s="7">
        <f t="shared" si="9"/>
        <v>0</v>
      </c>
      <c r="F232" s="309"/>
    </row>
    <row r="233" s="249" customFormat="1" spans="1:6">
      <c r="A233" s="297"/>
      <c r="B233" s="304"/>
      <c r="C233" s="311"/>
      <c r="D233" s="7"/>
      <c r="E233" s="7">
        <f t="shared" si="9"/>
        <v>0</v>
      </c>
      <c r="F233" s="307">
        <f>SUM(E233:E241)</f>
        <v>0</v>
      </c>
    </row>
    <row r="234" s="249" customFormat="1" spans="1:6">
      <c r="A234" s="300"/>
      <c r="B234" s="304"/>
      <c r="C234" s="311"/>
      <c r="D234" s="7"/>
      <c r="E234" s="7">
        <f t="shared" si="9"/>
        <v>0</v>
      </c>
      <c r="F234" s="308"/>
    </row>
    <row r="235" s="249" customFormat="1" spans="1:6">
      <c r="A235" s="300"/>
      <c r="B235" s="304"/>
      <c r="C235" s="311"/>
      <c r="D235" s="7"/>
      <c r="E235" s="7">
        <f t="shared" si="9"/>
        <v>0</v>
      </c>
      <c r="F235" s="308"/>
    </row>
    <row r="236" s="249" customFormat="1" spans="1:6">
      <c r="A236" s="300"/>
      <c r="B236" s="304"/>
      <c r="C236" s="311"/>
      <c r="D236" s="7"/>
      <c r="E236" s="7">
        <f t="shared" si="9"/>
        <v>0</v>
      </c>
      <c r="F236" s="308"/>
    </row>
    <row r="237" s="249" customFormat="1" spans="1:6">
      <c r="A237" s="300"/>
      <c r="B237" s="304"/>
      <c r="C237" s="311"/>
      <c r="D237" s="7"/>
      <c r="E237" s="7">
        <f t="shared" si="9"/>
        <v>0</v>
      </c>
      <c r="F237" s="308"/>
    </row>
    <row r="238" s="249" customFormat="1" spans="1:6">
      <c r="A238" s="300"/>
      <c r="B238" s="304"/>
      <c r="C238" s="311"/>
      <c r="D238" s="7"/>
      <c r="E238" s="7">
        <f t="shared" si="9"/>
        <v>0</v>
      </c>
      <c r="F238" s="308"/>
    </row>
    <row r="239" s="249" customFormat="1" spans="1:6">
      <c r="A239" s="300"/>
      <c r="B239" s="304"/>
      <c r="C239" s="311"/>
      <c r="D239" s="7"/>
      <c r="E239" s="7">
        <f t="shared" si="9"/>
        <v>0</v>
      </c>
      <c r="F239" s="308"/>
    </row>
    <row r="240" s="249" customFormat="1" spans="1:6">
      <c r="A240" s="300"/>
      <c r="B240" s="304"/>
      <c r="C240" s="311"/>
      <c r="D240" s="7"/>
      <c r="E240" s="7">
        <f t="shared" si="9"/>
        <v>0</v>
      </c>
      <c r="F240" s="308"/>
    </row>
    <row r="241" s="249" customFormat="1" spans="1:6">
      <c r="A241" s="301"/>
      <c r="B241" s="304"/>
      <c r="C241" s="311"/>
      <c r="D241" s="7"/>
      <c r="E241" s="7">
        <f t="shared" si="9"/>
        <v>0</v>
      </c>
      <c r="F241" s="309"/>
    </row>
    <row r="242" s="249" customFormat="1" spans="1:6">
      <c r="A242" s="297"/>
      <c r="B242" s="304"/>
      <c r="C242" s="311"/>
      <c r="D242" s="7"/>
      <c r="E242" s="7">
        <f t="shared" si="9"/>
        <v>0</v>
      </c>
      <c r="F242" s="307">
        <f>SUM(E242:E252)</f>
        <v>0</v>
      </c>
    </row>
    <row r="243" s="249" customFormat="1" spans="1:6">
      <c r="A243" s="300"/>
      <c r="B243" s="304"/>
      <c r="C243" s="311"/>
      <c r="D243" s="7"/>
      <c r="E243" s="7">
        <f t="shared" si="9"/>
        <v>0</v>
      </c>
      <c r="F243" s="308"/>
    </row>
    <row r="244" s="249" customFormat="1" spans="1:6">
      <c r="A244" s="300"/>
      <c r="B244" s="304"/>
      <c r="C244" s="311"/>
      <c r="D244" s="7"/>
      <c r="E244" s="7">
        <f t="shared" si="9"/>
        <v>0</v>
      </c>
      <c r="F244" s="308"/>
    </row>
    <row r="245" s="249" customFormat="1" spans="1:6">
      <c r="A245" s="300"/>
      <c r="B245" s="304"/>
      <c r="C245" s="311"/>
      <c r="D245" s="7"/>
      <c r="E245" s="7">
        <f t="shared" si="9"/>
        <v>0</v>
      </c>
      <c r="F245" s="308"/>
    </row>
    <row r="246" s="249" customFormat="1" spans="1:6">
      <c r="A246" s="300"/>
      <c r="B246" s="304"/>
      <c r="C246" s="311"/>
      <c r="D246" s="7"/>
      <c r="E246" s="7">
        <f t="shared" si="9"/>
        <v>0</v>
      </c>
      <c r="F246" s="308"/>
    </row>
    <row r="247" s="249" customFormat="1" spans="1:6">
      <c r="A247" s="300"/>
      <c r="B247" s="304"/>
      <c r="C247" s="311"/>
      <c r="D247" s="7"/>
      <c r="E247" s="7">
        <f t="shared" si="9"/>
        <v>0</v>
      </c>
      <c r="F247" s="308"/>
    </row>
    <row r="248" s="249" customFormat="1" spans="1:6">
      <c r="A248" s="300"/>
      <c r="B248" s="304"/>
      <c r="C248" s="311"/>
      <c r="D248" s="7"/>
      <c r="E248" s="7">
        <f t="shared" si="9"/>
        <v>0</v>
      </c>
      <c r="F248" s="308"/>
    </row>
    <row r="249" s="249" customFormat="1" spans="1:6">
      <c r="A249" s="300"/>
      <c r="B249" s="304"/>
      <c r="C249" s="311"/>
      <c r="D249" s="7"/>
      <c r="E249" s="7">
        <f t="shared" si="9"/>
        <v>0</v>
      </c>
      <c r="F249" s="308"/>
    </row>
    <row r="250" s="249" customFormat="1" spans="1:6">
      <c r="A250" s="300"/>
      <c r="B250" s="304"/>
      <c r="C250" s="311"/>
      <c r="D250" s="7"/>
      <c r="E250" s="7">
        <f t="shared" si="9"/>
        <v>0</v>
      </c>
      <c r="F250" s="308"/>
    </row>
    <row r="251" s="249" customFormat="1" spans="1:6">
      <c r="A251" s="300"/>
      <c r="B251" s="304"/>
      <c r="C251" s="311"/>
      <c r="D251" s="7"/>
      <c r="E251" s="7">
        <f t="shared" si="9"/>
        <v>0</v>
      </c>
      <c r="F251" s="308"/>
    </row>
    <row r="252" s="249" customFormat="1" spans="1:6">
      <c r="A252" s="301"/>
      <c r="B252" s="304"/>
      <c r="C252" s="311"/>
      <c r="D252" s="7"/>
      <c r="E252" s="7">
        <f t="shared" si="9"/>
        <v>0</v>
      </c>
      <c r="F252" s="309"/>
    </row>
    <row r="253" s="249" customFormat="1" spans="1:6">
      <c r="A253" s="297"/>
      <c r="B253" s="304"/>
      <c r="C253" s="311"/>
      <c r="D253" s="7"/>
      <c r="E253" s="7">
        <f t="shared" si="9"/>
        <v>0</v>
      </c>
      <c r="F253" s="307">
        <f>SUM(E253:E263)</f>
        <v>0</v>
      </c>
    </row>
    <row r="254" s="249" customFormat="1" spans="1:6">
      <c r="A254" s="300"/>
      <c r="B254" s="304"/>
      <c r="C254" s="311"/>
      <c r="D254" s="7"/>
      <c r="E254" s="7">
        <f t="shared" si="9"/>
        <v>0</v>
      </c>
      <c r="F254" s="308"/>
    </row>
    <row r="255" s="249" customFormat="1" spans="1:6">
      <c r="A255" s="300"/>
      <c r="B255" s="304"/>
      <c r="C255" s="311"/>
      <c r="D255" s="7"/>
      <c r="E255" s="7">
        <f t="shared" si="9"/>
        <v>0</v>
      </c>
      <c r="F255" s="308"/>
    </row>
    <row r="256" s="249" customFormat="1" spans="1:6">
      <c r="A256" s="300"/>
      <c r="B256" s="304"/>
      <c r="C256" s="311"/>
      <c r="D256" s="7"/>
      <c r="E256" s="7">
        <f t="shared" si="9"/>
        <v>0</v>
      </c>
      <c r="F256" s="308"/>
    </row>
    <row r="257" s="249" customFormat="1" spans="1:6">
      <c r="A257" s="300"/>
      <c r="B257" s="304"/>
      <c r="C257" s="311"/>
      <c r="D257" s="7"/>
      <c r="E257" s="7">
        <f t="shared" si="9"/>
        <v>0</v>
      </c>
      <c r="F257" s="308"/>
    </row>
    <row r="258" s="249" customFormat="1" spans="1:6">
      <c r="A258" s="300"/>
      <c r="B258" s="304"/>
      <c r="C258" s="311"/>
      <c r="D258" s="7"/>
      <c r="E258" s="7">
        <f t="shared" si="9"/>
        <v>0</v>
      </c>
      <c r="F258" s="308"/>
    </row>
    <row r="259" s="249" customFormat="1" spans="1:6">
      <c r="A259" s="300"/>
      <c r="B259" s="304"/>
      <c r="C259" s="311"/>
      <c r="D259" s="7"/>
      <c r="E259" s="7">
        <f t="shared" si="9"/>
        <v>0</v>
      </c>
      <c r="F259" s="308"/>
    </row>
    <row r="260" s="249" customFormat="1" spans="1:6">
      <c r="A260" s="300"/>
      <c r="B260" s="304"/>
      <c r="C260" s="311"/>
      <c r="D260" s="7"/>
      <c r="E260" s="7">
        <f t="shared" si="9"/>
        <v>0</v>
      </c>
      <c r="F260" s="308"/>
    </row>
    <row r="261" s="249" customFormat="1" spans="1:6">
      <c r="A261" s="300"/>
      <c r="B261" s="304"/>
      <c r="C261" s="311"/>
      <c r="D261" s="7"/>
      <c r="E261" s="7">
        <f t="shared" si="9"/>
        <v>0</v>
      </c>
      <c r="F261" s="308"/>
    </row>
    <row r="262" s="249" customFormat="1" spans="1:6">
      <c r="A262" s="300"/>
      <c r="B262" s="304"/>
      <c r="C262" s="311"/>
      <c r="D262" s="7"/>
      <c r="E262" s="7">
        <f t="shared" si="9"/>
        <v>0</v>
      </c>
      <c r="F262" s="308"/>
    </row>
    <row r="263" s="249" customFormat="1" spans="1:6">
      <c r="A263" s="301"/>
      <c r="B263" s="304"/>
      <c r="C263" s="311"/>
      <c r="D263" s="7"/>
      <c r="E263" s="7">
        <f t="shared" si="9"/>
        <v>0</v>
      </c>
      <c r="F263" s="309"/>
    </row>
    <row r="264" s="249" customFormat="1" spans="1:6">
      <c r="A264" s="297"/>
      <c r="B264" s="304"/>
      <c r="C264" s="311"/>
      <c r="D264" s="7"/>
      <c r="E264" s="7">
        <f t="shared" si="9"/>
        <v>0</v>
      </c>
      <c r="F264" s="307">
        <f>SUM(E264:E274)</f>
        <v>0</v>
      </c>
    </row>
    <row r="265" s="249" customFormat="1" spans="1:6">
      <c r="A265" s="300"/>
      <c r="B265" s="304"/>
      <c r="C265" s="311"/>
      <c r="D265" s="7"/>
      <c r="E265" s="7">
        <f t="shared" si="9"/>
        <v>0</v>
      </c>
      <c r="F265" s="308"/>
    </row>
    <row r="266" s="249" customFormat="1" spans="1:6">
      <c r="A266" s="300"/>
      <c r="B266" s="304"/>
      <c r="C266" s="311"/>
      <c r="D266" s="7"/>
      <c r="E266" s="7">
        <f t="shared" si="9"/>
        <v>0</v>
      </c>
      <c r="F266" s="308"/>
    </row>
    <row r="267" s="249" customFormat="1" spans="1:6">
      <c r="A267" s="300"/>
      <c r="B267" s="304"/>
      <c r="C267" s="311"/>
      <c r="D267" s="7"/>
      <c r="E267" s="7">
        <f t="shared" si="9"/>
        <v>0</v>
      </c>
      <c r="F267" s="308"/>
    </row>
    <row r="268" s="249" customFormat="1" spans="1:6">
      <c r="A268" s="300"/>
      <c r="B268" s="304"/>
      <c r="C268" s="311"/>
      <c r="D268" s="7"/>
      <c r="E268" s="7">
        <f t="shared" si="9"/>
        <v>0</v>
      </c>
      <c r="F268" s="308"/>
    </row>
    <row r="269" s="249" customFormat="1" spans="1:6">
      <c r="A269" s="300"/>
      <c r="B269" s="304"/>
      <c r="C269" s="311"/>
      <c r="D269" s="7"/>
      <c r="E269" s="7">
        <f t="shared" si="9"/>
        <v>0</v>
      </c>
      <c r="F269" s="308"/>
    </row>
    <row r="270" s="249" customFormat="1" spans="1:6">
      <c r="A270" s="300"/>
      <c r="B270" s="304"/>
      <c r="C270" s="311"/>
      <c r="D270" s="7"/>
      <c r="E270" s="7">
        <f t="shared" si="9"/>
        <v>0</v>
      </c>
      <c r="F270" s="308"/>
    </row>
    <row r="271" s="249" customFormat="1" spans="1:6">
      <c r="A271" s="300"/>
      <c r="B271" s="304"/>
      <c r="C271" s="311"/>
      <c r="D271" s="7"/>
      <c r="E271" s="7">
        <f t="shared" si="9"/>
        <v>0</v>
      </c>
      <c r="F271" s="308"/>
    </row>
    <row r="272" s="249" customFormat="1" spans="1:6">
      <c r="A272" s="300"/>
      <c r="B272" s="304"/>
      <c r="C272" s="311"/>
      <c r="D272" s="7"/>
      <c r="E272" s="7">
        <f t="shared" si="9"/>
        <v>0</v>
      </c>
      <c r="F272" s="308"/>
    </row>
    <row r="273" s="249" customFormat="1" spans="1:6">
      <c r="A273" s="300"/>
      <c r="B273" s="304"/>
      <c r="C273" s="311"/>
      <c r="D273" s="7"/>
      <c r="E273" s="7">
        <f t="shared" si="9"/>
        <v>0</v>
      </c>
      <c r="F273" s="308"/>
    </row>
    <row r="274" s="249" customFormat="1" spans="1:6">
      <c r="A274" s="301"/>
      <c r="B274" s="304"/>
      <c r="C274" s="311"/>
      <c r="D274" s="7"/>
      <c r="E274" s="7">
        <f t="shared" si="9"/>
        <v>0</v>
      </c>
      <c r="F274" s="309"/>
    </row>
    <row r="275" s="249" customFormat="1" spans="1:6">
      <c r="A275" s="297"/>
      <c r="B275" s="304"/>
      <c r="C275" s="311"/>
      <c r="D275" s="7"/>
      <c r="E275" s="7">
        <f t="shared" si="9"/>
        <v>0</v>
      </c>
      <c r="F275" s="307">
        <f>SUM(E275:E284)</f>
        <v>0</v>
      </c>
    </row>
    <row r="276" s="249" customFormat="1" spans="1:6">
      <c r="A276" s="300"/>
      <c r="B276" s="304"/>
      <c r="C276" s="311"/>
      <c r="D276" s="7"/>
      <c r="E276" s="7">
        <f t="shared" si="9"/>
        <v>0</v>
      </c>
      <c r="F276" s="308"/>
    </row>
    <row r="277" s="249" customFormat="1" spans="1:6">
      <c r="A277" s="300"/>
      <c r="B277" s="304"/>
      <c r="C277" s="311"/>
      <c r="D277" s="7"/>
      <c r="E277" s="7">
        <f t="shared" si="9"/>
        <v>0</v>
      </c>
      <c r="F277" s="308"/>
    </row>
    <row r="278" s="249" customFormat="1" spans="1:6">
      <c r="A278" s="300"/>
      <c r="B278" s="304"/>
      <c r="C278" s="311"/>
      <c r="D278" s="7"/>
      <c r="E278" s="7">
        <f t="shared" si="9"/>
        <v>0</v>
      </c>
      <c r="F278" s="308"/>
    </row>
    <row r="279" s="249" customFormat="1" spans="1:6">
      <c r="A279" s="300"/>
      <c r="B279" s="304"/>
      <c r="C279" s="311"/>
      <c r="D279" s="7"/>
      <c r="E279" s="7">
        <f t="shared" si="9"/>
        <v>0</v>
      </c>
      <c r="F279" s="308"/>
    </row>
    <row r="280" s="249" customFormat="1" spans="1:6">
      <c r="A280" s="300"/>
      <c r="B280" s="304"/>
      <c r="C280" s="311"/>
      <c r="D280" s="7"/>
      <c r="E280" s="7">
        <f t="shared" si="9"/>
        <v>0</v>
      </c>
      <c r="F280" s="308"/>
    </row>
    <row r="281" s="249" customFormat="1" spans="1:6">
      <c r="A281" s="300"/>
      <c r="B281" s="304"/>
      <c r="C281" s="311"/>
      <c r="D281" s="7"/>
      <c r="E281" s="7">
        <f t="shared" si="9"/>
        <v>0</v>
      </c>
      <c r="F281" s="308"/>
    </row>
    <row r="282" s="249" customFormat="1" spans="1:6">
      <c r="A282" s="300"/>
      <c r="B282" s="304"/>
      <c r="C282" s="311"/>
      <c r="D282" s="7"/>
      <c r="E282" s="7">
        <f t="shared" si="9"/>
        <v>0</v>
      </c>
      <c r="F282" s="308"/>
    </row>
    <row r="283" s="249" customFormat="1" spans="1:6">
      <c r="A283" s="300"/>
      <c r="B283" s="304"/>
      <c r="C283" s="311"/>
      <c r="D283" s="7"/>
      <c r="E283" s="7">
        <f t="shared" ref="E283:E296" si="10">SUM(C283*D283)</f>
        <v>0</v>
      </c>
      <c r="F283" s="308"/>
    </row>
    <row r="284" s="249" customFormat="1" spans="1:6">
      <c r="A284" s="301"/>
      <c r="B284" s="304"/>
      <c r="C284" s="311"/>
      <c r="D284" s="7"/>
      <c r="E284" s="7">
        <f t="shared" si="10"/>
        <v>0</v>
      </c>
      <c r="F284" s="309"/>
    </row>
    <row r="285" s="249" customFormat="1" ht="17.6" spans="1:6">
      <c r="A285" s="305"/>
      <c r="B285" s="304"/>
      <c r="C285" s="311"/>
      <c r="D285" s="7"/>
      <c r="E285" s="7">
        <f t="shared" si="10"/>
        <v>0</v>
      </c>
      <c r="F285" s="320">
        <f>SUM(E285)</f>
        <v>0</v>
      </c>
    </row>
    <row r="286" s="249" customFormat="1" spans="1:6">
      <c r="A286" s="297"/>
      <c r="B286" s="304"/>
      <c r="C286" s="311"/>
      <c r="D286" s="7"/>
      <c r="E286" s="7">
        <f t="shared" si="10"/>
        <v>0</v>
      </c>
      <c r="F286" s="307">
        <f>SUM(E286:E296)</f>
        <v>0</v>
      </c>
    </row>
    <row r="287" s="249" customFormat="1" spans="1:6">
      <c r="A287" s="300"/>
      <c r="B287" s="304"/>
      <c r="C287" s="311"/>
      <c r="D287" s="7"/>
      <c r="E287" s="7">
        <f t="shared" si="10"/>
        <v>0</v>
      </c>
      <c r="F287" s="308"/>
    </row>
    <row r="288" s="249" customFormat="1" spans="1:6">
      <c r="A288" s="300"/>
      <c r="B288" s="304"/>
      <c r="C288" s="311"/>
      <c r="D288" s="7"/>
      <c r="E288" s="7">
        <f t="shared" si="10"/>
        <v>0</v>
      </c>
      <c r="F288" s="308"/>
    </row>
    <row r="289" s="249" customFormat="1" spans="1:6">
      <c r="A289" s="300"/>
      <c r="B289" s="304"/>
      <c r="C289" s="311"/>
      <c r="D289" s="7"/>
      <c r="E289" s="7">
        <f t="shared" si="10"/>
        <v>0</v>
      </c>
      <c r="F289" s="308"/>
    </row>
    <row r="290" s="249" customFormat="1" spans="1:6">
      <c r="A290" s="300"/>
      <c r="B290" s="304"/>
      <c r="C290" s="311"/>
      <c r="D290" s="7"/>
      <c r="E290" s="7">
        <f t="shared" si="10"/>
        <v>0</v>
      </c>
      <c r="F290" s="308"/>
    </row>
    <row r="291" s="249" customFormat="1" spans="1:6">
      <c r="A291" s="300"/>
      <c r="B291" s="304"/>
      <c r="C291" s="311"/>
      <c r="D291" s="7"/>
      <c r="E291" s="7">
        <f t="shared" si="10"/>
        <v>0</v>
      </c>
      <c r="F291" s="308"/>
    </row>
    <row r="292" s="249" customFormat="1" spans="1:6">
      <c r="A292" s="300"/>
      <c r="B292" s="304"/>
      <c r="C292" s="311"/>
      <c r="D292" s="7"/>
      <c r="E292" s="7">
        <f t="shared" si="10"/>
        <v>0</v>
      </c>
      <c r="F292" s="308"/>
    </row>
    <row r="293" s="249" customFormat="1" spans="1:6">
      <c r="A293" s="300"/>
      <c r="B293" s="304"/>
      <c r="C293" s="311"/>
      <c r="D293" s="7"/>
      <c r="E293" s="7">
        <f t="shared" si="10"/>
        <v>0</v>
      </c>
      <c r="F293" s="308"/>
    </row>
    <row r="294" s="249" customFormat="1" spans="1:6">
      <c r="A294" s="300"/>
      <c r="B294" s="304"/>
      <c r="C294" s="311"/>
      <c r="D294" s="7"/>
      <c r="E294" s="7">
        <f t="shared" si="10"/>
        <v>0</v>
      </c>
      <c r="F294" s="308"/>
    </row>
    <row r="295" s="249" customFormat="1" spans="1:6">
      <c r="A295" s="300"/>
      <c r="B295" s="304"/>
      <c r="C295" s="311"/>
      <c r="D295" s="7"/>
      <c r="E295" s="7">
        <f t="shared" si="10"/>
        <v>0</v>
      </c>
      <c r="F295" s="308"/>
    </row>
    <row r="296" s="249" customFormat="1" spans="1:6">
      <c r="A296" s="301"/>
      <c r="B296" s="304"/>
      <c r="C296" s="311"/>
      <c r="D296" s="7"/>
      <c r="E296" s="7">
        <f t="shared" si="10"/>
        <v>0</v>
      </c>
      <c r="F296" s="309"/>
    </row>
    <row r="297" s="249" customFormat="1" spans="1:6">
      <c r="A297" s="251"/>
      <c r="C297" s="250"/>
      <c r="E297" s="7"/>
      <c r="F297" s="320">
        <f>SUM(F2:F296)</f>
        <v>5674000</v>
      </c>
    </row>
    <row r="298" s="249" customFormat="1" spans="1:3">
      <c r="A298" s="251"/>
      <c r="C298" s="250"/>
    </row>
    <row r="299" s="249" customFormat="1" spans="1:3">
      <c r="A299" s="251"/>
      <c r="C299" s="250"/>
    </row>
    <row r="300" s="249" customFormat="1" spans="1:3">
      <c r="A300" s="251"/>
      <c r="C300" s="250"/>
    </row>
    <row r="301" s="249" customFormat="1" spans="1:3">
      <c r="A301" s="251"/>
      <c r="C301" s="250"/>
    </row>
    <row r="302" s="249" customFormat="1" spans="1:3">
      <c r="A302" s="251"/>
      <c r="C302" s="250"/>
    </row>
    <row r="303" s="249" customFormat="1" spans="1:3">
      <c r="A303" s="251"/>
      <c r="C303" s="250"/>
    </row>
    <row r="304" s="249" customFormat="1" spans="1:3">
      <c r="A304" s="251"/>
      <c r="C304" s="250"/>
    </row>
    <row r="305" s="249" customFormat="1" spans="1:3">
      <c r="A305" s="251"/>
      <c r="C305" s="250"/>
    </row>
    <row r="306" s="249" customFormat="1" spans="1:3">
      <c r="A306" s="251"/>
      <c r="C306" s="250"/>
    </row>
    <row r="307" s="249" customFormat="1" spans="1:3">
      <c r="A307" s="251"/>
      <c r="C307" s="250"/>
    </row>
    <row r="308" s="249" customFormat="1" spans="1:3">
      <c r="A308" s="251"/>
      <c r="C308" s="250"/>
    </row>
    <row r="309" s="249" customFormat="1" spans="1:3">
      <c r="A309" s="251"/>
      <c r="C309" s="250"/>
    </row>
    <row r="310" s="249" customFormat="1" spans="1:3">
      <c r="A310" s="251"/>
      <c r="C310" s="250"/>
    </row>
    <row r="311" s="249" customFormat="1" spans="1:3">
      <c r="A311" s="251"/>
      <c r="C311" s="250"/>
    </row>
    <row r="312" s="249" customFormat="1" spans="1:3">
      <c r="A312" s="251"/>
      <c r="C312" s="250"/>
    </row>
    <row r="313" s="249" customFormat="1" spans="1:3">
      <c r="A313" s="251"/>
      <c r="C313" s="250"/>
    </row>
    <row r="314" s="249" customFormat="1" spans="1:3">
      <c r="A314" s="251"/>
      <c r="C314" s="250"/>
    </row>
    <row r="315" s="249" customFormat="1" spans="1:3">
      <c r="A315" s="251"/>
      <c r="C315" s="250"/>
    </row>
    <row r="316" s="249" customFormat="1" spans="1:3">
      <c r="A316" s="251"/>
      <c r="C316" s="250"/>
    </row>
    <row r="317" s="249" customFormat="1" spans="1:3">
      <c r="A317" s="251"/>
      <c r="C317" s="250"/>
    </row>
    <row r="318" s="249" customFormat="1" spans="1:3">
      <c r="A318" s="251"/>
      <c r="C318" s="250"/>
    </row>
    <row r="319" s="249" customFormat="1" spans="1:3">
      <c r="A319" s="251"/>
      <c r="C319" s="250"/>
    </row>
    <row r="320" s="249" customFormat="1" spans="1:3">
      <c r="A320" s="251"/>
      <c r="C320" s="250"/>
    </row>
    <row r="321" s="249" customFormat="1" spans="1:3">
      <c r="A321" s="251"/>
      <c r="C321" s="250"/>
    </row>
    <row r="322" s="249" customFormat="1" spans="1:3">
      <c r="A322" s="251"/>
      <c r="C322" s="250"/>
    </row>
    <row r="323" s="249" customFormat="1" spans="1:3">
      <c r="A323" s="251"/>
      <c r="C323" s="250"/>
    </row>
    <row r="324" s="249" customFormat="1" spans="1:3">
      <c r="A324" s="251"/>
      <c r="C324" s="250"/>
    </row>
    <row r="325" s="249" customFormat="1" spans="1:3">
      <c r="A325" s="251"/>
      <c r="C325" s="250"/>
    </row>
    <row r="326" s="249" customFormat="1" spans="1:3">
      <c r="A326" s="251"/>
      <c r="C326" s="250"/>
    </row>
    <row r="327" s="249" customFormat="1" spans="1:3">
      <c r="A327" s="251"/>
      <c r="C327" s="250"/>
    </row>
    <row r="328" s="249" customFormat="1" spans="1:3">
      <c r="A328" s="251"/>
      <c r="C328" s="250"/>
    </row>
    <row r="329" s="249" customFormat="1" spans="1:3">
      <c r="A329" s="251"/>
      <c r="C329" s="250"/>
    </row>
    <row r="330" s="249" customFormat="1" spans="1:3">
      <c r="A330" s="251"/>
      <c r="C330" s="250"/>
    </row>
    <row r="331" s="249" customFormat="1" spans="1:3">
      <c r="A331" s="251"/>
      <c r="C331" s="250"/>
    </row>
    <row r="332" s="249" customFormat="1" spans="1:3">
      <c r="A332" s="251"/>
      <c r="C332" s="250"/>
    </row>
    <row r="333" s="249" customFormat="1" spans="1:3">
      <c r="A333" s="251"/>
      <c r="C333" s="250"/>
    </row>
    <row r="334" s="249" customFormat="1" spans="1:3">
      <c r="A334" s="251"/>
      <c r="C334" s="250"/>
    </row>
    <row r="335" s="249" customFormat="1" spans="1:3">
      <c r="A335" s="251"/>
      <c r="C335" s="250"/>
    </row>
    <row r="336" s="249" customFormat="1" spans="1:3">
      <c r="A336" s="251"/>
      <c r="C336" s="250"/>
    </row>
    <row r="337" s="249" customFormat="1" spans="1:3">
      <c r="A337" s="251"/>
      <c r="C337" s="250"/>
    </row>
    <row r="338" s="249" customFormat="1" spans="1:3">
      <c r="A338" s="251"/>
      <c r="C338" s="250"/>
    </row>
    <row r="339" s="249" customFormat="1" spans="1:3">
      <c r="A339" s="251"/>
      <c r="C339" s="250"/>
    </row>
    <row r="340" s="249" customFormat="1" spans="1:3">
      <c r="A340" s="251"/>
      <c r="C340" s="250"/>
    </row>
    <row r="341" s="249" customFormat="1" spans="1:3">
      <c r="A341" s="251"/>
      <c r="C341" s="250"/>
    </row>
    <row r="342" s="249" customFormat="1" spans="1:3">
      <c r="A342" s="251"/>
      <c r="C342" s="250"/>
    </row>
    <row r="343" s="249" customFormat="1" spans="1:3">
      <c r="A343" s="251"/>
      <c r="C343" s="250"/>
    </row>
    <row r="344" s="249" customFormat="1" spans="1:3">
      <c r="A344" s="251"/>
      <c r="C344" s="250"/>
    </row>
    <row r="345" s="249" customFormat="1" spans="1:3">
      <c r="A345" s="251"/>
      <c r="C345" s="250"/>
    </row>
    <row r="346" s="249" customFormat="1" spans="1:3">
      <c r="A346" s="251"/>
      <c r="C346" s="250"/>
    </row>
    <row r="347" s="249" customFormat="1" spans="1:3">
      <c r="A347" s="251"/>
      <c r="C347" s="250"/>
    </row>
    <row r="348" s="249" customFormat="1" spans="1:3">
      <c r="A348" s="251"/>
      <c r="C348" s="250"/>
    </row>
    <row r="349" s="249" customFormat="1" spans="1:3">
      <c r="A349" s="251"/>
      <c r="C349" s="250"/>
    </row>
    <row r="350" s="249" customFormat="1" spans="1:3">
      <c r="A350" s="251"/>
      <c r="C350" s="250"/>
    </row>
    <row r="351" s="249" customFormat="1" spans="1:3">
      <c r="A351" s="251"/>
      <c r="C351" s="250"/>
    </row>
    <row r="352" s="249" customFormat="1" spans="1:3">
      <c r="A352" s="251"/>
      <c r="C352" s="250"/>
    </row>
    <row r="353" s="249" customFormat="1" spans="1:3">
      <c r="A353" s="251"/>
      <c r="C353" s="250"/>
    </row>
    <row r="354" s="249" customFormat="1" spans="1:3">
      <c r="A354" s="251"/>
      <c r="C354" s="250"/>
    </row>
    <row r="355" s="249" customFormat="1" spans="1:3">
      <c r="A355" s="251"/>
      <c r="C355" s="250"/>
    </row>
    <row r="356" s="249" customFormat="1" spans="1:3">
      <c r="A356" s="251"/>
      <c r="C356" s="250"/>
    </row>
    <row r="357" s="249" customFormat="1" spans="1:3">
      <c r="A357" s="251"/>
      <c r="C357" s="250"/>
    </row>
    <row r="358" s="249" customFormat="1" spans="1:3">
      <c r="A358" s="251"/>
      <c r="C358" s="250"/>
    </row>
    <row r="359" s="249" customFormat="1" spans="1:3">
      <c r="A359" s="251"/>
      <c r="C359" s="250"/>
    </row>
    <row r="360" s="249" customFormat="1" spans="1:3">
      <c r="A360" s="251"/>
      <c r="C360" s="250"/>
    </row>
    <row r="361" s="249" customFormat="1" spans="1:3">
      <c r="A361" s="251"/>
      <c r="C361" s="250"/>
    </row>
    <row r="362" s="249" customFormat="1" spans="1:3">
      <c r="A362" s="251"/>
      <c r="C362" s="250"/>
    </row>
    <row r="363" s="249" customFormat="1" spans="1:3">
      <c r="A363" s="251"/>
      <c r="C363" s="250"/>
    </row>
    <row r="364" s="249" customFormat="1" spans="1:3">
      <c r="A364" s="251"/>
      <c r="C364" s="250"/>
    </row>
    <row r="365" s="249" customFormat="1" spans="1:3">
      <c r="A365" s="251"/>
      <c r="C365" s="250"/>
    </row>
    <row r="366" s="249" customFormat="1" spans="1:3">
      <c r="A366" s="251"/>
      <c r="C366" s="250"/>
    </row>
    <row r="367" s="249" customFormat="1" spans="1:3">
      <c r="A367" s="251"/>
      <c r="C367" s="250"/>
    </row>
    <row r="368" s="249" customFormat="1" spans="1:3">
      <c r="A368" s="251"/>
      <c r="C368" s="250"/>
    </row>
    <row r="369" s="249" customFormat="1" spans="1:3">
      <c r="A369" s="251"/>
      <c r="C369" s="250"/>
    </row>
    <row r="370" s="249" customFormat="1" spans="1:3">
      <c r="A370" s="251"/>
      <c r="C370" s="250"/>
    </row>
    <row r="371" s="249" customFormat="1" spans="1:3">
      <c r="A371" s="251"/>
      <c r="C371" s="250"/>
    </row>
    <row r="372" s="249" customFormat="1" spans="1:3">
      <c r="A372" s="251"/>
      <c r="C372" s="250"/>
    </row>
    <row r="373" s="249" customFormat="1" spans="1:3">
      <c r="A373" s="251"/>
      <c r="C373" s="250"/>
    </row>
    <row r="374" s="249" customFormat="1" spans="1:3">
      <c r="A374" s="251"/>
      <c r="C374" s="250"/>
    </row>
    <row r="375" s="249" customFormat="1" spans="1:3">
      <c r="A375" s="251"/>
      <c r="C375" s="250"/>
    </row>
    <row r="376" s="249" customFormat="1" spans="1:3">
      <c r="A376" s="251"/>
      <c r="C376" s="250"/>
    </row>
    <row r="377" s="249" customFormat="1" spans="1:3">
      <c r="A377" s="251"/>
      <c r="C377" s="250"/>
    </row>
    <row r="378" s="249" customFormat="1" spans="1:3">
      <c r="A378" s="251"/>
      <c r="C378" s="250"/>
    </row>
    <row r="379" s="249" customFormat="1" spans="1:3">
      <c r="A379" s="251"/>
      <c r="C379" s="250"/>
    </row>
    <row r="380" s="249" customFormat="1" spans="1:3">
      <c r="A380" s="251"/>
      <c r="C380" s="250"/>
    </row>
    <row r="381" s="249" customFormat="1" spans="1:3">
      <c r="A381" s="251"/>
      <c r="C381" s="250"/>
    </row>
    <row r="382" s="249" customFormat="1" spans="1:3">
      <c r="A382" s="251"/>
      <c r="C382" s="250"/>
    </row>
    <row r="383" s="249" customFormat="1" spans="1:3">
      <c r="A383" s="251"/>
      <c r="C383" s="250"/>
    </row>
    <row r="384" s="249" customFormat="1" spans="1:3">
      <c r="A384" s="251"/>
      <c r="C384" s="250"/>
    </row>
    <row r="385" s="249" customFormat="1" spans="1:3">
      <c r="A385" s="251"/>
      <c r="C385" s="250"/>
    </row>
    <row r="386" s="249" customFormat="1" spans="1:3">
      <c r="A386" s="251"/>
      <c r="C386" s="250"/>
    </row>
    <row r="387" s="249" customFormat="1" spans="1:3">
      <c r="A387" s="251"/>
      <c r="C387" s="250"/>
    </row>
    <row r="388" s="249" customFormat="1" spans="1:3">
      <c r="A388" s="251"/>
      <c r="C388" s="250"/>
    </row>
    <row r="389" s="249" customFormat="1" spans="1:3">
      <c r="A389" s="251"/>
      <c r="C389" s="250"/>
    </row>
    <row r="390" s="249" customFormat="1" spans="1:3">
      <c r="A390" s="251"/>
      <c r="C390" s="250"/>
    </row>
    <row r="391" s="249" customFormat="1" spans="1:3">
      <c r="A391" s="251"/>
      <c r="C391" s="250"/>
    </row>
    <row r="392" s="249" customFormat="1" spans="1:3">
      <c r="A392" s="251"/>
      <c r="C392" s="250"/>
    </row>
    <row r="393" s="249" customFormat="1" spans="1:3">
      <c r="A393" s="251"/>
      <c r="C393" s="250"/>
    </row>
    <row r="394" s="249" customFormat="1" spans="1:3">
      <c r="A394" s="251"/>
      <c r="C394" s="250"/>
    </row>
    <row r="395" s="249" customFormat="1" spans="1:3">
      <c r="A395" s="251"/>
      <c r="C395" s="250"/>
    </row>
    <row r="396" s="249" customFormat="1" spans="1:3">
      <c r="A396" s="251"/>
      <c r="C396" s="250"/>
    </row>
    <row r="397" s="249" customFormat="1" spans="1:3">
      <c r="A397" s="251"/>
      <c r="C397" s="250"/>
    </row>
    <row r="398" s="249" customFormat="1" spans="1:3">
      <c r="A398" s="251"/>
      <c r="C398" s="250"/>
    </row>
    <row r="399" s="249" customFormat="1" spans="1:3">
      <c r="A399" s="251"/>
      <c r="C399" s="250"/>
    </row>
    <row r="400" s="249" customFormat="1" spans="1:7">
      <c r="A400" s="251"/>
      <c r="C400" s="250"/>
      <c r="G400" s="289"/>
    </row>
  </sheetData>
  <mergeCells count="42">
    <mergeCell ref="A2:A12"/>
    <mergeCell ref="A13:A25"/>
    <mergeCell ref="A26:A34"/>
    <mergeCell ref="A35:A42"/>
    <mergeCell ref="A43:A47"/>
    <mergeCell ref="A48:A58"/>
    <mergeCell ref="A59:A67"/>
    <mergeCell ref="A68:A78"/>
    <mergeCell ref="A79:A93"/>
    <mergeCell ref="A94:A99"/>
    <mergeCell ref="A100:A108"/>
    <mergeCell ref="A109:A121"/>
    <mergeCell ref="A122:A128"/>
    <mergeCell ref="A213:A220"/>
    <mergeCell ref="A221:A232"/>
    <mergeCell ref="A233:A241"/>
    <mergeCell ref="A242:A252"/>
    <mergeCell ref="A253:A263"/>
    <mergeCell ref="A264:A274"/>
    <mergeCell ref="A275:A284"/>
    <mergeCell ref="A286:A296"/>
    <mergeCell ref="F2:F12"/>
    <mergeCell ref="F13:F25"/>
    <mergeCell ref="F26:F34"/>
    <mergeCell ref="F35:F42"/>
    <mergeCell ref="F43:F47"/>
    <mergeCell ref="F48:F58"/>
    <mergeCell ref="F59:F67"/>
    <mergeCell ref="F68:F78"/>
    <mergeCell ref="F79:F93"/>
    <mergeCell ref="F94:F99"/>
    <mergeCell ref="F100:F108"/>
    <mergeCell ref="F109:F121"/>
    <mergeCell ref="F122:F128"/>
    <mergeCell ref="F213:F220"/>
    <mergeCell ref="F221:F232"/>
    <mergeCell ref="F233:F241"/>
    <mergeCell ref="F242:F252"/>
    <mergeCell ref="F253:F263"/>
    <mergeCell ref="F264:F274"/>
    <mergeCell ref="F275:F284"/>
    <mergeCell ref="F286:F296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2"/>
  <sheetViews>
    <sheetView tabSelected="1" workbookViewId="0">
      <pane ySplit="1" topLeftCell="A36" activePane="bottomLeft" state="frozen"/>
      <selection/>
      <selection pane="bottomLeft" activeCell="C62" sqref="C62"/>
    </sheetView>
  </sheetViews>
  <sheetFormatPr defaultColWidth="9.140625" defaultRowHeight="16.8"/>
  <cols>
    <col min="1" max="1" width="8.859375" style="250" customWidth="1"/>
    <col min="2" max="2" width="12.7109375" style="251" customWidth="1"/>
    <col min="3" max="3" width="45.859375" style="252" customWidth="1"/>
    <col min="4" max="4" width="6.8984375" style="253" customWidth="1"/>
    <col min="5" max="5" width="13.140625" style="254" customWidth="1"/>
    <col min="6" max="6" width="13.140625" style="249" customWidth="1"/>
    <col min="7" max="7" width="21.5078125" style="250" customWidth="1"/>
    <col min="8" max="8" width="13.140625" style="249"/>
    <col min="9" max="9" width="29.2890625" style="249" customWidth="1"/>
    <col min="10" max="10" width="12.859375" style="249"/>
    <col min="11" max="11" width="18.03125" style="249" customWidth="1"/>
    <col min="12" max="12" width="11.4296875" style="249"/>
    <col min="13" max="15" width="10.2890625" style="249"/>
    <col min="16" max="16384" width="9.140625" style="249"/>
  </cols>
  <sheetData>
    <row r="1" s="249" customFormat="1" ht="21" customHeight="1" spans="1:7">
      <c r="A1" s="255" t="s">
        <v>39</v>
      </c>
      <c r="B1" s="256" t="s">
        <v>0</v>
      </c>
      <c r="C1" s="257" t="s">
        <v>1</v>
      </c>
      <c r="D1" s="258" t="s">
        <v>2</v>
      </c>
      <c r="E1" s="276" t="s">
        <v>3</v>
      </c>
      <c r="F1" s="257" t="s">
        <v>40</v>
      </c>
      <c r="G1" s="257" t="s">
        <v>41</v>
      </c>
    </row>
    <row r="2" s="249" customFormat="1" ht="19" customHeight="1" spans="1:7">
      <c r="A2" s="37">
        <v>73975</v>
      </c>
      <c r="B2" s="36">
        <v>45992</v>
      </c>
      <c r="C2" s="259" t="s">
        <v>42</v>
      </c>
      <c r="D2" s="115">
        <v>5</v>
      </c>
      <c r="E2" s="7">
        <v>8000</v>
      </c>
      <c r="F2" s="277">
        <f>SUM(D2*E2)</f>
        <v>40000</v>
      </c>
      <c r="G2" s="278">
        <f>SUM(F2:F4)</f>
        <v>82000</v>
      </c>
    </row>
    <row r="3" s="249" customFormat="1" ht="19" customHeight="1" spans="1:7">
      <c r="A3" s="41"/>
      <c r="B3" s="40"/>
      <c r="C3" s="259" t="s">
        <v>43</v>
      </c>
      <c r="D3" s="115">
        <v>1</v>
      </c>
      <c r="E3" s="7">
        <v>20000</v>
      </c>
      <c r="F3" s="277">
        <f>SUM(D3*E3)</f>
        <v>20000</v>
      </c>
      <c r="G3" s="279"/>
    </row>
    <row r="4" s="249" customFormat="1" ht="19" customHeight="1" spans="1:7">
      <c r="A4" s="260"/>
      <c r="B4" s="131"/>
      <c r="C4" s="259" t="s">
        <v>44</v>
      </c>
      <c r="D4" s="115">
        <v>1</v>
      </c>
      <c r="E4" s="7">
        <v>22000</v>
      </c>
      <c r="F4" s="277">
        <f t="shared" ref="F4:F9" si="0">SUM(D4*E4)</f>
        <v>22000</v>
      </c>
      <c r="G4" s="280"/>
    </row>
    <row r="5" s="249" customFormat="1" ht="19" customHeight="1" spans="1:7">
      <c r="A5" s="206">
        <v>74056</v>
      </c>
      <c r="B5" s="36">
        <v>45993</v>
      </c>
      <c r="C5" s="259" t="s">
        <v>42</v>
      </c>
      <c r="D5" s="115">
        <v>5</v>
      </c>
      <c r="E5" s="7">
        <v>8000</v>
      </c>
      <c r="F5" s="277">
        <f t="shared" si="0"/>
        <v>40000</v>
      </c>
      <c r="G5" s="278">
        <f>SUM(F5:F7)</f>
        <v>82000</v>
      </c>
    </row>
    <row r="6" s="249" customFormat="1" ht="19" customHeight="1" spans="1:7">
      <c r="A6" s="209"/>
      <c r="B6" s="40"/>
      <c r="C6" s="259" t="s">
        <v>43</v>
      </c>
      <c r="D6" s="115">
        <v>1</v>
      </c>
      <c r="E6" s="7">
        <v>20000</v>
      </c>
      <c r="F6" s="277">
        <f t="shared" si="0"/>
        <v>20000</v>
      </c>
      <c r="G6" s="279"/>
    </row>
    <row r="7" s="249" customFormat="1" ht="18" customHeight="1" spans="1:7">
      <c r="A7" s="207"/>
      <c r="B7" s="131"/>
      <c r="C7" s="259" t="s">
        <v>44</v>
      </c>
      <c r="D7" s="115">
        <v>1</v>
      </c>
      <c r="E7" s="7">
        <v>22000</v>
      </c>
      <c r="F7" s="277">
        <f t="shared" si="0"/>
        <v>22000</v>
      </c>
      <c r="G7" s="281"/>
    </row>
    <row r="8" s="249" customFormat="1" ht="18" customHeight="1" spans="1:7">
      <c r="A8" s="206">
        <v>74126</v>
      </c>
      <c r="B8" s="36">
        <v>45994</v>
      </c>
      <c r="C8" s="259" t="s">
        <v>42</v>
      </c>
      <c r="D8" s="115">
        <v>6</v>
      </c>
      <c r="E8" s="7">
        <v>8000</v>
      </c>
      <c r="F8" s="277">
        <f t="shared" si="0"/>
        <v>48000</v>
      </c>
      <c r="G8" s="278">
        <f>SUM(F8:F13)</f>
        <v>703000</v>
      </c>
    </row>
    <row r="9" s="249" customFormat="1" ht="19" customHeight="1" spans="1:7">
      <c r="A9" s="209"/>
      <c r="B9" s="40"/>
      <c r="C9" s="259" t="s">
        <v>45</v>
      </c>
      <c r="D9" s="115">
        <v>1</v>
      </c>
      <c r="E9" s="7">
        <v>135000</v>
      </c>
      <c r="F9" s="277">
        <f t="shared" si="0"/>
        <v>135000</v>
      </c>
      <c r="G9" s="279"/>
    </row>
    <row r="10" s="249" customFormat="1" ht="19" customHeight="1" spans="1:7">
      <c r="A10" s="209"/>
      <c r="B10" s="40"/>
      <c r="C10" s="259" t="s">
        <v>46</v>
      </c>
      <c r="D10" s="115">
        <v>1</v>
      </c>
      <c r="E10" s="7">
        <v>135000</v>
      </c>
      <c r="F10" s="277">
        <f t="shared" ref="F10:F22" si="1">SUM(D10*E10)</f>
        <v>135000</v>
      </c>
      <c r="G10" s="279"/>
    </row>
    <row r="11" s="249" customFormat="1" ht="19" customHeight="1" spans="1:7">
      <c r="A11" s="209"/>
      <c r="B11" s="40"/>
      <c r="C11" s="259" t="s">
        <v>43</v>
      </c>
      <c r="D11" s="115">
        <v>1</v>
      </c>
      <c r="E11" s="7">
        <v>20000</v>
      </c>
      <c r="F11" s="277">
        <f t="shared" si="1"/>
        <v>20000</v>
      </c>
      <c r="G11" s="279"/>
    </row>
    <row r="12" s="249" customFormat="1" ht="19" customHeight="1" spans="1:7">
      <c r="A12" s="209"/>
      <c r="B12" s="40"/>
      <c r="C12" s="261" t="s">
        <v>47</v>
      </c>
      <c r="D12" s="115">
        <v>2</v>
      </c>
      <c r="E12" s="7">
        <v>120000</v>
      </c>
      <c r="F12" s="277">
        <f t="shared" si="1"/>
        <v>240000</v>
      </c>
      <c r="G12" s="279"/>
    </row>
    <row r="13" s="249" customFormat="1" ht="19" customHeight="1" spans="1:7">
      <c r="A13" s="207"/>
      <c r="B13" s="131"/>
      <c r="C13" s="259" t="s">
        <v>48</v>
      </c>
      <c r="D13" s="115">
        <v>1</v>
      </c>
      <c r="E13" s="7">
        <v>125000</v>
      </c>
      <c r="F13" s="277">
        <f t="shared" si="1"/>
        <v>125000</v>
      </c>
      <c r="G13" s="280"/>
    </row>
    <row r="14" s="249" customFormat="1" ht="19" customHeight="1" spans="1:7">
      <c r="A14" s="206">
        <v>74191</v>
      </c>
      <c r="B14" s="36">
        <v>45995</v>
      </c>
      <c r="C14" s="259" t="s">
        <v>42</v>
      </c>
      <c r="D14" s="115">
        <v>6</v>
      </c>
      <c r="E14" s="7">
        <v>8000</v>
      </c>
      <c r="F14" s="277">
        <f t="shared" si="1"/>
        <v>48000</v>
      </c>
      <c r="G14" s="278">
        <f>SUM(F14:F15)</f>
        <v>92000</v>
      </c>
    </row>
    <row r="15" s="249" customFormat="1" ht="19" customHeight="1" spans="1:7">
      <c r="A15" s="207"/>
      <c r="B15" s="131"/>
      <c r="C15" s="261" t="s">
        <v>44</v>
      </c>
      <c r="D15" s="115">
        <v>2</v>
      </c>
      <c r="E15" s="7">
        <v>22000</v>
      </c>
      <c r="F15" s="277">
        <f t="shared" si="1"/>
        <v>44000</v>
      </c>
      <c r="G15" s="280"/>
    </row>
    <row r="16" s="249" customFormat="1" ht="19" customHeight="1" spans="1:7">
      <c r="A16" s="206">
        <v>74321</v>
      </c>
      <c r="B16" s="36">
        <v>45997</v>
      </c>
      <c r="C16" s="261" t="s">
        <v>43</v>
      </c>
      <c r="D16" s="115">
        <v>2</v>
      </c>
      <c r="E16" s="7">
        <v>20000</v>
      </c>
      <c r="F16" s="277">
        <f t="shared" si="1"/>
        <v>40000</v>
      </c>
      <c r="G16" s="278">
        <f>SUM(F16:F18)</f>
        <v>102000</v>
      </c>
    </row>
    <row r="17" s="249" customFormat="1" ht="19" customHeight="1" spans="1:7">
      <c r="A17" s="209"/>
      <c r="B17" s="40"/>
      <c r="C17" s="261" t="s">
        <v>44</v>
      </c>
      <c r="D17" s="115">
        <v>1</v>
      </c>
      <c r="E17" s="7">
        <v>22000</v>
      </c>
      <c r="F17" s="277">
        <f t="shared" si="1"/>
        <v>22000</v>
      </c>
      <c r="G17" s="279"/>
    </row>
    <row r="18" s="249" customFormat="1" ht="19" customHeight="1" spans="1:7">
      <c r="A18" s="207"/>
      <c r="B18" s="131"/>
      <c r="C18" s="261" t="s">
        <v>42</v>
      </c>
      <c r="D18" s="115">
        <v>5</v>
      </c>
      <c r="E18" s="7">
        <v>8000</v>
      </c>
      <c r="F18" s="277">
        <f t="shared" si="1"/>
        <v>40000</v>
      </c>
      <c r="G18" s="280"/>
    </row>
    <row r="19" s="249" customFormat="1" ht="19" customHeight="1" spans="1:7">
      <c r="A19" s="206">
        <v>74387</v>
      </c>
      <c r="B19" s="36">
        <v>45998</v>
      </c>
      <c r="C19" s="259" t="s">
        <v>44</v>
      </c>
      <c r="D19" s="115">
        <v>2</v>
      </c>
      <c r="E19" s="7">
        <v>22000</v>
      </c>
      <c r="F19" s="277">
        <f t="shared" si="1"/>
        <v>44000</v>
      </c>
      <c r="G19" s="278">
        <f>SUM(F19:F23)</f>
        <v>814000</v>
      </c>
    </row>
    <row r="20" s="249" customFormat="1" ht="19" customHeight="1" spans="1:7">
      <c r="A20" s="209"/>
      <c r="B20" s="40"/>
      <c r="C20" s="259" t="s">
        <v>43</v>
      </c>
      <c r="D20" s="115">
        <v>1</v>
      </c>
      <c r="E20" s="7">
        <v>20000</v>
      </c>
      <c r="F20" s="277">
        <f t="shared" si="1"/>
        <v>20000</v>
      </c>
      <c r="G20" s="279"/>
    </row>
    <row r="21" s="249" customFormat="1" ht="19" customHeight="1" spans="1:7">
      <c r="A21" s="209"/>
      <c r="B21" s="40"/>
      <c r="C21" s="259" t="s">
        <v>42</v>
      </c>
      <c r="D21" s="115">
        <v>5</v>
      </c>
      <c r="E21" s="7">
        <v>8000</v>
      </c>
      <c r="F21" s="277">
        <f t="shared" ref="F21:F45" si="2">SUM(D21*E21)</f>
        <v>40000</v>
      </c>
      <c r="G21" s="279"/>
    </row>
    <row r="22" s="249" customFormat="1" ht="19" customHeight="1" spans="1:7">
      <c r="A22" s="209"/>
      <c r="B22" s="40"/>
      <c r="C22" s="259" t="s">
        <v>49</v>
      </c>
      <c r="D22" s="115">
        <v>1</v>
      </c>
      <c r="E22" s="7">
        <v>480000</v>
      </c>
      <c r="F22" s="277">
        <f t="shared" si="2"/>
        <v>480000</v>
      </c>
      <c r="G22" s="279"/>
    </row>
    <row r="23" s="249" customFormat="1" ht="19" customHeight="1" spans="1:7">
      <c r="A23" s="207"/>
      <c r="B23" s="131"/>
      <c r="C23" s="261" t="s">
        <v>50</v>
      </c>
      <c r="D23" s="115">
        <v>2</v>
      </c>
      <c r="E23" s="7">
        <v>115000</v>
      </c>
      <c r="F23" s="277">
        <f t="shared" si="2"/>
        <v>230000</v>
      </c>
      <c r="G23" s="280"/>
    </row>
    <row r="24" s="249" customFormat="1" ht="19" customHeight="1" spans="1:7">
      <c r="A24" s="206">
        <v>74440</v>
      </c>
      <c r="B24" s="36">
        <v>45999</v>
      </c>
      <c r="C24" s="259" t="s">
        <v>51</v>
      </c>
      <c r="D24" s="115">
        <v>1</v>
      </c>
      <c r="E24" s="7">
        <v>125000</v>
      </c>
      <c r="F24" s="277">
        <f t="shared" si="2"/>
        <v>125000</v>
      </c>
      <c r="G24" s="278">
        <f>SUM(F24:F27)</f>
        <v>302000</v>
      </c>
    </row>
    <row r="25" s="249" customFormat="1" ht="19" customHeight="1" spans="1:7">
      <c r="A25" s="209"/>
      <c r="B25" s="40"/>
      <c r="C25" s="259" t="s">
        <v>48</v>
      </c>
      <c r="D25" s="115">
        <v>1</v>
      </c>
      <c r="E25" s="7">
        <v>125000</v>
      </c>
      <c r="F25" s="277">
        <f t="shared" si="2"/>
        <v>125000</v>
      </c>
      <c r="G25" s="279"/>
    </row>
    <row r="26" s="249" customFormat="1" ht="19" customHeight="1" spans="1:7">
      <c r="A26" s="209"/>
      <c r="B26" s="40"/>
      <c r="C26" s="261" t="s">
        <v>43</v>
      </c>
      <c r="D26" s="115">
        <v>1</v>
      </c>
      <c r="E26" s="7">
        <v>20000</v>
      </c>
      <c r="F26" s="277">
        <f t="shared" si="2"/>
        <v>20000</v>
      </c>
      <c r="G26" s="279"/>
    </row>
    <row r="27" s="249" customFormat="1" ht="19" customHeight="1" spans="1:7">
      <c r="A27" s="207"/>
      <c r="B27" s="131"/>
      <c r="C27" s="259" t="s">
        <v>42</v>
      </c>
      <c r="D27" s="115">
        <v>4</v>
      </c>
      <c r="E27" s="7">
        <v>8000</v>
      </c>
      <c r="F27" s="277">
        <f t="shared" si="2"/>
        <v>32000</v>
      </c>
      <c r="G27" s="280"/>
    </row>
    <row r="28" s="249" customFormat="1" ht="19" customHeight="1" spans="1:7">
      <c r="A28" s="206">
        <v>74505</v>
      </c>
      <c r="B28" s="36">
        <v>46000</v>
      </c>
      <c r="C28" s="261" t="s">
        <v>42</v>
      </c>
      <c r="D28" s="115">
        <v>5</v>
      </c>
      <c r="E28" s="7">
        <v>10000</v>
      </c>
      <c r="F28" s="277">
        <f t="shared" si="2"/>
        <v>50000</v>
      </c>
      <c r="G28" s="278">
        <f>SUM(F28:F30)</f>
        <v>92000</v>
      </c>
    </row>
    <row r="29" s="249" customFormat="1" ht="19" customHeight="1" spans="1:7">
      <c r="A29" s="209"/>
      <c r="B29" s="40"/>
      <c r="C29" s="259" t="s">
        <v>43</v>
      </c>
      <c r="D29" s="115">
        <v>1</v>
      </c>
      <c r="E29" s="7">
        <v>20000</v>
      </c>
      <c r="F29" s="277">
        <f t="shared" si="2"/>
        <v>20000</v>
      </c>
      <c r="G29" s="279"/>
    </row>
    <row r="30" s="249" customFormat="1" ht="19" customHeight="1" spans="1:7">
      <c r="A30" s="207"/>
      <c r="B30" s="131"/>
      <c r="C30" s="259" t="s">
        <v>44</v>
      </c>
      <c r="D30" s="115">
        <v>1</v>
      </c>
      <c r="E30" s="7">
        <v>22000</v>
      </c>
      <c r="F30" s="277">
        <f t="shared" si="2"/>
        <v>22000</v>
      </c>
      <c r="G30" s="280"/>
    </row>
    <row r="31" s="249" customFormat="1" ht="19" customHeight="1" spans="1:7">
      <c r="A31" s="56">
        <v>74575</v>
      </c>
      <c r="B31" s="25">
        <v>46001</v>
      </c>
      <c r="C31" s="262" t="s">
        <v>42</v>
      </c>
      <c r="D31" s="115">
        <v>6</v>
      </c>
      <c r="E31" s="7">
        <v>8000</v>
      </c>
      <c r="F31" s="277">
        <f t="shared" si="2"/>
        <v>48000</v>
      </c>
      <c r="G31" s="278">
        <f>SUM(F31:F37)</f>
        <v>705000</v>
      </c>
    </row>
    <row r="32" s="249" customFormat="1" ht="19" customHeight="1" spans="1:7">
      <c r="A32" s="56"/>
      <c r="B32" s="25"/>
      <c r="C32" s="263" t="s">
        <v>43</v>
      </c>
      <c r="D32" s="115">
        <v>1</v>
      </c>
      <c r="E32" s="7">
        <v>20000</v>
      </c>
      <c r="F32" s="277">
        <f t="shared" si="2"/>
        <v>20000</v>
      </c>
      <c r="G32" s="279"/>
    </row>
    <row r="33" s="249" customFormat="1" ht="19" customHeight="1" spans="1:7">
      <c r="A33" s="56"/>
      <c r="B33" s="25"/>
      <c r="C33" s="262" t="s">
        <v>44</v>
      </c>
      <c r="D33" s="115">
        <v>1</v>
      </c>
      <c r="E33" s="7">
        <v>22000</v>
      </c>
      <c r="F33" s="277">
        <f t="shared" si="2"/>
        <v>22000</v>
      </c>
      <c r="G33" s="279"/>
    </row>
    <row r="34" s="249" customFormat="1" ht="19" customHeight="1" spans="1:7">
      <c r="A34" s="56"/>
      <c r="B34" s="25"/>
      <c r="C34" s="262" t="s">
        <v>45</v>
      </c>
      <c r="D34" s="115">
        <v>1</v>
      </c>
      <c r="E34" s="7">
        <v>135000</v>
      </c>
      <c r="F34" s="277">
        <f t="shared" si="2"/>
        <v>135000</v>
      </c>
      <c r="G34" s="279"/>
    </row>
    <row r="35" s="249" customFormat="1" ht="19" customHeight="1" spans="1:7">
      <c r="A35" s="56"/>
      <c r="B35" s="25"/>
      <c r="C35" s="262" t="s">
        <v>48</v>
      </c>
      <c r="D35" s="115">
        <v>1</v>
      </c>
      <c r="E35" s="7">
        <v>125000</v>
      </c>
      <c r="F35" s="277">
        <f t="shared" si="2"/>
        <v>125000</v>
      </c>
      <c r="G35" s="279"/>
    </row>
    <row r="36" s="249" customFormat="1" ht="19" customHeight="1" spans="1:7">
      <c r="A36" s="56"/>
      <c r="B36" s="25"/>
      <c r="C36" s="262" t="s">
        <v>51</v>
      </c>
      <c r="D36" s="115">
        <v>1</v>
      </c>
      <c r="E36" s="7">
        <v>125000</v>
      </c>
      <c r="F36" s="277">
        <f t="shared" si="2"/>
        <v>125000</v>
      </c>
      <c r="G36" s="279"/>
    </row>
    <row r="37" s="249" customFormat="1" ht="19" customHeight="1" spans="1:7">
      <c r="A37" s="56"/>
      <c r="B37" s="25"/>
      <c r="C37" s="262" t="s">
        <v>50</v>
      </c>
      <c r="D37" s="115">
        <v>2</v>
      </c>
      <c r="E37" s="7">
        <v>115000</v>
      </c>
      <c r="F37" s="277">
        <f t="shared" si="2"/>
        <v>230000</v>
      </c>
      <c r="G37" s="280"/>
    </row>
    <row r="38" s="249" customFormat="1" ht="19" customHeight="1" spans="1:7">
      <c r="A38" s="206">
        <v>74644</v>
      </c>
      <c r="B38" s="36">
        <v>46002</v>
      </c>
      <c r="C38" s="259" t="s">
        <v>42</v>
      </c>
      <c r="D38" s="115">
        <v>6</v>
      </c>
      <c r="E38" s="7">
        <v>8000</v>
      </c>
      <c r="F38" s="277">
        <f t="shared" si="2"/>
        <v>48000</v>
      </c>
      <c r="G38" s="278">
        <f>SUM(F38:F40)</f>
        <v>223000</v>
      </c>
    </row>
    <row r="39" s="249" customFormat="1" ht="19" customHeight="1" spans="1:7">
      <c r="A39" s="209"/>
      <c r="B39" s="40"/>
      <c r="C39" s="259" t="s">
        <v>43</v>
      </c>
      <c r="D39" s="115">
        <v>2</v>
      </c>
      <c r="E39" s="7">
        <v>20000</v>
      </c>
      <c r="F39" s="277">
        <f t="shared" si="2"/>
        <v>40000</v>
      </c>
      <c r="G39" s="279"/>
    </row>
    <row r="40" s="249" customFormat="1" ht="19" customHeight="1" spans="1:7">
      <c r="A40" s="209"/>
      <c r="B40" s="40"/>
      <c r="C40" s="259" t="s">
        <v>52</v>
      </c>
      <c r="D40" s="115">
        <v>1</v>
      </c>
      <c r="E40" s="7">
        <v>135000</v>
      </c>
      <c r="F40" s="277">
        <f t="shared" si="2"/>
        <v>135000</v>
      </c>
      <c r="G40" s="280"/>
    </row>
    <row r="41" s="249" customFormat="1" ht="19" customHeight="1" spans="1:7">
      <c r="A41" s="206">
        <v>74702</v>
      </c>
      <c r="B41" s="36">
        <v>46003</v>
      </c>
      <c r="C41" s="259" t="s">
        <v>42</v>
      </c>
      <c r="D41" s="115">
        <v>6</v>
      </c>
      <c r="E41" s="7">
        <v>8000</v>
      </c>
      <c r="F41" s="277">
        <f t="shared" si="2"/>
        <v>48000</v>
      </c>
      <c r="G41" s="278">
        <f>SUM(F41:F45)</f>
        <v>717000</v>
      </c>
    </row>
    <row r="42" s="249" customFormat="1" ht="19" customHeight="1" spans="1:7">
      <c r="A42" s="209"/>
      <c r="B42" s="40"/>
      <c r="C42" s="259" t="s">
        <v>43</v>
      </c>
      <c r="D42" s="115">
        <v>1</v>
      </c>
      <c r="E42" s="7">
        <v>20000</v>
      </c>
      <c r="F42" s="277">
        <f t="shared" si="2"/>
        <v>20000</v>
      </c>
      <c r="G42" s="279"/>
    </row>
    <row r="43" s="249" customFormat="1" ht="19" customHeight="1" spans="1:7">
      <c r="A43" s="209"/>
      <c r="B43" s="40"/>
      <c r="C43" s="259" t="s">
        <v>44</v>
      </c>
      <c r="D43" s="115">
        <v>2</v>
      </c>
      <c r="E43" s="7">
        <v>22000</v>
      </c>
      <c r="F43" s="277">
        <f t="shared" si="2"/>
        <v>44000</v>
      </c>
      <c r="G43" s="279"/>
    </row>
    <row r="44" s="249" customFormat="1" ht="19" customHeight="1" spans="1:7">
      <c r="A44" s="209"/>
      <c r="B44" s="40"/>
      <c r="C44" s="259" t="s">
        <v>49</v>
      </c>
      <c r="D44" s="115">
        <v>1</v>
      </c>
      <c r="E44" s="7">
        <v>480000</v>
      </c>
      <c r="F44" s="277">
        <f t="shared" si="2"/>
        <v>480000</v>
      </c>
      <c r="G44" s="279"/>
    </row>
    <row r="45" s="249" customFormat="1" ht="19" customHeight="1" spans="1:7">
      <c r="A45" s="207"/>
      <c r="B45" s="131"/>
      <c r="C45" s="259" t="s">
        <v>48</v>
      </c>
      <c r="D45" s="115">
        <v>1</v>
      </c>
      <c r="E45" s="7">
        <v>125000</v>
      </c>
      <c r="F45" s="277">
        <f t="shared" ref="F45:F71" si="3">SUM(D45*E45)</f>
        <v>125000</v>
      </c>
      <c r="G45" s="280"/>
    </row>
    <row r="46" s="249" customFormat="1" ht="19" customHeight="1" spans="1:7">
      <c r="A46" s="206">
        <v>74764</v>
      </c>
      <c r="B46" s="36">
        <v>46004</v>
      </c>
      <c r="C46" s="259" t="s">
        <v>43</v>
      </c>
      <c r="D46" s="115">
        <v>1</v>
      </c>
      <c r="E46" s="7">
        <v>20000</v>
      </c>
      <c r="F46" s="277">
        <f t="shared" si="3"/>
        <v>20000</v>
      </c>
      <c r="G46" s="278">
        <f>SUM(F46:F47)</f>
        <v>68000</v>
      </c>
    </row>
    <row r="47" s="249" customFormat="1" ht="19" customHeight="1" spans="1:7">
      <c r="A47" s="207"/>
      <c r="B47" s="131"/>
      <c r="C47" s="259" t="s">
        <v>42</v>
      </c>
      <c r="D47" s="115">
        <v>6</v>
      </c>
      <c r="E47" s="7">
        <v>8000</v>
      </c>
      <c r="F47" s="277">
        <f t="shared" si="3"/>
        <v>48000</v>
      </c>
      <c r="G47" s="280"/>
    </row>
    <row r="48" s="249" customFormat="1" ht="19" customHeight="1" spans="1:7">
      <c r="A48" s="264">
        <v>74836</v>
      </c>
      <c r="B48" s="265">
        <v>46005</v>
      </c>
      <c r="C48" s="259" t="s">
        <v>42</v>
      </c>
      <c r="D48" s="115">
        <v>5</v>
      </c>
      <c r="E48" s="7">
        <v>8000</v>
      </c>
      <c r="F48" s="277">
        <f t="shared" si="3"/>
        <v>40000</v>
      </c>
      <c r="G48" s="282">
        <f>SUM(F48:F50)</f>
        <v>82000</v>
      </c>
    </row>
    <row r="49" s="249" customFormat="1" ht="19" customHeight="1" spans="1:7">
      <c r="A49" s="266"/>
      <c r="B49" s="267"/>
      <c r="C49" s="259" t="s">
        <v>43</v>
      </c>
      <c r="D49" s="115">
        <v>1</v>
      </c>
      <c r="E49" s="7">
        <v>20000</v>
      </c>
      <c r="F49" s="277">
        <f t="shared" si="3"/>
        <v>20000</v>
      </c>
      <c r="G49" s="283"/>
    </row>
    <row r="50" s="249" customFormat="1" ht="19" customHeight="1" spans="1:7">
      <c r="A50" s="268"/>
      <c r="B50" s="269"/>
      <c r="C50" s="259" t="s">
        <v>44</v>
      </c>
      <c r="D50" s="115">
        <v>1</v>
      </c>
      <c r="E50" s="7">
        <v>22000</v>
      </c>
      <c r="F50" s="277">
        <f t="shared" si="3"/>
        <v>22000</v>
      </c>
      <c r="G50" s="284"/>
    </row>
    <row r="51" s="249" customFormat="1" ht="19" customHeight="1" spans="1:7">
      <c r="A51" s="264">
        <v>74890</v>
      </c>
      <c r="B51" s="265">
        <v>46006</v>
      </c>
      <c r="C51" s="259" t="s">
        <v>42</v>
      </c>
      <c r="D51" s="115">
        <v>6</v>
      </c>
      <c r="E51" s="7">
        <v>8000</v>
      </c>
      <c r="F51" s="277">
        <f t="shared" si="3"/>
        <v>48000</v>
      </c>
      <c r="G51" s="282">
        <f>SUM(F51:F55)</f>
        <v>455000</v>
      </c>
    </row>
    <row r="52" s="249" customFormat="1" ht="19" customHeight="1" spans="1:7">
      <c r="A52" s="266"/>
      <c r="B52" s="267"/>
      <c r="C52" s="259" t="s">
        <v>43</v>
      </c>
      <c r="D52" s="115">
        <v>1</v>
      </c>
      <c r="E52" s="7">
        <v>20000</v>
      </c>
      <c r="F52" s="277">
        <f t="shared" si="3"/>
        <v>20000</v>
      </c>
      <c r="G52" s="283"/>
    </row>
    <row r="53" s="249" customFormat="1" ht="19" customHeight="1" spans="1:7">
      <c r="A53" s="266"/>
      <c r="B53" s="267"/>
      <c r="C53" s="259" t="s">
        <v>44</v>
      </c>
      <c r="D53" s="115">
        <v>1</v>
      </c>
      <c r="E53" s="7">
        <v>22000</v>
      </c>
      <c r="F53" s="277">
        <f t="shared" si="3"/>
        <v>22000</v>
      </c>
      <c r="G53" s="283"/>
    </row>
    <row r="54" s="249" customFormat="1" ht="19" customHeight="1" spans="1:7">
      <c r="A54" s="266"/>
      <c r="B54" s="267"/>
      <c r="C54" s="259" t="s">
        <v>53</v>
      </c>
      <c r="D54" s="115">
        <v>1</v>
      </c>
      <c r="E54" s="7">
        <v>125000</v>
      </c>
      <c r="F54" s="277">
        <f t="shared" si="3"/>
        <v>125000</v>
      </c>
      <c r="G54" s="283"/>
    </row>
    <row r="55" s="249" customFormat="1" ht="19" customHeight="1" spans="1:7">
      <c r="A55" s="268"/>
      <c r="B55" s="269"/>
      <c r="C55" s="270" t="s">
        <v>47</v>
      </c>
      <c r="D55" s="260">
        <v>2</v>
      </c>
      <c r="E55" s="134">
        <v>120000</v>
      </c>
      <c r="F55" s="277">
        <f t="shared" si="3"/>
        <v>240000</v>
      </c>
      <c r="G55" s="284"/>
    </row>
    <row r="56" s="249" customFormat="1" ht="19" customHeight="1" spans="1:7">
      <c r="A56" s="271">
        <v>74965</v>
      </c>
      <c r="B56" s="272">
        <v>46007</v>
      </c>
      <c r="C56" s="259" t="s">
        <v>42</v>
      </c>
      <c r="D56" s="115">
        <v>5</v>
      </c>
      <c r="E56" s="7">
        <v>8000</v>
      </c>
      <c r="F56" s="277">
        <f t="shared" si="3"/>
        <v>40000</v>
      </c>
      <c r="G56" s="282">
        <f>SUM(F56:F60)</f>
        <v>709000</v>
      </c>
    </row>
    <row r="57" s="249" customFormat="1" spans="1:7">
      <c r="A57" s="271"/>
      <c r="B57" s="272"/>
      <c r="C57" s="259" t="s">
        <v>43</v>
      </c>
      <c r="D57" s="115">
        <v>1</v>
      </c>
      <c r="E57" s="7">
        <v>20000</v>
      </c>
      <c r="F57" s="277">
        <f t="shared" si="3"/>
        <v>20000</v>
      </c>
      <c r="G57" s="283"/>
    </row>
    <row r="58" s="249" customFormat="1" spans="1:7">
      <c r="A58" s="271"/>
      <c r="B58" s="272"/>
      <c r="C58" s="259" t="s">
        <v>44</v>
      </c>
      <c r="D58" s="115">
        <v>2</v>
      </c>
      <c r="E58" s="7">
        <v>22000</v>
      </c>
      <c r="F58" s="277">
        <f t="shared" si="3"/>
        <v>44000</v>
      </c>
      <c r="G58" s="283"/>
    </row>
    <row r="59" s="249" customFormat="1" spans="1:7">
      <c r="A59" s="271"/>
      <c r="B59" s="272"/>
      <c r="C59" s="259" t="s">
        <v>49</v>
      </c>
      <c r="D59" s="115">
        <v>1</v>
      </c>
      <c r="E59" s="7">
        <v>480000</v>
      </c>
      <c r="F59" s="277">
        <f t="shared" si="3"/>
        <v>480000</v>
      </c>
      <c r="G59" s="283"/>
    </row>
    <row r="60" s="249" customFormat="1" spans="1:7">
      <c r="A60" s="271"/>
      <c r="B60" s="272"/>
      <c r="C60" s="259" t="s">
        <v>48</v>
      </c>
      <c r="D60" s="115">
        <v>1</v>
      </c>
      <c r="E60" s="7">
        <v>125000</v>
      </c>
      <c r="F60" s="277">
        <f t="shared" si="3"/>
        <v>125000</v>
      </c>
      <c r="G60" s="284"/>
    </row>
    <row r="61" s="249" customFormat="1" spans="1:7">
      <c r="A61" s="273"/>
      <c r="B61" s="274"/>
      <c r="C61" s="259"/>
      <c r="D61" s="115"/>
      <c r="E61" s="7"/>
      <c r="F61" s="277">
        <f t="shared" si="3"/>
        <v>0</v>
      </c>
      <c r="G61" s="285"/>
    </row>
    <row r="62" s="249" customFormat="1" spans="1:7">
      <c r="A62" s="211"/>
      <c r="B62" s="275"/>
      <c r="C62" s="259"/>
      <c r="D62" s="115"/>
      <c r="E62" s="7"/>
      <c r="F62" s="277">
        <f t="shared" si="3"/>
        <v>0</v>
      </c>
      <c r="G62" s="285"/>
    </row>
    <row r="63" s="249" customFormat="1" spans="1:7">
      <c r="A63" s="56"/>
      <c r="B63" s="25"/>
      <c r="C63" s="259"/>
      <c r="D63" s="115"/>
      <c r="E63" s="7"/>
      <c r="F63" s="277">
        <f t="shared" si="3"/>
        <v>0</v>
      </c>
      <c r="G63" s="285">
        <f>SUM(F63:F67)</f>
        <v>0</v>
      </c>
    </row>
    <row r="64" s="249" customFormat="1" spans="1:7">
      <c r="A64" s="56"/>
      <c r="B64" s="25"/>
      <c r="C64" s="259"/>
      <c r="D64" s="115"/>
      <c r="E64" s="7"/>
      <c r="F64" s="277">
        <f t="shared" si="3"/>
        <v>0</v>
      </c>
      <c r="G64" s="285"/>
    </row>
    <row r="65" s="249" customFormat="1" spans="1:7">
      <c r="A65" s="56"/>
      <c r="B65" s="25"/>
      <c r="C65" s="259"/>
      <c r="D65" s="115"/>
      <c r="E65" s="7"/>
      <c r="F65" s="277">
        <f t="shared" si="3"/>
        <v>0</v>
      </c>
      <c r="G65" s="285"/>
    </row>
    <row r="66" s="249" customFormat="1" spans="1:7">
      <c r="A66" s="56"/>
      <c r="B66" s="25"/>
      <c r="C66" s="259"/>
      <c r="D66" s="115"/>
      <c r="E66" s="7"/>
      <c r="F66" s="277">
        <f t="shared" si="3"/>
        <v>0</v>
      </c>
      <c r="G66" s="285"/>
    </row>
    <row r="67" s="249" customFormat="1" spans="1:8">
      <c r="A67" s="56"/>
      <c r="B67" s="25"/>
      <c r="C67" s="259"/>
      <c r="D67" s="115"/>
      <c r="E67" s="7"/>
      <c r="F67" s="277">
        <f t="shared" si="3"/>
        <v>0</v>
      </c>
      <c r="G67" s="285"/>
      <c r="H67" s="289"/>
    </row>
    <row r="68" s="249" customFormat="1" ht="17.6" spans="1:14">
      <c r="A68" s="56"/>
      <c r="B68" s="25"/>
      <c r="C68" s="259"/>
      <c r="D68" s="115"/>
      <c r="E68" s="7"/>
      <c r="F68" s="277">
        <f t="shared" si="3"/>
        <v>0</v>
      </c>
      <c r="G68" s="285">
        <f>SUM(F68)</f>
        <v>0</v>
      </c>
      <c r="H68" s="289"/>
      <c r="I68" s="291"/>
      <c r="J68" s="292"/>
      <c r="K68" s="293"/>
      <c r="L68" s="294"/>
      <c r="M68" s="294"/>
      <c r="N68" s="296"/>
    </row>
    <row r="69" s="249" customFormat="1" ht="17.6" spans="1:14">
      <c r="A69" s="206"/>
      <c r="B69" s="36"/>
      <c r="C69" s="259"/>
      <c r="D69" s="115"/>
      <c r="E69" s="7"/>
      <c r="F69" s="277">
        <f t="shared" si="3"/>
        <v>0</v>
      </c>
      <c r="G69" s="285">
        <f>SUM(F69:F71)</f>
        <v>0</v>
      </c>
      <c r="I69" s="295"/>
      <c r="J69" s="292"/>
      <c r="K69" s="293"/>
      <c r="L69" s="294"/>
      <c r="M69" s="294"/>
      <c r="N69" s="294"/>
    </row>
    <row r="70" s="249" customFormat="1" ht="17.6" spans="1:14">
      <c r="A70" s="209"/>
      <c r="B70" s="40"/>
      <c r="C70" s="259"/>
      <c r="D70" s="115"/>
      <c r="E70" s="7"/>
      <c r="F70" s="277">
        <f t="shared" si="3"/>
        <v>0</v>
      </c>
      <c r="G70" s="285"/>
      <c r="I70" s="295"/>
      <c r="J70" s="292"/>
      <c r="K70" s="293"/>
      <c r="L70" s="294"/>
      <c r="M70" s="294"/>
      <c r="N70" s="294"/>
    </row>
    <row r="71" s="249" customFormat="1" ht="17.6" spans="1:14">
      <c r="A71" s="207"/>
      <c r="B71" s="131"/>
      <c r="C71" s="259"/>
      <c r="D71" s="115"/>
      <c r="E71" s="7"/>
      <c r="F71" s="277">
        <f t="shared" si="3"/>
        <v>0</v>
      </c>
      <c r="G71" s="285"/>
      <c r="I71" s="295"/>
      <c r="J71" s="292"/>
      <c r="K71" s="293"/>
      <c r="L71" s="294"/>
      <c r="M71" s="294"/>
      <c r="N71" s="294"/>
    </row>
    <row r="72" s="249" customFormat="1" spans="1:7">
      <c r="A72" s="206"/>
      <c r="B72" s="36"/>
      <c r="C72" s="286"/>
      <c r="D72" s="115"/>
      <c r="E72" s="277"/>
      <c r="F72" s="277">
        <f t="shared" ref="F72:F83" si="4">D72*E72</f>
        <v>0</v>
      </c>
      <c r="G72" s="285">
        <f>SUM(F72:F78)</f>
        <v>0</v>
      </c>
    </row>
    <row r="73" s="249" customFormat="1" spans="1:7">
      <c r="A73" s="209"/>
      <c r="B73" s="40"/>
      <c r="C73" s="286"/>
      <c r="D73" s="115"/>
      <c r="E73" s="277"/>
      <c r="F73" s="277">
        <f t="shared" si="4"/>
        <v>0</v>
      </c>
      <c r="G73" s="285"/>
    </row>
    <row r="74" s="249" customFormat="1" spans="1:7">
      <c r="A74" s="209"/>
      <c r="B74" s="40"/>
      <c r="C74" s="286"/>
      <c r="D74" s="115"/>
      <c r="E74" s="277"/>
      <c r="F74" s="277">
        <f t="shared" si="4"/>
        <v>0</v>
      </c>
      <c r="G74" s="285"/>
    </row>
    <row r="75" s="249" customFormat="1" spans="1:7">
      <c r="A75" s="209"/>
      <c r="B75" s="40"/>
      <c r="C75" s="286"/>
      <c r="D75" s="115"/>
      <c r="E75" s="277"/>
      <c r="F75" s="277">
        <f t="shared" si="4"/>
        <v>0</v>
      </c>
      <c r="G75" s="285"/>
    </row>
    <row r="76" s="249" customFormat="1" spans="1:7">
      <c r="A76" s="209"/>
      <c r="B76" s="40"/>
      <c r="C76" s="286"/>
      <c r="D76" s="115"/>
      <c r="E76" s="277"/>
      <c r="F76" s="277">
        <f t="shared" si="4"/>
        <v>0</v>
      </c>
      <c r="G76" s="285"/>
    </row>
    <row r="77" s="249" customFormat="1" spans="1:7">
      <c r="A77" s="209"/>
      <c r="B77" s="40"/>
      <c r="C77" s="286"/>
      <c r="D77" s="115"/>
      <c r="E77" s="277"/>
      <c r="F77" s="277">
        <f t="shared" si="4"/>
        <v>0</v>
      </c>
      <c r="G77" s="285"/>
    </row>
    <row r="78" s="249" customFormat="1" spans="1:7">
      <c r="A78" s="207"/>
      <c r="B78" s="131"/>
      <c r="C78" s="286"/>
      <c r="D78" s="115"/>
      <c r="E78" s="277"/>
      <c r="F78" s="277">
        <f t="shared" si="4"/>
        <v>0</v>
      </c>
      <c r="G78" s="285"/>
    </row>
    <row r="79" s="249" customFormat="1" spans="1:7">
      <c r="A79" s="206"/>
      <c r="B79" s="36"/>
      <c r="C79" s="286"/>
      <c r="D79" s="115"/>
      <c r="E79" s="277"/>
      <c r="F79" s="277">
        <f t="shared" si="4"/>
        <v>0</v>
      </c>
      <c r="G79" s="285">
        <f>SUM(F79:F83)</f>
        <v>0</v>
      </c>
    </row>
    <row r="80" s="249" customFormat="1" spans="1:7">
      <c r="A80" s="209"/>
      <c r="B80" s="40"/>
      <c r="C80" s="286"/>
      <c r="D80" s="115"/>
      <c r="E80" s="277"/>
      <c r="F80" s="277">
        <f t="shared" si="4"/>
        <v>0</v>
      </c>
      <c r="G80" s="285"/>
    </row>
    <row r="81" s="249" customFormat="1" spans="1:7">
      <c r="A81" s="209"/>
      <c r="B81" s="40"/>
      <c r="C81" s="286"/>
      <c r="D81" s="115"/>
      <c r="E81" s="277"/>
      <c r="F81" s="277">
        <f t="shared" si="4"/>
        <v>0</v>
      </c>
      <c r="G81" s="285"/>
    </row>
    <row r="82" s="249" customFormat="1" spans="1:7">
      <c r="A82" s="209"/>
      <c r="B82" s="40"/>
      <c r="C82" s="286"/>
      <c r="D82" s="115"/>
      <c r="E82" s="277"/>
      <c r="F82" s="277">
        <f t="shared" si="4"/>
        <v>0</v>
      </c>
      <c r="G82" s="285"/>
    </row>
    <row r="83" s="249" customFormat="1" spans="1:7">
      <c r="A83" s="207"/>
      <c r="B83" s="131"/>
      <c r="C83" s="286"/>
      <c r="D83" s="115"/>
      <c r="E83" s="277"/>
      <c r="F83" s="277">
        <f t="shared" si="4"/>
        <v>0</v>
      </c>
      <c r="G83" s="285"/>
    </row>
    <row r="84" s="249" customFormat="1" spans="1:7">
      <c r="A84" s="206"/>
      <c r="B84" s="36"/>
      <c r="C84" s="286"/>
      <c r="D84" s="115"/>
      <c r="E84" s="277"/>
      <c r="F84" s="277">
        <f t="shared" ref="F84:F92" si="5">D84*E84</f>
        <v>0</v>
      </c>
      <c r="G84" s="285">
        <f>SUM(F84:F89)</f>
        <v>0</v>
      </c>
    </row>
    <row r="85" s="249" customFormat="1" spans="1:7">
      <c r="A85" s="209"/>
      <c r="B85" s="40"/>
      <c r="C85" s="286"/>
      <c r="D85" s="115"/>
      <c r="E85" s="277"/>
      <c r="F85" s="277">
        <f t="shared" si="5"/>
        <v>0</v>
      </c>
      <c r="G85" s="285"/>
    </row>
    <row r="86" s="249" customFormat="1" spans="1:7">
      <c r="A86" s="209"/>
      <c r="B86" s="40"/>
      <c r="C86" s="286"/>
      <c r="D86" s="115"/>
      <c r="E86" s="277"/>
      <c r="F86" s="277">
        <f t="shared" si="5"/>
        <v>0</v>
      </c>
      <c r="G86" s="285"/>
    </row>
    <row r="87" s="249" customFormat="1" spans="1:7">
      <c r="A87" s="209"/>
      <c r="B87" s="40"/>
      <c r="C87" s="286"/>
      <c r="D87" s="115"/>
      <c r="E87" s="277"/>
      <c r="F87" s="277">
        <f t="shared" si="5"/>
        <v>0</v>
      </c>
      <c r="G87" s="285"/>
    </row>
    <row r="88" s="249" customFormat="1" spans="1:7">
      <c r="A88" s="209"/>
      <c r="B88" s="40"/>
      <c r="C88" s="286"/>
      <c r="D88" s="115"/>
      <c r="E88" s="277"/>
      <c r="F88" s="277">
        <f t="shared" si="5"/>
        <v>0</v>
      </c>
      <c r="G88" s="285"/>
    </row>
    <row r="89" s="249" customFormat="1" spans="1:7">
      <c r="A89" s="207"/>
      <c r="B89" s="131"/>
      <c r="C89" s="286"/>
      <c r="D89" s="115"/>
      <c r="E89" s="277"/>
      <c r="F89" s="277">
        <f t="shared" si="5"/>
        <v>0</v>
      </c>
      <c r="G89" s="285"/>
    </row>
    <row r="90" s="249" customFormat="1" spans="1:7">
      <c r="A90" s="206"/>
      <c r="B90" s="36"/>
      <c r="C90" s="286"/>
      <c r="D90" s="115"/>
      <c r="E90" s="277"/>
      <c r="F90" s="277">
        <f t="shared" si="5"/>
        <v>0</v>
      </c>
      <c r="G90" s="285">
        <f>SUM(F90:F92)</f>
        <v>0</v>
      </c>
    </row>
    <row r="91" s="249" customFormat="1" spans="1:7">
      <c r="A91" s="209"/>
      <c r="B91" s="40"/>
      <c r="C91" s="286"/>
      <c r="D91" s="115"/>
      <c r="E91" s="277"/>
      <c r="F91" s="277">
        <f t="shared" si="5"/>
        <v>0</v>
      </c>
      <c r="G91" s="285"/>
    </row>
    <row r="92" s="249" customFormat="1" spans="1:7">
      <c r="A92" s="207"/>
      <c r="B92" s="131"/>
      <c r="C92" s="286"/>
      <c r="D92" s="115"/>
      <c r="E92" s="277"/>
      <c r="F92" s="277">
        <f t="shared" si="5"/>
        <v>0</v>
      </c>
      <c r="G92" s="285"/>
    </row>
    <row r="93" s="249" customFormat="1" spans="1:7">
      <c r="A93" s="206"/>
      <c r="B93" s="36"/>
      <c r="C93" s="286"/>
      <c r="D93" s="115"/>
      <c r="E93" s="277"/>
      <c r="F93" s="277">
        <f t="shared" ref="F93:F113" si="6">D93*E93</f>
        <v>0</v>
      </c>
      <c r="G93" s="285">
        <f>SUM(F93:F98)</f>
        <v>0</v>
      </c>
    </row>
    <row r="94" s="249" customFormat="1" spans="1:7">
      <c r="A94" s="209"/>
      <c r="B94" s="40"/>
      <c r="C94" s="286"/>
      <c r="D94" s="115"/>
      <c r="E94" s="277"/>
      <c r="F94" s="277">
        <f t="shared" si="6"/>
        <v>0</v>
      </c>
      <c r="G94" s="285"/>
    </row>
    <row r="95" s="249" customFormat="1" spans="1:7">
      <c r="A95" s="209"/>
      <c r="B95" s="40"/>
      <c r="C95" s="286"/>
      <c r="D95" s="115"/>
      <c r="E95" s="277"/>
      <c r="F95" s="277">
        <f t="shared" si="6"/>
        <v>0</v>
      </c>
      <c r="G95" s="285"/>
    </row>
    <row r="96" s="249" customFormat="1" spans="1:7">
      <c r="A96" s="209"/>
      <c r="B96" s="40"/>
      <c r="C96" s="286"/>
      <c r="D96" s="115"/>
      <c r="E96" s="277"/>
      <c r="F96" s="277">
        <f t="shared" si="6"/>
        <v>0</v>
      </c>
      <c r="G96" s="285"/>
    </row>
    <row r="97" s="249" customFormat="1" spans="1:7">
      <c r="A97" s="209"/>
      <c r="B97" s="40"/>
      <c r="C97" s="286"/>
      <c r="D97" s="115"/>
      <c r="E97" s="277"/>
      <c r="F97" s="277">
        <f t="shared" si="6"/>
        <v>0</v>
      </c>
      <c r="G97" s="285"/>
    </row>
    <row r="98" s="249" customFormat="1" spans="1:7">
      <c r="A98" s="207"/>
      <c r="B98" s="131"/>
      <c r="C98" s="286"/>
      <c r="D98" s="115"/>
      <c r="E98" s="277"/>
      <c r="F98" s="277">
        <f t="shared" si="6"/>
        <v>0</v>
      </c>
      <c r="G98" s="285"/>
    </row>
    <row r="99" s="249" customFormat="1" spans="1:7">
      <c r="A99" s="206"/>
      <c r="B99" s="36"/>
      <c r="C99" s="286"/>
      <c r="D99" s="115"/>
      <c r="E99" s="277"/>
      <c r="F99" s="277">
        <f t="shared" si="6"/>
        <v>0</v>
      </c>
      <c r="G99" s="285">
        <f>SUM(F99:F103)</f>
        <v>0</v>
      </c>
    </row>
    <row r="100" s="249" customFormat="1" spans="1:7">
      <c r="A100" s="209"/>
      <c r="B100" s="40"/>
      <c r="C100" s="286"/>
      <c r="D100" s="115"/>
      <c r="E100" s="277"/>
      <c r="F100" s="277">
        <f t="shared" si="6"/>
        <v>0</v>
      </c>
      <c r="G100" s="285"/>
    </row>
    <row r="101" s="249" customFormat="1" spans="1:7">
      <c r="A101" s="209"/>
      <c r="B101" s="40"/>
      <c r="C101" s="286"/>
      <c r="D101" s="115"/>
      <c r="E101" s="277"/>
      <c r="F101" s="277">
        <f t="shared" si="6"/>
        <v>0</v>
      </c>
      <c r="G101" s="285"/>
    </row>
    <row r="102" s="249" customFormat="1" spans="1:7">
      <c r="A102" s="209"/>
      <c r="B102" s="40"/>
      <c r="C102" s="286"/>
      <c r="D102" s="115"/>
      <c r="E102" s="277"/>
      <c r="F102" s="277">
        <f t="shared" si="6"/>
        <v>0</v>
      </c>
      <c r="G102" s="285"/>
    </row>
    <row r="103" s="249" customFormat="1" spans="1:7">
      <c r="A103" s="207"/>
      <c r="B103" s="131"/>
      <c r="C103" s="286"/>
      <c r="D103" s="115"/>
      <c r="E103" s="277"/>
      <c r="F103" s="277">
        <f t="shared" si="6"/>
        <v>0</v>
      </c>
      <c r="G103" s="285"/>
    </row>
    <row r="104" s="249" customFormat="1" spans="1:7">
      <c r="A104" s="206"/>
      <c r="B104" s="36"/>
      <c r="C104" s="286"/>
      <c r="D104" s="115"/>
      <c r="E104" s="277"/>
      <c r="F104" s="277">
        <f t="shared" si="6"/>
        <v>0</v>
      </c>
      <c r="G104" s="285">
        <f>SUM(F104:F109)</f>
        <v>0</v>
      </c>
    </row>
    <row r="105" s="249" customFormat="1" spans="1:7">
      <c r="A105" s="209"/>
      <c r="B105" s="40"/>
      <c r="C105" s="286"/>
      <c r="D105" s="115"/>
      <c r="E105" s="277"/>
      <c r="F105" s="277">
        <f t="shared" si="6"/>
        <v>0</v>
      </c>
      <c r="G105" s="285"/>
    </row>
    <row r="106" s="249" customFormat="1" spans="1:7">
      <c r="A106" s="209"/>
      <c r="B106" s="40"/>
      <c r="C106" s="286"/>
      <c r="D106" s="115"/>
      <c r="E106" s="277"/>
      <c r="F106" s="277">
        <f t="shared" si="6"/>
        <v>0</v>
      </c>
      <c r="G106" s="285"/>
    </row>
    <row r="107" s="249" customFormat="1" spans="1:7">
      <c r="A107" s="209"/>
      <c r="B107" s="40"/>
      <c r="C107" s="286"/>
      <c r="D107" s="115"/>
      <c r="E107" s="277"/>
      <c r="F107" s="277">
        <f t="shared" si="6"/>
        <v>0</v>
      </c>
      <c r="G107" s="285"/>
    </row>
    <row r="108" s="249" customFormat="1" spans="1:7">
      <c r="A108" s="209"/>
      <c r="B108" s="40"/>
      <c r="C108" s="286"/>
      <c r="D108" s="115"/>
      <c r="E108" s="277"/>
      <c r="F108" s="277">
        <f t="shared" si="6"/>
        <v>0</v>
      </c>
      <c r="G108" s="285"/>
    </row>
    <row r="109" s="249" customFormat="1" spans="1:7">
      <c r="A109" s="207"/>
      <c r="B109" s="131"/>
      <c r="C109" s="286"/>
      <c r="D109" s="115"/>
      <c r="E109" s="277"/>
      <c r="F109" s="277">
        <f t="shared" si="6"/>
        <v>0</v>
      </c>
      <c r="G109" s="285"/>
    </row>
    <row r="110" s="249" customFormat="1" spans="1:7">
      <c r="A110" s="206"/>
      <c r="B110" s="36"/>
      <c r="C110" s="286"/>
      <c r="D110" s="115"/>
      <c r="E110" s="277"/>
      <c r="F110" s="277">
        <f t="shared" si="6"/>
        <v>0</v>
      </c>
      <c r="G110" s="285">
        <f>SUM(F110:F113)</f>
        <v>0</v>
      </c>
    </row>
    <row r="111" s="249" customFormat="1" spans="1:7">
      <c r="A111" s="209"/>
      <c r="B111" s="40"/>
      <c r="C111" s="286"/>
      <c r="D111" s="115"/>
      <c r="E111" s="277"/>
      <c r="F111" s="277">
        <f t="shared" si="6"/>
        <v>0</v>
      </c>
      <c r="G111" s="285"/>
    </row>
    <row r="112" s="249" customFormat="1" spans="1:7">
      <c r="A112" s="209"/>
      <c r="B112" s="40"/>
      <c r="C112" s="286"/>
      <c r="D112" s="115"/>
      <c r="E112" s="277"/>
      <c r="F112" s="277">
        <f t="shared" si="6"/>
        <v>0</v>
      </c>
      <c r="G112" s="285"/>
    </row>
    <row r="113" s="249" customFormat="1" spans="1:7">
      <c r="A113" s="209"/>
      <c r="B113" s="40"/>
      <c r="C113" s="286"/>
      <c r="D113" s="115"/>
      <c r="E113" s="277"/>
      <c r="F113" s="277">
        <f t="shared" si="6"/>
        <v>0</v>
      </c>
      <c r="G113" s="285"/>
    </row>
    <row r="114" s="249" customFormat="1" spans="1:7">
      <c r="A114" s="206"/>
      <c r="B114" s="36"/>
      <c r="C114" s="286"/>
      <c r="D114" s="115"/>
      <c r="E114" s="277"/>
      <c r="F114" s="277">
        <f t="shared" ref="F114:F116" si="7">D114*E114</f>
        <v>0</v>
      </c>
      <c r="G114" s="285">
        <f>SUM(F114:F116)</f>
        <v>0</v>
      </c>
    </row>
    <row r="115" s="249" customFormat="1" spans="1:7">
      <c r="A115" s="209"/>
      <c r="B115" s="40"/>
      <c r="C115" s="286"/>
      <c r="D115" s="115"/>
      <c r="E115" s="277"/>
      <c r="F115" s="277">
        <f t="shared" si="7"/>
        <v>0</v>
      </c>
      <c r="G115" s="285"/>
    </row>
    <row r="116" s="249" customFormat="1" spans="1:7">
      <c r="A116" s="207"/>
      <c r="B116" s="131"/>
      <c r="C116" s="286"/>
      <c r="D116" s="115"/>
      <c r="E116" s="277"/>
      <c r="F116" s="277">
        <f t="shared" si="7"/>
        <v>0</v>
      </c>
      <c r="G116" s="285"/>
    </row>
    <row r="117" s="249" customFormat="1" spans="1:7">
      <c r="A117" s="287" t="s">
        <v>54</v>
      </c>
      <c r="B117" s="122"/>
      <c r="C117" s="288"/>
      <c r="D117" s="122"/>
      <c r="E117" s="122"/>
      <c r="F117" s="290"/>
      <c r="G117" s="63">
        <f>SUM(G2:G116)</f>
        <v>5228000</v>
      </c>
    </row>
    <row r="118" s="249" customFormat="1" spans="1:7">
      <c r="A118" s="250"/>
      <c r="B118" s="251"/>
      <c r="C118" s="252"/>
      <c r="D118" s="253"/>
      <c r="E118" s="254"/>
      <c r="G118" s="250"/>
    </row>
    <row r="119" s="249" customFormat="1" spans="1:7">
      <c r="A119" s="250"/>
      <c r="B119" s="251"/>
      <c r="C119" s="252"/>
      <c r="D119" s="253"/>
      <c r="E119" s="254"/>
      <c r="G119" s="250"/>
    </row>
    <row r="120" s="249" customFormat="1" spans="1:7">
      <c r="A120" s="250"/>
      <c r="B120" s="251"/>
      <c r="C120" s="252"/>
      <c r="D120" s="253"/>
      <c r="E120" s="254"/>
      <c r="G120" s="250"/>
    </row>
    <row r="121" s="249" customFormat="1" spans="1:7">
      <c r="A121" s="250"/>
      <c r="B121" s="251"/>
      <c r="C121" s="252"/>
      <c r="D121" s="253"/>
      <c r="E121" s="254"/>
      <c r="G121" s="250"/>
    </row>
    <row r="122" s="249" customFormat="1" spans="1:7">
      <c r="A122" s="250"/>
      <c r="B122" s="251"/>
      <c r="C122" s="252"/>
      <c r="D122" s="253"/>
      <c r="E122" s="254"/>
      <c r="G122" s="250"/>
    </row>
    <row r="123" s="249" customFormat="1" spans="1:7">
      <c r="A123" s="250"/>
      <c r="B123" s="251"/>
      <c r="C123" s="252"/>
      <c r="D123" s="253"/>
      <c r="E123" s="254"/>
      <c r="G123" s="250"/>
    </row>
    <row r="124" s="249" customFormat="1" spans="1:7">
      <c r="A124" s="250"/>
      <c r="B124" s="251"/>
      <c r="C124" s="252"/>
      <c r="D124" s="253"/>
      <c r="E124" s="254"/>
      <c r="G124" s="250"/>
    </row>
    <row r="125" s="249" customFormat="1" spans="1:7">
      <c r="A125" s="250"/>
      <c r="B125" s="251"/>
      <c r="C125" s="252"/>
      <c r="D125" s="253"/>
      <c r="E125" s="254"/>
      <c r="G125" s="250"/>
    </row>
    <row r="126" s="249" customFormat="1" spans="1:7">
      <c r="A126" s="250"/>
      <c r="B126" s="251"/>
      <c r="C126" s="252"/>
      <c r="D126" s="253"/>
      <c r="E126" s="254"/>
      <c r="G126" s="250"/>
    </row>
    <row r="127" s="249" customFormat="1" spans="1:7">
      <c r="A127" s="250"/>
      <c r="B127" s="251"/>
      <c r="C127" s="252"/>
      <c r="D127" s="253"/>
      <c r="E127" s="254"/>
      <c r="G127" s="250"/>
    </row>
    <row r="128" s="249" customFormat="1" spans="1:7">
      <c r="A128" s="250"/>
      <c r="B128" s="251"/>
      <c r="C128" s="252"/>
      <c r="D128" s="253"/>
      <c r="E128" s="254"/>
      <c r="G128" s="250"/>
    </row>
    <row r="129" s="249" customFormat="1" spans="1:7">
      <c r="A129" s="250"/>
      <c r="B129" s="251"/>
      <c r="C129" s="252"/>
      <c r="D129" s="253"/>
      <c r="E129" s="254"/>
      <c r="G129" s="250"/>
    </row>
    <row r="130" s="249" customFormat="1" spans="1:7">
      <c r="A130" s="250"/>
      <c r="B130" s="251"/>
      <c r="C130" s="252"/>
      <c r="D130" s="253"/>
      <c r="E130" s="254"/>
      <c r="G130" s="250"/>
    </row>
    <row r="131" s="249" customFormat="1" spans="1:7">
      <c r="A131" s="250"/>
      <c r="B131" s="251"/>
      <c r="C131" s="252"/>
      <c r="D131" s="253"/>
      <c r="E131" s="254"/>
      <c r="G131" s="250"/>
    </row>
    <row r="132" s="249" customFormat="1" spans="1:7">
      <c r="A132" s="250"/>
      <c r="B132" s="251"/>
      <c r="C132" s="252"/>
      <c r="D132" s="253"/>
      <c r="E132" s="254"/>
      <c r="G132" s="250"/>
    </row>
    <row r="133" s="249" customFormat="1" spans="1:7">
      <c r="A133" s="250"/>
      <c r="B133" s="251"/>
      <c r="C133" s="252"/>
      <c r="D133" s="253"/>
      <c r="E133" s="254"/>
      <c r="G133" s="250"/>
    </row>
    <row r="134" s="249" customFormat="1" spans="1:7">
      <c r="A134" s="250"/>
      <c r="B134" s="251"/>
      <c r="C134" s="252"/>
      <c r="D134" s="253"/>
      <c r="E134" s="254"/>
      <c r="G134" s="250"/>
    </row>
    <row r="135" s="249" customFormat="1" spans="1:7">
      <c r="A135" s="250"/>
      <c r="B135" s="251"/>
      <c r="C135" s="252"/>
      <c r="D135" s="253"/>
      <c r="E135" s="254"/>
      <c r="G135" s="250"/>
    </row>
    <row r="136" s="249" customFormat="1" spans="1:7">
      <c r="A136" s="250"/>
      <c r="B136" s="251"/>
      <c r="C136" s="252"/>
      <c r="D136" s="253"/>
      <c r="E136" s="254"/>
      <c r="G136" s="250"/>
    </row>
    <row r="137" s="249" customFormat="1" spans="1:7">
      <c r="A137" s="250"/>
      <c r="B137" s="251"/>
      <c r="C137" s="252"/>
      <c r="D137" s="253"/>
      <c r="E137" s="254"/>
      <c r="G137" s="250"/>
    </row>
    <row r="138" s="249" customFormat="1" spans="1:7">
      <c r="A138" s="250"/>
      <c r="B138" s="251"/>
      <c r="C138" s="252"/>
      <c r="D138" s="253"/>
      <c r="E138" s="254"/>
      <c r="G138" s="250"/>
    </row>
    <row r="139" s="249" customFormat="1" spans="1:7">
      <c r="A139" s="250"/>
      <c r="B139" s="251"/>
      <c r="C139" s="252"/>
      <c r="D139" s="253"/>
      <c r="E139" s="254"/>
      <c r="G139" s="250"/>
    </row>
    <row r="140" s="249" customFormat="1" spans="1:7">
      <c r="A140" s="250"/>
      <c r="B140" s="251"/>
      <c r="C140" s="252"/>
      <c r="D140" s="253"/>
      <c r="E140" s="254"/>
      <c r="G140" s="250"/>
    </row>
    <row r="141" s="249" customFormat="1" spans="1:7">
      <c r="A141" s="250"/>
      <c r="B141" s="251"/>
      <c r="C141" s="252"/>
      <c r="D141" s="253"/>
      <c r="E141" s="254"/>
      <c r="G141" s="250"/>
    </row>
    <row r="142" s="249" customFormat="1" spans="1:7">
      <c r="A142" s="250"/>
      <c r="B142" s="251"/>
      <c r="C142" s="252"/>
      <c r="D142" s="253"/>
      <c r="E142" s="254"/>
      <c r="G142" s="250"/>
    </row>
    <row r="143" s="249" customFormat="1" spans="1:7">
      <c r="A143" s="250"/>
      <c r="B143" s="251"/>
      <c r="C143" s="252"/>
      <c r="D143" s="253"/>
      <c r="E143" s="254"/>
      <c r="G143" s="250"/>
    </row>
    <row r="144" s="249" customFormat="1" spans="1:7">
      <c r="A144" s="250"/>
      <c r="B144" s="251"/>
      <c r="C144" s="252"/>
      <c r="D144" s="253"/>
      <c r="E144" s="254"/>
      <c r="G144" s="250"/>
    </row>
    <row r="145" s="249" customFormat="1" spans="1:7">
      <c r="A145" s="250"/>
      <c r="B145" s="251"/>
      <c r="C145" s="252"/>
      <c r="D145" s="253"/>
      <c r="E145" s="254"/>
      <c r="G145" s="250"/>
    </row>
    <row r="146" s="249" customFormat="1" spans="1:7">
      <c r="A146" s="250"/>
      <c r="B146" s="251"/>
      <c r="C146" s="252"/>
      <c r="D146" s="253"/>
      <c r="E146" s="254"/>
      <c r="G146" s="250"/>
    </row>
    <row r="147" s="249" customFormat="1" spans="1:7">
      <c r="A147" s="250"/>
      <c r="B147" s="251"/>
      <c r="C147" s="252"/>
      <c r="D147" s="253"/>
      <c r="E147" s="254"/>
      <c r="G147" s="250"/>
    </row>
    <row r="148" s="249" customFormat="1" spans="1:7">
      <c r="A148" s="250"/>
      <c r="B148" s="251"/>
      <c r="C148" s="252"/>
      <c r="D148" s="253"/>
      <c r="E148" s="254"/>
      <c r="G148" s="250"/>
    </row>
    <row r="149" s="249" customFormat="1" spans="1:7">
      <c r="A149" s="250"/>
      <c r="B149" s="251"/>
      <c r="C149" s="252"/>
      <c r="D149" s="253"/>
      <c r="E149" s="254"/>
      <c r="G149" s="250"/>
    </row>
    <row r="150" s="249" customFormat="1" spans="1:7">
      <c r="A150" s="250"/>
      <c r="B150" s="251"/>
      <c r="C150" s="252"/>
      <c r="D150" s="253"/>
      <c r="E150" s="254"/>
      <c r="G150" s="250"/>
    </row>
    <row r="151" s="249" customFormat="1" spans="1:7">
      <c r="A151" s="250"/>
      <c r="B151" s="251"/>
      <c r="C151" s="252"/>
      <c r="D151" s="253"/>
      <c r="E151" s="254"/>
      <c r="G151" s="250"/>
    </row>
    <row r="152" s="249" customFormat="1" spans="1:8">
      <c r="A152" s="250"/>
      <c r="B152" s="251"/>
      <c r="C152" s="252"/>
      <c r="D152" s="253"/>
      <c r="E152" s="254"/>
      <c r="G152" s="250"/>
      <c r="H152" s="289"/>
    </row>
  </sheetData>
  <mergeCells count="69">
    <mergeCell ref="A117:F117"/>
    <mergeCell ref="A2:A4"/>
    <mergeCell ref="A5:A7"/>
    <mergeCell ref="A8:A13"/>
    <mergeCell ref="A14:A15"/>
    <mergeCell ref="A16:A18"/>
    <mergeCell ref="A19:A23"/>
    <mergeCell ref="A24:A27"/>
    <mergeCell ref="A28:A30"/>
    <mergeCell ref="A31:A37"/>
    <mergeCell ref="A38:A40"/>
    <mergeCell ref="A41:A45"/>
    <mergeCell ref="A46:A47"/>
    <mergeCell ref="A48:A50"/>
    <mergeCell ref="A51:A55"/>
    <mergeCell ref="A56:A60"/>
    <mergeCell ref="A63:A67"/>
    <mergeCell ref="A69:A71"/>
    <mergeCell ref="A72:A78"/>
    <mergeCell ref="A79:A83"/>
    <mergeCell ref="A84:A89"/>
    <mergeCell ref="A90:A92"/>
    <mergeCell ref="A93:A98"/>
    <mergeCell ref="A99:A103"/>
    <mergeCell ref="A104:A109"/>
    <mergeCell ref="A110:A113"/>
    <mergeCell ref="A114:A116"/>
    <mergeCell ref="B2:B4"/>
    <mergeCell ref="B5:B7"/>
    <mergeCell ref="B8:B13"/>
    <mergeCell ref="B14:B15"/>
    <mergeCell ref="B16:B18"/>
    <mergeCell ref="B19:B23"/>
    <mergeCell ref="B24:B27"/>
    <mergeCell ref="B28:B30"/>
    <mergeCell ref="B31:B37"/>
    <mergeCell ref="B38:B40"/>
    <mergeCell ref="B41:B45"/>
    <mergeCell ref="B46:B47"/>
    <mergeCell ref="B48:B50"/>
    <mergeCell ref="B51:B55"/>
    <mergeCell ref="B56:B60"/>
    <mergeCell ref="B63:B67"/>
    <mergeCell ref="B69:B71"/>
    <mergeCell ref="B72:B78"/>
    <mergeCell ref="B79:B83"/>
    <mergeCell ref="B84:B89"/>
    <mergeCell ref="B90:B92"/>
    <mergeCell ref="B93:B98"/>
    <mergeCell ref="B99:B103"/>
    <mergeCell ref="B104:B109"/>
    <mergeCell ref="B110:B113"/>
    <mergeCell ref="B114:B116"/>
    <mergeCell ref="G2:G4"/>
    <mergeCell ref="G5:G7"/>
    <mergeCell ref="G8:G13"/>
    <mergeCell ref="G14:G15"/>
    <mergeCell ref="G16:G18"/>
    <mergeCell ref="G19:G23"/>
    <mergeCell ref="G24:G27"/>
    <mergeCell ref="G28:G30"/>
    <mergeCell ref="G31:G37"/>
    <mergeCell ref="G38:G40"/>
    <mergeCell ref="G41:G45"/>
    <mergeCell ref="G46:G47"/>
    <mergeCell ref="G48:G50"/>
    <mergeCell ref="G51:G55"/>
    <mergeCell ref="G56:G60"/>
    <mergeCell ref="N69:N7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1" topLeftCell="A4" activePane="bottomLeft" state="frozen"/>
      <selection/>
      <selection pane="bottomLeft" activeCell="G7" sqref="G7"/>
    </sheetView>
  </sheetViews>
  <sheetFormatPr defaultColWidth="9.140625" defaultRowHeight="16.8" outlineLevelCol="6"/>
  <cols>
    <col min="2" max="2" width="10.140625" customWidth="1"/>
    <col min="3" max="4" width="19.4453125" customWidth="1"/>
    <col min="5" max="5" width="38.9921875" customWidth="1"/>
    <col min="6" max="6" width="17.7109375" customWidth="1"/>
    <col min="7" max="7" width="17.7265625" customWidth="1"/>
  </cols>
  <sheetData>
    <row r="1" ht="28" customHeight="1" spans="1:7">
      <c r="A1" s="13" t="s">
        <v>0</v>
      </c>
      <c r="B1" s="13" t="s">
        <v>55</v>
      </c>
      <c r="C1" s="13" t="s">
        <v>56</v>
      </c>
      <c r="D1" s="13" t="s">
        <v>57</v>
      </c>
      <c r="E1" s="13" t="s">
        <v>58</v>
      </c>
      <c r="F1" s="13" t="s">
        <v>3</v>
      </c>
      <c r="G1" s="13" t="s">
        <v>5</v>
      </c>
    </row>
    <row r="2" ht="106.85" customHeight="1" spans="1:7">
      <c r="A2" s="93">
        <v>45992</v>
      </c>
      <c r="B2" s="115">
        <v>12340</v>
      </c>
      <c r="C2" s="69" t="s">
        <v>59</v>
      </c>
      <c r="D2" s="16">
        <v>20</v>
      </c>
      <c r="E2" s="4"/>
      <c r="F2" s="247">
        <v>12000</v>
      </c>
      <c r="G2" s="247">
        <f>SUM(D2*F2)</f>
        <v>240000</v>
      </c>
    </row>
    <row r="3" ht="135.3" customHeight="1" spans="1:7">
      <c r="A3" s="93">
        <v>45994</v>
      </c>
      <c r="B3" s="115">
        <v>12357</v>
      </c>
      <c r="C3" s="69" t="s">
        <v>59</v>
      </c>
      <c r="D3" s="16">
        <v>20</v>
      </c>
      <c r="E3" s="4"/>
      <c r="F3" s="247">
        <v>12000</v>
      </c>
      <c r="G3" s="247">
        <f t="shared" ref="G3:G8" si="0">SUM(D3*F3)</f>
        <v>240000</v>
      </c>
    </row>
    <row r="4" ht="110.45" customHeight="1" spans="1:7">
      <c r="A4" s="93">
        <v>45996</v>
      </c>
      <c r="B4" s="115">
        <v>11374</v>
      </c>
      <c r="C4" s="69" t="s">
        <v>59</v>
      </c>
      <c r="D4" s="16">
        <v>20</v>
      </c>
      <c r="E4" s="4"/>
      <c r="F4" s="247">
        <v>12000</v>
      </c>
      <c r="G4" s="247">
        <f t="shared" si="0"/>
        <v>240000</v>
      </c>
    </row>
    <row r="5" ht="105.7" customHeight="1" spans="1:7">
      <c r="A5" s="93">
        <v>45998</v>
      </c>
      <c r="B5" s="115">
        <v>13396</v>
      </c>
      <c r="C5" s="69" t="s">
        <v>59</v>
      </c>
      <c r="D5" s="16">
        <v>20</v>
      </c>
      <c r="E5" s="4"/>
      <c r="F5" s="247">
        <v>12000</v>
      </c>
      <c r="G5" s="247">
        <f t="shared" si="0"/>
        <v>240000</v>
      </c>
    </row>
    <row r="6" ht="112.95" customHeight="1" spans="1:7">
      <c r="A6" s="93">
        <v>46002</v>
      </c>
      <c r="B6" s="115">
        <v>11474</v>
      </c>
      <c r="C6" s="69" t="s">
        <v>59</v>
      </c>
      <c r="D6" s="16">
        <v>20</v>
      </c>
      <c r="E6" s="4"/>
      <c r="F6" s="247">
        <v>12000</v>
      </c>
      <c r="G6" s="247">
        <f t="shared" si="0"/>
        <v>240000</v>
      </c>
    </row>
    <row r="7" ht="137.45" spans="1:7">
      <c r="A7" s="93">
        <v>46006</v>
      </c>
      <c r="B7" s="115">
        <v>13509</v>
      </c>
      <c r="C7" s="69" t="s">
        <v>59</v>
      </c>
      <c r="D7" s="16">
        <v>20</v>
      </c>
      <c r="E7" s="4" t="str">
        <f>_xlfn.DISPIMG("ID_E993176563EA4A59A99F5C983CF8DE4D",1)</f>
        <v>=DISPIMG("ID_E993176563EA4A59A99F5C983CF8DE4D",1)</v>
      </c>
      <c r="F7" s="247">
        <v>12000</v>
      </c>
      <c r="G7" s="247">
        <f t="shared" si="0"/>
        <v>240000</v>
      </c>
    </row>
    <row r="8" ht="110.25" customHeight="1" spans="1:7">
      <c r="A8" s="93"/>
      <c r="B8" s="115"/>
      <c r="C8" s="69"/>
      <c r="D8" s="16"/>
      <c r="E8" s="4"/>
      <c r="F8" s="247"/>
      <c r="G8" s="247">
        <f t="shared" si="0"/>
        <v>0</v>
      </c>
    </row>
    <row r="9" ht="109.9" customHeight="1" spans="1:7">
      <c r="A9" s="93"/>
      <c r="B9" s="115"/>
      <c r="C9" s="69"/>
      <c r="D9" s="16"/>
      <c r="E9" s="4"/>
      <c r="F9" s="247"/>
      <c r="G9" s="247">
        <f t="shared" ref="G9:G15" si="1">SUM(D9*F9)</f>
        <v>0</v>
      </c>
    </row>
    <row r="10" ht="26" spans="1:7">
      <c r="A10" s="246"/>
      <c r="B10" s="246"/>
      <c r="C10" s="246"/>
      <c r="D10" s="246"/>
      <c r="E10" s="248">
        <f>SUM(G2:G9)</f>
        <v>1440000</v>
      </c>
      <c r="F10" s="248"/>
      <c r="G10" s="248"/>
    </row>
    <row r="11" ht="140" customHeight="1"/>
    <row r="12" ht="140" customHeight="1"/>
    <row r="13" ht="140" customHeight="1"/>
    <row r="14" ht="140" customHeight="1"/>
    <row r="15" ht="140" customHeight="1"/>
  </sheetData>
  <mergeCells count="2">
    <mergeCell ref="A10:C10"/>
    <mergeCell ref="E10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93" zoomScaleNormal="93" workbookViewId="0">
      <pane ySplit="1" topLeftCell="A2" activePane="bottomLeft" state="frozen"/>
      <selection/>
      <selection pane="bottomLeft" activeCell="G16" sqref="G16"/>
    </sheetView>
  </sheetViews>
  <sheetFormatPr defaultColWidth="9.140625" defaultRowHeight="17.6" outlineLevelCol="6"/>
  <cols>
    <col min="1" max="1" width="28.3828125" style="223" customWidth="1"/>
    <col min="2" max="2" width="32.1796875" style="224" customWidth="1"/>
    <col min="3" max="3" width="9.140625" style="225"/>
    <col min="4" max="4" width="13.3828125" style="222" customWidth="1"/>
    <col min="5" max="5" width="27.96875" style="222" customWidth="1"/>
    <col min="6" max="6" width="28.1640625" style="222" customWidth="1"/>
    <col min="7" max="8" width="14.2890625" style="222"/>
    <col min="9" max="16384" width="9.140625" style="222"/>
  </cols>
  <sheetData>
    <row r="1" s="97" customFormat="1" ht="31" customHeight="1" spans="1:6">
      <c r="A1" s="226" t="s">
        <v>0</v>
      </c>
      <c r="B1" s="227" t="s">
        <v>1</v>
      </c>
      <c r="C1" s="228" t="s">
        <v>2</v>
      </c>
      <c r="D1" s="229" t="s">
        <v>3</v>
      </c>
      <c r="E1" s="229" t="s">
        <v>60</v>
      </c>
      <c r="F1" s="229" t="s">
        <v>5</v>
      </c>
    </row>
    <row r="2" s="222" customFormat="1" spans="1:6">
      <c r="A2" s="230">
        <v>45993</v>
      </c>
      <c r="B2" s="231" t="s">
        <v>6</v>
      </c>
      <c r="C2" s="232">
        <v>3</v>
      </c>
      <c r="D2" s="233">
        <v>28000</v>
      </c>
      <c r="E2" s="233">
        <f t="shared" ref="E2:E11" si="0">SUM(C2*D2)</f>
        <v>84000</v>
      </c>
      <c r="F2" s="240">
        <f>SUM(E2:E10)</f>
        <v>749100</v>
      </c>
    </row>
    <row r="3" s="222" customFormat="1" spans="1:6">
      <c r="A3" s="234"/>
      <c r="B3" s="231" t="s">
        <v>7</v>
      </c>
      <c r="C3" s="232">
        <v>2</v>
      </c>
      <c r="D3" s="233">
        <v>83000</v>
      </c>
      <c r="E3" s="233">
        <f t="shared" si="0"/>
        <v>166000</v>
      </c>
      <c r="F3" s="241"/>
    </row>
    <row r="4" s="222" customFormat="1" spans="1:7">
      <c r="A4" s="234"/>
      <c r="B4" s="231" t="s">
        <v>61</v>
      </c>
      <c r="C4" s="232">
        <v>0.3</v>
      </c>
      <c r="D4" s="233">
        <v>17000</v>
      </c>
      <c r="E4" s="233">
        <f t="shared" si="0"/>
        <v>5100</v>
      </c>
      <c r="F4" s="241"/>
      <c r="G4" s="242"/>
    </row>
    <row r="5" s="222" customFormat="1" spans="1:6">
      <c r="A5" s="234"/>
      <c r="B5" s="231" t="s">
        <v>62</v>
      </c>
      <c r="C5" s="232">
        <v>1</v>
      </c>
      <c r="D5" s="233">
        <v>61000</v>
      </c>
      <c r="E5" s="233">
        <f t="shared" si="0"/>
        <v>61000</v>
      </c>
      <c r="F5" s="241"/>
    </row>
    <row r="6" s="222" customFormat="1" spans="1:7">
      <c r="A6" s="234"/>
      <c r="B6" s="231" t="s">
        <v>13</v>
      </c>
      <c r="C6" s="232">
        <v>1</v>
      </c>
      <c r="D6" s="233">
        <v>17000</v>
      </c>
      <c r="E6" s="233">
        <f t="shared" si="0"/>
        <v>17000</v>
      </c>
      <c r="F6" s="241"/>
      <c r="G6" s="242"/>
    </row>
    <row r="7" s="222" customFormat="1" spans="1:6">
      <c r="A7" s="234"/>
      <c r="B7" s="231" t="s">
        <v>12</v>
      </c>
      <c r="C7" s="232">
        <v>1</v>
      </c>
      <c r="D7" s="233">
        <v>31000</v>
      </c>
      <c r="E7" s="233">
        <f t="shared" si="0"/>
        <v>31000</v>
      </c>
      <c r="F7" s="241"/>
    </row>
    <row r="8" s="222" customFormat="1" spans="1:6">
      <c r="A8" s="234"/>
      <c r="B8" s="231" t="s">
        <v>24</v>
      </c>
      <c r="C8" s="232">
        <v>8</v>
      </c>
      <c r="D8" s="233">
        <v>15000</v>
      </c>
      <c r="E8" s="233">
        <f t="shared" si="0"/>
        <v>120000</v>
      </c>
      <c r="F8" s="241"/>
    </row>
    <row r="9" s="222" customFormat="1" spans="1:6">
      <c r="A9" s="234"/>
      <c r="B9" s="231" t="s">
        <v>14</v>
      </c>
      <c r="C9" s="232">
        <v>5</v>
      </c>
      <c r="D9" s="233">
        <v>35000</v>
      </c>
      <c r="E9" s="233">
        <f t="shared" si="0"/>
        <v>175000</v>
      </c>
      <c r="F9" s="241"/>
    </row>
    <row r="10" s="222" customFormat="1" spans="1:6">
      <c r="A10" s="235"/>
      <c r="B10" s="231" t="s">
        <v>63</v>
      </c>
      <c r="C10" s="232">
        <v>2</v>
      </c>
      <c r="D10" s="233">
        <v>45000</v>
      </c>
      <c r="E10" s="233">
        <f t="shared" si="0"/>
        <v>90000</v>
      </c>
      <c r="F10" s="243"/>
    </row>
    <row r="11" s="222" customFormat="1" spans="1:6">
      <c r="A11" s="230">
        <v>45994</v>
      </c>
      <c r="B11" s="231" t="s">
        <v>6</v>
      </c>
      <c r="C11" s="232">
        <v>5</v>
      </c>
      <c r="D11" s="233">
        <v>28000</v>
      </c>
      <c r="E11" s="233">
        <f t="shared" si="0"/>
        <v>140000</v>
      </c>
      <c r="F11" s="240">
        <f>SUM(E11:E20)</f>
        <v>1051000</v>
      </c>
    </row>
    <row r="12" s="222" customFormat="1" spans="1:7">
      <c r="A12" s="234"/>
      <c r="B12" s="231" t="s">
        <v>7</v>
      </c>
      <c r="C12" s="232">
        <v>3</v>
      </c>
      <c r="D12" s="233">
        <v>83000</v>
      </c>
      <c r="E12" s="233">
        <f t="shared" ref="E12:E22" si="1">SUM(C12*D12)</f>
        <v>249000</v>
      </c>
      <c r="F12" s="241"/>
      <c r="G12" s="242"/>
    </row>
    <row r="13" s="222" customFormat="1" spans="1:6">
      <c r="A13" s="234"/>
      <c r="B13" s="231" t="s">
        <v>64</v>
      </c>
      <c r="C13" s="232">
        <v>8</v>
      </c>
      <c r="D13" s="233">
        <v>10000</v>
      </c>
      <c r="E13" s="233">
        <f t="shared" si="1"/>
        <v>80000</v>
      </c>
      <c r="F13" s="241"/>
    </row>
    <row r="14" s="222" customFormat="1" spans="1:6">
      <c r="A14" s="234"/>
      <c r="B14" s="231" t="s">
        <v>9</v>
      </c>
      <c r="C14" s="232">
        <v>1</v>
      </c>
      <c r="D14" s="233">
        <v>50000</v>
      </c>
      <c r="E14" s="233">
        <f t="shared" si="1"/>
        <v>50000</v>
      </c>
      <c r="F14" s="241"/>
    </row>
    <row r="15" s="222" customFormat="1" spans="1:6">
      <c r="A15" s="234"/>
      <c r="B15" s="231" t="s">
        <v>10</v>
      </c>
      <c r="C15" s="232">
        <v>1</v>
      </c>
      <c r="D15" s="233">
        <v>17000</v>
      </c>
      <c r="E15" s="233">
        <f t="shared" si="1"/>
        <v>17000</v>
      </c>
      <c r="F15" s="241"/>
    </row>
    <row r="16" s="222" customFormat="1" spans="1:6">
      <c r="A16" s="234"/>
      <c r="B16" s="231" t="s">
        <v>36</v>
      </c>
      <c r="C16" s="232">
        <v>2</v>
      </c>
      <c r="D16" s="233">
        <v>61000</v>
      </c>
      <c r="E16" s="233">
        <f t="shared" si="1"/>
        <v>122000</v>
      </c>
      <c r="F16" s="241"/>
    </row>
    <row r="17" s="222" customFormat="1" spans="1:6">
      <c r="A17" s="234"/>
      <c r="B17" s="231" t="s">
        <v>11</v>
      </c>
      <c r="C17" s="232">
        <v>2</v>
      </c>
      <c r="D17" s="233">
        <v>39000</v>
      </c>
      <c r="E17" s="233">
        <f t="shared" si="1"/>
        <v>78000</v>
      </c>
      <c r="F17" s="241"/>
    </row>
    <row r="18" s="222" customFormat="1" spans="1:6">
      <c r="A18" s="234"/>
      <c r="B18" s="231" t="s">
        <v>65</v>
      </c>
      <c r="C18" s="232">
        <v>1</v>
      </c>
      <c r="D18" s="233">
        <v>120000</v>
      </c>
      <c r="E18" s="233">
        <f t="shared" si="1"/>
        <v>120000</v>
      </c>
      <c r="F18" s="241"/>
    </row>
    <row r="19" s="222" customFormat="1" spans="1:6">
      <c r="A19" s="234"/>
      <c r="B19" s="231" t="s">
        <v>14</v>
      </c>
      <c r="C19" s="232">
        <v>4</v>
      </c>
      <c r="D19" s="233">
        <v>35000</v>
      </c>
      <c r="E19" s="233">
        <f t="shared" si="1"/>
        <v>140000</v>
      </c>
      <c r="F19" s="241"/>
    </row>
    <row r="20" s="222" customFormat="1" spans="1:6">
      <c r="A20" s="235"/>
      <c r="B20" s="231" t="s">
        <v>66</v>
      </c>
      <c r="C20" s="232">
        <v>1</v>
      </c>
      <c r="D20" s="233">
        <v>55000</v>
      </c>
      <c r="E20" s="233">
        <f t="shared" si="1"/>
        <v>55000</v>
      </c>
      <c r="F20" s="243"/>
    </row>
    <row r="21" s="222" customFormat="1" spans="1:6">
      <c r="A21" s="236"/>
      <c r="B21" s="231"/>
      <c r="C21" s="232"/>
      <c r="D21" s="233"/>
      <c r="E21" s="233">
        <f t="shared" si="1"/>
        <v>0</v>
      </c>
      <c r="F21" s="244"/>
    </row>
    <row r="22" s="222" customFormat="1" spans="1:6">
      <c r="A22" s="236"/>
      <c r="B22" s="231"/>
      <c r="C22" s="232"/>
      <c r="D22" s="233"/>
      <c r="E22" s="233">
        <f t="shared" si="1"/>
        <v>0</v>
      </c>
      <c r="F22" s="244"/>
    </row>
    <row r="23" s="222" customFormat="1" spans="1:6">
      <c r="A23" s="236"/>
      <c r="B23" s="231"/>
      <c r="C23" s="232"/>
      <c r="D23" s="233"/>
      <c r="E23" s="233">
        <f t="shared" ref="E23:E36" si="2">SUM(C23*D23)</f>
        <v>0</v>
      </c>
      <c r="F23" s="244">
        <f>SUM(E23:E36)</f>
        <v>0</v>
      </c>
    </row>
    <row r="24" s="222" customFormat="1" spans="1:6">
      <c r="A24" s="236"/>
      <c r="B24" s="231"/>
      <c r="C24" s="232"/>
      <c r="D24" s="233"/>
      <c r="E24" s="233">
        <f t="shared" si="2"/>
        <v>0</v>
      </c>
      <c r="F24" s="244"/>
    </row>
    <row r="25" s="222" customFormat="1" spans="1:6">
      <c r="A25" s="236"/>
      <c r="B25" s="231"/>
      <c r="C25" s="232"/>
      <c r="D25" s="233"/>
      <c r="E25" s="233">
        <f t="shared" si="2"/>
        <v>0</v>
      </c>
      <c r="F25" s="244"/>
    </row>
    <row r="26" s="222" customFormat="1" spans="1:6">
      <c r="A26" s="236"/>
      <c r="B26" s="231"/>
      <c r="C26" s="232"/>
      <c r="D26" s="233"/>
      <c r="E26" s="233">
        <f t="shared" si="2"/>
        <v>0</v>
      </c>
      <c r="F26" s="244"/>
    </row>
    <row r="27" s="222" customFormat="1" spans="1:6">
      <c r="A27" s="236"/>
      <c r="B27" s="231"/>
      <c r="C27" s="232"/>
      <c r="D27" s="233"/>
      <c r="E27" s="233">
        <f t="shared" si="2"/>
        <v>0</v>
      </c>
      <c r="F27" s="244"/>
    </row>
    <row r="28" s="222" customFormat="1" spans="1:6">
      <c r="A28" s="236"/>
      <c r="B28" s="231"/>
      <c r="C28" s="232"/>
      <c r="D28" s="233"/>
      <c r="E28" s="233">
        <f t="shared" si="2"/>
        <v>0</v>
      </c>
      <c r="F28" s="244"/>
    </row>
    <row r="29" s="222" customFormat="1" spans="1:6">
      <c r="A29" s="236"/>
      <c r="B29" s="231"/>
      <c r="C29" s="232"/>
      <c r="D29" s="233"/>
      <c r="E29" s="233">
        <f t="shared" si="2"/>
        <v>0</v>
      </c>
      <c r="F29" s="244"/>
    </row>
    <row r="30" s="222" customFormat="1" spans="1:6">
      <c r="A30" s="236"/>
      <c r="B30" s="231"/>
      <c r="C30" s="232"/>
      <c r="D30" s="233"/>
      <c r="E30" s="233">
        <f t="shared" si="2"/>
        <v>0</v>
      </c>
      <c r="F30" s="244"/>
    </row>
    <row r="31" s="222" customFormat="1" spans="1:6">
      <c r="A31" s="236"/>
      <c r="B31" s="231"/>
      <c r="C31" s="232"/>
      <c r="D31" s="233"/>
      <c r="E31" s="233">
        <f t="shared" si="2"/>
        <v>0</v>
      </c>
      <c r="F31" s="244"/>
    </row>
    <row r="32" s="222" customFormat="1" spans="1:6">
      <c r="A32" s="236"/>
      <c r="B32" s="231"/>
      <c r="C32" s="232"/>
      <c r="D32" s="233"/>
      <c r="E32" s="233">
        <f t="shared" si="2"/>
        <v>0</v>
      </c>
      <c r="F32" s="244"/>
    </row>
    <row r="33" s="222" customFormat="1" spans="1:6">
      <c r="A33" s="236"/>
      <c r="B33" s="231"/>
      <c r="C33" s="232"/>
      <c r="D33" s="233"/>
      <c r="E33" s="233">
        <f t="shared" si="2"/>
        <v>0</v>
      </c>
      <c r="F33" s="244"/>
    </row>
    <row r="34" s="222" customFormat="1" spans="1:6">
      <c r="A34" s="236"/>
      <c r="B34" s="231"/>
      <c r="C34" s="232"/>
      <c r="D34" s="233"/>
      <c r="E34" s="233">
        <f t="shared" si="2"/>
        <v>0</v>
      </c>
      <c r="F34" s="244"/>
    </row>
    <row r="35" s="222" customFormat="1" spans="1:6">
      <c r="A35" s="236"/>
      <c r="B35" s="231"/>
      <c r="C35" s="232"/>
      <c r="D35" s="233"/>
      <c r="E35" s="233">
        <f t="shared" si="2"/>
        <v>0</v>
      </c>
      <c r="F35" s="244"/>
    </row>
    <row r="36" s="222" customFormat="1" spans="1:6">
      <c r="A36" s="236"/>
      <c r="B36" s="231"/>
      <c r="C36" s="232"/>
      <c r="D36" s="233"/>
      <c r="E36" s="233">
        <f t="shared" si="2"/>
        <v>0</v>
      </c>
      <c r="F36" s="244"/>
    </row>
    <row r="37" s="222" customFormat="1" spans="1:6">
      <c r="A37" s="237"/>
      <c r="B37" s="238"/>
      <c r="C37" s="232"/>
      <c r="D37" s="239"/>
      <c r="E37" s="239"/>
      <c r="F37" s="245">
        <f>SUM(F2:F36)</f>
        <v>1800100</v>
      </c>
    </row>
    <row r="38" s="222" customFormat="1" spans="1:3">
      <c r="A38" s="223"/>
      <c r="B38" s="224"/>
      <c r="C38" s="225"/>
    </row>
    <row r="39" s="222" customFormat="1" spans="1:3">
      <c r="A39" s="223"/>
      <c r="B39" s="224"/>
      <c r="C39" s="225"/>
    </row>
    <row r="40" s="222" customFormat="1" spans="1:3">
      <c r="A40" s="223"/>
      <c r="B40" s="224"/>
      <c r="C40" s="225"/>
    </row>
    <row r="41" s="222" customFormat="1" spans="1:3">
      <c r="A41" s="223"/>
      <c r="B41" s="224"/>
      <c r="C41" s="225"/>
    </row>
    <row r="42" s="222" customFormat="1" spans="1:3">
      <c r="A42" s="223"/>
      <c r="B42" s="224"/>
      <c r="C42" s="225"/>
    </row>
    <row r="43" s="222" customFormat="1" spans="1:3">
      <c r="A43" s="223"/>
      <c r="B43" s="224"/>
      <c r="C43" s="225"/>
    </row>
    <row r="44" s="222" customFormat="1" spans="1:3">
      <c r="A44" s="223"/>
      <c r="B44" s="224"/>
      <c r="C44" s="225"/>
    </row>
    <row r="45" s="222" customFormat="1" spans="1:3">
      <c r="A45" s="223"/>
      <c r="B45" s="224"/>
      <c r="C45" s="225"/>
    </row>
    <row r="46" s="222" customFormat="1" spans="1:3">
      <c r="A46" s="223"/>
      <c r="B46" s="224"/>
      <c r="C46" s="225"/>
    </row>
    <row r="47" s="222" customFormat="1" spans="1:3">
      <c r="A47" s="223"/>
      <c r="B47" s="224"/>
      <c r="C47" s="225"/>
    </row>
    <row r="48" s="222" customFormat="1" spans="1:3">
      <c r="A48" s="223"/>
      <c r="B48" s="224"/>
      <c r="C48" s="225"/>
    </row>
    <row r="49" s="222" customFormat="1" spans="1:3">
      <c r="A49" s="223"/>
      <c r="B49" s="224"/>
      <c r="C49" s="225"/>
    </row>
    <row r="50" s="222" customFormat="1" spans="1:3">
      <c r="A50" s="223"/>
      <c r="B50" s="224"/>
      <c r="C50" s="225"/>
    </row>
    <row r="51" s="222" customFormat="1" spans="1:3">
      <c r="A51" s="223"/>
      <c r="B51" s="224"/>
      <c r="C51" s="225"/>
    </row>
    <row r="52" s="222" customFormat="1" spans="1:3">
      <c r="A52" s="223"/>
      <c r="B52" s="224"/>
      <c r="C52" s="225"/>
    </row>
    <row r="53" s="222" customFormat="1" spans="1:3">
      <c r="A53" s="223"/>
      <c r="B53" s="224"/>
      <c r="C53" s="225"/>
    </row>
    <row r="54" s="222" customFormat="1" spans="1:3">
      <c r="A54" s="223"/>
      <c r="B54" s="224"/>
      <c r="C54" s="225"/>
    </row>
    <row r="55" s="222" customFormat="1" spans="1:3">
      <c r="A55" s="223"/>
      <c r="B55" s="224"/>
      <c r="C55" s="225"/>
    </row>
    <row r="56" s="222" customFormat="1" spans="1:3">
      <c r="A56" s="223"/>
      <c r="B56" s="224"/>
      <c r="C56" s="225"/>
    </row>
    <row r="57" s="222" customFormat="1" spans="1:3">
      <c r="A57" s="223"/>
      <c r="B57" s="224"/>
      <c r="C57" s="225"/>
    </row>
    <row r="58" s="222" customFormat="1" spans="1:3">
      <c r="A58" s="223"/>
      <c r="B58" s="224"/>
      <c r="C58" s="225"/>
    </row>
    <row r="59" s="222" customFormat="1" spans="1:3">
      <c r="A59" s="223"/>
      <c r="B59" s="224"/>
      <c r="C59" s="225"/>
    </row>
    <row r="60" s="222" customFormat="1" spans="1:3">
      <c r="A60" s="223"/>
      <c r="B60" s="224"/>
      <c r="C60" s="225"/>
    </row>
    <row r="61" s="222" customFormat="1" spans="1:3">
      <c r="A61" s="223"/>
      <c r="B61" s="224"/>
      <c r="C61" s="225"/>
    </row>
    <row r="62" s="222" customFormat="1" spans="1:3">
      <c r="A62" s="223"/>
      <c r="B62" s="224"/>
      <c r="C62" s="225"/>
    </row>
    <row r="63" s="222" customFormat="1" spans="1:3">
      <c r="A63" s="223"/>
      <c r="B63" s="224"/>
      <c r="C63" s="225"/>
    </row>
    <row r="64" s="222" customFormat="1" spans="1:3">
      <c r="A64" s="223"/>
      <c r="B64" s="224"/>
      <c r="C64" s="225"/>
    </row>
    <row r="65" s="222" customFormat="1" spans="1:3">
      <c r="A65" s="223"/>
      <c r="B65" s="224"/>
      <c r="C65" s="225"/>
    </row>
    <row r="66" s="222" customFormat="1" spans="1:3">
      <c r="A66" s="223"/>
      <c r="B66" s="224"/>
      <c r="C66" s="225"/>
    </row>
    <row r="67" s="222" customFormat="1" spans="1:3">
      <c r="A67" s="223"/>
      <c r="B67" s="224"/>
      <c r="C67" s="225"/>
    </row>
    <row r="68" s="222" customFormat="1" spans="1:3">
      <c r="A68" s="223"/>
      <c r="B68" s="224"/>
      <c r="C68" s="225"/>
    </row>
    <row r="69" s="222" customFormat="1" spans="1:3">
      <c r="A69" s="223"/>
      <c r="B69" s="224"/>
      <c r="C69" s="225"/>
    </row>
    <row r="70" s="222" customFormat="1" spans="1:3">
      <c r="A70" s="223"/>
      <c r="B70" s="224"/>
      <c r="C70" s="225"/>
    </row>
    <row r="71" s="222" customFormat="1" spans="1:3">
      <c r="A71" s="223"/>
      <c r="B71" s="224"/>
      <c r="C71" s="225"/>
    </row>
    <row r="72" s="222" customFormat="1" spans="1:3">
      <c r="A72" s="223"/>
      <c r="B72" s="224"/>
      <c r="C72" s="225"/>
    </row>
    <row r="73" s="222" customFormat="1" spans="1:3">
      <c r="A73" s="223"/>
      <c r="B73" s="224"/>
      <c r="C73" s="225"/>
    </row>
    <row r="74" s="222" customFormat="1" spans="1:3">
      <c r="A74" s="223"/>
      <c r="B74" s="224"/>
      <c r="C74" s="225"/>
    </row>
    <row r="75" s="222" customFormat="1" spans="1:3">
      <c r="A75" s="223"/>
      <c r="B75" s="224"/>
      <c r="C75" s="225"/>
    </row>
    <row r="76" s="222" customFormat="1" spans="1:3">
      <c r="A76" s="223"/>
      <c r="B76" s="224"/>
      <c r="C76" s="225"/>
    </row>
    <row r="77" s="222" customFormat="1" spans="1:3">
      <c r="A77" s="223"/>
      <c r="B77" s="224"/>
      <c r="C77" s="225"/>
    </row>
    <row r="78" s="222" customFormat="1" spans="1:3">
      <c r="A78" s="223"/>
      <c r="B78" s="224"/>
      <c r="C78" s="225"/>
    </row>
    <row r="79" s="222" customFormat="1" spans="1:3">
      <c r="A79" s="223"/>
      <c r="B79" s="224"/>
      <c r="C79" s="225"/>
    </row>
    <row r="80" s="222" customFormat="1" spans="1:3">
      <c r="A80" s="223"/>
      <c r="B80" s="224"/>
      <c r="C80" s="225"/>
    </row>
    <row r="81" s="222" customFormat="1" spans="1:3">
      <c r="A81" s="223"/>
      <c r="B81" s="224"/>
      <c r="C81" s="225"/>
    </row>
    <row r="82" s="222" customFormat="1" spans="1:3">
      <c r="A82" s="223"/>
      <c r="B82" s="224"/>
      <c r="C82" s="225"/>
    </row>
    <row r="83" s="222" customFormat="1" spans="1:3">
      <c r="A83" s="223"/>
      <c r="B83" s="224"/>
      <c r="C83" s="225"/>
    </row>
    <row r="84" s="222" customFormat="1" spans="1:3">
      <c r="A84" s="223"/>
      <c r="B84" s="224"/>
      <c r="C84" s="225"/>
    </row>
    <row r="85" s="222" customFormat="1" spans="1:3">
      <c r="A85" s="223"/>
      <c r="B85" s="224"/>
      <c r="C85" s="225"/>
    </row>
    <row r="86" s="222" customFormat="1" spans="1:3">
      <c r="A86" s="223"/>
      <c r="B86" s="224"/>
      <c r="C86" s="225"/>
    </row>
    <row r="87" s="222" customFormat="1" spans="1:3">
      <c r="A87" s="223"/>
      <c r="B87" s="224"/>
      <c r="C87" s="225"/>
    </row>
    <row r="88" s="222" customFormat="1" spans="1:3">
      <c r="A88" s="223"/>
      <c r="B88" s="224"/>
      <c r="C88" s="225"/>
    </row>
    <row r="89" s="222" customFormat="1" spans="1:3">
      <c r="A89" s="223"/>
      <c r="B89" s="224"/>
      <c r="C89" s="225"/>
    </row>
    <row r="90" s="222" customFormat="1" spans="1:3">
      <c r="A90" s="223"/>
      <c r="B90" s="224"/>
      <c r="C90" s="225"/>
    </row>
    <row r="91" s="222" customFormat="1" spans="1:3">
      <c r="A91" s="223"/>
      <c r="B91" s="224"/>
      <c r="C91" s="225"/>
    </row>
    <row r="92" s="222" customFormat="1" spans="1:3">
      <c r="A92" s="223"/>
      <c r="B92" s="224"/>
      <c r="C92" s="225"/>
    </row>
    <row r="93" s="222" customFormat="1" spans="1:3">
      <c r="A93" s="223"/>
      <c r="B93" s="224"/>
      <c r="C93" s="225"/>
    </row>
    <row r="94" s="222" customFormat="1" spans="1:3">
      <c r="A94" s="223"/>
      <c r="B94" s="224"/>
      <c r="C94" s="225"/>
    </row>
    <row r="95" s="222" customFormat="1" spans="1:3">
      <c r="A95" s="223"/>
      <c r="B95" s="224"/>
      <c r="C95" s="225"/>
    </row>
    <row r="96" s="222" customFormat="1" spans="1:3">
      <c r="A96" s="223"/>
      <c r="B96" s="224"/>
      <c r="C96" s="225"/>
    </row>
    <row r="97" s="222" customFormat="1" spans="1:3">
      <c r="A97" s="223"/>
      <c r="B97" s="224"/>
      <c r="C97" s="225"/>
    </row>
    <row r="98" s="222" customFormat="1" spans="1:3">
      <c r="A98" s="223"/>
      <c r="B98" s="224"/>
      <c r="C98" s="225"/>
    </row>
    <row r="99" s="222" customFormat="1" spans="1:3">
      <c r="A99" s="223"/>
      <c r="B99" s="224"/>
      <c r="C99" s="225"/>
    </row>
    <row r="100" s="222" customFormat="1" spans="1:3">
      <c r="A100" s="223"/>
      <c r="B100" s="224"/>
      <c r="C100" s="225"/>
    </row>
    <row r="101" s="222" customFormat="1" spans="1:3">
      <c r="A101" s="223"/>
      <c r="B101" s="224"/>
      <c r="C101" s="225"/>
    </row>
    <row r="102" s="222" customFormat="1" spans="1:3">
      <c r="A102" s="223"/>
      <c r="B102" s="224"/>
      <c r="C102" s="225"/>
    </row>
    <row r="103" s="222" customFormat="1" spans="1:3">
      <c r="A103" s="223"/>
      <c r="B103" s="224"/>
      <c r="C103" s="225"/>
    </row>
    <row r="104" s="222" customFormat="1" spans="1:3">
      <c r="A104" s="223"/>
      <c r="B104" s="224"/>
      <c r="C104" s="225"/>
    </row>
    <row r="105" s="222" customFormat="1" spans="1:3">
      <c r="A105" s="223"/>
      <c r="B105" s="224"/>
      <c r="C105" s="225"/>
    </row>
    <row r="106" s="222" customFormat="1" spans="1:3">
      <c r="A106" s="223"/>
      <c r="B106" s="224"/>
      <c r="C106" s="225"/>
    </row>
    <row r="107" s="222" customFormat="1" spans="1:3">
      <c r="A107" s="223"/>
      <c r="B107" s="224"/>
      <c r="C107" s="225"/>
    </row>
    <row r="108" s="222" customFormat="1" spans="1:3">
      <c r="A108" s="223"/>
      <c r="B108" s="224"/>
      <c r="C108" s="225"/>
    </row>
    <row r="109" s="222" customFormat="1" spans="1:3">
      <c r="A109" s="223"/>
      <c r="B109" s="224"/>
      <c r="C109" s="225"/>
    </row>
    <row r="110" s="222" customFormat="1" spans="1:3">
      <c r="A110" s="223"/>
      <c r="B110" s="224"/>
      <c r="C110" s="225"/>
    </row>
    <row r="111" s="222" customFormat="1" spans="1:3">
      <c r="A111" s="223"/>
      <c r="B111" s="224"/>
      <c r="C111" s="225"/>
    </row>
    <row r="112" s="222" customFormat="1" spans="1:3">
      <c r="A112" s="223"/>
      <c r="B112" s="224"/>
      <c r="C112" s="225"/>
    </row>
    <row r="113" s="222" customFormat="1" spans="1:3">
      <c r="A113" s="223"/>
      <c r="B113" s="224"/>
      <c r="C113" s="225"/>
    </row>
    <row r="114" s="222" customFormat="1" spans="1:3">
      <c r="A114" s="223"/>
      <c r="B114" s="224"/>
      <c r="C114" s="225"/>
    </row>
    <row r="115" s="222" customFormat="1" spans="1:3">
      <c r="A115" s="223"/>
      <c r="B115" s="224"/>
      <c r="C115" s="225"/>
    </row>
    <row r="116" s="222" customFormat="1" spans="1:3">
      <c r="A116" s="223"/>
      <c r="B116" s="224"/>
      <c r="C116" s="225"/>
    </row>
    <row r="117" s="222" customFormat="1" spans="1:3">
      <c r="A117" s="223"/>
      <c r="B117" s="224"/>
      <c r="C117" s="225"/>
    </row>
    <row r="118" s="222" customFormat="1" spans="1:3">
      <c r="A118" s="223"/>
      <c r="B118" s="224"/>
      <c r="C118" s="225"/>
    </row>
    <row r="119" s="222" customFormat="1" spans="1:7">
      <c r="A119" s="223"/>
      <c r="B119" s="224"/>
      <c r="C119" s="225"/>
      <c r="G119" s="242"/>
    </row>
    <row r="120" s="222" customFormat="1" spans="1:3">
      <c r="A120" s="223"/>
      <c r="B120" s="224"/>
      <c r="C120" s="225"/>
    </row>
    <row r="121" s="222" customFormat="1" spans="1:3">
      <c r="A121" s="223"/>
      <c r="B121" s="224"/>
      <c r="C121" s="225"/>
    </row>
    <row r="122" s="222" customFormat="1" spans="1:3">
      <c r="A122" s="223"/>
      <c r="B122" s="224"/>
      <c r="C122" s="225"/>
    </row>
    <row r="123" s="222" customFormat="1" spans="1:3">
      <c r="A123" s="223"/>
      <c r="B123" s="224"/>
      <c r="C123" s="225"/>
    </row>
    <row r="124" s="222" customFormat="1" spans="1:3">
      <c r="A124" s="223"/>
      <c r="B124" s="224"/>
      <c r="C124" s="225"/>
    </row>
    <row r="125" s="222" customFormat="1" spans="1:3">
      <c r="A125" s="223"/>
      <c r="B125" s="224"/>
      <c r="C125" s="225"/>
    </row>
    <row r="126" s="222" customFormat="1" spans="1:3">
      <c r="A126" s="223"/>
      <c r="B126" s="224"/>
      <c r="C126" s="225"/>
    </row>
    <row r="127" s="222" customFormat="1" spans="1:3">
      <c r="A127" s="223"/>
      <c r="B127" s="224"/>
      <c r="C127" s="225"/>
    </row>
    <row r="128" s="222" customFormat="1" spans="1:3">
      <c r="A128" s="223"/>
      <c r="B128" s="224"/>
      <c r="C128" s="225"/>
    </row>
    <row r="129" s="222" customFormat="1" spans="1:3">
      <c r="A129" s="223"/>
      <c r="B129" s="224"/>
      <c r="C129" s="225"/>
    </row>
    <row r="130" s="222" customFormat="1" spans="1:3">
      <c r="A130" s="223"/>
      <c r="B130" s="224"/>
      <c r="C130" s="225"/>
    </row>
    <row r="131" s="222" customFormat="1" spans="1:3">
      <c r="A131" s="223"/>
      <c r="B131" s="224"/>
      <c r="C131" s="225"/>
    </row>
    <row r="132" s="222" customFormat="1" spans="1:3">
      <c r="A132" s="223"/>
      <c r="B132" s="224"/>
      <c r="C132" s="225"/>
    </row>
    <row r="133" s="222" customFormat="1" spans="1:3">
      <c r="A133" s="223"/>
      <c r="B133" s="224"/>
      <c r="C133" s="225"/>
    </row>
    <row r="134" s="222" customFormat="1" spans="1:3">
      <c r="A134" s="223"/>
      <c r="B134" s="224"/>
      <c r="C134" s="225"/>
    </row>
    <row r="135" s="222" customFormat="1" spans="1:3">
      <c r="A135" s="223"/>
      <c r="B135" s="224"/>
      <c r="C135" s="225"/>
    </row>
    <row r="136" s="222" customFormat="1" spans="1:3">
      <c r="A136" s="223"/>
      <c r="B136" s="224"/>
      <c r="C136" s="225"/>
    </row>
    <row r="137" s="222" customFormat="1" spans="1:3">
      <c r="A137" s="223"/>
      <c r="B137" s="224"/>
      <c r="C137" s="225"/>
    </row>
    <row r="138" s="222" customFormat="1" spans="1:3">
      <c r="A138" s="223"/>
      <c r="B138" s="224"/>
      <c r="C138" s="225"/>
    </row>
    <row r="139" s="222" customFormat="1" spans="1:3">
      <c r="A139" s="223"/>
      <c r="B139" s="224"/>
      <c r="C139" s="225"/>
    </row>
    <row r="140" s="222" customFormat="1" spans="1:3">
      <c r="A140" s="223"/>
      <c r="B140" s="224"/>
      <c r="C140" s="225"/>
    </row>
    <row r="141" s="222" customFormat="1" spans="1:3">
      <c r="A141" s="223"/>
      <c r="B141" s="224"/>
      <c r="C141" s="225"/>
    </row>
    <row r="142" s="222" customFormat="1" spans="1:3">
      <c r="A142" s="223"/>
      <c r="B142" s="224"/>
      <c r="C142" s="225"/>
    </row>
    <row r="143" s="222" customFormat="1" spans="1:3">
      <c r="A143" s="223"/>
      <c r="B143" s="224"/>
      <c r="C143" s="225"/>
    </row>
    <row r="144" s="222" customFormat="1" spans="1:3">
      <c r="A144" s="223"/>
      <c r="B144" s="224"/>
      <c r="C144" s="225"/>
    </row>
    <row r="145" s="222" customFormat="1" spans="1:3">
      <c r="A145" s="223"/>
      <c r="B145" s="224"/>
      <c r="C145" s="225"/>
    </row>
    <row r="146" s="222" customFormat="1" spans="1:3">
      <c r="A146" s="223"/>
      <c r="B146" s="224"/>
      <c r="C146" s="225"/>
    </row>
    <row r="147" s="222" customFormat="1" spans="1:3">
      <c r="A147" s="223"/>
      <c r="B147" s="224"/>
      <c r="C147" s="225"/>
    </row>
    <row r="148" s="222" customFormat="1" spans="1:3">
      <c r="A148" s="223"/>
      <c r="B148" s="224"/>
      <c r="C148" s="225"/>
    </row>
    <row r="149" s="222" customFormat="1" spans="1:3">
      <c r="A149" s="223"/>
      <c r="B149" s="224"/>
      <c r="C149" s="225"/>
    </row>
    <row r="150" s="222" customFormat="1" spans="1:3">
      <c r="A150" s="223"/>
      <c r="B150" s="224"/>
      <c r="C150" s="225"/>
    </row>
    <row r="151" s="222" customFormat="1" spans="1:3">
      <c r="A151" s="223"/>
      <c r="B151" s="224"/>
      <c r="C151" s="225"/>
    </row>
    <row r="152" s="222" customFormat="1" spans="1:3">
      <c r="A152" s="223"/>
      <c r="B152" s="224"/>
      <c r="C152" s="225"/>
    </row>
    <row r="153" s="222" customFormat="1" spans="1:3">
      <c r="A153" s="223"/>
      <c r="B153" s="224"/>
      <c r="C153" s="225"/>
    </row>
    <row r="154" s="222" customFormat="1" spans="1:3">
      <c r="A154" s="223"/>
      <c r="B154" s="224"/>
      <c r="C154" s="225"/>
    </row>
    <row r="155" s="222" customFormat="1" spans="1:3">
      <c r="A155" s="223"/>
      <c r="B155" s="224"/>
      <c r="C155" s="225"/>
    </row>
    <row r="156" s="222" customFormat="1" spans="1:3">
      <c r="A156" s="223"/>
      <c r="B156" s="224"/>
      <c r="C156" s="225"/>
    </row>
    <row r="157" s="222" customFormat="1" spans="1:3">
      <c r="A157" s="223"/>
      <c r="B157" s="224"/>
      <c r="C157" s="225"/>
    </row>
    <row r="158" s="222" customFormat="1" spans="1:3">
      <c r="A158" s="223"/>
      <c r="B158" s="224"/>
      <c r="C158" s="225"/>
    </row>
    <row r="159" s="222" customFormat="1" spans="1:3">
      <c r="A159" s="223"/>
      <c r="B159" s="224"/>
      <c r="C159" s="225"/>
    </row>
    <row r="160" s="222" customFormat="1" spans="1:3">
      <c r="A160" s="223"/>
      <c r="B160" s="224"/>
      <c r="C160" s="225"/>
    </row>
    <row r="161" s="222" customFormat="1" spans="1:3">
      <c r="A161" s="223"/>
      <c r="B161" s="224"/>
      <c r="C161" s="225"/>
    </row>
    <row r="162" s="222" customFormat="1" spans="1:3">
      <c r="A162" s="223"/>
      <c r="B162" s="224"/>
      <c r="C162" s="225"/>
    </row>
    <row r="163" s="222" customFormat="1" spans="1:3">
      <c r="A163" s="223"/>
      <c r="B163" s="224"/>
      <c r="C163" s="225"/>
    </row>
    <row r="164" s="222" customFormat="1" spans="1:3">
      <c r="A164" s="223"/>
      <c r="B164" s="224"/>
      <c r="C164" s="225"/>
    </row>
    <row r="165" s="222" customFormat="1" spans="1:3">
      <c r="A165" s="223"/>
      <c r="B165" s="224"/>
      <c r="C165" s="225"/>
    </row>
    <row r="166" s="222" customFormat="1" spans="1:3">
      <c r="A166" s="223"/>
      <c r="B166" s="224"/>
      <c r="C166" s="225"/>
    </row>
    <row r="167" s="222" customFormat="1" spans="1:3">
      <c r="A167" s="223"/>
      <c r="B167" s="224"/>
      <c r="C167" s="225"/>
    </row>
    <row r="168" s="222" customFormat="1" spans="1:3">
      <c r="A168" s="223"/>
      <c r="B168" s="224"/>
      <c r="C168" s="225"/>
    </row>
    <row r="169" s="222" customFormat="1" spans="1:3">
      <c r="A169" s="223"/>
      <c r="B169" s="224"/>
      <c r="C169" s="225"/>
    </row>
    <row r="170" s="222" customFormat="1" spans="1:3">
      <c r="A170" s="223"/>
      <c r="B170" s="224"/>
      <c r="C170" s="225"/>
    </row>
    <row r="171" s="222" customFormat="1" spans="1:3">
      <c r="A171" s="223"/>
      <c r="B171" s="224"/>
      <c r="C171" s="225"/>
    </row>
    <row r="172" s="222" customFormat="1" spans="1:3">
      <c r="A172" s="223"/>
      <c r="B172" s="224"/>
      <c r="C172" s="225"/>
    </row>
    <row r="173" s="222" customFormat="1" spans="1:3">
      <c r="A173" s="223"/>
      <c r="B173" s="224"/>
      <c r="C173" s="225"/>
    </row>
    <row r="174" s="222" customFormat="1" spans="1:3">
      <c r="A174" s="223"/>
      <c r="B174" s="224"/>
      <c r="C174" s="225"/>
    </row>
    <row r="175" s="222" customFormat="1" spans="1:3">
      <c r="A175" s="223"/>
      <c r="B175" s="224"/>
      <c r="C175" s="225"/>
    </row>
    <row r="176" s="222" customFormat="1" spans="1:3">
      <c r="A176" s="223"/>
      <c r="B176" s="224"/>
      <c r="C176" s="225"/>
    </row>
    <row r="177" s="222" customFormat="1" spans="1:3">
      <c r="A177" s="223"/>
      <c r="B177" s="224"/>
      <c r="C177" s="225"/>
    </row>
    <row r="178" s="222" customFormat="1" spans="1:3">
      <c r="A178" s="223"/>
      <c r="B178" s="224"/>
      <c r="C178" s="225"/>
    </row>
    <row r="179" s="222" customFormat="1" spans="1:3">
      <c r="A179" s="223"/>
      <c r="B179" s="224"/>
      <c r="C179" s="225"/>
    </row>
    <row r="180" s="222" customFormat="1" spans="1:3">
      <c r="A180" s="223"/>
      <c r="B180" s="224"/>
      <c r="C180" s="225"/>
    </row>
    <row r="181" s="222" customFormat="1" spans="1:3">
      <c r="A181" s="223"/>
      <c r="B181" s="224"/>
      <c r="C181" s="225"/>
    </row>
    <row r="182" s="222" customFormat="1" spans="1:3">
      <c r="A182" s="223"/>
      <c r="B182" s="224"/>
      <c r="C182" s="225"/>
    </row>
    <row r="183" s="222" customFormat="1" spans="1:3">
      <c r="A183" s="223"/>
      <c r="B183" s="224"/>
      <c r="C183" s="225"/>
    </row>
    <row r="184" s="222" customFormat="1" spans="1:3">
      <c r="A184" s="223"/>
      <c r="B184" s="224"/>
      <c r="C184" s="225"/>
    </row>
    <row r="185" s="222" customFormat="1" spans="1:3">
      <c r="A185" s="223"/>
      <c r="B185" s="224"/>
      <c r="C185" s="225"/>
    </row>
    <row r="186" s="222" customFormat="1" spans="1:3">
      <c r="A186" s="223"/>
      <c r="B186" s="224"/>
      <c r="C186" s="225"/>
    </row>
    <row r="187" s="222" customFormat="1" spans="1:3">
      <c r="A187" s="223"/>
      <c r="B187" s="224"/>
      <c r="C187" s="225"/>
    </row>
    <row r="188" s="222" customFormat="1" spans="1:3">
      <c r="A188" s="223"/>
      <c r="B188" s="224"/>
      <c r="C188" s="225"/>
    </row>
    <row r="189" s="222" customFormat="1" spans="1:3">
      <c r="A189" s="223"/>
      <c r="B189" s="224"/>
      <c r="C189" s="225"/>
    </row>
    <row r="190" s="222" customFormat="1" spans="1:3">
      <c r="A190" s="223"/>
      <c r="B190" s="224"/>
      <c r="C190" s="225"/>
    </row>
    <row r="191" s="222" customFormat="1" spans="1:3">
      <c r="A191" s="223"/>
      <c r="B191" s="224"/>
      <c r="C191" s="225"/>
    </row>
    <row r="192" s="222" customFormat="1" spans="1:3">
      <c r="A192" s="223"/>
      <c r="B192" s="224"/>
      <c r="C192" s="225"/>
    </row>
    <row r="193" s="222" customFormat="1" spans="1:3">
      <c r="A193" s="223"/>
      <c r="B193" s="224"/>
      <c r="C193" s="225"/>
    </row>
    <row r="194" s="222" customFormat="1" spans="1:3">
      <c r="A194" s="223"/>
      <c r="B194" s="224"/>
      <c r="C194" s="225"/>
    </row>
    <row r="195" s="222" customFormat="1" spans="1:3">
      <c r="A195" s="223"/>
      <c r="B195" s="224"/>
      <c r="C195" s="225"/>
    </row>
    <row r="196" s="222" customFormat="1" spans="1:3">
      <c r="A196" s="223"/>
      <c r="B196" s="224"/>
      <c r="C196" s="225"/>
    </row>
    <row r="197" s="222" customFormat="1" spans="1:3">
      <c r="A197" s="223"/>
      <c r="B197" s="224"/>
      <c r="C197" s="225"/>
    </row>
    <row r="198" s="222" customFormat="1" spans="1:3">
      <c r="A198" s="223"/>
      <c r="B198" s="224"/>
      <c r="C198" s="225"/>
    </row>
    <row r="199" s="222" customFormat="1" spans="1:3">
      <c r="A199" s="223"/>
      <c r="B199" s="224"/>
      <c r="C199" s="225"/>
    </row>
    <row r="200" s="222" customFormat="1" spans="1:3">
      <c r="A200" s="223"/>
      <c r="B200" s="224"/>
      <c r="C200" s="225"/>
    </row>
    <row r="201" s="222" customFormat="1" spans="1:3">
      <c r="A201" s="223"/>
      <c r="B201" s="224"/>
      <c r="C201" s="225"/>
    </row>
    <row r="202" s="222" customFormat="1" spans="1:3">
      <c r="A202" s="223"/>
      <c r="B202" s="224"/>
      <c r="C202" s="225"/>
    </row>
    <row r="203" s="222" customFormat="1" spans="1:3">
      <c r="A203" s="223"/>
      <c r="B203" s="224"/>
      <c r="C203" s="225"/>
    </row>
    <row r="204" s="222" customFormat="1" spans="1:3">
      <c r="A204" s="223"/>
      <c r="B204" s="224"/>
      <c r="C204" s="225"/>
    </row>
    <row r="205" s="222" customFormat="1" spans="1:3">
      <c r="A205" s="223"/>
      <c r="B205" s="224"/>
      <c r="C205" s="225"/>
    </row>
    <row r="206" s="222" customFormat="1" spans="1:3">
      <c r="A206" s="223"/>
      <c r="B206" s="224"/>
      <c r="C206" s="225"/>
    </row>
    <row r="207" s="222" customFormat="1" spans="1:3">
      <c r="A207" s="223"/>
      <c r="B207" s="224"/>
      <c r="C207" s="225"/>
    </row>
    <row r="208" s="222" customFormat="1" spans="1:3">
      <c r="A208" s="223"/>
      <c r="B208" s="224"/>
      <c r="C208" s="225"/>
    </row>
    <row r="209" s="222" customFormat="1" spans="1:3">
      <c r="A209" s="223"/>
      <c r="B209" s="224"/>
      <c r="C209" s="225"/>
    </row>
    <row r="210" s="222" customFormat="1" spans="1:3">
      <c r="A210" s="223"/>
      <c r="B210" s="224"/>
      <c r="C210" s="225"/>
    </row>
    <row r="211" s="222" customFormat="1" spans="1:3">
      <c r="A211" s="223"/>
      <c r="B211" s="224"/>
      <c r="C211" s="225"/>
    </row>
    <row r="212" s="222" customFormat="1" spans="1:3">
      <c r="A212" s="223"/>
      <c r="B212" s="224"/>
      <c r="C212" s="225"/>
    </row>
    <row r="213" s="222" customFormat="1" spans="1:3">
      <c r="A213" s="223"/>
      <c r="B213" s="224"/>
      <c r="C213" s="225"/>
    </row>
    <row r="214" s="222" customFormat="1" spans="1:3">
      <c r="A214" s="223"/>
      <c r="B214" s="224"/>
      <c r="C214" s="225"/>
    </row>
    <row r="215" s="222" customFormat="1" spans="1:3">
      <c r="A215" s="223"/>
      <c r="B215" s="224"/>
      <c r="C215" s="225"/>
    </row>
    <row r="216" s="222" customFormat="1" spans="1:3">
      <c r="A216" s="223"/>
      <c r="B216" s="224"/>
      <c r="C216" s="225"/>
    </row>
    <row r="217" s="222" customFormat="1" spans="1:3">
      <c r="A217" s="223"/>
      <c r="B217" s="224"/>
      <c r="C217" s="225"/>
    </row>
    <row r="218" s="222" customFormat="1" spans="1:3">
      <c r="A218" s="223"/>
      <c r="B218" s="224"/>
      <c r="C218" s="225"/>
    </row>
    <row r="219" s="222" customFormat="1" spans="1:3">
      <c r="A219" s="223"/>
      <c r="B219" s="224"/>
      <c r="C219" s="225"/>
    </row>
    <row r="220" s="222" customFormat="1" spans="1:3">
      <c r="A220" s="223"/>
      <c r="B220" s="224"/>
      <c r="C220" s="225"/>
    </row>
    <row r="221" s="222" customFormat="1" spans="1:3">
      <c r="A221" s="223"/>
      <c r="B221" s="224"/>
      <c r="C221" s="225"/>
    </row>
    <row r="222" s="222" customFormat="1" spans="1:3">
      <c r="A222" s="223"/>
      <c r="B222" s="224"/>
      <c r="C222" s="225"/>
    </row>
    <row r="223" s="222" customFormat="1" spans="1:3">
      <c r="A223" s="223"/>
      <c r="B223" s="224"/>
      <c r="C223" s="225"/>
    </row>
    <row r="224" s="222" customFormat="1" spans="1:3">
      <c r="A224" s="223"/>
      <c r="B224" s="224"/>
      <c r="C224" s="225"/>
    </row>
    <row r="225" s="222" customFormat="1" spans="1:3">
      <c r="A225" s="223"/>
      <c r="B225" s="224"/>
      <c r="C225" s="225"/>
    </row>
    <row r="226" s="222" customFormat="1" spans="1:3">
      <c r="A226" s="223"/>
      <c r="B226" s="224"/>
      <c r="C226" s="225"/>
    </row>
    <row r="227" s="222" customFormat="1" spans="1:3">
      <c r="A227" s="223"/>
      <c r="B227" s="224"/>
      <c r="C227" s="225"/>
    </row>
    <row r="228" s="222" customFormat="1" spans="1:3">
      <c r="A228" s="223"/>
      <c r="B228" s="224"/>
      <c r="C228" s="225"/>
    </row>
    <row r="229" s="222" customFormat="1" spans="1:3">
      <c r="A229" s="223"/>
      <c r="B229" s="224"/>
      <c r="C229" s="225"/>
    </row>
    <row r="230" s="222" customFormat="1" spans="1:3">
      <c r="A230" s="223"/>
      <c r="B230" s="224"/>
      <c r="C230" s="225"/>
    </row>
    <row r="231" s="222" customFormat="1" spans="1:3">
      <c r="A231" s="223"/>
      <c r="B231" s="224"/>
      <c r="C231" s="225"/>
    </row>
    <row r="232" s="222" customFormat="1" spans="1:3">
      <c r="A232" s="223"/>
      <c r="B232" s="224"/>
      <c r="C232" s="225"/>
    </row>
    <row r="233" s="222" customFormat="1" spans="1:3">
      <c r="A233" s="223"/>
      <c r="B233" s="224"/>
      <c r="C233" s="225"/>
    </row>
    <row r="234" s="222" customFormat="1" spans="1:3">
      <c r="A234" s="223"/>
      <c r="B234" s="224"/>
      <c r="C234" s="225"/>
    </row>
    <row r="235" s="222" customFormat="1" spans="1:3">
      <c r="A235" s="223"/>
      <c r="B235" s="224"/>
      <c r="C235" s="225"/>
    </row>
    <row r="236" s="222" customFormat="1" spans="1:3">
      <c r="A236" s="223"/>
      <c r="B236" s="224"/>
      <c r="C236" s="225"/>
    </row>
    <row r="237" s="222" customFormat="1" spans="1:3">
      <c r="A237" s="223"/>
      <c r="B237" s="224"/>
      <c r="C237" s="225"/>
    </row>
    <row r="238" s="222" customFormat="1" spans="1:3">
      <c r="A238" s="223"/>
      <c r="B238" s="224"/>
      <c r="C238" s="225"/>
    </row>
    <row r="239" s="222" customFormat="1" spans="1:3">
      <c r="A239" s="223"/>
      <c r="B239" s="224"/>
      <c r="C239" s="225"/>
    </row>
    <row r="240" s="222" customFormat="1" spans="1:3">
      <c r="A240" s="223"/>
      <c r="B240" s="224"/>
      <c r="C240" s="225"/>
    </row>
    <row r="241" s="222" customFormat="1" spans="1:3">
      <c r="A241" s="223"/>
      <c r="B241" s="224"/>
      <c r="C241" s="225"/>
    </row>
    <row r="242" s="222" customFormat="1" spans="1:3">
      <c r="A242" s="223"/>
      <c r="B242" s="224"/>
      <c r="C242" s="225"/>
    </row>
    <row r="243" s="222" customFormat="1" spans="1:3">
      <c r="A243" s="223"/>
      <c r="B243" s="224"/>
      <c r="C243" s="225"/>
    </row>
    <row r="244" s="222" customFormat="1" spans="1:3">
      <c r="A244" s="223"/>
      <c r="B244" s="224"/>
      <c r="C244" s="225"/>
    </row>
    <row r="245" s="222" customFormat="1" spans="1:3">
      <c r="A245" s="223"/>
      <c r="B245" s="224"/>
      <c r="C245" s="225"/>
    </row>
    <row r="246" s="222" customFormat="1" spans="1:3">
      <c r="A246" s="223"/>
      <c r="B246" s="224"/>
      <c r="C246" s="225"/>
    </row>
    <row r="247" s="222" customFormat="1" spans="1:3">
      <c r="A247" s="223"/>
      <c r="B247" s="224"/>
      <c r="C247" s="225"/>
    </row>
    <row r="248" s="222" customFormat="1" spans="1:3">
      <c r="A248" s="223"/>
      <c r="B248" s="224"/>
      <c r="C248" s="225"/>
    </row>
    <row r="249" s="222" customFormat="1" spans="1:3">
      <c r="A249" s="223"/>
      <c r="B249" s="224"/>
      <c r="C249" s="225"/>
    </row>
    <row r="250" s="222" customFormat="1" spans="1:3">
      <c r="A250" s="223"/>
      <c r="B250" s="224"/>
      <c r="C250" s="225"/>
    </row>
    <row r="251" s="222" customFormat="1" spans="1:3">
      <c r="A251" s="223"/>
      <c r="B251" s="224"/>
      <c r="C251" s="225"/>
    </row>
    <row r="252" s="222" customFormat="1" spans="1:3">
      <c r="A252" s="223"/>
      <c r="B252" s="224"/>
      <c r="C252" s="225"/>
    </row>
    <row r="253" s="222" customFormat="1" spans="1:3">
      <c r="A253" s="223"/>
      <c r="B253" s="224"/>
      <c r="C253" s="225"/>
    </row>
    <row r="254" s="222" customFormat="1" spans="1:3">
      <c r="A254" s="223"/>
      <c r="B254" s="224"/>
      <c r="C254" s="225"/>
    </row>
    <row r="255" s="222" customFormat="1" spans="1:3">
      <c r="A255" s="223"/>
      <c r="B255" s="224"/>
      <c r="C255" s="225"/>
    </row>
    <row r="256" s="222" customFormat="1" spans="1:3">
      <c r="A256" s="223"/>
      <c r="B256" s="224"/>
      <c r="C256" s="225"/>
    </row>
    <row r="257" s="222" customFormat="1" spans="1:3">
      <c r="A257" s="223"/>
      <c r="B257" s="224"/>
      <c r="C257" s="225"/>
    </row>
    <row r="258" s="222" customFormat="1" spans="1:3">
      <c r="A258" s="223"/>
      <c r="B258" s="224"/>
      <c r="C258" s="225"/>
    </row>
    <row r="259" s="222" customFormat="1" spans="1:3">
      <c r="A259" s="223"/>
      <c r="B259" s="224"/>
      <c r="C259" s="225"/>
    </row>
    <row r="260" s="222" customFormat="1" spans="1:3">
      <c r="A260" s="223"/>
      <c r="B260" s="224"/>
      <c r="C260" s="225"/>
    </row>
    <row r="261" s="222" customFormat="1" spans="1:3">
      <c r="A261" s="223"/>
      <c r="B261" s="224"/>
      <c r="C261" s="225"/>
    </row>
    <row r="262" s="222" customFormat="1" spans="1:3">
      <c r="A262" s="223"/>
      <c r="B262" s="224"/>
      <c r="C262" s="225"/>
    </row>
    <row r="263" s="222" customFormat="1" spans="1:3">
      <c r="A263" s="223"/>
      <c r="B263" s="224"/>
      <c r="C263" s="225"/>
    </row>
    <row r="264" s="222" customFormat="1" spans="1:3">
      <c r="A264" s="223"/>
      <c r="B264" s="224"/>
      <c r="C264" s="225"/>
    </row>
    <row r="265" s="222" customFormat="1" spans="1:3">
      <c r="A265" s="223"/>
      <c r="B265" s="224"/>
      <c r="C265" s="225"/>
    </row>
    <row r="266" s="222" customFormat="1" spans="1:3">
      <c r="A266" s="223"/>
      <c r="B266" s="224"/>
      <c r="C266" s="225"/>
    </row>
    <row r="267" s="222" customFormat="1" spans="1:3">
      <c r="A267" s="223"/>
      <c r="B267" s="224"/>
      <c r="C267" s="225"/>
    </row>
    <row r="268" s="222" customFormat="1" spans="1:3">
      <c r="A268" s="223"/>
      <c r="B268" s="224"/>
      <c r="C268" s="225"/>
    </row>
    <row r="269" s="222" customFormat="1" spans="1:3">
      <c r="A269" s="223"/>
      <c r="B269" s="224"/>
      <c r="C269" s="225"/>
    </row>
    <row r="270" s="222" customFormat="1" spans="1:3">
      <c r="A270" s="223"/>
      <c r="B270" s="224"/>
      <c r="C270" s="225"/>
    </row>
    <row r="271" s="222" customFormat="1" spans="1:3">
      <c r="A271" s="223"/>
      <c r="B271" s="224"/>
      <c r="C271" s="225"/>
    </row>
    <row r="272" s="222" customFormat="1" spans="1:3">
      <c r="A272" s="223"/>
      <c r="B272" s="224"/>
      <c r="C272" s="225"/>
    </row>
    <row r="273" s="222" customFormat="1" spans="1:3">
      <c r="A273" s="223"/>
      <c r="B273" s="224"/>
      <c r="C273" s="225"/>
    </row>
    <row r="274" s="222" customFormat="1" spans="1:3">
      <c r="A274" s="223"/>
      <c r="B274" s="224"/>
      <c r="C274" s="225"/>
    </row>
    <row r="275" s="222" customFormat="1" spans="1:3">
      <c r="A275" s="223"/>
      <c r="B275" s="224"/>
      <c r="C275" s="225"/>
    </row>
    <row r="276" s="222" customFormat="1" spans="1:3">
      <c r="A276" s="223"/>
      <c r="B276" s="224"/>
      <c r="C276" s="225"/>
    </row>
    <row r="277" s="222" customFormat="1" spans="1:3">
      <c r="A277" s="223"/>
      <c r="B277" s="224"/>
      <c r="C277" s="225"/>
    </row>
    <row r="278" s="222" customFormat="1" spans="1:3">
      <c r="A278" s="223"/>
      <c r="B278" s="224"/>
      <c r="C278" s="225"/>
    </row>
    <row r="279" s="222" customFormat="1" spans="1:3">
      <c r="A279" s="223"/>
      <c r="B279" s="224"/>
      <c r="C279" s="225"/>
    </row>
    <row r="280" s="222" customFormat="1" spans="1:3">
      <c r="A280" s="223"/>
      <c r="B280" s="224"/>
      <c r="C280" s="225"/>
    </row>
    <row r="281" s="222" customFormat="1" spans="1:3">
      <c r="A281" s="223"/>
      <c r="B281" s="224"/>
      <c r="C281" s="225"/>
    </row>
    <row r="282" s="222" customFormat="1" spans="1:3">
      <c r="A282" s="223"/>
      <c r="B282" s="224"/>
      <c r="C282" s="225"/>
    </row>
    <row r="283" s="222" customFormat="1" spans="1:3">
      <c r="A283" s="223"/>
      <c r="B283" s="224"/>
      <c r="C283" s="225"/>
    </row>
    <row r="284" s="222" customFormat="1" spans="1:3">
      <c r="A284" s="223"/>
      <c r="B284" s="224"/>
      <c r="C284" s="225"/>
    </row>
    <row r="285" s="222" customFormat="1" spans="1:3">
      <c r="A285" s="223"/>
      <c r="B285" s="224"/>
      <c r="C285" s="225"/>
    </row>
    <row r="286" s="222" customFormat="1" spans="1:3">
      <c r="A286" s="223"/>
      <c r="B286" s="224"/>
      <c r="C286" s="225"/>
    </row>
    <row r="287" s="222" customFormat="1" spans="1:3">
      <c r="A287" s="223"/>
      <c r="B287" s="224"/>
      <c r="C287" s="225"/>
    </row>
    <row r="288" s="222" customFormat="1" spans="1:3">
      <c r="A288" s="223"/>
      <c r="B288" s="224"/>
      <c r="C288" s="225"/>
    </row>
    <row r="289" s="222" customFormat="1" spans="1:3">
      <c r="A289" s="223"/>
      <c r="B289" s="224"/>
      <c r="C289" s="225"/>
    </row>
    <row r="290" s="222" customFormat="1" spans="1:3">
      <c r="A290" s="223"/>
      <c r="B290" s="224"/>
      <c r="C290" s="225"/>
    </row>
    <row r="291" s="222" customFormat="1" spans="1:3">
      <c r="A291" s="223"/>
      <c r="B291" s="224"/>
      <c r="C291" s="225"/>
    </row>
    <row r="292" s="222" customFormat="1" spans="1:3">
      <c r="A292" s="223"/>
      <c r="B292" s="224"/>
      <c r="C292" s="225"/>
    </row>
    <row r="293" s="222" customFormat="1" spans="1:3">
      <c r="A293" s="223"/>
      <c r="B293" s="224"/>
      <c r="C293" s="225"/>
    </row>
    <row r="294" s="222" customFormat="1" spans="1:3">
      <c r="A294" s="223"/>
      <c r="B294" s="224"/>
      <c r="C294" s="225"/>
    </row>
    <row r="295" s="222" customFormat="1" spans="1:3">
      <c r="A295" s="223"/>
      <c r="B295" s="224"/>
      <c r="C295" s="225"/>
    </row>
    <row r="296" s="222" customFormat="1" spans="1:3">
      <c r="A296" s="223"/>
      <c r="B296" s="224"/>
      <c r="C296" s="225"/>
    </row>
    <row r="297" s="222" customFormat="1" spans="1:3">
      <c r="A297" s="223"/>
      <c r="B297" s="224"/>
      <c r="C297" s="225"/>
    </row>
    <row r="298" s="222" customFormat="1" spans="1:3">
      <c r="A298" s="223"/>
      <c r="B298" s="224"/>
      <c r="C298" s="225"/>
    </row>
    <row r="299" s="222" customFormat="1" spans="1:3">
      <c r="A299" s="223"/>
      <c r="B299" s="224"/>
      <c r="C299" s="225"/>
    </row>
    <row r="300" s="222" customFormat="1" spans="1:3">
      <c r="A300" s="223"/>
      <c r="B300" s="224"/>
      <c r="C300" s="225"/>
    </row>
    <row r="301" s="222" customFormat="1" spans="1:3">
      <c r="A301" s="223"/>
      <c r="B301" s="224"/>
      <c r="C301" s="225"/>
    </row>
    <row r="302" s="222" customFormat="1" spans="1:3">
      <c r="A302" s="223"/>
      <c r="B302" s="224"/>
      <c r="C302" s="225"/>
    </row>
    <row r="303" s="222" customFormat="1" spans="1:3">
      <c r="A303" s="223"/>
      <c r="B303" s="224"/>
      <c r="C303" s="225"/>
    </row>
    <row r="304" s="222" customFormat="1" spans="1:3">
      <c r="A304" s="223"/>
      <c r="B304" s="224"/>
      <c r="C304" s="225"/>
    </row>
    <row r="305" s="222" customFormat="1" spans="1:3">
      <c r="A305" s="223"/>
      <c r="B305" s="224"/>
      <c r="C305" s="225"/>
    </row>
    <row r="306" s="222" customFormat="1" spans="1:3">
      <c r="A306" s="223"/>
      <c r="B306" s="224"/>
      <c r="C306" s="225"/>
    </row>
    <row r="307" s="222" customFormat="1" spans="1:3">
      <c r="A307" s="223"/>
      <c r="B307" s="224"/>
      <c r="C307" s="225"/>
    </row>
    <row r="308" s="222" customFormat="1" spans="1:3">
      <c r="A308" s="223"/>
      <c r="B308" s="224"/>
      <c r="C308" s="225"/>
    </row>
    <row r="309" s="222" customFormat="1" spans="1:3">
      <c r="A309" s="223"/>
      <c r="B309" s="224"/>
      <c r="C309" s="225"/>
    </row>
    <row r="310" s="222" customFormat="1" spans="1:3">
      <c r="A310" s="223"/>
      <c r="B310" s="224"/>
      <c r="C310" s="225"/>
    </row>
    <row r="311" s="222" customFormat="1" spans="1:3">
      <c r="A311" s="223"/>
      <c r="B311" s="224"/>
      <c r="C311" s="225"/>
    </row>
    <row r="312" s="222" customFormat="1" spans="1:3">
      <c r="A312" s="223"/>
      <c r="B312" s="224"/>
      <c r="C312" s="225"/>
    </row>
    <row r="313" s="222" customFormat="1" spans="1:3">
      <c r="A313" s="223"/>
      <c r="B313" s="224"/>
      <c r="C313" s="225"/>
    </row>
    <row r="314" s="222" customFormat="1" spans="1:3">
      <c r="A314" s="223"/>
      <c r="B314" s="224"/>
      <c r="C314" s="225"/>
    </row>
    <row r="315" s="222" customFormat="1" spans="1:3">
      <c r="A315" s="223"/>
      <c r="B315" s="224"/>
      <c r="C315" s="225"/>
    </row>
    <row r="316" s="222" customFormat="1" spans="1:3">
      <c r="A316" s="223"/>
      <c r="B316" s="224"/>
      <c r="C316" s="225"/>
    </row>
    <row r="317" s="222" customFormat="1" spans="1:3">
      <c r="A317" s="223"/>
      <c r="B317" s="224"/>
      <c r="C317" s="225"/>
    </row>
    <row r="318" s="222" customFormat="1" spans="1:3">
      <c r="A318" s="223"/>
      <c r="B318" s="224"/>
      <c r="C318" s="225"/>
    </row>
    <row r="319" s="222" customFormat="1" spans="1:3">
      <c r="A319" s="223"/>
      <c r="B319" s="224"/>
      <c r="C319" s="225"/>
    </row>
    <row r="320" s="222" customFormat="1" spans="1:3">
      <c r="A320" s="223"/>
      <c r="B320" s="224"/>
      <c r="C320" s="225"/>
    </row>
    <row r="321" s="222" customFormat="1" spans="1:3">
      <c r="A321" s="223"/>
      <c r="B321" s="224"/>
      <c r="C321" s="225"/>
    </row>
    <row r="322" s="222" customFormat="1" spans="1:3">
      <c r="A322" s="223"/>
      <c r="B322" s="224"/>
      <c r="C322" s="225"/>
    </row>
    <row r="323" s="222" customFormat="1" spans="1:3">
      <c r="A323" s="223"/>
      <c r="B323" s="224"/>
      <c r="C323" s="225"/>
    </row>
    <row r="324" s="222" customFormat="1" spans="1:3">
      <c r="A324" s="223"/>
      <c r="B324" s="224"/>
      <c r="C324" s="225"/>
    </row>
    <row r="325" s="222" customFormat="1" spans="1:3">
      <c r="A325" s="223"/>
      <c r="B325" s="224"/>
      <c r="C325" s="225"/>
    </row>
    <row r="326" s="222" customFormat="1" spans="1:3">
      <c r="A326" s="223"/>
      <c r="B326" s="224"/>
      <c r="C326" s="225"/>
    </row>
    <row r="327" s="222" customFormat="1" spans="1:3">
      <c r="A327" s="223"/>
      <c r="B327" s="224"/>
      <c r="C327" s="225"/>
    </row>
    <row r="328" s="222" customFormat="1" spans="1:3">
      <c r="A328" s="223"/>
      <c r="B328" s="224"/>
      <c r="C328" s="225"/>
    </row>
    <row r="329" s="222" customFormat="1" spans="1:3">
      <c r="A329" s="223"/>
      <c r="B329" s="224"/>
      <c r="C329" s="225"/>
    </row>
    <row r="330" s="222" customFormat="1" spans="1:3">
      <c r="A330" s="223"/>
      <c r="B330" s="224"/>
      <c r="C330" s="225"/>
    </row>
    <row r="331" s="222" customFormat="1" spans="1:3">
      <c r="A331" s="223"/>
      <c r="B331" s="224"/>
      <c r="C331" s="225"/>
    </row>
    <row r="332" s="222" customFormat="1" spans="1:3">
      <c r="A332" s="223"/>
      <c r="B332" s="224"/>
      <c r="C332" s="225"/>
    </row>
    <row r="333" s="222" customFormat="1" spans="1:3">
      <c r="A333" s="223"/>
      <c r="B333" s="224"/>
      <c r="C333" s="225"/>
    </row>
    <row r="334" s="222" customFormat="1" spans="1:3">
      <c r="A334" s="223"/>
      <c r="B334" s="224"/>
      <c r="C334" s="225"/>
    </row>
    <row r="335" s="222" customFormat="1" spans="1:3">
      <c r="A335" s="223"/>
      <c r="B335" s="224"/>
      <c r="C335" s="225"/>
    </row>
    <row r="336" s="222" customFormat="1" spans="1:3">
      <c r="A336" s="223"/>
      <c r="B336" s="224"/>
      <c r="C336" s="225"/>
    </row>
    <row r="337" s="222" customFormat="1" spans="1:3">
      <c r="A337" s="223"/>
      <c r="B337" s="224"/>
      <c r="C337" s="225"/>
    </row>
    <row r="338" s="222" customFormat="1" spans="1:3">
      <c r="A338" s="223"/>
      <c r="B338" s="224"/>
      <c r="C338" s="225"/>
    </row>
    <row r="339" s="222" customFormat="1" spans="1:3">
      <c r="A339" s="223"/>
      <c r="B339" s="224"/>
      <c r="C339" s="225"/>
    </row>
    <row r="340" s="222" customFormat="1" spans="1:3">
      <c r="A340" s="223"/>
      <c r="B340" s="224"/>
      <c r="C340" s="225"/>
    </row>
    <row r="341" s="222" customFormat="1" spans="1:3">
      <c r="A341" s="223"/>
      <c r="B341" s="224"/>
      <c r="C341" s="225"/>
    </row>
    <row r="342" s="222" customFormat="1" spans="1:3">
      <c r="A342" s="223"/>
      <c r="B342" s="224"/>
      <c r="C342" s="225"/>
    </row>
    <row r="343" s="222" customFormat="1" spans="1:3">
      <c r="A343" s="223"/>
      <c r="B343" s="224"/>
      <c r="C343" s="225"/>
    </row>
    <row r="344" s="222" customFormat="1" spans="1:3">
      <c r="A344" s="223"/>
      <c r="B344" s="224"/>
      <c r="C344" s="225"/>
    </row>
    <row r="345" s="222" customFormat="1" spans="1:3">
      <c r="A345" s="223"/>
      <c r="B345" s="224"/>
      <c r="C345" s="225"/>
    </row>
    <row r="346" s="222" customFormat="1" spans="1:3">
      <c r="A346" s="223"/>
      <c r="B346" s="224"/>
      <c r="C346" s="225"/>
    </row>
    <row r="347" s="222" customFormat="1" spans="1:3">
      <c r="A347" s="223"/>
      <c r="B347" s="224"/>
      <c r="C347" s="225"/>
    </row>
    <row r="348" s="222" customFormat="1" spans="1:3">
      <c r="A348" s="223"/>
      <c r="B348" s="224"/>
      <c r="C348" s="225"/>
    </row>
    <row r="349" s="222" customFormat="1" spans="1:3">
      <c r="A349" s="223"/>
      <c r="B349" s="224"/>
      <c r="C349" s="225"/>
    </row>
    <row r="350" s="222" customFormat="1" spans="1:3">
      <c r="A350" s="223"/>
      <c r="B350" s="224"/>
      <c r="C350" s="225"/>
    </row>
    <row r="351" s="222" customFormat="1" spans="1:3">
      <c r="A351" s="223"/>
      <c r="B351" s="224"/>
      <c r="C351" s="225"/>
    </row>
    <row r="352" s="222" customFormat="1" spans="1:3">
      <c r="A352" s="223"/>
      <c r="B352" s="224"/>
      <c r="C352" s="225"/>
    </row>
    <row r="353" s="222" customFormat="1" spans="1:3">
      <c r="A353" s="223"/>
      <c r="B353" s="224"/>
      <c r="C353" s="225"/>
    </row>
    <row r="354" s="222" customFormat="1" spans="1:3">
      <c r="A354" s="223"/>
      <c r="B354" s="224"/>
      <c r="C354" s="225"/>
    </row>
    <row r="355" s="222" customFormat="1" spans="1:3">
      <c r="A355" s="223"/>
      <c r="B355" s="224"/>
      <c r="C355" s="225"/>
    </row>
    <row r="356" s="222" customFormat="1" spans="1:3">
      <c r="A356" s="223"/>
      <c r="B356" s="224"/>
      <c r="C356" s="225"/>
    </row>
    <row r="357" s="222" customFormat="1" spans="1:3">
      <c r="A357" s="223"/>
      <c r="B357" s="224"/>
      <c r="C357" s="225"/>
    </row>
    <row r="358" s="222" customFormat="1" spans="1:3">
      <c r="A358" s="223"/>
      <c r="B358" s="224"/>
      <c r="C358" s="225"/>
    </row>
    <row r="359" s="222" customFormat="1" spans="1:3">
      <c r="A359" s="223"/>
      <c r="B359" s="224"/>
      <c r="C359" s="225"/>
    </row>
    <row r="360" s="222" customFormat="1" spans="1:3">
      <c r="A360" s="223"/>
      <c r="B360" s="224"/>
      <c r="C360" s="225"/>
    </row>
    <row r="361" s="222" customFormat="1" spans="1:3">
      <c r="A361" s="223"/>
      <c r="B361" s="224"/>
      <c r="C361" s="225"/>
    </row>
    <row r="362" s="222" customFormat="1" spans="1:3">
      <c r="A362" s="223"/>
      <c r="B362" s="224"/>
      <c r="C362" s="225"/>
    </row>
    <row r="363" s="222" customFormat="1" spans="1:3">
      <c r="A363" s="223"/>
      <c r="B363" s="224"/>
      <c r="C363" s="225"/>
    </row>
    <row r="364" s="222" customFormat="1" spans="1:3">
      <c r="A364" s="223"/>
      <c r="B364" s="224"/>
      <c r="C364" s="225"/>
    </row>
    <row r="365" s="222" customFormat="1" spans="1:3">
      <c r="A365" s="223"/>
      <c r="B365" s="224"/>
      <c r="C365" s="225"/>
    </row>
    <row r="366" s="222" customFormat="1" spans="1:3">
      <c r="A366" s="223"/>
      <c r="B366" s="224"/>
      <c r="C366" s="225"/>
    </row>
    <row r="367" s="222" customFormat="1" spans="1:3">
      <c r="A367" s="223"/>
      <c r="B367" s="224"/>
      <c r="C367" s="225"/>
    </row>
    <row r="368" s="222" customFormat="1" spans="1:3">
      <c r="A368" s="223"/>
      <c r="B368" s="224"/>
      <c r="C368" s="225"/>
    </row>
    <row r="369" s="222" customFormat="1" spans="1:3">
      <c r="A369" s="223"/>
      <c r="B369" s="224"/>
      <c r="C369" s="225"/>
    </row>
    <row r="370" s="222" customFormat="1" spans="1:3">
      <c r="A370" s="223"/>
      <c r="B370" s="224"/>
      <c r="C370" s="225"/>
    </row>
    <row r="371" s="222" customFormat="1" spans="1:3">
      <c r="A371" s="223"/>
      <c r="B371" s="224"/>
      <c r="C371" s="225"/>
    </row>
    <row r="372" s="222" customFormat="1" spans="1:3">
      <c r="A372" s="223"/>
      <c r="B372" s="224"/>
      <c r="C372" s="225"/>
    </row>
    <row r="373" s="222" customFormat="1" spans="1:3">
      <c r="A373" s="223"/>
      <c r="B373" s="224"/>
      <c r="C373" s="225"/>
    </row>
    <row r="374" s="222" customFormat="1" spans="1:3">
      <c r="A374" s="223"/>
      <c r="B374" s="224"/>
      <c r="C374" s="225"/>
    </row>
    <row r="375" s="222" customFormat="1" spans="1:3">
      <c r="A375" s="223"/>
      <c r="B375" s="224"/>
      <c r="C375" s="225"/>
    </row>
    <row r="376" s="222" customFormat="1" spans="1:3">
      <c r="A376" s="223"/>
      <c r="B376" s="224"/>
      <c r="C376" s="225"/>
    </row>
    <row r="377" s="222" customFormat="1" spans="1:3">
      <c r="A377" s="223"/>
      <c r="B377" s="224"/>
      <c r="C377" s="225"/>
    </row>
    <row r="378" s="222" customFormat="1" spans="1:3">
      <c r="A378" s="223"/>
      <c r="B378" s="224"/>
      <c r="C378" s="225"/>
    </row>
    <row r="379" s="222" customFormat="1" spans="1:3">
      <c r="A379" s="223"/>
      <c r="B379" s="224"/>
      <c r="C379" s="225"/>
    </row>
    <row r="380" s="222" customFormat="1" spans="1:3">
      <c r="A380" s="223"/>
      <c r="B380" s="224"/>
      <c r="C380" s="225"/>
    </row>
    <row r="381" s="222" customFormat="1" spans="1:3">
      <c r="A381" s="223"/>
      <c r="B381" s="224"/>
      <c r="C381" s="225"/>
    </row>
    <row r="382" s="222" customFormat="1" spans="1:3">
      <c r="A382" s="223"/>
      <c r="B382" s="224"/>
      <c r="C382" s="225"/>
    </row>
    <row r="383" s="222" customFormat="1" spans="1:3">
      <c r="A383" s="223"/>
      <c r="B383" s="224"/>
      <c r="C383" s="225"/>
    </row>
    <row r="384" s="222" customFormat="1" spans="1:3">
      <c r="A384" s="223"/>
      <c r="B384" s="224"/>
      <c r="C384" s="225"/>
    </row>
    <row r="385" s="222" customFormat="1" spans="1:3">
      <c r="A385" s="223"/>
      <c r="B385" s="224"/>
      <c r="C385" s="225"/>
    </row>
    <row r="386" s="222" customFormat="1" spans="1:3">
      <c r="A386" s="223"/>
      <c r="B386" s="224"/>
      <c r="C386" s="225"/>
    </row>
    <row r="387" s="222" customFormat="1" spans="1:3">
      <c r="A387" s="223"/>
      <c r="B387" s="224"/>
      <c r="C387" s="225"/>
    </row>
    <row r="388" s="222" customFormat="1" spans="1:3">
      <c r="A388" s="223"/>
      <c r="B388" s="224"/>
      <c r="C388" s="225"/>
    </row>
    <row r="389" s="222" customFormat="1" spans="1:3">
      <c r="A389" s="223"/>
      <c r="B389" s="224"/>
      <c r="C389" s="225"/>
    </row>
    <row r="390" s="222" customFormat="1" spans="1:3">
      <c r="A390" s="223"/>
      <c r="B390" s="224"/>
      <c r="C390" s="225"/>
    </row>
    <row r="391" s="222" customFormat="1" spans="1:3">
      <c r="A391" s="223"/>
      <c r="B391" s="224"/>
      <c r="C391" s="225"/>
    </row>
    <row r="392" s="222" customFormat="1" spans="1:3">
      <c r="A392" s="223"/>
      <c r="B392" s="224"/>
      <c r="C392" s="225"/>
    </row>
    <row r="393" s="222" customFormat="1" spans="1:3">
      <c r="A393" s="223"/>
      <c r="B393" s="224"/>
      <c r="C393" s="225"/>
    </row>
  </sheetData>
  <mergeCells count="4">
    <mergeCell ref="A2:A10"/>
    <mergeCell ref="A11:A20"/>
    <mergeCell ref="F2:F10"/>
    <mergeCell ref="F11:F2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pane ySplit="1" topLeftCell="A2" activePane="bottomLeft" state="frozen"/>
      <selection/>
      <selection pane="bottomLeft" activeCell="B2" sqref="B2"/>
    </sheetView>
  </sheetViews>
  <sheetFormatPr defaultColWidth="9.140625" defaultRowHeight="16.8" outlineLevelCol="7"/>
  <cols>
    <col min="1" max="1" width="17.4296875" style="11" customWidth="1"/>
    <col min="2" max="2" width="19.140625" customWidth="1"/>
    <col min="3" max="3" width="28.4296875" customWidth="1"/>
    <col min="4" max="4" width="7.140625" customWidth="1"/>
    <col min="5" max="5" width="50.203125" customWidth="1"/>
    <col min="6" max="6" width="20" customWidth="1"/>
    <col min="7" max="7" width="25.703125" customWidth="1"/>
    <col min="8" max="8" width="29.0703125" customWidth="1"/>
    <col min="9" max="9" width="14.4296875"/>
    <col min="11" max="11" width="14.4296875"/>
  </cols>
  <sheetData>
    <row r="1" ht="16" customHeight="1" spans="1:8">
      <c r="A1" s="12" t="s">
        <v>0</v>
      </c>
      <c r="B1" s="13" t="s">
        <v>55</v>
      </c>
      <c r="C1" s="13" t="s">
        <v>56</v>
      </c>
      <c r="D1" s="13" t="s">
        <v>67</v>
      </c>
      <c r="E1" s="13" t="s">
        <v>58</v>
      </c>
      <c r="F1" s="13" t="s">
        <v>68</v>
      </c>
      <c r="G1" s="13" t="s">
        <v>4</v>
      </c>
      <c r="H1" s="13" t="s">
        <v>5</v>
      </c>
    </row>
    <row r="2" ht="192" customHeight="1" spans="1:8">
      <c r="A2" s="216">
        <v>45992</v>
      </c>
      <c r="B2" s="216" t="s">
        <v>69</v>
      </c>
      <c r="C2" s="15" t="s">
        <v>70</v>
      </c>
      <c r="D2" s="16">
        <v>3</v>
      </c>
      <c r="E2" s="56"/>
      <c r="F2" s="21">
        <v>425000</v>
      </c>
      <c r="G2" s="53">
        <f>D2*F2</f>
        <v>1275000</v>
      </c>
      <c r="H2" s="53">
        <f>SUM(D2*F2)</f>
        <v>1275000</v>
      </c>
    </row>
    <row r="3" ht="60" customHeight="1" spans="1:8">
      <c r="A3" s="216"/>
      <c r="B3" s="216"/>
      <c r="C3" s="15"/>
      <c r="D3" s="16"/>
      <c r="E3" s="56"/>
      <c r="F3" s="21"/>
      <c r="G3" s="21">
        <f>D3*F3</f>
        <v>0</v>
      </c>
      <c r="H3" s="53">
        <f>SUM(G3:G5)</f>
        <v>0</v>
      </c>
    </row>
    <row r="4" ht="60" customHeight="1" spans="1:8">
      <c r="A4" s="216"/>
      <c r="B4" s="216"/>
      <c r="C4" s="15"/>
      <c r="D4" s="16"/>
      <c r="E4" s="56"/>
      <c r="F4" s="21"/>
      <c r="G4" s="21">
        <f>D4*F4</f>
        <v>0</v>
      </c>
      <c r="H4" s="53"/>
    </row>
    <row r="5" ht="60" customHeight="1" spans="1:8">
      <c r="A5" s="216"/>
      <c r="B5" s="216"/>
      <c r="C5" s="15"/>
      <c r="D5" s="16"/>
      <c r="E5" s="56"/>
      <c r="F5" s="21"/>
      <c r="G5" s="21">
        <f>D5*F5</f>
        <v>0</v>
      </c>
      <c r="H5" s="53"/>
    </row>
    <row r="6" ht="151.95" customHeight="1" spans="1:8">
      <c r="A6" s="217"/>
      <c r="B6" s="217"/>
      <c r="C6" s="218"/>
      <c r="D6" s="16"/>
      <c r="E6" s="206"/>
      <c r="F6" s="21"/>
      <c r="G6" s="53">
        <f>D6*F6</f>
        <v>0</v>
      </c>
      <c r="H6" s="221">
        <f>SUM(G6:G6)</f>
        <v>0</v>
      </c>
    </row>
    <row r="7" spans="1:8">
      <c r="A7" s="18"/>
      <c r="B7" s="219"/>
      <c r="C7" s="220"/>
      <c r="D7" s="220"/>
      <c r="E7" s="5"/>
      <c r="F7" s="5"/>
      <c r="G7" s="5"/>
      <c r="H7" s="5">
        <f>SUM(H2:H6)</f>
        <v>1275000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5"/>
    <mergeCell ref="B3:B5"/>
    <mergeCell ref="E3:E5"/>
    <mergeCell ref="H3:H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workbookViewId="0">
      <pane ySplit="1" topLeftCell="A5" activePane="bottomLeft" state="frozen"/>
      <selection/>
      <selection pane="bottomLeft" activeCell="F6" sqref="F6"/>
    </sheetView>
  </sheetViews>
  <sheetFormatPr defaultColWidth="9.140625" defaultRowHeight="16.8"/>
  <cols>
    <col min="1" max="1" width="20.515625" style="97" customWidth="1"/>
    <col min="2" max="2" width="36.5703125" style="97" customWidth="1"/>
    <col min="3" max="3" width="51.9453125" customWidth="1"/>
    <col min="4" max="4" width="16.140625" customWidth="1"/>
    <col min="5" max="5" width="23.140625" customWidth="1"/>
    <col min="6" max="6" width="33" customWidth="1"/>
    <col min="7" max="7" width="30.6484375" customWidth="1"/>
    <col min="8" max="8" width="24.921875" style="180" customWidth="1"/>
    <col min="9" max="9" width="24.921875" customWidth="1"/>
    <col min="10" max="10" width="58.1796875" customWidth="1"/>
    <col min="11" max="11" width="12.859375"/>
  </cols>
  <sheetData>
    <row r="1" s="179" customFormat="1" ht="34" customHeight="1" spans="1:10">
      <c r="A1" s="181" t="s">
        <v>0</v>
      </c>
      <c r="B1" s="181" t="s">
        <v>55</v>
      </c>
      <c r="C1" s="181" t="s">
        <v>56</v>
      </c>
      <c r="D1" s="181" t="s">
        <v>67</v>
      </c>
      <c r="E1" s="181" t="s">
        <v>3</v>
      </c>
      <c r="F1" s="181" t="s">
        <v>71</v>
      </c>
      <c r="G1" s="181" t="s">
        <v>68</v>
      </c>
      <c r="H1" s="181" t="s">
        <v>40</v>
      </c>
      <c r="I1" s="181" t="s">
        <v>5</v>
      </c>
      <c r="J1" s="181" t="s">
        <v>72</v>
      </c>
    </row>
    <row r="2" ht="387.45" customHeight="1" spans="1:10">
      <c r="A2" s="182">
        <v>46000</v>
      </c>
      <c r="B2" s="183" t="s">
        <v>73</v>
      </c>
      <c r="C2" s="175" t="s">
        <v>74</v>
      </c>
      <c r="D2" s="184">
        <v>4</v>
      </c>
      <c r="E2" s="197">
        <v>295000</v>
      </c>
      <c r="F2" s="197">
        <f t="shared" ref="F2:F12" si="0">E2*10%</f>
        <v>29500</v>
      </c>
      <c r="G2" s="198">
        <f t="shared" ref="G2:G15" si="1">E2-F2</f>
        <v>265500</v>
      </c>
      <c r="H2" s="198">
        <f t="shared" ref="H2:H8" si="2">D2*G2</f>
        <v>1062000</v>
      </c>
      <c r="I2" s="198">
        <f>SUM(H2)</f>
        <v>1062000</v>
      </c>
      <c r="J2" s="204"/>
    </row>
    <row r="3" ht="197" customHeight="1" spans="1:10">
      <c r="A3" s="185">
        <v>46002</v>
      </c>
      <c r="B3" s="186" t="s">
        <v>75</v>
      </c>
      <c r="C3" s="175" t="s">
        <v>76</v>
      </c>
      <c r="D3" s="184">
        <v>4</v>
      </c>
      <c r="E3" s="197">
        <v>385000</v>
      </c>
      <c r="F3" s="197">
        <f t="shared" si="0"/>
        <v>38500</v>
      </c>
      <c r="G3" s="198">
        <f t="shared" si="1"/>
        <v>346500</v>
      </c>
      <c r="H3" s="198">
        <f t="shared" si="2"/>
        <v>1386000</v>
      </c>
      <c r="I3" s="205">
        <f>SUM(H3:H4)</f>
        <v>2718000</v>
      </c>
      <c r="J3" s="206"/>
    </row>
    <row r="4" ht="197" customHeight="1" spans="1:10">
      <c r="A4" s="187"/>
      <c r="B4" s="188"/>
      <c r="C4" s="189" t="s">
        <v>77</v>
      </c>
      <c r="D4" s="190">
        <v>4</v>
      </c>
      <c r="E4" s="199">
        <v>370000</v>
      </c>
      <c r="F4" s="197">
        <f t="shared" si="0"/>
        <v>37000</v>
      </c>
      <c r="G4" s="199">
        <f t="shared" si="1"/>
        <v>333000</v>
      </c>
      <c r="H4" s="200">
        <f t="shared" si="2"/>
        <v>1332000</v>
      </c>
      <c r="I4" s="199"/>
      <c r="J4" s="207"/>
    </row>
    <row r="5" ht="409.5" customHeight="1" spans="1:10">
      <c r="A5" s="182">
        <v>46006</v>
      </c>
      <c r="B5" s="183" t="s">
        <v>78</v>
      </c>
      <c r="C5" s="175" t="s">
        <v>79</v>
      </c>
      <c r="D5" s="184">
        <v>3</v>
      </c>
      <c r="E5" s="197">
        <v>290000</v>
      </c>
      <c r="F5" s="197">
        <f t="shared" si="0"/>
        <v>29000</v>
      </c>
      <c r="G5" s="197">
        <f t="shared" si="1"/>
        <v>261000</v>
      </c>
      <c r="H5" s="198">
        <f t="shared" si="2"/>
        <v>783000</v>
      </c>
      <c r="I5" s="197">
        <f>SUM(H5)</f>
        <v>783000</v>
      </c>
      <c r="J5" s="17"/>
    </row>
    <row r="6" ht="409.5" customHeight="1" spans="1:10">
      <c r="A6" s="182">
        <v>46007</v>
      </c>
      <c r="B6" s="183" t="s">
        <v>80</v>
      </c>
      <c r="C6" s="175" t="s">
        <v>81</v>
      </c>
      <c r="D6" s="184">
        <v>3</v>
      </c>
      <c r="E6" s="197">
        <v>375000</v>
      </c>
      <c r="F6" s="197">
        <f t="shared" si="0"/>
        <v>37500</v>
      </c>
      <c r="G6" s="197">
        <f t="shared" si="1"/>
        <v>337500</v>
      </c>
      <c r="H6" s="198">
        <f t="shared" si="2"/>
        <v>1012500</v>
      </c>
      <c r="I6" s="197">
        <f>SUM(H6)</f>
        <v>1012500</v>
      </c>
      <c r="J6" s="17"/>
    </row>
    <row r="7" ht="139.5" customHeight="1" spans="1:10">
      <c r="A7" s="185"/>
      <c r="B7" s="186"/>
      <c r="C7" s="175"/>
      <c r="D7" s="184"/>
      <c r="E7" s="197"/>
      <c r="F7" s="197">
        <f t="shared" si="0"/>
        <v>0</v>
      </c>
      <c r="G7" s="197">
        <f t="shared" si="1"/>
        <v>0</v>
      </c>
      <c r="H7" s="198">
        <f t="shared" si="2"/>
        <v>0</v>
      </c>
      <c r="I7" s="205">
        <f>SUM(H7:H9)</f>
        <v>0</v>
      </c>
      <c r="J7" s="206"/>
    </row>
    <row r="8" ht="26" spans="1:10">
      <c r="A8" s="187"/>
      <c r="B8" s="188"/>
      <c r="C8" s="175"/>
      <c r="D8" s="184"/>
      <c r="E8" s="197"/>
      <c r="F8" s="197">
        <f t="shared" si="0"/>
        <v>0</v>
      </c>
      <c r="G8" s="197">
        <f t="shared" si="1"/>
        <v>0</v>
      </c>
      <c r="H8" s="198">
        <f t="shared" si="2"/>
        <v>0</v>
      </c>
      <c r="I8" s="208"/>
      <c r="J8" s="209"/>
    </row>
    <row r="9" ht="26" spans="1:10">
      <c r="A9" s="191"/>
      <c r="B9" s="192"/>
      <c r="C9" s="175"/>
      <c r="D9" s="184"/>
      <c r="E9" s="197"/>
      <c r="F9" s="197">
        <f t="shared" si="0"/>
        <v>0</v>
      </c>
      <c r="G9" s="197">
        <f t="shared" si="1"/>
        <v>0</v>
      </c>
      <c r="H9" s="201">
        <f t="shared" ref="H9:H15" si="3">SUM(D9*G9)</f>
        <v>0</v>
      </c>
      <c r="I9" s="210"/>
      <c r="J9" s="211"/>
    </row>
    <row r="10" ht="381.45" customHeight="1" spans="1:10">
      <c r="A10" s="183"/>
      <c r="B10" s="193"/>
      <c r="C10" s="194"/>
      <c r="D10" s="184"/>
      <c r="E10" s="197"/>
      <c r="F10" s="197">
        <f t="shared" si="0"/>
        <v>0</v>
      </c>
      <c r="G10" s="197">
        <f t="shared" si="1"/>
        <v>0</v>
      </c>
      <c r="H10" s="201">
        <f t="shared" si="3"/>
        <v>0</v>
      </c>
      <c r="I10" s="212">
        <f t="shared" ref="I10:I15" si="4">SUM(H10)</f>
        <v>0</v>
      </c>
      <c r="J10" s="213"/>
    </row>
    <row r="11" ht="386.3" customHeight="1" spans="1:10">
      <c r="A11" s="183"/>
      <c r="B11" s="193"/>
      <c r="C11" s="194"/>
      <c r="D11" s="184"/>
      <c r="E11" s="197"/>
      <c r="F11" s="197">
        <f t="shared" si="0"/>
        <v>0</v>
      </c>
      <c r="G11" s="197">
        <f t="shared" si="1"/>
        <v>0</v>
      </c>
      <c r="H11" s="201">
        <f t="shared" si="3"/>
        <v>0</v>
      </c>
      <c r="I11" s="212">
        <f t="shared" si="4"/>
        <v>0</v>
      </c>
      <c r="J11" s="17"/>
    </row>
    <row r="12" ht="382.6" customHeight="1" spans="1:10">
      <c r="A12" s="195"/>
      <c r="B12" s="184"/>
      <c r="C12" s="184"/>
      <c r="D12" s="184"/>
      <c r="E12" s="202"/>
      <c r="F12" s="202">
        <f t="shared" si="0"/>
        <v>0</v>
      </c>
      <c r="G12" s="202">
        <f t="shared" si="1"/>
        <v>0</v>
      </c>
      <c r="H12" s="202">
        <f t="shared" si="3"/>
        <v>0</v>
      </c>
      <c r="I12" s="202">
        <f t="shared" si="4"/>
        <v>0</v>
      </c>
      <c r="J12" s="214"/>
    </row>
    <row r="13" ht="379.8" customHeight="1" spans="1:10">
      <c r="A13" s="195"/>
      <c r="B13" s="184"/>
      <c r="C13" s="184"/>
      <c r="D13" s="184"/>
      <c r="E13" s="202"/>
      <c r="F13" s="202"/>
      <c r="G13" s="202">
        <f t="shared" si="1"/>
        <v>0</v>
      </c>
      <c r="H13" s="202">
        <f t="shared" si="3"/>
        <v>0</v>
      </c>
      <c r="I13" s="215">
        <f t="shared" si="4"/>
        <v>0</v>
      </c>
      <c r="J13" s="214"/>
    </row>
    <row r="14" s="180" customFormat="1" ht="399.8" customHeight="1" spans="1:10">
      <c r="A14" s="195"/>
      <c r="B14" s="184"/>
      <c r="C14" s="184"/>
      <c r="D14" s="184"/>
      <c r="E14" s="202"/>
      <c r="F14" s="202">
        <f>E14*10%</f>
        <v>0</v>
      </c>
      <c r="G14" s="202">
        <f t="shared" si="1"/>
        <v>0</v>
      </c>
      <c r="H14" s="202">
        <f t="shared" si="3"/>
        <v>0</v>
      </c>
      <c r="I14" s="215">
        <f t="shared" si="4"/>
        <v>0</v>
      </c>
      <c r="J14" s="214"/>
    </row>
    <row r="15" ht="388.5" customHeight="1" spans="1:10">
      <c r="A15" s="195"/>
      <c r="B15" s="184"/>
      <c r="C15" s="184"/>
      <c r="D15" s="184"/>
      <c r="E15" s="202"/>
      <c r="F15" s="202">
        <f>E15*10%</f>
        <v>0</v>
      </c>
      <c r="G15" s="202">
        <f t="shared" si="1"/>
        <v>0</v>
      </c>
      <c r="H15" s="202">
        <f t="shared" si="3"/>
        <v>0</v>
      </c>
      <c r="I15" s="215">
        <f t="shared" si="4"/>
        <v>0</v>
      </c>
      <c r="J15" s="214"/>
    </row>
    <row r="16" ht="37.2" spans="1:10">
      <c r="A16" s="196" t="s">
        <v>5</v>
      </c>
      <c r="B16" s="196"/>
      <c r="C16" s="196"/>
      <c r="D16" s="196"/>
      <c r="E16" s="196"/>
      <c r="F16" s="203">
        <f>SUM(I2:I15)</f>
        <v>5575500</v>
      </c>
      <c r="G16" s="203"/>
      <c r="H16" s="203"/>
      <c r="I16" s="203"/>
      <c r="J16" s="203"/>
    </row>
  </sheetData>
  <mergeCells count="10">
    <mergeCell ref="A16:E16"/>
    <mergeCell ref="F16:J16"/>
    <mergeCell ref="A3:A4"/>
    <mergeCell ref="A7:A9"/>
    <mergeCell ref="B3:B4"/>
    <mergeCell ref="B7:B9"/>
    <mergeCell ref="I3:I4"/>
    <mergeCell ref="I7:I9"/>
    <mergeCell ref="J3:J4"/>
    <mergeCell ref="J7:J9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3" sqref="E3:G3"/>
    </sheetView>
  </sheetViews>
  <sheetFormatPr defaultColWidth="9.140625" defaultRowHeight="16.8" outlineLevelRow="2" outlineLevelCol="6"/>
  <cols>
    <col min="1" max="1" width="18.9609375" customWidth="1"/>
    <col min="2" max="2" width="32.984375" customWidth="1"/>
    <col min="3" max="3" width="29.34375" customWidth="1"/>
    <col min="4" max="4" width="25.3359375" customWidth="1"/>
    <col min="5" max="5" width="60.2578125" customWidth="1"/>
    <col min="6" max="7" width="30.6484375" customWidth="1"/>
  </cols>
  <sheetData>
    <row r="1" ht="34" customHeight="1" spans="1:7">
      <c r="A1" s="172" t="s">
        <v>0</v>
      </c>
      <c r="B1" s="172" t="s">
        <v>55</v>
      </c>
      <c r="C1" s="172" t="s">
        <v>56</v>
      </c>
      <c r="D1" s="172" t="s">
        <v>67</v>
      </c>
      <c r="E1" s="172" t="s">
        <v>58</v>
      </c>
      <c r="F1" s="172" t="s">
        <v>3</v>
      </c>
      <c r="G1" s="172" t="s">
        <v>5</v>
      </c>
    </row>
    <row r="2" ht="338" customHeight="1" spans="1:7">
      <c r="A2" s="173"/>
      <c r="B2" s="174"/>
      <c r="C2" s="175"/>
      <c r="D2" s="175"/>
      <c r="E2" s="17"/>
      <c r="F2" s="178"/>
      <c r="G2" s="178"/>
    </row>
    <row r="3" ht="35" customHeight="1" spans="1:7">
      <c r="A3" s="176" t="s">
        <v>5</v>
      </c>
      <c r="B3" s="176"/>
      <c r="C3" s="177"/>
      <c r="D3" s="176"/>
      <c r="E3" s="30"/>
      <c r="F3" s="32"/>
      <c r="G3" s="33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zoomScale="55" zoomScaleNormal="55" workbookViewId="0">
      <pane ySplit="1" topLeftCell="A12" activePane="bottomLeft" state="frozen"/>
      <selection/>
      <selection pane="bottomLeft" activeCell="E14" sqref="E14:E18"/>
    </sheetView>
  </sheetViews>
  <sheetFormatPr defaultColWidth="9.140625" defaultRowHeight="23.2" outlineLevelCol="7"/>
  <cols>
    <col min="1" max="1" width="17" style="137" customWidth="1"/>
    <col min="2" max="2" width="18" style="138" customWidth="1"/>
    <col min="3" max="3" width="24.2890625" style="138" customWidth="1"/>
    <col min="4" max="4" width="12.7265625" style="139" customWidth="1"/>
    <col min="5" max="5" width="45.203125" style="138" customWidth="1"/>
    <col min="6" max="7" width="29.0703125" style="138" customWidth="1"/>
    <col min="8" max="8" width="23.1171875" style="138" customWidth="1"/>
    <col min="9" max="12" width="9.140625" style="138"/>
    <col min="13" max="13" width="13.140625" style="138" customWidth="1"/>
    <col min="14" max="16384" width="9.140625" style="138"/>
  </cols>
  <sheetData>
    <row r="1" ht="34" customHeight="1" spans="1:8">
      <c r="A1" s="140" t="s">
        <v>0</v>
      </c>
      <c r="B1" s="141" t="s">
        <v>55</v>
      </c>
      <c r="C1" s="141" t="s">
        <v>56</v>
      </c>
      <c r="D1" s="141" t="s">
        <v>67</v>
      </c>
      <c r="E1" s="141" t="s">
        <v>58</v>
      </c>
      <c r="F1" s="141" t="s">
        <v>3</v>
      </c>
      <c r="G1" s="141" t="s">
        <v>40</v>
      </c>
      <c r="H1" s="153" t="s">
        <v>5</v>
      </c>
    </row>
    <row r="2" ht="64" customHeight="1" spans="1:8">
      <c r="A2" s="142">
        <v>45992</v>
      </c>
      <c r="B2" s="142" t="s">
        <v>82</v>
      </c>
      <c r="C2" s="143" t="s">
        <v>83</v>
      </c>
      <c r="D2" s="144">
        <v>5</v>
      </c>
      <c r="E2" s="154"/>
      <c r="F2" s="155">
        <v>100000</v>
      </c>
      <c r="G2" s="155">
        <f>D2*F2</f>
        <v>500000</v>
      </c>
      <c r="H2" s="156">
        <f>SUM(G2:G6)</f>
        <v>500000</v>
      </c>
    </row>
    <row r="3" ht="64" customHeight="1" spans="1:8">
      <c r="A3" s="145"/>
      <c r="B3" s="145"/>
      <c r="C3" s="146"/>
      <c r="D3" s="147"/>
      <c r="E3" s="154"/>
      <c r="F3" s="157"/>
      <c r="G3" s="157"/>
      <c r="H3" s="158"/>
    </row>
    <row r="4" ht="64" customHeight="1" spans="1:8">
      <c r="A4" s="145"/>
      <c r="B4" s="145"/>
      <c r="C4" s="146"/>
      <c r="D4" s="147"/>
      <c r="E4" s="154"/>
      <c r="F4" s="157"/>
      <c r="G4" s="157"/>
      <c r="H4" s="158"/>
    </row>
    <row r="5" ht="64" customHeight="1" spans="1:8">
      <c r="A5" s="145"/>
      <c r="B5" s="145"/>
      <c r="C5" s="146"/>
      <c r="D5" s="147"/>
      <c r="E5" s="154"/>
      <c r="F5" s="157"/>
      <c r="G5" s="157"/>
      <c r="H5" s="158"/>
    </row>
    <row r="6" ht="64" customHeight="1" spans="1:8">
      <c r="A6" s="145"/>
      <c r="B6" s="145"/>
      <c r="C6" s="146"/>
      <c r="D6" s="148"/>
      <c r="E6" s="154"/>
      <c r="F6" s="159"/>
      <c r="G6" s="159"/>
      <c r="H6" s="160"/>
    </row>
    <row r="7" ht="35" customHeight="1" spans="1:8">
      <c r="A7" s="149" t="s">
        <v>4</v>
      </c>
      <c r="B7" s="149"/>
      <c r="C7" s="149"/>
      <c r="D7" s="150">
        <f>SUM(D2:D6)</f>
        <v>5</v>
      </c>
      <c r="E7" s="161"/>
      <c r="F7" s="162" t="s">
        <v>84</v>
      </c>
      <c r="G7" s="162"/>
      <c r="H7" s="162">
        <f>H2*11%</f>
        <v>55000</v>
      </c>
    </row>
    <row r="8" ht="35" customHeight="1" spans="1:8">
      <c r="A8" s="149" t="s">
        <v>5</v>
      </c>
      <c r="B8" s="149"/>
      <c r="C8" s="149"/>
      <c r="D8" s="150"/>
      <c r="E8" s="163">
        <f>SUM(H2:H7)</f>
        <v>555000</v>
      </c>
      <c r="F8" s="164"/>
      <c r="G8" s="164"/>
      <c r="H8" s="165"/>
    </row>
    <row r="9" ht="110" customHeight="1" spans="1:8">
      <c r="A9" s="142">
        <v>45999</v>
      </c>
      <c r="B9" s="142" t="s">
        <v>85</v>
      </c>
      <c r="C9" s="151" t="s">
        <v>86</v>
      </c>
      <c r="D9" s="150">
        <v>3</v>
      </c>
      <c r="E9" s="166"/>
      <c r="F9" s="167">
        <v>100000</v>
      </c>
      <c r="G9" s="167">
        <f>D9*F9</f>
        <v>300000</v>
      </c>
      <c r="H9" s="156">
        <f>SUM(G9:G11)</f>
        <v>800000</v>
      </c>
    </row>
    <row r="10" ht="110" customHeight="1" spans="1:8">
      <c r="A10" s="145"/>
      <c r="B10" s="145"/>
      <c r="C10" s="151" t="s">
        <v>87</v>
      </c>
      <c r="D10" s="150">
        <v>3</v>
      </c>
      <c r="E10" s="168"/>
      <c r="F10" s="167">
        <v>100000</v>
      </c>
      <c r="G10" s="167">
        <f>D10*F10</f>
        <v>300000</v>
      </c>
      <c r="H10" s="169"/>
    </row>
    <row r="11" ht="110" customHeight="1" spans="1:8">
      <c r="A11" s="152"/>
      <c r="B11" s="152"/>
      <c r="C11" s="151" t="s">
        <v>88</v>
      </c>
      <c r="D11" s="150">
        <v>2</v>
      </c>
      <c r="E11" s="170"/>
      <c r="F11" s="167">
        <v>100000</v>
      </c>
      <c r="G11" s="167">
        <f>D11*F11</f>
        <v>200000</v>
      </c>
      <c r="H11" s="171"/>
    </row>
    <row r="12" ht="64" customHeight="1" spans="1:8">
      <c r="A12" s="149" t="s">
        <v>4</v>
      </c>
      <c r="B12" s="149"/>
      <c r="C12" s="149"/>
      <c r="D12" s="150">
        <f>SUM(D9:D11)</f>
        <v>8</v>
      </c>
      <c r="E12" s="161"/>
      <c r="F12" s="162" t="s">
        <v>84</v>
      </c>
      <c r="G12" s="162"/>
      <c r="H12" s="162">
        <f>H9*11%</f>
        <v>88000</v>
      </c>
    </row>
    <row r="13" ht="64" customHeight="1" spans="1:8">
      <c r="A13" s="149" t="s">
        <v>5</v>
      </c>
      <c r="B13" s="149"/>
      <c r="C13" s="149"/>
      <c r="D13" s="150"/>
      <c r="E13" s="163">
        <f>SUM(H9:H12)</f>
        <v>888000</v>
      </c>
      <c r="F13" s="164"/>
      <c r="G13" s="164"/>
      <c r="H13" s="165"/>
    </row>
    <row r="14" ht="64" customHeight="1" spans="1:8">
      <c r="A14" s="142">
        <v>45992</v>
      </c>
      <c r="B14" s="142" t="s">
        <v>82</v>
      </c>
      <c r="C14" s="143" t="s">
        <v>83</v>
      </c>
      <c r="D14" s="144">
        <v>5</v>
      </c>
      <c r="E14" s="154" t="str">
        <f>_xlfn.DISPIMG("ID_FAA8D9E095164592817CC3E7A9492E40",1)</f>
        <v>=DISPIMG("ID_FAA8D9E095164592817CC3E7A9492E40",1)</v>
      </c>
      <c r="F14" s="155">
        <v>100000</v>
      </c>
      <c r="G14" s="155">
        <f>D14*F14</f>
        <v>500000</v>
      </c>
      <c r="H14" s="156">
        <f>SUM(G14:G18)</f>
        <v>500000</v>
      </c>
    </row>
    <row r="15" ht="64" customHeight="1" spans="1:8">
      <c r="A15" s="145"/>
      <c r="B15" s="145"/>
      <c r="C15" s="146"/>
      <c r="D15" s="147"/>
      <c r="E15" s="154"/>
      <c r="F15" s="157"/>
      <c r="G15" s="157"/>
      <c r="H15" s="158"/>
    </row>
    <row r="16" ht="64" customHeight="1" spans="1:8">
      <c r="A16" s="145"/>
      <c r="B16" s="145"/>
      <c r="C16" s="146"/>
      <c r="D16" s="147"/>
      <c r="E16" s="154"/>
      <c r="F16" s="157"/>
      <c r="G16" s="157"/>
      <c r="H16" s="158"/>
    </row>
    <row r="17" ht="64" customHeight="1" spans="1:8">
      <c r="A17" s="145"/>
      <c r="B17" s="145"/>
      <c r="C17" s="146"/>
      <c r="D17" s="147"/>
      <c r="E17" s="154"/>
      <c r="F17" s="157"/>
      <c r="G17" s="157"/>
      <c r="H17" s="158"/>
    </row>
    <row r="18" ht="64" customHeight="1" spans="1:8">
      <c r="A18" s="145"/>
      <c r="B18" s="145"/>
      <c r="C18" s="146"/>
      <c r="D18" s="148"/>
      <c r="E18" s="154"/>
      <c r="F18" s="159"/>
      <c r="G18" s="159"/>
      <c r="H18" s="160"/>
    </row>
    <row r="19" ht="64" customHeight="1" spans="1:8">
      <c r="A19" s="149" t="s">
        <v>4</v>
      </c>
      <c r="B19" s="149"/>
      <c r="C19" s="149"/>
      <c r="D19" s="150">
        <f>SUM(D14:D18)</f>
        <v>5</v>
      </c>
      <c r="E19" s="161"/>
      <c r="F19" s="162" t="s">
        <v>84</v>
      </c>
      <c r="G19" s="162"/>
      <c r="H19" s="162">
        <f>H14*11%</f>
        <v>55000</v>
      </c>
    </row>
    <row r="20" ht="64" customHeight="1" spans="1:8">
      <c r="A20" s="149" t="s">
        <v>5</v>
      </c>
      <c r="B20" s="149"/>
      <c r="C20" s="149"/>
      <c r="D20" s="150"/>
      <c r="E20" s="163">
        <f>SUM(H14:H19)</f>
        <v>555000</v>
      </c>
      <c r="F20" s="164"/>
      <c r="G20" s="164"/>
      <c r="H20" s="165"/>
    </row>
    <row r="21" ht="64" customHeight="1"/>
    <row r="22" ht="64" customHeight="1"/>
    <row r="23" ht="64" customHeight="1"/>
    <row r="24" ht="35" customHeight="1"/>
    <row r="25" ht="35" customHeight="1"/>
    <row r="26" ht="160" customHeight="1"/>
    <row r="27" ht="160" customHeight="1"/>
    <row r="28" ht="35" customHeight="1"/>
    <row r="29" ht="35" customHeight="1"/>
    <row r="30" ht="321" customHeight="1"/>
    <row r="31" ht="34" customHeight="1"/>
    <row r="32" ht="34" customHeight="1"/>
    <row r="33" ht="34" customHeight="1"/>
    <row r="34" ht="58" customHeight="1"/>
    <row r="35" ht="58" customHeight="1"/>
    <row r="36" ht="58" customHeight="1"/>
    <row r="37" ht="58" customHeight="1"/>
    <row r="38" ht="58" customHeight="1"/>
    <row r="39" ht="58" customHeight="1"/>
    <row r="40" ht="58" customHeight="1"/>
    <row r="41" ht="58" customHeight="1"/>
    <row r="42" ht="58" customHeight="1"/>
    <row r="43" ht="58" customHeight="1"/>
  </sheetData>
  <mergeCells count="32">
    <mergeCell ref="A7:C7"/>
    <mergeCell ref="F7:G7"/>
    <mergeCell ref="A8:C8"/>
    <mergeCell ref="E8:H8"/>
    <mergeCell ref="A12:C12"/>
    <mergeCell ref="F12:G12"/>
    <mergeCell ref="A13:C13"/>
    <mergeCell ref="E13:H13"/>
    <mergeCell ref="A19:C19"/>
    <mergeCell ref="F19:G19"/>
    <mergeCell ref="A20:C20"/>
    <mergeCell ref="E20:H20"/>
    <mergeCell ref="A2:A6"/>
    <mergeCell ref="A9:A11"/>
    <mergeCell ref="A14:A18"/>
    <mergeCell ref="B2:B6"/>
    <mergeCell ref="B9:B11"/>
    <mergeCell ref="B14:B18"/>
    <mergeCell ref="C2:C6"/>
    <mergeCell ref="C14:C18"/>
    <mergeCell ref="D2:D6"/>
    <mergeCell ref="D14:D18"/>
    <mergeCell ref="E2:E6"/>
    <mergeCell ref="E9:E11"/>
    <mergeCell ref="E14:E18"/>
    <mergeCell ref="F2:F6"/>
    <mergeCell ref="F14:F18"/>
    <mergeCell ref="G2:G6"/>
    <mergeCell ref="G14:G18"/>
    <mergeCell ref="H2:H6"/>
    <mergeCell ref="H9:H11"/>
    <mergeCell ref="H14:H18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workbookViewId="0">
      <pane ySplit="1" topLeftCell="A2" activePane="bottomLeft" state="frozen"/>
      <selection/>
      <selection pane="bottomLeft" activeCell="F6" sqref="F6:H6"/>
    </sheetView>
  </sheetViews>
  <sheetFormatPr defaultColWidth="9.140625" defaultRowHeight="16.8" outlineLevelRow="6" outlineLevelCol="7"/>
  <cols>
    <col min="1" max="1" width="13.3984375" customWidth="1"/>
    <col min="2" max="2" width="11.1640625" customWidth="1"/>
    <col min="3" max="3" width="18.5703125" customWidth="1"/>
    <col min="4" max="4" width="18.5703125" style="11" customWidth="1"/>
    <col min="5" max="5" width="46.5625" customWidth="1"/>
    <col min="6" max="8" width="17.9609375" customWidth="1"/>
  </cols>
  <sheetData>
    <row r="1" ht="16" customHeight="1" spans="1:8">
      <c r="A1" s="34" t="s">
        <v>0</v>
      </c>
      <c r="B1" s="35" t="s">
        <v>55</v>
      </c>
      <c r="C1" s="35" t="s">
        <v>56</v>
      </c>
      <c r="D1" s="34" t="s">
        <v>57</v>
      </c>
      <c r="E1" s="35" t="s">
        <v>58</v>
      </c>
      <c r="F1" s="35" t="s">
        <v>3</v>
      </c>
      <c r="G1" s="35" t="s">
        <v>40</v>
      </c>
      <c r="H1" s="35" t="s">
        <v>5</v>
      </c>
    </row>
    <row r="2" ht="155.95" customHeight="1" spans="1:8">
      <c r="A2" s="25">
        <v>46001</v>
      </c>
      <c r="B2" s="115" t="s">
        <v>89</v>
      </c>
      <c r="C2" s="38" t="s">
        <v>90</v>
      </c>
      <c r="D2" s="115">
        <v>2</v>
      </c>
      <c r="E2" s="17"/>
      <c r="F2" s="7">
        <v>370000</v>
      </c>
      <c r="G2" s="7">
        <f>F2*D2</f>
        <v>740000</v>
      </c>
      <c r="H2" s="7">
        <f>SUM(G2)</f>
        <v>740000</v>
      </c>
    </row>
    <row r="3" ht="159.55" customHeight="1" spans="1:8">
      <c r="A3" s="25">
        <v>46001</v>
      </c>
      <c r="B3" s="93" t="s">
        <v>91</v>
      </c>
      <c r="C3" s="38" t="s">
        <v>92</v>
      </c>
      <c r="D3" s="115">
        <v>4</v>
      </c>
      <c r="E3" s="17"/>
      <c r="F3" s="7">
        <v>300000</v>
      </c>
      <c r="G3" s="7">
        <f>F3*D3</f>
        <v>1200000</v>
      </c>
      <c r="H3" s="7">
        <f>SUM(G3)</f>
        <v>1200000</v>
      </c>
    </row>
    <row r="4" ht="100" customHeight="1" spans="1:8">
      <c r="A4" s="36">
        <v>46004</v>
      </c>
      <c r="B4" s="130" t="s">
        <v>93</v>
      </c>
      <c r="C4" s="38" t="s">
        <v>94</v>
      </c>
      <c r="D4" s="115">
        <v>1</v>
      </c>
      <c r="E4" s="37" t="str">
        <f>_xlfn.DISPIMG("ID_B16329A7702C42279414C5702F3F287E",1)</f>
        <v>=DISPIMG("ID_B16329A7702C42279414C5702F3F287E",1)</v>
      </c>
      <c r="F4" s="7">
        <v>450000</v>
      </c>
      <c r="G4" s="7">
        <f>F4*D4</f>
        <v>450000</v>
      </c>
      <c r="H4" s="133">
        <f>SUM(F4:F5)</f>
        <v>870000</v>
      </c>
    </row>
    <row r="5" ht="100" customHeight="1" spans="1:8">
      <c r="A5" s="131"/>
      <c r="B5" s="132"/>
      <c r="C5" s="38" t="s">
        <v>95</v>
      </c>
      <c r="D5" s="115">
        <v>1</v>
      </c>
      <c r="E5" s="134"/>
      <c r="F5" s="7">
        <v>420000</v>
      </c>
      <c r="G5" s="7">
        <f>F5*D5</f>
        <v>420000</v>
      </c>
      <c r="H5" s="134"/>
    </row>
    <row r="6" ht="26" spans="1:8">
      <c r="A6" s="81" t="s">
        <v>54</v>
      </c>
      <c r="B6" s="82"/>
      <c r="C6" s="82"/>
      <c r="D6" s="82"/>
      <c r="E6" s="82"/>
      <c r="F6" s="135">
        <f>SUM(H2:H5)</f>
        <v>2810000</v>
      </c>
      <c r="G6" s="135"/>
      <c r="H6" s="136"/>
    </row>
    <row r="7" ht="22" customHeight="1"/>
  </sheetData>
  <mergeCells count="6">
    <mergeCell ref="A6:E6"/>
    <mergeCell ref="F6:H6"/>
    <mergeCell ref="A4:A5"/>
    <mergeCell ref="B4:B5"/>
    <mergeCell ref="E4:E5"/>
    <mergeCell ref="H4:H5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2" activePane="bottomLeft" state="frozen"/>
      <selection/>
      <selection pane="bottomLeft" activeCell="A2" sqref="A2"/>
    </sheetView>
  </sheetViews>
  <sheetFormatPr defaultColWidth="9.140625" defaultRowHeight="16.8"/>
  <cols>
    <col min="1" max="1" width="13.3984375" customWidth="1"/>
    <col min="2" max="2" width="11.1640625" customWidth="1"/>
    <col min="3" max="4" width="18.5703125" customWidth="1"/>
    <col min="5" max="5" width="43.8671875" customWidth="1"/>
    <col min="6" max="6" width="17.9609375" customWidth="1"/>
    <col min="7" max="7" width="22" customWidth="1"/>
    <col min="9" max="9" width="11.5703125"/>
  </cols>
  <sheetData>
    <row r="1" ht="16" customHeight="1" spans="1:7">
      <c r="A1" s="34" t="s">
        <v>0</v>
      </c>
      <c r="B1" s="35" t="s">
        <v>55</v>
      </c>
      <c r="C1" s="35" t="s">
        <v>56</v>
      </c>
      <c r="D1" s="35" t="s">
        <v>57</v>
      </c>
      <c r="E1" s="35" t="s">
        <v>58</v>
      </c>
      <c r="F1" s="35" t="s">
        <v>3</v>
      </c>
      <c r="G1" s="35" t="s">
        <v>5</v>
      </c>
    </row>
    <row r="2" ht="150.6" customHeight="1" spans="1:7">
      <c r="A2" s="25">
        <v>45999</v>
      </c>
      <c r="B2" s="115">
        <v>38678</v>
      </c>
      <c r="C2" s="38" t="s">
        <v>96</v>
      </c>
      <c r="D2" s="27">
        <v>3</v>
      </c>
      <c r="E2" s="17"/>
      <c r="F2" s="21">
        <v>157658</v>
      </c>
      <c r="G2" s="21">
        <f>SUM(D2*F2)</f>
        <v>472974</v>
      </c>
    </row>
    <row r="3" ht="23.5" customHeight="1" spans="1:7">
      <c r="A3" s="116" t="s">
        <v>4</v>
      </c>
      <c r="B3" s="117"/>
      <c r="C3" s="118"/>
      <c r="D3" s="27"/>
      <c r="E3" s="17"/>
      <c r="F3" s="123" t="s">
        <v>97</v>
      </c>
      <c r="G3" s="53">
        <f>G2*11%</f>
        <v>52027.14</v>
      </c>
    </row>
    <row r="4" ht="23.5" customHeight="1" spans="1:7">
      <c r="A4" s="116" t="s">
        <v>5</v>
      </c>
      <c r="B4" s="117"/>
      <c r="C4" s="118"/>
      <c r="D4" s="38"/>
      <c r="E4" s="127">
        <f>SUM(G2:G3)</f>
        <v>525001.14</v>
      </c>
      <c r="F4" s="127"/>
      <c r="G4" s="127"/>
    </row>
    <row r="5" ht="150.5" customHeight="1" spans="1:7">
      <c r="A5" s="25"/>
      <c r="B5" s="115"/>
      <c r="C5" s="38"/>
      <c r="D5" s="27"/>
      <c r="E5" s="17"/>
      <c r="F5" s="21"/>
      <c r="G5" s="21">
        <f>D5*F5</f>
        <v>0</v>
      </c>
    </row>
    <row r="6" ht="23.5" customHeight="1" spans="1:9">
      <c r="A6" s="119" t="s">
        <v>4</v>
      </c>
      <c r="B6" s="120"/>
      <c r="C6" s="121"/>
      <c r="D6" s="122"/>
      <c r="E6" s="7"/>
      <c r="F6" s="127" t="s">
        <v>97</v>
      </c>
      <c r="G6" s="7">
        <f>G5*11%</f>
        <v>0</v>
      </c>
      <c r="I6" s="129"/>
    </row>
    <row r="7" ht="23.5" customHeight="1" spans="1:7">
      <c r="A7" s="119" t="s">
        <v>5</v>
      </c>
      <c r="B7" s="120"/>
      <c r="C7" s="121"/>
      <c r="D7" s="122"/>
      <c r="E7" s="127">
        <f>SUM(G5:G6)</f>
        <v>0</v>
      </c>
      <c r="F7" s="127"/>
      <c r="G7" s="127"/>
    </row>
    <row r="8" ht="168" customHeight="1" spans="1:7">
      <c r="A8" s="25"/>
      <c r="B8" s="115"/>
      <c r="C8" s="38"/>
      <c r="D8" s="27"/>
      <c r="E8" s="17"/>
      <c r="F8" s="21"/>
      <c r="G8" s="21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 t="s">
        <v>5</v>
      </c>
      <c r="B10" s="120"/>
      <c r="C10" s="121"/>
      <c r="D10" s="122"/>
      <c r="E10" s="127"/>
      <c r="F10" s="127"/>
      <c r="G10" s="127"/>
    </row>
    <row r="11" ht="168" customHeight="1" spans="1:7">
      <c r="A11" s="25"/>
      <c r="B11" s="115"/>
      <c r="C11" s="38"/>
      <c r="D11" s="27"/>
      <c r="E11" s="17"/>
      <c r="F11" s="21"/>
      <c r="G11" s="21"/>
    </row>
    <row r="12" ht="23.5" customHeight="1" spans="1:7">
      <c r="A12" s="119"/>
      <c r="B12" s="120"/>
      <c r="C12" s="121"/>
      <c r="D12" s="122"/>
      <c r="E12" s="7"/>
      <c r="F12" s="7"/>
      <c r="G12" s="53"/>
    </row>
    <row r="13" ht="23.5" customHeight="1" spans="1:7">
      <c r="A13" s="119" t="s">
        <v>5</v>
      </c>
      <c r="B13" s="120"/>
      <c r="C13" s="121"/>
      <c r="D13" s="122"/>
      <c r="E13" s="127"/>
      <c r="F13" s="127"/>
      <c r="G13" s="127"/>
    </row>
    <row r="14" ht="24" customHeight="1" spans="1:7">
      <c r="A14" s="81" t="s">
        <v>54</v>
      </c>
      <c r="B14" s="82"/>
      <c r="C14" s="82"/>
      <c r="D14" s="83"/>
      <c r="E14" s="128">
        <f>SUM(E4+E7+E10+E13)</f>
        <v>525001.14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9" activePane="bottomLeft" state="frozen"/>
      <selection/>
      <selection pane="bottomLeft" activeCell="E15" sqref="E15"/>
    </sheetView>
  </sheetViews>
  <sheetFormatPr defaultColWidth="9.140625" defaultRowHeight="16.8" outlineLevelCol="6"/>
  <cols>
    <col min="1" max="1" width="12.2890625" customWidth="1"/>
    <col min="2" max="2" width="24.140625" customWidth="1"/>
    <col min="3" max="3" width="18.7109375" customWidth="1"/>
    <col min="4" max="4" width="11.7109375" customWidth="1"/>
    <col min="5" max="5" width="46.5625" customWidth="1"/>
    <col min="6" max="6" width="14.7890625" customWidth="1"/>
    <col min="7" max="7" width="15.125" customWidth="1"/>
  </cols>
  <sheetData>
    <row r="1" ht="16" customHeight="1" spans="1:7">
      <c r="A1" s="34" t="s">
        <v>0</v>
      </c>
      <c r="B1" s="35" t="s">
        <v>55</v>
      </c>
      <c r="C1" s="35" t="s">
        <v>56</v>
      </c>
      <c r="D1" s="35" t="s">
        <v>57</v>
      </c>
      <c r="E1" s="35" t="s">
        <v>58</v>
      </c>
      <c r="F1" s="35" t="s">
        <v>3</v>
      </c>
      <c r="G1" s="35" t="s">
        <v>5</v>
      </c>
    </row>
    <row r="2" ht="168" customHeight="1" spans="1:7">
      <c r="A2" s="25"/>
      <c r="B2" s="115"/>
      <c r="C2" s="38"/>
      <c r="D2" s="27"/>
      <c r="E2" s="17"/>
      <c r="F2" s="21"/>
      <c r="G2" s="21">
        <f>SUM(D2*F2)</f>
        <v>0</v>
      </c>
    </row>
    <row r="3" ht="23.5" customHeight="1" spans="1:7">
      <c r="A3" s="116" t="s">
        <v>4</v>
      </c>
      <c r="B3" s="117"/>
      <c r="C3" s="118"/>
      <c r="D3" s="27"/>
      <c r="E3" s="17"/>
      <c r="F3" s="123"/>
      <c r="G3" s="53"/>
    </row>
    <row r="4" ht="23.5" customHeight="1" spans="1:7">
      <c r="A4" s="116" t="s">
        <v>5</v>
      </c>
      <c r="B4" s="117"/>
      <c r="C4" s="118"/>
      <c r="D4" s="38"/>
      <c r="E4" s="124">
        <f>SUM(G2:G3)</f>
        <v>0</v>
      </c>
      <c r="F4" s="125"/>
      <c r="G4" s="126"/>
    </row>
    <row r="5" ht="168" customHeight="1" spans="1:7">
      <c r="A5" s="25"/>
      <c r="B5" s="115"/>
      <c r="C5" s="38"/>
      <c r="D5" s="27"/>
      <c r="E5" s="17"/>
      <c r="F5" s="21"/>
      <c r="G5" s="21">
        <f>SUM(D5*F5)</f>
        <v>0</v>
      </c>
    </row>
    <row r="6" ht="23.5" customHeight="1" spans="1:7">
      <c r="A6" s="119" t="s">
        <v>4</v>
      </c>
      <c r="B6" s="120"/>
      <c r="C6" s="121"/>
      <c r="D6" s="122"/>
      <c r="E6" s="7"/>
      <c r="F6" s="7"/>
      <c r="G6" s="7"/>
    </row>
    <row r="7" ht="23.5" customHeight="1" spans="1:7">
      <c r="A7" s="119" t="s">
        <v>5</v>
      </c>
      <c r="B7" s="120"/>
      <c r="C7" s="121"/>
      <c r="D7" s="122"/>
      <c r="E7" s="127">
        <f>SUM(G5:G6)</f>
        <v>0</v>
      </c>
      <c r="F7" s="127"/>
      <c r="G7" s="127"/>
    </row>
    <row r="8" ht="168" customHeight="1" spans="1:7">
      <c r="A8" s="25"/>
      <c r="B8" s="115"/>
      <c r="C8" s="38"/>
      <c r="D8" s="27"/>
      <c r="E8" s="17"/>
      <c r="F8" s="21"/>
      <c r="G8" s="21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/>
      <c r="B10" s="120"/>
      <c r="C10" s="121"/>
      <c r="D10" s="122"/>
      <c r="E10" s="127"/>
      <c r="F10" s="127"/>
      <c r="G10" s="127"/>
    </row>
    <row r="11" ht="168" customHeight="1" spans="1:7">
      <c r="A11" s="25"/>
      <c r="B11" s="115"/>
      <c r="C11" s="38"/>
      <c r="D11" s="27"/>
      <c r="E11" s="17"/>
      <c r="F11" s="21"/>
      <c r="G11" s="21"/>
    </row>
    <row r="12" ht="23.5" customHeight="1" spans="1:7">
      <c r="A12" s="119"/>
      <c r="B12" s="120"/>
      <c r="C12" s="121"/>
      <c r="D12" s="122"/>
      <c r="E12" s="7"/>
      <c r="F12" s="7"/>
      <c r="G12" s="53"/>
    </row>
    <row r="13" ht="23.5" customHeight="1" spans="1:7">
      <c r="A13" s="119"/>
      <c r="B13" s="120"/>
      <c r="C13" s="121"/>
      <c r="D13" s="122"/>
      <c r="E13" s="127"/>
      <c r="F13" s="127"/>
      <c r="G13" s="127"/>
    </row>
    <row r="14" ht="24" customHeight="1" spans="1:7">
      <c r="A14" s="81" t="s">
        <v>54</v>
      </c>
      <c r="B14" s="82"/>
      <c r="C14" s="82"/>
      <c r="D14" s="83"/>
      <c r="E14" s="128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2" activePane="bottomLeft" state="frozen"/>
      <selection/>
      <selection pane="bottomLeft" activeCell="E17" sqref="E17:H17"/>
    </sheetView>
  </sheetViews>
  <sheetFormatPr defaultColWidth="9.140625" defaultRowHeight="16.8" outlineLevelCol="7"/>
  <cols>
    <col min="1" max="1" width="13.3984375" customWidth="1"/>
    <col min="2" max="2" width="25.7109375" customWidth="1"/>
    <col min="3" max="3" width="18.5703125" customWidth="1"/>
    <col min="4" max="4" width="13.640625" style="97" customWidth="1"/>
    <col min="5" max="5" width="45.5078125" customWidth="1"/>
    <col min="6" max="6" width="19.734375" customWidth="1"/>
    <col min="7" max="7" width="17.9609375" customWidth="1"/>
  </cols>
  <sheetData>
    <row r="1" ht="16" customHeight="1" spans="1:8">
      <c r="A1" s="34" t="s">
        <v>0</v>
      </c>
      <c r="B1" s="35" t="s">
        <v>55</v>
      </c>
      <c r="C1" s="35" t="s">
        <v>56</v>
      </c>
      <c r="D1" s="35" t="s">
        <v>57</v>
      </c>
      <c r="E1" s="35" t="s">
        <v>58</v>
      </c>
      <c r="F1" s="35" t="s">
        <v>3</v>
      </c>
      <c r="G1" s="35" t="s">
        <v>5</v>
      </c>
      <c r="H1" s="35" t="s">
        <v>98</v>
      </c>
    </row>
    <row r="2" ht="147.55" customHeight="1" spans="1:8">
      <c r="A2" s="25">
        <v>45999</v>
      </c>
      <c r="B2" s="93" t="s">
        <v>99</v>
      </c>
      <c r="C2" s="69" t="s">
        <v>100</v>
      </c>
      <c r="D2" s="56">
        <v>24</v>
      </c>
      <c r="E2" s="17"/>
      <c r="F2" s="21">
        <v>44670</v>
      </c>
      <c r="G2" s="21">
        <f>SUM(D2*F2)</f>
        <v>1072080</v>
      </c>
      <c r="H2" s="17"/>
    </row>
    <row r="3" ht="26" spans="1:8">
      <c r="A3" s="98" t="s">
        <v>4</v>
      </c>
      <c r="B3" s="99"/>
      <c r="C3" s="100"/>
      <c r="D3" s="101">
        <f>SUM(D2)</f>
        <v>24</v>
      </c>
      <c r="E3" s="106"/>
      <c r="F3" s="86" t="s">
        <v>97</v>
      </c>
      <c r="G3" s="107">
        <f>G2*11%</f>
        <v>117928.8</v>
      </c>
      <c r="H3" s="108"/>
    </row>
    <row r="4" ht="26" spans="1:8">
      <c r="A4" s="28" t="s">
        <v>5</v>
      </c>
      <c r="B4" s="29"/>
      <c r="C4" s="78"/>
      <c r="D4" s="102"/>
      <c r="E4" s="109">
        <f>SUM(G2:G3)</f>
        <v>1190008.8</v>
      </c>
      <c r="F4" s="109"/>
      <c r="G4" s="109"/>
      <c r="H4" s="109"/>
    </row>
    <row r="5" ht="168" customHeight="1" spans="1:8">
      <c r="A5" s="46"/>
      <c r="B5" s="103"/>
      <c r="C5" s="103"/>
      <c r="D5" s="104"/>
      <c r="E5" s="110"/>
      <c r="F5" s="21"/>
      <c r="G5" s="21">
        <f>SUM(D5*F5)</f>
        <v>0</v>
      </c>
      <c r="H5" s="111"/>
    </row>
    <row r="6" ht="26" spans="1:8">
      <c r="A6" s="98" t="s">
        <v>4</v>
      </c>
      <c r="B6" s="99"/>
      <c r="C6" s="100"/>
      <c r="D6" s="102">
        <f>SUM(D5)</f>
        <v>0</v>
      </c>
      <c r="E6" s="85"/>
      <c r="F6" s="86" t="s">
        <v>97</v>
      </c>
      <c r="G6" s="107">
        <f>G5*11%</f>
        <v>0</v>
      </c>
      <c r="H6" s="108"/>
    </row>
    <row r="7" ht="26" spans="1:8">
      <c r="A7" s="28" t="s">
        <v>5</v>
      </c>
      <c r="B7" s="29"/>
      <c r="C7" s="78"/>
      <c r="D7" s="102"/>
      <c r="E7" s="85">
        <f>SUM(G5:G6)</f>
        <v>0</v>
      </c>
      <c r="F7" s="85"/>
      <c r="G7" s="85"/>
      <c r="H7" s="85"/>
    </row>
    <row r="8" ht="168" customHeight="1" spans="1:8">
      <c r="A8" s="46"/>
      <c r="B8" s="103"/>
      <c r="C8" s="103"/>
      <c r="D8" s="104"/>
      <c r="E8" s="110"/>
      <c r="F8" s="21"/>
      <c r="G8" s="21">
        <f>SUM(D8*F8)</f>
        <v>0</v>
      </c>
      <c r="H8" s="111"/>
    </row>
    <row r="9" ht="26" spans="1:8">
      <c r="A9" s="98" t="s">
        <v>4</v>
      </c>
      <c r="B9" s="99"/>
      <c r="C9" s="100"/>
      <c r="D9" s="102"/>
      <c r="E9" s="85"/>
      <c r="F9" s="86" t="s">
        <v>97</v>
      </c>
      <c r="G9" s="107">
        <f>G8*11%</f>
        <v>0</v>
      </c>
      <c r="H9" s="108"/>
    </row>
    <row r="10" ht="26" spans="1:8">
      <c r="A10" s="28" t="s">
        <v>5</v>
      </c>
      <c r="B10" s="29"/>
      <c r="C10" s="78"/>
      <c r="D10" s="102"/>
      <c r="E10" s="85">
        <f>SUM(G8:G9)</f>
        <v>0</v>
      </c>
      <c r="F10" s="85"/>
      <c r="G10" s="85"/>
      <c r="H10" s="85"/>
    </row>
    <row r="11" ht="168" customHeight="1" spans="1:8">
      <c r="A11" s="105"/>
      <c r="B11" s="103"/>
      <c r="C11" s="103"/>
      <c r="D11" s="104"/>
      <c r="E11" s="110"/>
      <c r="F11" s="21"/>
      <c r="G11" s="21">
        <f>SUM(D11*F11)</f>
        <v>0</v>
      </c>
      <c r="H11" s="111"/>
    </row>
    <row r="12" ht="26" spans="1:8">
      <c r="A12" s="98" t="s">
        <v>4</v>
      </c>
      <c r="B12" s="99"/>
      <c r="C12" s="100"/>
      <c r="D12" s="102"/>
      <c r="E12" s="85"/>
      <c r="F12" s="86" t="s">
        <v>97</v>
      </c>
      <c r="G12" s="107">
        <f>G11*11%</f>
        <v>0</v>
      </c>
      <c r="H12" s="108"/>
    </row>
    <row r="13" ht="26" spans="1:8">
      <c r="A13" s="28" t="s">
        <v>5</v>
      </c>
      <c r="B13" s="29"/>
      <c r="C13" s="78"/>
      <c r="D13" s="102"/>
      <c r="E13" s="85">
        <f>SUM(G11:G12)</f>
        <v>0</v>
      </c>
      <c r="F13" s="85"/>
      <c r="G13" s="85"/>
      <c r="H13" s="85"/>
    </row>
    <row r="14" ht="168" customHeight="1" spans="1:8">
      <c r="A14" s="105"/>
      <c r="B14" s="103"/>
      <c r="C14" s="103"/>
      <c r="D14" s="104"/>
      <c r="E14" s="110"/>
      <c r="F14" s="21"/>
      <c r="G14" s="21"/>
      <c r="H14" s="111"/>
    </row>
    <row r="15" ht="26" spans="1:8">
      <c r="A15" s="98" t="s">
        <v>4</v>
      </c>
      <c r="B15" s="99"/>
      <c r="C15" s="100"/>
      <c r="D15" s="102"/>
      <c r="E15" s="85"/>
      <c r="F15" s="86" t="s">
        <v>97</v>
      </c>
      <c r="G15" s="107">
        <f>G14*11%</f>
        <v>0</v>
      </c>
      <c r="H15" s="108"/>
    </row>
    <row r="16" ht="26" spans="1:8">
      <c r="A16" s="28" t="s">
        <v>5</v>
      </c>
      <c r="B16" s="29"/>
      <c r="C16" s="78"/>
      <c r="D16" s="102"/>
      <c r="E16" s="85">
        <f>SUM(G14:G15)</f>
        <v>0</v>
      </c>
      <c r="F16" s="85"/>
      <c r="G16" s="85"/>
      <c r="H16" s="85"/>
    </row>
    <row r="17" ht="26" customHeight="1" spans="1:8">
      <c r="A17" s="81" t="s">
        <v>54</v>
      </c>
      <c r="B17" s="82"/>
      <c r="C17" s="82"/>
      <c r="D17" s="83"/>
      <c r="E17" s="112">
        <f>E4+E7+E10+E13+E16</f>
        <v>1190008.8</v>
      </c>
      <c r="F17" s="113"/>
      <c r="G17" s="113"/>
      <c r="H17" s="114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F9" sqref="F9"/>
    </sheetView>
  </sheetViews>
  <sheetFormatPr defaultColWidth="9.140625" defaultRowHeight="16.8" outlineLevelRow="3" outlineLevelCol="6"/>
  <cols>
    <col min="1" max="1" width="12.859375" customWidth="1"/>
    <col min="2" max="2" width="12.2890625" customWidth="1"/>
    <col min="3" max="3" width="21.859375" customWidth="1"/>
    <col min="4" max="4" width="11.625" customWidth="1"/>
    <col min="5" max="5" width="15.75" customWidth="1"/>
    <col min="6" max="6" width="45.5078125" customWidth="1"/>
    <col min="7" max="7" width="17.9609375" customWidth="1"/>
  </cols>
  <sheetData>
    <row r="1" ht="16" customHeight="1" spans="1:7">
      <c r="A1" s="34" t="s">
        <v>0</v>
      </c>
      <c r="B1" s="35" t="s">
        <v>55</v>
      </c>
      <c r="C1" s="35" t="s">
        <v>56</v>
      </c>
      <c r="D1" s="35" t="s">
        <v>67</v>
      </c>
      <c r="E1" s="35" t="s">
        <v>3</v>
      </c>
      <c r="F1" s="35" t="s">
        <v>58</v>
      </c>
      <c r="G1" s="35" t="s">
        <v>5</v>
      </c>
    </row>
    <row r="2" ht="192.8" spans="1:7">
      <c r="A2" s="25">
        <v>46001</v>
      </c>
      <c r="B2" s="93" t="s">
        <v>101</v>
      </c>
      <c r="C2" s="7" t="s">
        <v>102</v>
      </c>
      <c r="D2" s="56">
        <v>10</v>
      </c>
      <c r="E2" s="21">
        <v>280000</v>
      </c>
      <c r="F2" s="17" t="str">
        <f>_xlfn.DISPIMG("ID_A7288E1D8486499C936AD7CFEE5889FB",1)</f>
        <v>=DISPIMG("ID_A7288E1D8486499C936AD7CFEE5889FB",1)</v>
      </c>
      <c r="G2" s="21">
        <f>SUM(D2*E2)</f>
        <v>2800000</v>
      </c>
    </row>
    <row r="3" ht="191.7" spans="1:7">
      <c r="A3" s="25">
        <v>46006</v>
      </c>
      <c r="B3" s="93" t="s">
        <v>103</v>
      </c>
      <c r="C3" s="7" t="s">
        <v>102</v>
      </c>
      <c r="D3" s="56">
        <v>10</v>
      </c>
      <c r="E3" s="21">
        <v>280000</v>
      </c>
      <c r="F3" s="17" t="str">
        <f>_xlfn.DISPIMG("ID_EC8B07304AE24AABAA210E4FDB7BE2A3",1)</f>
        <v>=DISPIMG("ID_EC8B07304AE24AABAA210E4FDB7BE2A3",1)</v>
      </c>
      <c r="G3" s="21">
        <f>SUM(D3*E3)</f>
        <v>2800000</v>
      </c>
    </row>
    <row r="4" ht="23" customHeight="1" spans="1:7">
      <c r="A4" s="94" t="s">
        <v>104</v>
      </c>
      <c r="B4" s="95"/>
      <c r="C4" s="95"/>
      <c r="D4" s="95"/>
      <c r="E4" s="95"/>
      <c r="F4" s="96">
        <f>SUM(G2:G3)</f>
        <v>5600000</v>
      </c>
      <c r="G4" s="96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topLeftCell="A2" workbookViewId="0">
      <selection activeCell="E8" sqref="E8:G8"/>
    </sheetView>
  </sheetViews>
  <sheetFormatPr defaultColWidth="9.140625" defaultRowHeight="16.8" outlineLevelRow="7" outlineLevelCol="6"/>
  <cols>
    <col min="1" max="1" width="13.3984375" customWidth="1"/>
    <col min="2" max="2" width="20.7109375" customWidth="1"/>
    <col min="3" max="4" width="18.5703125" customWidth="1"/>
    <col min="5" max="5" width="28.4296875" customWidth="1"/>
    <col min="6" max="7" width="17.9609375" customWidth="1"/>
  </cols>
  <sheetData>
    <row r="1" ht="16" customHeight="1" spans="1:7">
      <c r="A1" s="34" t="s">
        <v>0</v>
      </c>
      <c r="B1" s="35" t="s">
        <v>55</v>
      </c>
      <c r="C1" s="35" t="s">
        <v>56</v>
      </c>
      <c r="D1" s="35" t="s">
        <v>67</v>
      </c>
      <c r="E1" s="35" t="s">
        <v>58</v>
      </c>
      <c r="F1" s="35" t="s">
        <v>3</v>
      </c>
      <c r="G1" s="35" t="s">
        <v>5</v>
      </c>
    </row>
    <row r="2" ht="192.1" customHeight="1" spans="1:7">
      <c r="A2" s="76">
        <v>45999</v>
      </c>
      <c r="B2" s="77" t="s">
        <v>105</v>
      </c>
      <c r="C2" s="26" t="s">
        <v>106</v>
      </c>
      <c r="D2" s="27">
        <v>3</v>
      </c>
      <c r="E2" s="17"/>
      <c r="F2" s="84">
        <v>275000</v>
      </c>
      <c r="G2" s="21">
        <f>SUM(D2*F2)</f>
        <v>825000</v>
      </c>
    </row>
    <row r="3" ht="26" spans="1:7">
      <c r="A3" s="28" t="s">
        <v>40</v>
      </c>
      <c r="B3" s="29"/>
      <c r="C3" s="78"/>
      <c r="D3" s="79">
        <f>SUM(D2)</f>
        <v>3</v>
      </c>
      <c r="E3" s="85"/>
      <c r="F3" s="85" t="s">
        <v>97</v>
      </c>
      <c r="G3" s="86">
        <f>G2*11%</f>
        <v>90750</v>
      </c>
    </row>
    <row r="4" ht="26" spans="1:7">
      <c r="A4" s="28" t="s">
        <v>5</v>
      </c>
      <c r="B4" s="29"/>
      <c r="C4" s="29"/>
      <c r="D4" s="29"/>
      <c r="E4" s="87">
        <f>SUM(G2:G3)</f>
        <v>915750</v>
      </c>
      <c r="F4" s="88"/>
      <c r="G4" s="89"/>
    </row>
    <row r="5" ht="168" customHeight="1" spans="1:7">
      <c r="A5" s="76"/>
      <c r="B5" s="77"/>
      <c r="C5" s="26"/>
      <c r="D5" s="27"/>
      <c r="E5" s="17"/>
      <c r="F5" s="84"/>
      <c r="G5" s="21"/>
    </row>
    <row r="6" ht="26" spans="1:7">
      <c r="A6" s="28"/>
      <c r="B6" s="29"/>
      <c r="C6" s="78"/>
      <c r="D6" s="80"/>
      <c r="E6" s="85"/>
      <c r="F6" s="85"/>
      <c r="G6" s="86"/>
    </row>
    <row r="7" ht="26" spans="1:7">
      <c r="A7" s="28" t="s">
        <v>5</v>
      </c>
      <c r="B7" s="29"/>
      <c r="C7" s="29"/>
      <c r="D7" s="29"/>
      <c r="E7" s="87">
        <f>SUM(G5:G6)</f>
        <v>0</v>
      </c>
      <c r="F7" s="88"/>
      <c r="G7" s="89"/>
    </row>
    <row r="8" ht="26" customHeight="1" spans="1:7">
      <c r="A8" s="81" t="s">
        <v>54</v>
      </c>
      <c r="B8" s="82"/>
      <c r="C8" s="82"/>
      <c r="D8" s="83"/>
      <c r="E8" s="90">
        <f>E4+E7</f>
        <v>915750</v>
      </c>
      <c r="F8" s="91"/>
      <c r="G8" s="92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F3"/>
    </sheetView>
  </sheetViews>
  <sheetFormatPr defaultColWidth="9.140625" defaultRowHeight="16.8" outlineLevelCol="5"/>
  <cols>
    <col min="1" max="1" width="12.4375" style="11" customWidth="1"/>
    <col min="2" max="2" width="17.3359375" customWidth="1"/>
    <col min="3" max="3" width="23.015625" customWidth="1"/>
    <col min="4" max="4" width="59.9609375" customWidth="1"/>
    <col min="5" max="5" width="29.0703125" customWidth="1"/>
    <col min="6" max="6" width="12.921875" customWidth="1"/>
  </cols>
  <sheetData>
    <row r="1" ht="16" customHeight="1" spans="1:6">
      <c r="A1" s="12" t="s">
        <v>0</v>
      </c>
      <c r="B1" s="13" t="s">
        <v>55</v>
      </c>
      <c r="C1" s="13" t="s">
        <v>56</v>
      </c>
      <c r="D1" s="13" t="s">
        <v>58</v>
      </c>
      <c r="E1" s="13" t="s">
        <v>5</v>
      </c>
      <c r="F1" s="13" t="s">
        <v>98</v>
      </c>
    </row>
    <row r="2" ht="321" customHeight="1" spans="1:6">
      <c r="A2" s="67"/>
      <c r="B2" s="68"/>
      <c r="C2" s="69"/>
      <c r="D2" s="17"/>
      <c r="E2" s="21"/>
      <c r="F2" s="17"/>
    </row>
    <row r="3" ht="34" customHeight="1" spans="1:6">
      <c r="A3" s="70" t="s">
        <v>5</v>
      </c>
      <c r="B3" s="71"/>
      <c r="C3" s="72"/>
      <c r="D3" s="73">
        <f>SUM(E2:E2)</f>
        <v>0</v>
      </c>
      <c r="E3" s="74"/>
      <c r="F3" s="7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topLeftCell="A9" workbookViewId="0">
      <selection activeCell="E12" sqref="E12:G12"/>
    </sheetView>
  </sheetViews>
  <sheetFormatPr defaultColWidth="9.140625" defaultRowHeight="16.8" outlineLevelCol="6"/>
  <cols>
    <col min="1" max="1" width="13.3984375" customWidth="1"/>
    <col min="2" max="2" width="11.1640625" customWidth="1"/>
    <col min="3" max="3" width="18.5703125" customWidth="1"/>
    <col min="4" max="4" width="15.875" customWidth="1"/>
    <col min="5" max="5" width="45.5078125" customWidth="1"/>
    <col min="6" max="7" width="17.9609375" customWidth="1"/>
  </cols>
  <sheetData>
    <row r="1" ht="16" customHeight="1" spans="1:7">
      <c r="A1" s="34" t="s">
        <v>0</v>
      </c>
      <c r="B1" s="35" t="s">
        <v>55</v>
      </c>
      <c r="C1" s="35" t="s">
        <v>56</v>
      </c>
      <c r="D1" s="35" t="s">
        <v>67</v>
      </c>
      <c r="E1" s="35" t="s">
        <v>58</v>
      </c>
      <c r="F1" s="35" t="s">
        <v>3</v>
      </c>
      <c r="G1" s="35" t="s">
        <v>5</v>
      </c>
    </row>
    <row r="2" ht="42" customHeight="1" spans="1:7">
      <c r="A2" s="36"/>
      <c r="B2" s="37"/>
      <c r="C2" s="38"/>
      <c r="D2" s="39"/>
      <c r="E2" s="52"/>
      <c r="F2" s="53"/>
      <c r="G2" s="53"/>
    </row>
    <row r="3" ht="42" customHeight="1" spans="1:7">
      <c r="A3" s="40"/>
      <c r="B3" s="41"/>
      <c r="C3" s="38"/>
      <c r="D3" s="39"/>
      <c r="E3" s="54"/>
      <c r="F3" s="53"/>
      <c r="G3" s="53"/>
    </row>
    <row r="4" ht="42" customHeight="1" spans="1:7">
      <c r="A4" s="40"/>
      <c r="B4" s="41"/>
      <c r="C4" s="38"/>
      <c r="D4" s="39"/>
      <c r="E4" s="54"/>
      <c r="F4" s="53"/>
      <c r="G4" s="53"/>
    </row>
    <row r="5" ht="42" customHeight="1" spans="1:7">
      <c r="A5" s="40"/>
      <c r="B5" s="41"/>
      <c r="C5" s="42"/>
      <c r="D5" s="39"/>
      <c r="E5" s="55"/>
      <c r="F5" s="53"/>
      <c r="G5" s="53"/>
    </row>
    <row r="6" ht="19" customHeight="1" spans="1:7">
      <c r="A6" s="43"/>
      <c r="B6" s="43"/>
      <c r="C6" s="43"/>
      <c r="D6" s="44"/>
      <c r="E6" s="56"/>
      <c r="F6" s="57"/>
      <c r="G6" s="57"/>
    </row>
    <row r="7" ht="19" customHeight="1" spans="1:7">
      <c r="A7" s="45"/>
      <c r="B7" s="45"/>
      <c r="C7" s="45"/>
      <c r="D7" s="44"/>
      <c r="E7" s="56"/>
      <c r="F7" s="57"/>
      <c r="G7" s="58"/>
    </row>
    <row r="8" ht="84" customHeight="1" spans="1:7">
      <c r="A8" s="46"/>
      <c r="B8" s="47"/>
      <c r="C8" s="42"/>
      <c r="D8" s="39"/>
      <c r="E8" s="54"/>
      <c r="F8" s="53"/>
      <c r="G8" s="59"/>
    </row>
    <row r="9" ht="84" customHeight="1" spans="1:7">
      <c r="A9" s="46"/>
      <c r="B9" s="47"/>
      <c r="C9" s="48"/>
      <c r="D9" s="39"/>
      <c r="E9" s="55"/>
      <c r="F9" s="53"/>
      <c r="G9" s="60"/>
    </row>
    <row r="10" ht="19" customHeight="1" spans="1:7">
      <c r="A10" s="43"/>
      <c r="B10" s="43"/>
      <c r="C10" s="43"/>
      <c r="D10" s="44"/>
      <c r="E10" s="55"/>
      <c r="F10" s="57"/>
      <c r="G10" s="57"/>
    </row>
    <row r="11" ht="19" customHeight="1" spans="1:7">
      <c r="A11" s="45"/>
      <c r="B11" s="45"/>
      <c r="C11" s="45"/>
      <c r="D11" s="29"/>
      <c r="E11" s="61"/>
      <c r="F11" s="62"/>
      <c r="G11" s="63"/>
    </row>
    <row r="12" ht="27" customHeight="1" spans="1:7">
      <c r="A12" s="49" t="s">
        <v>54</v>
      </c>
      <c r="B12" s="50"/>
      <c r="C12" s="50"/>
      <c r="D12" s="51"/>
      <c r="E12" s="64">
        <f>SUM(G7+G11)</f>
        <v>0</v>
      </c>
      <c r="F12" s="65"/>
      <c r="G12" s="66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0625" defaultRowHeight="16.8" outlineLevelRow="2" outlineLevelCol="6"/>
  <cols>
    <col min="1" max="1" width="13.3984375" customWidth="1"/>
    <col min="2" max="2" width="21.0078125" customWidth="1"/>
    <col min="3" max="3" width="16.578125" customWidth="1"/>
    <col min="4" max="4" width="45.5078125" customWidth="1"/>
    <col min="5" max="6" width="17.9609375" customWidth="1"/>
    <col min="7" max="7" width="11.25" customWidth="1"/>
  </cols>
  <sheetData>
    <row r="1" ht="16" customHeight="1" spans="1:7">
      <c r="A1" s="12" t="s">
        <v>0</v>
      </c>
      <c r="B1" s="13" t="s">
        <v>56</v>
      </c>
      <c r="C1" s="13" t="s">
        <v>67</v>
      </c>
      <c r="D1" s="13" t="s">
        <v>58</v>
      </c>
      <c r="E1" s="13" t="s">
        <v>3</v>
      </c>
      <c r="F1" s="13" t="s">
        <v>5</v>
      </c>
      <c r="G1" s="13" t="s">
        <v>98</v>
      </c>
    </row>
    <row r="2" ht="324.4" customHeight="1" spans="1:7">
      <c r="A2" s="25"/>
      <c r="B2" s="26"/>
      <c r="C2" s="27"/>
      <c r="D2" s="17"/>
      <c r="E2" s="21"/>
      <c r="F2" s="21">
        <f>C2*E2</f>
        <v>0</v>
      </c>
      <c r="G2" s="31"/>
    </row>
    <row r="3" ht="26" spans="1:7">
      <c r="A3" s="28" t="s">
        <v>5</v>
      </c>
      <c r="B3" s="29"/>
      <c r="C3" s="29"/>
      <c r="D3" s="30">
        <f>SUM(F2)</f>
        <v>0</v>
      </c>
      <c r="E3" s="32"/>
      <c r="F3" s="32"/>
      <c r="G3" s="33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4" sqref="E4"/>
    </sheetView>
  </sheetViews>
  <sheetFormatPr defaultColWidth="9.140625" defaultRowHeight="16.8" outlineLevelCol="6"/>
  <cols>
    <col min="1" max="1" width="14.953125" style="11" customWidth="1"/>
    <col min="2" max="2" width="23.015625" customWidth="1"/>
    <col min="3" max="3" width="7.7265625" customWidth="1"/>
    <col min="4" max="4" width="52.65625" customWidth="1"/>
    <col min="5" max="5" width="20" customWidth="1"/>
    <col min="6" max="6" width="29.0703125" customWidth="1"/>
    <col min="7" max="7" width="21.5078125" customWidth="1"/>
  </cols>
  <sheetData>
    <row r="1" ht="16" customHeight="1" spans="1:7">
      <c r="A1" s="12" t="s">
        <v>0</v>
      </c>
      <c r="B1" s="13" t="s">
        <v>56</v>
      </c>
      <c r="C1" s="13" t="s">
        <v>67</v>
      </c>
      <c r="D1" s="13" t="s">
        <v>58</v>
      </c>
      <c r="E1" s="13" t="s">
        <v>68</v>
      </c>
      <c r="F1" s="13" t="s">
        <v>5</v>
      </c>
      <c r="G1" s="13" t="s">
        <v>98</v>
      </c>
    </row>
    <row r="2" ht="177" customHeight="1" spans="1:7">
      <c r="A2" s="14"/>
      <c r="B2" s="15"/>
      <c r="C2" s="16"/>
      <c r="D2" s="17"/>
      <c r="E2" s="21"/>
      <c r="F2" s="21"/>
      <c r="G2" s="21"/>
    </row>
    <row r="3" ht="34" customHeight="1" spans="1:7">
      <c r="A3" s="18" t="s">
        <v>5</v>
      </c>
      <c r="B3" s="19"/>
      <c r="C3" s="19"/>
      <c r="D3" s="20"/>
      <c r="E3" s="22">
        <f>SUM(F2)</f>
        <v>0</v>
      </c>
      <c r="F3" s="23"/>
      <c r="G3" s="24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C5" sqref="C5"/>
    </sheetView>
  </sheetViews>
  <sheetFormatPr defaultColWidth="9.140625" defaultRowHeight="16.8" outlineLevelCol="2"/>
  <cols>
    <col min="1" max="1" width="3.5703125" customWidth="1"/>
    <col min="2" max="2" width="27.7109375" customWidth="1"/>
    <col min="3" max="3" width="14.4296875" customWidth="1"/>
    <col min="6" max="6" width="21.4296875" customWidth="1"/>
    <col min="7" max="7" width="20.2890625" customWidth="1"/>
  </cols>
  <sheetData>
    <row r="1" spans="1:3">
      <c r="A1" s="1" t="s">
        <v>107</v>
      </c>
      <c r="B1" s="2" t="s">
        <v>108</v>
      </c>
      <c r="C1" s="3" t="s">
        <v>5</v>
      </c>
    </row>
    <row r="2" spans="1:3">
      <c r="A2" s="4">
        <v>1</v>
      </c>
      <c r="B2" s="4" t="s">
        <v>109</v>
      </c>
      <c r="C2" s="5">
        <f>'BUK BUNGA (Groceries)'!F297</f>
        <v>5674000</v>
      </c>
    </row>
    <row r="3" spans="1:3">
      <c r="A3" s="4">
        <v>2</v>
      </c>
      <c r="B3" s="4" t="s">
        <v>110</v>
      </c>
      <c r="C3" s="5">
        <f>'WARUNG EKA (Drinks, Etc)'!G117</f>
        <v>5228000</v>
      </c>
    </row>
    <row r="4" spans="1:3">
      <c r="A4" s="4">
        <v>3</v>
      </c>
      <c r="B4" s="4" t="s">
        <v>111</v>
      </c>
      <c r="C4" s="5">
        <f>'DEWATA COCONUT (Coconut)'!E10</f>
        <v>1440000</v>
      </c>
    </row>
    <row r="5" spans="1:3">
      <c r="A5" s="4">
        <v>4</v>
      </c>
      <c r="B5" s="4" t="s">
        <v>112</v>
      </c>
      <c r="C5" s="5">
        <f>'SEDANA JAYA'!F37</f>
        <v>1800100</v>
      </c>
    </row>
    <row r="6" spans="1:3">
      <c r="A6" s="4">
        <v>5</v>
      </c>
      <c r="B6" s="4" t="s">
        <v>113</v>
      </c>
      <c r="C6" s="5">
        <f>'PNB (Alcohol)'!H7</f>
        <v>1275000</v>
      </c>
    </row>
    <row r="7" spans="1:3">
      <c r="A7" s="4">
        <v>6</v>
      </c>
      <c r="B7" s="6" t="s">
        <v>114</v>
      </c>
      <c r="C7" s="5">
        <f>'DSP (Alcohol)'!F16</f>
        <v>5575500</v>
      </c>
    </row>
    <row r="8" customFormat="1" spans="1:3">
      <c r="A8" s="4">
        <v>7</v>
      </c>
      <c r="B8" s="6" t="s">
        <v>115</v>
      </c>
      <c r="C8" s="5">
        <f>'DSP ARYA BIMA (Alcohol)'!E3</f>
        <v>0</v>
      </c>
    </row>
    <row r="9" spans="1:3">
      <c r="A9" s="4">
        <v>8</v>
      </c>
      <c r="B9" s="4" t="s">
        <v>116</v>
      </c>
      <c r="C9" s="5" t="str">
        <f>'SELERA OR STIR UP (Syrup)'!F19</f>
        <v>PPN (11%)</v>
      </c>
    </row>
    <row r="10" spans="1:3">
      <c r="A10" s="4">
        <v>9</v>
      </c>
      <c r="B10" s="4" t="s">
        <v>117</v>
      </c>
      <c r="C10" s="5">
        <f>'DW BALI (Alcohol)'!E6</f>
        <v>0</v>
      </c>
    </row>
    <row r="11" spans="1:3">
      <c r="A11" s="4">
        <v>10</v>
      </c>
      <c r="B11" s="4" t="s">
        <v>118</v>
      </c>
      <c r="C11" s="5">
        <f>'DDB (Alcohol)'!E14</f>
        <v>525001.14</v>
      </c>
    </row>
    <row r="12" spans="1:3">
      <c r="A12" s="4">
        <v>11</v>
      </c>
      <c r="B12" s="4" t="s">
        <v>119</v>
      </c>
      <c r="C12" s="5">
        <f>'NANO DEWATA (Alcohol)'!E14</f>
        <v>0</v>
      </c>
    </row>
    <row r="13" spans="1:3">
      <c r="A13" s="4">
        <v>12</v>
      </c>
      <c r="B13" s="4" t="s">
        <v>120</v>
      </c>
      <c r="C13" s="5">
        <f>'BALI PERMATA JAYA (Corona Beer)'!E17</f>
        <v>1190008.8</v>
      </c>
    </row>
    <row r="14" spans="1:3">
      <c r="A14" s="4">
        <v>13</v>
      </c>
      <c r="B14" s="4" t="s">
        <v>121</v>
      </c>
      <c r="C14" s="7">
        <f>'BLACK COFFEE ROASTERS (Coffee)'!F4</f>
        <v>5600000</v>
      </c>
    </row>
    <row r="15" spans="1:3">
      <c r="A15" s="4">
        <v>14</v>
      </c>
      <c r="B15" s="4" t="s">
        <v>122</v>
      </c>
      <c r="C15" s="5">
        <f>'PT. PRASIDA LANTUR MAJU (Wine)'!E8</f>
        <v>915750</v>
      </c>
    </row>
    <row r="16" spans="1:3">
      <c r="A16" s="4">
        <v>15</v>
      </c>
      <c r="B16" s="6" t="s">
        <v>123</v>
      </c>
      <c r="C16" s="8">
        <f>'PT LOVINA BEACH BREWERY'!D3</f>
        <v>0</v>
      </c>
    </row>
    <row r="17" spans="1:3">
      <c r="A17" s="4">
        <v>16</v>
      </c>
      <c r="B17" s="4" t="s">
        <v>124</v>
      </c>
      <c r="C17" s="5">
        <f>'CHAI CHITAI (Tea Leaf,etc)'!E12</f>
        <v>0</v>
      </c>
    </row>
    <row r="18" spans="1:3">
      <c r="A18" s="4">
        <v>17</v>
      </c>
      <c r="B18" s="4" t="s">
        <v>125</v>
      </c>
      <c r="C18" s="5">
        <f>'MULIA JAYA (Passion Fruit)'!D3</f>
        <v>0</v>
      </c>
    </row>
    <row r="19" spans="1:3">
      <c r="A19" s="4">
        <v>18</v>
      </c>
      <c r="B19" s="4" t="s">
        <v>126</v>
      </c>
      <c r="C19" s="5">
        <f>'Dewata Kencana Distribusi (Vdka'!E3</f>
        <v>0</v>
      </c>
    </row>
    <row r="20" spans="1:3">
      <c r="A20" s="9" t="s">
        <v>5</v>
      </c>
      <c r="B20" s="9"/>
      <c r="C20" s="10">
        <f>SUM(C2:C13)</f>
        <v>22707609.94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2025-01-21T01:46:00Z</dcterms:created>
  <dcterms:modified xsi:type="dcterms:W3CDTF">2025-12-17T00:20:07Z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1033-12.1.23152.23152</vt:lpwstr>
  </property>
  <property fmtid="{D5CDD505-2E9C-101B-9397-08002B2CF9AE}" pid="4" name="KSOReadingLayout">
    <vt:bool>true</vt:bool>
  </property>
</Properties>
</file>